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aten\Dashboards\xlsx\Regionaler Außenhandel\"/>
    </mc:Choice>
  </mc:AlternateContent>
  <xr:revisionPtr revIDLastSave="0" documentId="13_ncr:1_{1C2A56AD-DE5F-4E3A-A3F9-D58892521552}" xr6:coauthVersionLast="47" xr6:coauthVersionMax="47" xr10:uidLastSave="{00000000-0000-0000-0000-000000000000}"/>
  <bookViews>
    <workbookView xWindow="-110" yWindow="-110" windowWidth="19420" windowHeight="11500" tabRatio="757" xr2:uid="{00000000-000D-0000-FFFF-FFFF00000000}"/>
  </bookViews>
  <sheets>
    <sheet name="Dashboard" sheetId="19" r:id="rId1"/>
    <sheet name="Export" sheetId="17" state="veryHidden" r:id="rId2"/>
    <sheet name="Import" sheetId="18" state="veryHidden" r:id="rId3"/>
    <sheet name="Absolut_Grafik_1_2" sheetId="20" state="veryHidden" r:id="rId4"/>
    <sheet name="Top10_Export_Import" sheetId="21" state="veryHidden" r:id="rId5"/>
    <sheet name="Dropdown" sheetId="5" state="veryHidden" r:id="rId6"/>
    <sheet name="Texte" sheetId="25" state="veryHidden" r:id="rId7"/>
    <sheet name="Dropdown_Bundesland" sheetId="24" state="veryHidden" r:id="rId8"/>
  </sheets>
  <definedNames>
    <definedName name="_xlnm._FilterDatabase" localSheetId="0" hidden="1">Dashboard!$A$28:$L$39</definedName>
    <definedName name="_xlnm._FilterDatabase" localSheetId="1" hidden="1">Export!#REF!</definedName>
    <definedName name="Abfrage_von_MS_Access_Database" localSheetId="5" hidden="1">Dropdown!$A$2:$B$100</definedName>
    <definedName name="Abfrage_von_MS_Access_Database" localSheetId="1" hidden="1">Export!$C$4:$H$998</definedName>
    <definedName name="Abfrage_von_MS_Access_Database" localSheetId="2" hidden="1">Import!$C$4:$H$997</definedName>
    <definedName name="Abfrage_von_MS_Access_Database_1" localSheetId="5" hidden="1">Dropdown!$H$2:$H$17</definedName>
    <definedName name="Anzahl_Jahre">Dropdown!$M$12</definedName>
    <definedName name="Auswahl_Bundesland">Dropdown_Bundesland!$F$2</definedName>
    <definedName name="Auswahl_Bundesland_EN">Dropdown_Bundesland!$G$2</definedName>
    <definedName name="Auswahl_Jahr">Dropdown!$J$3</definedName>
    <definedName name="Diagramm_Absolut_Exporte">OFFSET(Absolut_Grafik_1_2!$D$6,,,,Anzahl_Jahre)</definedName>
    <definedName name="Diagramm_Absolut_Importe">OFFSET(Absolut_Grafik_1_2!$D$14,,,,Anzahl_Jahre)</definedName>
    <definedName name="Diagramm_Absolut_Jahreszahlen">OFFSET(Absolut_Grafik_1_2!$D$2,,,,Anzahl_Jahre)</definedName>
    <definedName name="Diagramm_Veraend_Exporte">OFFSET(Absolut_Grafik_1_2!$D$7,,1,,Anzahl_Jahre-1)</definedName>
    <definedName name="Diagramm_Veraend_Importe">OFFSET(Absolut_Grafik_1_2!$D$15,,1,,Anzahl_Jahre-1)</definedName>
    <definedName name="Diagramm_Veraend_Jahreszahlen">OFFSET(Absolut_Grafik_1_2!$D$2,,1,,Anzahl_Jahre-1)</definedName>
    <definedName name="_xlnm.Print_Area" localSheetId="0">Dashboard!$A$1:$L$45</definedName>
    <definedName name="Einheit_Text">Dropdown!$N$2</definedName>
    <definedName name="Einheit_Wert">Dropdown!$O$2</definedName>
    <definedName name="Export_Außenhandelspartner_Zeilenindex">Absolut_Grafik_1_2!$A$3</definedName>
    <definedName name="Export_Jahreszahlen">Absolut_Grafik_1_2!$D$2:$XFD$2</definedName>
    <definedName name="Export_Matrix">Export!$1:$1048576</definedName>
    <definedName name="Export_Partnerland">Top10_Export_Import!$B$3:$B$100</definedName>
    <definedName name="Export_Ranking">Top10_Export_Import!$A$3:$A$100</definedName>
    <definedName name="Export_Spaltenindex">Absolut_Grafik_1_2!$D$1:$XFD$1</definedName>
    <definedName name="Export_Sparklines">OFFSET(Top10_Export_Import!$O$3,,,12,Top10_Export_Import!$L$2)</definedName>
    <definedName name="HS_Auswahl">Dropdown!$E$3</definedName>
    <definedName name="HS_Auswahl_Text">Dropdown!$F$3</definedName>
    <definedName name="Import_Außenhandelspartner_Zeilenindex">Absolut_Grafik_1_2!$A$11</definedName>
    <definedName name="Import_Jahreszahlen">Absolut_Grafik_1_2!$D$10:$XFD$10</definedName>
    <definedName name="Import_Matrix">Import!$1:$1048576</definedName>
    <definedName name="Import_Partnerland">Top10_Export_Import!$G$3:$G$100</definedName>
    <definedName name="Import_Ranking">Top10_Export_Import!$F$3:$F$100</definedName>
    <definedName name="Import_Spaltenindex">Absolut_Grafik_1_2!$D$9:$XFD$9</definedName>
    <definedName name="Import_Sparklines">OFFSET(Top10_Export_Import!$O$18,,,12,Top10_Export_Import!$L$17)</definedName>
    <definedName name="Kartentitel">Dropdown!$M$5</definedName>
    <definedName name="Kartentitel_Veraenderung">Dropdown!$M$15</definedName>
    <definedName name="Land_Wert" comment="Da das Kombinationsfeld auf einen Wert wartet, wird dieser Bereich als Land_Wert definiert">Tabelle_Abfrage_von_MS_Access_Database4[Wert]</definedName>
    <definedName name="Metadata1">Texte!$M$2</definedName>
    <definedName name="Metadata2">Texte!$M$3</definedName>
    <definedName name="Metadata3">Texte!$M$4</definedName>
    <definedName name="Metadata4">Texte!$M$5</definedName>
    <definedName name="Periodizität">Dropdown!$N$10</definedName>
    <definedName name="Spaltenindex">Export!$C$2</definedName>
    <definedName name="Status_Jahresdaten">Dropdown!$M$8</definedName>
    <definedName name="Status_Jahresdaten_Bezeichnung">Dropdown!$O$8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8" l="1"/>
  <c r="AC17" i="21" s="1"/>
  <c r="S3" i="18"/>
  <c r="S2" i="17"/>
  <c r="AC2" i="21" s="1"/>
  <c r="S3" i="17"/>
  <c r="R3" i="18"/>
  <c r="R2" i="18"/>
  <c r="AB17" i="21" s="1"/>
  <c r="R3" i="17"/>
  <c r="R2" i="17"/>
  <c r="AB2" i="21" s="1"/>
  <c r="Q2" i="18"/>
  <c r="AA17" i="21" s="1"/>
  <c r="Q3" i="18"/>
  <c r="Q2" i="17"/>
  <c r="AA2" i="21" s="1"/>
  <c r="Q3" i="17"/>
  <c r="P2" i="18"/>
  <c r="Z17" i="21" s="1"/>
  <c r="P3" i="18"/>
  <c r="P2" i="17"/>
  <c r="Z2" i="21" s="1"/>
  <c r="P3" i="17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01" i="18"/>
  <c r="A302" i="18"/>
  <c r="A303" i="18"/>
  <c r="A304" i="18"/>
  <c r="A305" i="18"/>
  <c r="A306" i="18"/>
  <c r="A307" i="18"/>
  <c r="A308" i="18"/>
  <c r="A309" i="18"/>
  <c r="A310" i="18"/>
  <c r="A311" i="18"/>
  <c r="A312" i="18"/>
  <c r="A313" i="18"/>
  <c r="A314" i="18"/>
  <c r="A315" i="18"/>
  <c r="A316" i="18"/>
  <c r="A317" i="18"/>
  <c r="A318" i="18"/>
  <c r="A319" i="18"/>
  <c r="A320" i="18"/>
  <c r="A321" i="18"/>
  <c r="A322" i="18"/>
  <c r="A323" i="18"/>
  <c r="A324" i="18"/>
  <c r="A325" i="18"/>
  <c r="A326" i="18"/>
  <c r="A327" i="18"/>
  <c r="A328" i="18"/>
  <c r="A329" i="18"/>
  <c r="A330" i="18"/>
  <c r="A331" i="18"/>
  <c r="A332" i="18"/>
  <c r="A333" i="18"/>
  <c r="A334" i="18"/>
  <c r="A335" i="18"/>
  <c r="A336" i="18"/>
  <c r="A337" i="18"/>
  <c r="A338" i="18"/>
  <c r="A339" i="18"/>
  <c r="A340" i="18"/>
  <c r="A341" i="18"/>
  <c r="A342" i="18"/>
  <c r="A343" i="18"/>
  <c r="A344" i="18"/>
  <c r="A345" i="18"/>
  <c r="A346" i="18"/>
  <c r="A347" i="18"/>
  <c r="A348" i="18"/>
  <c r="A349" i="18"/>
  <c r="A350" i="18"/>
  <c r="A351" i="18"/>
  <c r="A352" i="18"/>
  <c r="A353" i="18"/>
  <c r="A354" i="18"/>
  <c r="A355" i="18"/>
  <c r="A356" i="18"/>
  <c r="A357" i="18"/>
  <c r="A358" i="18"/>
  <c r="A359" i="18"/>
  <c r="A360" i="18"/>
  <c r="A361" i="18"/>
  <c r="A362" i="18"/>
  <c r="A363" i="18"/>
  <c r="A364" i="18"/>
  <c r="A365" i="18"/>
  <c r="A366" i="18"/>
  <c r="A367" i="18"/>
  <c r="A368" i="18"/>
  <c r="A369" i="18"/>
  <c r="A370" i="18"/>
  <c r="A371" i="18"/>
  <c r="A372" i="18"/>
  <c r="A373" i="18"/>
  <c r="A374" i="18"/>
  <c r="A375" i="18"/>
  <c r="A376" i="18"/>
  <c r="A377" i="18"/>
  <c r="A378" i="18"/>
  <c r="A379" i="18"/>
  <c r="A380" i="18"/>
  <c r="A381" i="18"/>
  <c r="A382" i="18"/>
  <c r="A383" i="18"/>
  <c r="A384" i="18"/>
  <c r="A385" i="18"/>
  <c r="A386" i="18"/>
  <c r="A387" i="18"/>
  <c r="A388" i="18"/>
  <c r="A389" i="18"/>
  <c r="A390" i="18"/>
  <c r="A391" i="18"/>
  <c r="A392" i="18"/>
  <c r="A393" i="18"/>
  <c r="A394" i="18"/>
  <c r="A395" i="18"/>
  <c r="A396" i="18"/>
  <c r="A397" i="18"/>
  <c r="A398" i="18"/>
  <c r="A399" i="18"/>
  <c r="A400" i="18"/>
  <c r="A401" i="18"/>
  <c r="A402" i="18"/>
  <c r="A403" i="18"/>
  <c r="A404" i="18"/>
  <c r="A405" i="18"/>
  <c r="A406" i="18"/>
  <c r="A407" i="18"/>
  <c r="A408" i="18"/>
  <c r="A409" i="18"/>
  <c r="A410" i="18"/>
  <c r="A411" i="18"/>
  <c r="A412" i="18"/>
  <c r="A413" i="18"/>
  <c r="A414" i="18"/>
  <c r="A415" i="18"/>
  <c r="A416" i="18"/>
  <c r="A417" i="18"/>
  <c r="A418" i="18"/>
  <c r="A419" i="18"/>
  <c r="A420" i="18"/>
  <c r="A421" i="18"/>
  <c r="A422" i="18"/>
  <c r="A423" i="18"/>
  <c r="A424" i="18"/>
  <c r="A425" i="18"/>
  <c r="A426" i="18"/>
  <c r="A427" i="18"/>
  <c r="A428" i="18"/>
  <c r="A429" i="18"/>
  <c r="A430" i="18"/>
  <c r="A431" i="18"/>
  <c r="A432" i="18"/>
  <c r="A433" i="18"/>
  <c r="A434" i="18"/>
  <c r="A435" i="18"/>
  <c r="A436" i="18"/>
  <c r="A437" i="18"/>
  <c r="A438" i="18"/>
  <c r="A439" i="18"/>
  <c r="A440" i="18"/>
  <c r="A441" i="18"/>
  <c r="A442" i="18"/>
  <c r="A443" i="18"/>
  <c r="A444" i="18"/>
  <c r="A445" i="18"/>
  <c r="A446" i="18"/>
  <c r="A447" i="18"/>
  <c r="A448" i="18"/>
  <c r="A449" i="18"/>
  <c r="A450" i="18"/>
  <c r="A451" i="18"/>
  <c r="A452" i="18"/>
  <c r="A453" i="18"/>
  <c r="A454" i="18"/>
  <c r="A455" i="18"/>
  <c r="A456" i="18"/>
  <c r="A457" i="18"/>
  <c r="A458" i="18"/>
  <c r="A459" i="18"/>
  <c r="A460" i="18"/>
  <c r="A461" i="18"/>
  <c r="A462" i="18"/>
  <c r="A463" i="18"/>
  <c r="A464" i="18"/>
  <c r="A465" i="18"/>
  <c r="A466" i="18"/>
  <c r="A467" i="18"/>
  <c r="A468" i="18"/>
  <c r="A469" i="18"/>
  <c r="A470" i="18"/>
  <c r="A471" i="18"/>
  <c r="A472" i="18"/>
  <c r="A473" i="18"/>
  <c r="A474" i="18"/>
  <c r="A475" i="18"/>
  <c r="A476" i="18"/>
  <c r="A477" i="18"/>
  <c r="A478" i="18"/>
  <c r="A479" i="18"/>
  <c r="A480" i="18"/>
  <c r="A481" i="18"/>
  <c r="A482" i="18"/>
  <c r="A483" i="18"/>
  <c r="A484" i="18"/>
  <c r="A485" i="18"/>
  <c r="A486" i="18"/>
  <c r="A487" i="18"/>
  <c r="A488" i="18"/>
  <c r="A489" i="18"/>
  <c r="A490" i="18"/>
  <c r="A491" i="18"/>
  <c r="A492" i="18"/>
  <c r="A493" i="18"/>
  <c r="A494" i="18"/>
  <c r="A495" i="18"/>
  <c r="A496" i="18"/>
  <c r="A497" i="18"/>
  <c r="A498" i="18"/>
  <c r="A499" i="18"/>
  <c r="A500" i="18"/>
  <c r="A501" i="18"/>
  <c r="A502" i="18"/>
  <c r="A503" i="18"/>
  <c r="A504" i="18"/>
  <c r="A505" i="18"/>
  <c r="A506" i="18"/>
  <c r="A507" i="18"/>
  <c r="A508" i="18"/>
  <c r="A509" i="18"/>
  <c r="A510" i="18"/>
  <c r="A511" i="18"/>
  <c r="A512" i="18"/>
  <c r="A513" i="18"/>
  <c r="A514" i="18"/>
  <c r="A515" i="18"/>
  <c r="A516" i="18"/>
  <c r="A517" i="18"/>
  <c r="A518" i="18"/>
  <c r="A519" i="18"/>
  <c r="A520" i="18"/>
  <c r="A521" i="18"/>
  <c r="A522" i="18"/>
  <c r="A523" i="18"/>
  <c r="A524" i="18"/>
  <c r="A525" i="18"/>
  <c r="A526" i="18"/>
  <c r="A527" i="18"/>
  <c r="A528" i="18"/>
  <c r="A529" i="18"/>
  <c r="A530" i="18"/>
  <c r="A531" i="18"/>
  <c r="A532" i="18"/>
  <c r="A533" i="18"/>
  <c r="A534" i="18"/>
  <c r="A535" i="18"/>
  <c r="A536" i="18"/>
  <c r="A537" i="18"/>
  <c r="A538" i="18"/>
  <c r="A539" i="18"/>
  <c r="A540" i="18"/>
  <c r="A541" i="18"/>
  <c r="A542" i="18"/>
  <c r="A543" i="18"/>
  <c r="A544" i="18"/>
  <c r="A545" i="18"/>
  <c r="A546" i="18"/>
  <c r="A547" i="18"/>
  <c r="A548" i="18"/>
  <c r="A549" i="18"/>
  <c r="A550" i="18"/>
  <c r="A551" i="18"/>
  <c r="A552" i="18"/>
  <c r="A553" i="18"/>
  <c r="A554" i="18"/>
  <c r="A555" i="18"/>
  <c r="A556" i="18"/>
  <c r="A557" i="18"/>
  <c r="A558" i="18"/>
  <c r="A559" i="18"/>
  <c r="A560" i="18"/>
  <c r="A561" i="18"/>
  <c r="A562" i="18"/>
  <c r="A563" i="18"/>
  <c r="A564" i="18"/>
  <c r="A565" i="18"/>
  <c r="A566" i="18"/>
  <c r="A567" i="18"/>
  <c r="A568" i="18"/>
  <c r="A569" i="18"/>
  <c r="A570" i="18"/>
  <c r="A571" i="18"/>
  <c r="A572" i="18"/>
  <c r="A573" i="18"/>
  <c r="A574" i="18"/>
  <c r="A575" i="18"/>
  <c r="A576" i="18"/>
  <c r="A577" i="18"/>
  <c r="A578" i="18"/>
  <c r="A579" i="18"/>
  <c r="A580" i="18"/>
  <c r="A581" i="18"/>
  <c r="A582" i="18"/>
  <c r="A583" i="18"/>
  <c r="A584" i="18"/>
  <c r="A585" i="18"/>
  <c r="A586" i="18"/>
  <c r="A587" i="18"/>
  <c r="A588" i="18"/>
  <c r="A589" i="18"/>
  <c r="A590" i="18"/>
  <c r="A591" i="18"/>
  <c r="A592" i="18"/>
  <c r="A593" i="18"/>
  <c r="A594" i="18"/>
  <c r="A595" i="18"/>
  <c r="A596" i="18"/>
  <c r="A597" i="18"/>
  <c r="A598" i="18"/>
  <c r="A599" i="18"/>
  <c r="A600" i="18"/>
  <c r="A601" i="18"/>
  <c r="A602" i="18"/>
  <c r="A603" i="18"/>
  <c r="A604" i="18"/>
  <c r="A605" i="18"/>
  <c r="A606" i="18"/>
  <c r="A607" i="18"/>
  <c r="A608" i="18"/>
  <c r="A609" i="18"/>
  <c r="A610" i="18"/>
  <c r="A611" i="18"/>
  <c r="A612" i="18"/>
  <c r="A613" i="18"/>
  <c r="A614" i="18"/>
  <c r="A615" i="18"/>
  <c r="A616" i="18"/>
  <c r="A617" i="18"/>
  <c r="A618" i="18"/>
  <c r="A619" i="18"/>
  <c r="A620" i="18"/>
  <c r="A621" i="18"/>
  <c r="A622" i="18"/>
  <c r="A623" i="18"/>
  <c r="A624" i="18"/>
  <c r="A625" i="18"/>
  <c r="A626" i="18"/>
  <c r="A627" i="18"/>
  <c r="A628" i="18"/>
  <c r="A629" i="18"/>
  <c r="A630" i="18"/>
  <c r="A631" i="18"/>
  <c r="A632" i="18"/>
  <c r="A633" i="18"/>
  <c r="A634" i="18"/>
  <c r="A635" i="18"/>
  <c r="A636" i="18"/>
  <c r="A637" i="18"/>
  <c r="A638" i="18"/>
  <c r="A639" i="18"/>
  <c r="A640" i="18"/>
  <c r="A641" i="18"/>
  <c r="A642" i="18"/>
  <c r="A643" i="18"/>
  <c r="A644" i="18"/>
  <c r="A645" i="18"/>
  <c r="A646" i="18"/>
  <c r="A647" i="18"/>
  <c r="A648" i="18"/>
  <c r="A649" i="18"/>
  <c r="A650" i="18"/>
  <c r="A651" i="18"/>
  <c r="A652" i="18"/>
  <c r="A653" i="18"/>
  <c r="A654" i="18"/>
  <c r="A655" i="18"/>
  <c r="A656" i="18"/>
  <c r="A657" i="18"/>
  <c r="A658" i="18"/>
  <c r="A659" i="18"/>
  <c r="A660" i="18"/>
  <c r="A661" i="18"/>
  <c r="A662" i="18"/>
  <c r="A663" i="18"/>
  <c r="A664" i="18"/>
  <c r="A665" i="18"/>
  <c r="A666" i="18"/>
  <c r="A667" i="18"/>
  <c r="A668" i="18"/>
  <c r="A669" i="18"/>
  <c r="A670" i="18"/>
  <c r="A671" i="18"/>
  <c r="A672" i="18"/>
  <c r="A673" i="18"/>
  <c r="A674" i="18"/>
  <c r="A675" i="18"/>
  <c r="A676" i="18"/>
  <c r="A677" i="18"/>
  <c r="A678" i="18"/>
  <c r="A679" i="18"/>
  <c r="A680" i="18"/>
  <c r="A681" i="18"/>
  <c r="A682" i="18"/>
  <c r="A683" i="18"/>
  <c r="A684" i="18"/>
  <c r="A685" i="18"/>
  <c r="A686" i="18"/>
  <c r="A687" i="18"/>
  <c r="A688" i="18"/>
  <c r="A689" i="18"/>
  <c r="A690" i="18"/>
  <c r="A691" i="18"/>
  <c r="A692" i="18"/>
  <c r="A693" i="18"/>
  <c r="A694" i="18"/>
  <c r="A695" i="18"/>
  <c r="A696" i="18"/>
  <c r="A697" i="18"/>
  <c r="A698" i="18"/>
  <c r="A699" i="18"/>
  <c r="A700" i="18"/>
  <c r="A701" i="18"/>
  <c r="A702" i="18"/>
  <c r="A703" i="18"/>
  <c r="A704" i="18"/>
  <c r="A705" i="18"/>
  <c r="A706" i="18"/>
  <c r="A707" i="18"/>
  <c r="A708" i="18"/>
  <c r="A709" i="18"/>
  <c r="A710" i="18"/>
  <c r="A711" i="18"/>
  <c r="A712" i="18"/>
  <c r="A713" i="18"/>
  <c r="A714" i="18"/>
  <c r="A715" i="18"/>
  <c r="A716" i="18"/>
  <c r="A717" i="18"/>
  <c r="A718" i="18"/>
  <c r="A719" i="18"/>
  <c r="A720" i="18"/>
  <c r="A721" i="18"/>
  <c r="A722" i="18"/>
  <c r="A723" i="18"/>
  <c r="A724" i="18"/>
  <c r="A725" i="18"/>
  <c r="A726" i="18"/>
  <c r="A727" i="18"/>
  <c r="A728" i="18"/>
  <c r="A729" i="18"/>
  <c r="A730" i="18"/>
  <c r="A731" i="18"/>
  <c r="A732" i="18"/>
  <c r="A733" i="18"/>
  <c r="A734" i="18"/>
  <c r="A735" i="18"/>
  <c r="A736" i="18"/>
  <c r="A737" i="18"/>
  <c r="A738" i="18"/>
  <c r="A739" i="18"/>
  <c r="A740" i="18"/>
  <c r="A741" i="18"/>
  <c r="A742" i="18"/>
  <c r="A743" i="18"/>
  <c r="A744" i="18"/>
  <c r="A745" i="18"/>
  <c r="A746" i="18"/>
  <c r="A747" i="18"/>
  <c r="A748" i="18"/>
  <c r="A749" i="18"/>
  <c r="A750" i="18"/>
  <c r="A751" i="18"/>
  <c r="A752" i="18"/>
  <c r="A753" i="18"/>
  <c r="A754" i="18"/>
  <c r="A755" i="18"/>
  <c r="A756" i="18"/>
  <c r="A757" i="18"/>
  <c r="A758" i="18"/>
  <c r="A759" i="18"/>
  <c r="A760" i="18"/>
  <c r="A761" i="18"/>
  <c r="A762" i="18"/>
  <c r="A763" i="18"/>
  <c r="A764" i="18"/>
  <c r="A765" i="18"/>
  <c r="A766" i="18"/>
  <c r="A767" i="18"/>
  <c r="A768" i="18"/>
  <c r="A769" i="18"/>
  <c r="A770" i="18"/>
  <c r="A771" i="18"/>
  <c r="A772" i="18"/>
  <c r="A773" i="18"/>
  <c r="A774" i="18"/>
  <c r="A775" i="18"/>
  <c r="A776" i="18"/>
  <c r="A777" i="18"/>
  <c r="A778" i="18"/>
  <c r="A779" i="18"/>
  <c r="A780" i="18"/>
  <c r="A781" i="18"/>
  <c r="A782" i="18"/>
  <c r="A783" i="18"/>
  <c r="A784" i="18"/>
  <c r="A785" i="18"/>
  <c r="A786" i="18"/>
  <c r="A787" i="18"/>
  <c r="A788" i="18"/>
  <c r="A789" i="18"/>
  <c r="A790" i="18"/>
  <c r="A791" i="18"/>
  <c r="A792" i="18"/>
  <c r="A793" i="18"/>
  <c r="A794" i="18"/>
  <c r="A795" i="18"/>
  <c r="A796" i="18"/>
  <c r="A797" i="18"/>
  <c r="A798" i="18"/>
  <c r="A799" i="18"/>
  <c r="A800" i="18"/>
  <c r="A801" i="18"/>
  <c r="A802" i="18"/>
  <c r="A803" i="18"/>
  <c r="A804" i="18"/>
  <c r="A805" i="18"/>
  <c r="A806" i="18"/>
  <c r="A807" i="18"/>
  <c r="A808" i="18"/>
  <c r="A809" i="18"/>
  <c r="A810" i="18"/>
  <c r="A811" i="18"/>
  <c r="A812" i="18"/>
  <c r="A813" i="18"/>
  <c r="A814" i="18"/>
  <c r="A815" i="18"/>
  <c r="A816" i="18"/>
  <c r="A817" i="18"/>
  <c r="A818" i="18"/>
  <c r="A819" i="18"/>
  <c r="A820" i="18"/>
  <c r="A821" i="18"/>
  <c r="A822" i="18"/>
  <c r="A823" i="18"/>
  <c r="A824" i="18"/>
  <c r="A825" i="18"/>
  <c r="A826" i="18"/>
  <c r="A827" i="18"/>
  <c r="A828" i="18"/>
  <c r="A829" i="18"/>
  <c r="A830" i="18"/>
  <c r="A831" i="18"/>
  <c r="A832" i="18"/>
  <c r="A833" i="18"/>
  <c r="A834" i="18"/>
  <c r="A835" i="18"/>
  <c r="A836" i="18"/>
  <c r="A837" i="18"/>
  <c r="A838" i="18"/>
  <c r="A839" i="18"/>
  <c r="A840" i="18"/>
  <c r="A841" i="18"/>
  <c r="A842" i="18"/>
  <c r="A843" i="18"/>
  <c r="A844" i="18"/>
  <c r="A845" i="18"/>
  <c r="A846" i="18"/>
  <c r="A847" i="18"/>
  <c r="A848" i="18"/>
  <c r="A849" i="18"/>
  <c r="A850" i="18"/>
  <c r="A851" i="18"/>
  <c r="A852" i="18"/>
  <c r="A853" i="18"/>
  <c r="A854" i="18"/>
  <c r="A855" i="18"/>
  <c r="A856" i="18"/>
  <c r="A857" i="18"/>
  <c r="A858" i="18"/>
  <c r="A859" i="18"/>
  <c r="A860" i="18"/>
  <c r="A861" i="18"/>
  <c r="A862" i="18"/>
  <c r="A863" i="18"/>
  <c r="A864" i="18"/>
  <c r="A865" i="18"/>
  <c r="A866" i="18"/>
  <c r="A867" i="18"/>
  <c r="A868" i="18"/>
  <c r="A869" i="18"/>
  <c r="A870" i="18"/>
  <c r="A871" i="18"/>
  <c r="A872" i="18"/>
  <c r="A873" i="18"/>
  <c r="A874" i="18"/>
  <c r="A875" i="18"/>
  <c r="A876" i="18"/>
  <c r="A877" i="18"/>
  <c r="A878" i="18"/>
  <c r="A879" i="18"/>
  <c r="A880" i="18"/>
  <c r="A881" i="18"/>
  <c r="A882" i="18"/>
  <c r="A883" i="18"/>
  <c r="A884" i="18"/>
  <c r="A885" i="18"/>
  <c r="A886" i="18"/>
  <c r="A887" i="18"/>
  <c r="A888" i="18"/>
  <c r="A889" i="18"/>
  <c r="A890" i="18"/>
  <c r="A891" i="18"/>
  <c r="A892" i="18"/>
  <c r="A893" i="18"/>
  <c r="A894" i="18"/>
  <c r="A895" i="18"/>
  <c r="A896" i="18"/>
  <c r="A897" i="18"/>
  <c r="A898" i="18"/>
  <c r="A899" i="18"/>
  <c r="A900" i="18"/>
  <c r="A901" i="18"/>
  <c r="A902" i="18"/>
  <c r="A903" i="18"/>
  <c r="A904" i="18"/>
  <c r="A905" i="18"/>
  <c r="A906" i="18"/>
  <c r="A907" i="18"/>
  <c r="A908" i="18"/>
  <c r="A909" i="18"/>
  <c r="A910" i="18"/>
  <c r="A911" i="18"/>
  <c r="A912" i="18"/>
  <c r="A913" i="18"/>
  <c r="A914" i="18"/>
  <c r="A915" i="18"/>
  <c r="A916" i="18"/>
  <c r="A917" i="18"/>
  <c r="A918" i="18"/>
  <c r="A919" i="18"/>
  <c r="A920" i="18"/>
  <c r="A921" i="18"/>
  <c r="A922" i="18"/>
  <c r="A923" i="18"/>
  <c r="A924" i="18"/>
  <c r="A925" i="18"/>
  <c r="A926" i="18"/>
  <c r="A927" i="18"/>
  <c r="A928" i="18"/>
  <c r="A929" i="18"/>
  <c r="A930" i="18"/>
  <c r="A931" i="18"/>
  <c r="A932" i="18"/>
  <c r="A933" i="18"/>
  <c r="A934" i="18"/>
  <c r="A935" i="18"/>
  <c r="A936" i="18"/>
  <c r="A937" i="18"/>
  <c r="A938" i="18"/>
  <c r="A939" i="18"/>
  <c r="A940" i="18"/>
  <c r="A941" i="18"/>
  <c r="A942" i="18"/>
  <c r="A943" i="18"/>
  <c r="A944" i="18"/>
  <c r="A945" i="18"/>
  <c r="A946" i="18"/>
  <c r="A947" i="18"/>
  <c r="A948" i="18"/>
  <c r="A949" i="18"/>
  <c r="A950" i="18"/>
  <c r="A951" i="18"/>
  <c r="A952" i="18"/>
  <c r="A953" i="18"/>
  <c r="A954" i="18"/>
  <c r="A955" i="18"/>
  <c r="A956" i="18"/>
  <c r="A957" i="18"/>
  <c r="A958" i="18"/>
  <c r="A959" i="18"/>
  <c r="A960" i="18"/>
  <c r="A961" i="18"/>
  <c r="A962" i="18"/>
  <c r="A963" i="18"/>
  <c r="A964" i="18"/>
  <c r="A965" i="18"/>
  <c r="A966" i="18"/>
  <c r="A967" i="18"/>
  <c r="A968" i="18"/>
  <c r="A969" i="18"/>
  <c r="A970" i="18"/>
  <c r="A971" i="18"/>
  <c r="A972" i="18"/>
  <c r="A973" i="18"/>
  <c r="A974" i="18"/>
  <c r="A975" i="18"/>
  <c r="A976" i="18"/>
  <c r="A977" i="18"/>
  <c r="A978" i="18"/>
  <c r="A979" i="18"/>
  <c r="A980" i="18"/>
  <c r="A981" i="18"/>
  <c r="A982" i="18"/>
  <c r="A983" i="18"/>
  <c r="A984" i="18"/>
  <c r="A985" i="18"/>
  <c r="A986" i="18"/>
  <c r="A987" i="18"/>
  <c r="A988" i="18"/>
  <c r="A989" i="18"/>
  <c r="A990" i="18"/>
  <c r="A991" i="18"/>
  <c r="A992" i="18"/>
  <c r="A993" i="18"/>
  <c r="A994" i="18"/>
  <c r="A995" i="18"/>
  <c r="A996" i="18"/>
  <c r="A997" i="18"/>
  <c r="A6" i="18"/>
  <c r="R10" i="20" l="1"/>
  <c r="R2" i="20"/>
  <c r="Q10" i="20"/>
  <c r="Q2" i="20"/>
  <c r="P2" i="20"/>
  <c r="P10" i="20"/>
  <c r="O10" i="20"/>
  <c r="O2" i="20"/>
  <c r="M3" i="17"/>
  <c r="M2" i="17"/>
  <c r="L2" i="20" s="1"/>
  <c r="M3" i="18"/>
  <c r="M2" i="18"/>
  <c r="W17" i="21" s="1"/>
  <c r="L10" i="20" l="1"/>
  <c r="W2" i="21"/>
  <c r="M2" i="5" l="1"/>
  <c r="D3" i="24" l="1"/>
  <c r="D4" i="24"/>
  <c r="D5" i="24"/>
  <c r="D6" i="24"/>
  <c r="D7" i="24"/>
  <c r="D8" i="24"/>
  <c r="D9" i="24"/>
  <c r="D10" i="24"/>
  <c r="D11" i="24"/>
  <c r="D2" i="24"/>
  <c r="M5" i="25" l="1"/>
  <c r="B45" i="19" s="1"/>
  <c r="M4" i="25"/>
  <c r="B44" i="19" s="1"/>
  <c r="M3" i="25"/>
  <c r="A43" i="19" s="1"/>
  <c r="M2" i="25"/>
  <c r="A41" i="19" s="1"/>
  <c r="L27" i="19" l="1"/>
  <c r="F27" i="19"/>
  <c r="K27" i="19"/>
  <c r="E27" i="19"/>
  <c r="K26" i="19"/>
  <c r="E26" i="19"/>
  <c r="M15" i="5" l="1"/>
  <c r="K2" i="19" l="1"/>
  <c r="J2" i="19"/>
  <c r="I12" i="25"/>
  <c r="I2" i="19" s="1"/>
  <c r="I9" i="25"/>
  <c r="H2" i="19" s="1"/>
  <c r="I6" i="25"/>
  <c r="E2" i="19" s="1"/>
  <c r="N2" i="5"/>
  <c r="C27" i="19" l="1"/>
  <c r="I27" i="19"/>
  <c r="M5" i="5"/>
  <c r="B6" i="19"/>
  <c r="B5" i="19"/>
  <c r="A4" i="5" l="1"/>
  <c r="B4" i="5" s="1"/>
  <c r="A5" i="5"/>
  <c r="B5" i="5" s="1"/>
  <c r="A6" i="5"/>
  <c r="B6" i="5" s="1"/>
  <c r="A7" i="5"/>
  <c r="B7" i="5" s="1"/>
  <c r="A8" i="5"/>
  <c r="B8" i="5" s="1"/>
  <c r="A9" i="5"/>
  <c r="B9" i="5" s="1"/>
  <c r="A10" i="5"/>
  <c r="B10" i="5" s="1"/>
  <c r="A11" i="5"/>
  <c r="B11" i="5" s="1"/>
  <c r="A12" i="5"/>
  <c r="B12" i="5" s="1"/>
  <c r="A13" i="5"/>
  <c r="B13" i="5" s="1"/>
  <c r="A14" i="5"/>
  <c r="B14" i="5" s="1"/>
  <c r="A15" i="5"/>
  <c r="B15" i="5" s="1"/>
  <c r="A16" i="5"/>
  <c r="B16" i="5" s="1"/>
  <c r="A17" i="5"/>
  <c r="B17" i="5" s="1"/>
  <c r="A18" i="5"/>
  <c r="B18" i="5" s="1"/>
  <c r="A19" i="5"/>
  <c r="B19" i="5" s="1"/>
  <c r="A20" i="5"/>
  <c r="B20" i="5" s="1"/>
  <c r="A21" i="5"/>
  <c r="B21" i="5" s="1"/>
  <c r="A22" i="5"/>
  <c r="B22" i="5" s="1"/>
  <c r="A23" i="5"/>
  <c r="B23" i="5" s="1"/>
  <c r="A24" i="5"/>
  <c r="B24" i="5" s="1"/>
  <c r="A25" i="5"/>
  <c r="B25" i="5" s="1"/>
  <c r="A26" i="5"/>
  <c r="B26" i="5" s="1"/>
  <c r="A27" i="5"/>
  <c r="B27" i="5" s="1"/>
  <c r="A28" i="5"/>
  <c r="B28" i="5" s="1"/>
  <c r="A29" i="5"/>
  <c r="B29" i="5" s="1"/>
  <c r="A30" i="5"/>
  <c r="B30" i="5" s="1"/>
  <c r="A31" i="5"/>
  <c r="B31" i="5" s="1"/>
  <c r="A32" i="5"/>
  <c r="B32" i="5" s="1"/>
  <c r="A33" i="5"/>
  <c r="B33" i="5" s="1"/>
  <c r="A34" i="5"/>
  <c r="B34" i="5" s="1"/>
  <c r="A35" i="5"/>
  <c r="B35" i="5" s="1"/>
  <c r="A36" i="5"/>
  <c r="B36" i="5" s="1"/>
  <c r="A37" i="5"/>
  <c r="B37" i="5" s="1"/>
  <c r="A38" i="5"/>
  <c r="B38" i="5" s="1"/>
  <c r="A39" i="5"/>
  <c r="B39" i="5" s="1"/>
  <c r="A40" i="5"/>
  <c r="B40" i="5" s="1"/>
  <c r="A41" i="5"/>
  <c r="B41" i="5" s="1"/>
  <c r="A42" i="5"/>
  <c r="B42" i="5" s="1"/>
  <c r="A43" i="5"/>
  <c r="B43" i="5" s="1"/>
  <c r="A44" i="5"/>
  <c r="B44" i="5" s="1"/>
  <c r="A45" i="5"/>
  <c r="B45" i="5" s="1"/>
  <c r="A46" i="5"/>
  <c r="B46" i="5" s="1"/>
  <c r="A47" i="5"/>
  <c r="B47" i="5" s="1"/>
  <c r="A48" i="5"/>
  <c r="B48" i="5" s="1"/>
  <c r="A49" i="5"/>
  <c r="B49" i="5" s="1"/>
  <c r="A50" i="5"/>
  <c r="B50" i="5" s="1"/>
  <c r="A51" i="5"/>
  <c r="B51" i="5" s="1"/>
  <c r="A52" i="5"/>
  <c r="B52" i="5" s="1"/>
  <c r="A53" i="5"/>
  <c r="B53" i="5" s="1"/>
  <c r="A54" i="5"/>
  <c r="B54" i="5" s="1"/>
  <c r="A55" i="5"/>
  <c r="B55" i="5" s="1"/>
  <c r="A56" i="5"/>
  <c r="B56" i="5" s="1"/>
  <c r="A57" i="5"/>
  <c r="B57" i="5" s="1"/>
  <c r="A58" i="5"/>
  <c r="B58" i="5" s="1"/>
  <c r="A59" i="5"/>
  <c r="B59" i="5" s="1"/>
  <c r="A60" i="5"/>
  <c r="B60" i="5" s="1"/>
  <c r="A61" i="5"/>
  <c r="B61" i="5" s="1"/>
  <c r="A62" i="5"/>
  <c r="B62" i="5" s="1"/>
  <c r="A63" i="5"/>
  <c r="B63" i="5" s="1"/>
  <c r="A64" i="5"/>
  <c r="B64" i="5" s="1"/>
  <c r="A65" i="5"/>
  <c r="B65" i="5" s="1"/>
  <c r="A66" i="5"/>
  <c r="B66" i="5" s="1"/>
  <c r="A67" i="5"/>
  <c r="B67" i="5" s="1"/>
  <c r="A68" i="5"/>
  <c r="B68" i="5" s="1"/>
  <c r="A69" i="5"/>
  <c r="B69" i="5" s="1"/>
  <c r="A70" i="5"/>
  <c r="B70" i="5" s="1"/>
  <c r="A71" i="5"/>
  <c r="B71" i="5" s="1"/>
  <c r="A72" i="5"/>
  <c r="B72" i="5" s="1"/>
  <c r="A73" i="5"/>
  <c r="B73" i="5" s="1"/>
  <c r="A74" i="5"/>
  <c r="B74" i="5" s="1"/>
  <c r="A75" i="5"/>
  <c r="B75" i="5" s="1"/>
  <c r="A76" i="5"/>
  <c r="B76" i="5" s="1"/>
  <c r="A77" i="5"/>
  <c r="B77" i="5" s="1"/>
  <c r="A78" i="5"/>
  <c r="B78" i="5" s="1"/>
  <c r="A79" i="5"/>
  <c r="B79" i="5" s="1"/>
  <c r="A80" i="5"/>
  <c r="B80" i="5" s="1"/>
  <c r="A81" i="5"/>
  <c r="B81" i="5" s="1"/>
  <c r="A82" i="5"/>
  <c r="B82" i="5" s="1"/>
  <c r="A83" i="5"/>
  <c r="B83" i="5" s="1"/>
  <c r="A84" i="5"/>
  <c r="B84" i="5" s="1"/>
  <c r="A85" i="5"/>
  <c r="B85" i="5" s="1"/>
  <c r="A86" i="5"/>
  <c r="B86" i="5" s="1"/>
  <c r="A87" i="5"/>
  <c r="B87" i="5" s="1"/>
  <c r="A88" i="5"/>
  <c r="B88" i="5" s="1"/>
  <c r="A89" i="5"/>
  <c r="B89" i="5" s="1"/>
  <c r="A90" i="5"/>
  <c r="B90" i="5" s="1"/>
  <c r="A91" i="5"/>
  <c r="B91" i="5" s="1"/>
  <c r="A92" i="5"/>
  <c r="B92" i="5" s="1"/>
  <c r="A93" i="5"/>
  <c r="B93" i="5" s="1"/>
  <c r="A94" i="5"/>
  <c r="B94" i="5" s="1"/>
  <c r="A95" i="5"/>
  <c r="B95" i="5" s="1"/>
  <c r="A96" i="5"/>
  <c r="B96" i="5" s="1"/>
  <c r="A97" i="5"/>
  <c r="B97" i="5" s="1"/>
  <c r="A98" i="5"/>
  <c r="B98" i="5" s="1"/>
  <c r="A99" i="5"/>
  <c r="B99" i="5" s="1"/>
  <c r="A100" i="5"/>
  <c r="B100" i="5" s="1"/>
  <c r="A3" i="5"/>
  <c r="B3" i="5" s="1"/>
  <c r="F2" i="24"/>
  <c r="G2" i="24" s="1"/>
  <c r="F6" i="19" s="1"/>
  <c r="F3" i="5" l="1"/>
  <c r="F5" i="19"/>
  <c r="A27" i="19"/>
  <c r="G27" i="19"/>
  <c r="I3" i="25"/>
  <c r="A2" i="19" s="1"/>
  <c r="B1" i="25"/>
  <c r="N8" i="5" l="1"/>
  <c r="M8" i="5"/>
  <c r="O8" i="5" s="1"/>
  <c r="F2" i="19" l="1"/>
  <c r="C3" i="19"/>
  <c r="H4" i="21" l="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3" i="21"/>
  <c r="G4" i="21" l="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3" i="21"/>
  <c r="C12" i="20"/>
  <c r="C4" i="20"/>
  <c r="C2" i="19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 s="1"/>
  <c r="E96" i="5"/>
  <c r="F96" i="5" s="1"/>
  <c r="E97" i="5"/>
  <c r="F97" i="5" s="1"/>
  <c r="E98" i="5"/>
  <c r="F98" i="5" s="1"/>
  <c r="E99" i="5"/>
  <c r="F99" i="5" s="1"/>
  <c r="E100" i="5"/>
  <c r="F100" i="5" s="1"/>
  <c r="C7" i="20" l="1"/>
  <c r="C6" i="20"/>
  <c r="C15" i="20"/>
  <c r="C11" i="20"/>
  <c r="C14" i="20"/>
  <c r="C3" i="20"/>
  <c r="F2" i="17"/>
  <c r="G2" i="17"/>
  <c r="H2" i="17"/>
  <c r="I2" i="17"/>
  <c r="J2" i="17"/>
  <c r="K2" i="17"/>
  <c r="L2" i="17"/>
  <c r="N2" i="17"/>
  <c r="O2" i="17"/>
  <c r="F2" i="18"/>
  <c r="G2" i="18"/>
  <c r="H2" i="18"/>
  <c r="I2" i="18"/>
  <c r="J2" i="18"/>
  <c r="K2" i="18"/>
  <c r="L2" i="18"/>
  <c r="N2" i="18"/>
  <c r="O2" i="18"/>
  <c r="A5" i="18"/>
  <c r="A998" i="17"/>
  <c r="A997" i="17"/>
  <c r="A996" i="17"/>
  <c r="A995" i="17"/>
  <c r="A994" i="17"/>
  <c r="A993" i="17"/>
  <c r="A992" i="17"/>
  <c r="A991" i="17"/>
  <c r="A990" i="17"/>
  <c r="A989" i="17"/>
  <c r="A988" i="17"/>
  <c r="A987" i="17"/>
  <c r="A986" i="17"/>
  <c r="A985" i="17"/>
  <c r="A984" i="17"/>
  <c r="A983" i="17"/>
  <c r="A982" i="17"/>
  <c r="A981" i="17"/>
  <c r="A980" i="17"/>
  <c r="A979" i="17"/>
  <c r="A978" i="17"/>
  <c r="A977" i="17"/>
  <c r="A976" i="17"/>
  <c r="A975" i="17"/>
  <c r="A974" i="17"/>
  <c r="A973" i="17"/>
  <c r="A972" i="17"/>
  <c r="A971" i="17"/>
  <c r="A970" i="17"/>
  <c r="A969" i="17"/>
  <c r="A968" i="17"/>
  <c r="A967" i="17"/>
  <c r="A966" i="17"/>
  <c r="A965" i="17"/>
  <c r="A964" i="17"/>
  <c r="A963" i="17"/>
  <c r="A962" i="17"/>
  <c r="A961" i="17"/>
  <c r="A960" i="17"/>
  <c r="A959" i="17"/>
  <c r="A958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732" i="17"/>
  <c r="A731" i="17"/>
  <c r="A730" i="17"/>
  <c r="A729" i="17"/>
  <c r="A728" i="17"/>
  <c r="A727" i="17"/>
  <c r="A726" i="17"/>
  <c r="A725" i="17"/>
  <c r="A724" i="17"/>
  <c r="A723" i="17"/>
  <c r="A722" i="17"/>
  <c r="A721" i="17"/>
  <c r="A720" i="17"/>
  <c r="A719" i="17"/>
  <c r="A718" i="17"/>
  <c r="A717" i="17"/>
  <c r="A716" i="17"/>
  <c r="A715" i="17"/>
  <c r="A714" i="17"/>
  <c r="A713" i="17"/>
  <c r="A712" i="17"/>
  <c r="A711" i="17"/>
  <c r="A710" i="17"/>
  <c r="A709" i="17"/>
  <c r="A708" i="17"/>
  <c r="A707" i="17"/>
  <c r="A706" i="17"/>
  <c r="A705" i="17"/>
  <c r="A704" i="17"/>
  <c r="A703" i="17"/>
  <c r="A702" i="17"/>
  <c r="A701" i="17"/>
  <c r="A700" i="17"/>
  <c r="A699" i="17"/>
  <c r="A698" i="17"/>
  <c r="A697" i="17"/>
  <c r="A696" i="17"/>
  <c r="A695" i="17"/>
  <c r="A694" i="17"/>
  <c r="A693" i="17"/>
  <c r="A692" i="17"/>
  <c r="A691" i="17"/>
  <c r="A690" i="17"/>
  <c r="A689" i="17"/>
  <c r="A688" i="17"/>
  <c r="A687" i="17"/>
  <c r="A686" i="17"/>
  <c r="A685" i="17"/>
  <c r="A684" i="17"/>
  <c r="A683" i="17"/>
  <c r="A682" i="17"/>
  <c r="A681" i="17"/>
  <c r="A680" i="17"/>
  <c r="A679" i="17"/>
  <c r="A678" i="17"/>
  <c r="A677" i="17"/>
  <c r="A676" i="17"/>
  <c r="A675" i="17"/>
  <c r="A674" i="17"/>
  <c r="A673" i="17"/>
  <c r="A672" i="17"/>
  <c r="A671" i="17"/>
  <c r="A670" i="17"/>
  <c r="A669" i="17"/>
  <c r="A668" i="17"/>
  <c r="A667" i="17"/>
  <c r="A666" i="17"/>
  <c r="A665" i="17"/>
  <c r="A664" i="17"/>
  <c r="A663" i="17"/>
  <c r="A662" i="17"/>
  <c r="A661" i="17"/>
  <c r="A660" i="17"/>
  <c r="A659" i="17"/>
  <c r="A658" i="17"/>
  <c r="A657" i="17"/>
  <c r="A656" i="17"/>
  <c r="A655" i="17"/>
  <c r="A654" i="17"/>
  <c r="A653" i="17"/>
  <c r="A652" i="17"/>
  <c r="A651" i="17"/>
  <c r="A650" i="17"/>
  <c r="A649" i="17"/>
  <c r="A648" i="17"/>
  <c r="A647" i="17"/>
  <c r="A646" i="17"/>
  <c r="A645" i="17"/>
  <c r="A644" i="17"/>
  <c r="A643" i="17"/>
  <c r="A642" i="17"/>
  <c r="A641" i="17"/>
  <c r="A640" i="17"/>
  <c r="A639" i="17"/>
  <c r="A638" i="17"/>
  <c r="A637" i="17"/>
  <c r="A636" i="17"/>
  <c r="A635" i="17"/>
  <c r="A634" i="17"/>
  <c r="A633" i="17"/>
  <c r="A632" i="17"/>
  <c r="A631" i="17"/>
  <c r="A630" i="17"/>
  <c r="A629" i="17"/>
  <c r="A628" i="17"/>
  <c r="A627" i="17"/>
  <c r="A626" i="17"/>
  <c r="A625" i="17"/>
  <c r="A624" i="17"/>
  <c r="A623" i="17"/>
  <c r="A622" i="17"/>
  <c r="A621" i="17"/>
  <c r="A620" i="17"/>
  <c r="A619" i="17"/>
  <c r="A618" i="17"/>
  <c r="A617" i="17"/>
  <c r="A616" i="17"/>
  <c r="A615" i="17"/>
  <c r="A614" i="17"/>
  <c r="A613" i="17"/>
  <c r="A612" i="17"/>
  <c r="A611" i="17"/>
  <c r="A610" i="17"/>
  <c r="A609" i="17"/>
  <c r="A608" i="17"/>
  <c r="A607" i="17"/>
  <c r="A606" i="17"/>
  <c r="A605" i="17"/>
  <c r="A604" i="17"/>
  <c r="A603" i="17"/>
  <c r="A602" i="17"/>
  <c r="A601" i="17"/>
  <c r="A600" i="17"/>
  <c r="A599" i="17"/>
  <c r="A598" i="17"/>
  <c r="A597" i="17"/>
  <c r="A596" i="17"/>
  <c r="A595" i="17"/>
  <c r="A594" i="17"/>
  <c r="A593" i="17"/>
  <c r="A592" i="17"/>
  <c r="A591" i="17"/>
  <c r="A590" i="17"/>
  <c r="A589" i="17"/>
  <c r="A588" i="17"/>
  <c r="A587" i="17"/>
  <c r="A586" i="17"/>
  <c r="A585" i="17"/>
  <c r="A584" i="17"/>
  <c r="A583" i="17"/>
  <c r="A582" i="17"/>
  <c r="A581" i="17"/>
  <c r="A580" i="17"/>
  <c r="A579" i="17"/>
  <c r="A578" i="17"/>
  <c r="A577" i="17"/>
  <c r="A576" i="17"/>
  <c r="A575" i="17"/>
  <c r="A574" i="17"/>
  <c r="A573" i="17"/>
  <c r="A572" i="17"/>
  <c r="A571" i="17"/>
  <c r="A570" i="17"/>
  <c r="A569" i="17"/>
  <c r="A568" i="17"/>
  <c r="A567" i="17"/>
  <c r="A566" i="17"/>
  <c r="A565" i="17"/>
  <c r="A564" i="17"/>
  <c r="A563" i="17"/>
  <c r="A562" i="17"/>
  <c r="A561" i="17"/>
  <c r="A560" i="17"/>
  <c r="A559" i="17"/>
  <c r="A558" i="17"/>
  <c r="A557" i="17"/>
  <c r="A556" i="17"/>
  <c r="A555" i="17"/>
  <c r="A554" i="17"/>
  <c r="A553" i="17"/>
  <c r="A552" i="17"/>
  <c r="A551" i="17"/>
  <c r="A550" i="17"/>
  <c r="A549" i="17"/>
  <c r="A548" i="17"/>
  <c r="A547" i="17"/>
  <c r="A546" i="17"/>
  <c r="A545" i="17"/>
  <c r="A544" i="17"/>
  <c r="A543" i="17"/>
  <c r="A542" i="17"/>
  <c r="A541" i="17"/>
  <c r="A540" i="17"/>
  <c r="A539" i="17"/>
  <c r="A538" i="17"/>
  <c r="A537" i="17"/>
  <c r="A536" i="17"/>
  <c r="A535" i="17"/>
  <c r="A534" i="17"/>
  <c r="A533" i="17"/>
  <c r="A532" i="17"/>
  <c r="A531" i="17"/>
  <c r="A530" i="17"/>
  <c r="A529" i="17"/>
  <c r="A528" i="17"/>
  <c r="A527" i="17"/>
  <c r="A526" i="17"/>
  <c r="A525" i="17"/>
  <c r="A524" i="17"/>
  <c r="A523" i="17"/>
  <c r="A522" i="17"/>
  <c r="A521" i="17"/>
  <c r="A520" i="17"/>
  <c r="A519" i="17"/>
  <c r="A518" i="17"/>
  <c r="A517" i="17"/>
  <c r="A516" i="17"/>
  <c r="A515" i="17"/>
  <c r="A514" i="17"/>
  <c r="A513" i="17"/>
  <c r="A512" i="17"/>
  <c r="A511" i="17"/>
  <c r="A510" i="17"/>
  <c r="A509" i="17"/>
  <c r="A508" i="17"/>
  <c r="A507" i="17"/>
  <c r="A506" i="17"/>
  <c r="A505" i="17"/>
  <c r="A504" i="17"/>
  <c r="A503" i="17"/>
  <c r="A502" i="17"/>
  <c r="A501" i="17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Y17" i="21" l="1"/>
  <c r="N10" i="20"/>
  <c r="N2" i="20"/>
  <c r="Y2" i="21"/>
  <c r="X17" i="21"/>
  <c r="M10" i="20"/>
  <c r="X2" i="21"/>
  <c r="M2" i="20"/>
  <c r="V17" i="21"/>
  <c r="K10" i="20"/>
  <c r="K2" i="20"/>
  <c r="V2" i="21"/>
  <c r="U17" i="21"/>
  <c r="J10" i="20"/>
  <c r="U2" i="21"/>
  <c r="J2" i="20"/>
  <c r="T2" i="21"/>
  <c r="I2" i="20"/>
  <c r="T17" i="21"/>
  <c r="I10" i="20"/>
  <c r="S17" i="21"/>
  <c r="H10" i="20"/>
  <c r="S2" i="21"/>
  <c r="H2" i="20"/>
  <c r="P17" i="21"/>
  <c r="Q17" i="21"/>
  <c r="R17" i="21"/>
  <c r="M12" i="5" l="1"/>
  <c r="E10" i="20"/>
  <c r="F10" i="20"/>
  <c r="G10" i="20"/>
  <c r="N10" i="5" l="1"/>
  <c r="A11" i="20" l="1"/>
  <c r="A3" i="20"/>
  <c r="I4" i="21"/>
  <c r="I8" i="21"/>
  <c r="I12" i="21"/>
  <c r="I16" i="21"/>
  <c r="I20" i="21"/>
  <c r="I24" i="21"/>
  <c r="I28" i="21"/>
  <c r="I32" i="21"/>
  <c r="I36" i="21"/>
  <c r="I40" i="21"/>
  <c r="I44" i="21"/>
  <c r="I48" i="21"/>
  <c r="I52" i="21"/>
  <c r="I56" i="21"/>
  <c r="I60" i="21"/>
  <c r="I64" i="21"/>
  <c r="I68" i="21"/>
  <c r="I72" i="21"/>
  <c r="I76" i="21"/>
  <c r="I80" i="21"/>
  <c r="I84" i="21"/>
  <c r="I88" i="21"/>
  <c r="I92" i="21"/>
  <c r="I96" i="21"/>
  <c r="I100" i="21"/>
  <c r="D4" i="21"/>
  <c r="D8" i="21"/>
  <c r="D12" i="21"/>
  <c r="D16" i="21"/>
  <c r="D20" i="21"/>
  <c r="D24" i="21"/>
  <c r="D28" i="21"/>
  <c r="D32" i="21"/>
  <c r="D36" i="21"/>
  <c r="D40" i="21"/>
  <c r="D44" i="21"/>
  <c r="D48" i="21"/>
  <c r="D52" i="21"/>
  <c r="D56" i="21"/>
  <c r="D60" i="21"/>
  <c r="D64" i="21"/>
  <c r="D68" i="21"/>
  <c r="D72" i="21"/>
  <c r="D76" i="21"/>
  <c r="D80" i="21"/>
  <c r="D84" i="21"/>
  <c r="D88" i="21"/>
  <c r="D92" i="21"/>
  <c r="D96" i="21"/>
  <c r="D100" i="21"/>
  <c r="I5" i="21"/>
  <c r="I9" i="21"/>
  <c r="I13" i="21"/>
  <c r="I17" i="21"/>
  <c r="I21" i="21"/>
  <c r="I25" i="21"/>
  <c r="I29" i="21"/>
  <c r="I33" i="21"/>
  <c r="I37" i="21"/>
  <c r="I41" i="21"/>
  <c r="I45" i="21"/>
  <c r="I49" i="21"/>
  <c r="I53" i="21"/>
  <c r="I57" i="21"/>
  <c r="I61" i="21"/>
  <c r="I65" i="21"/>
  <c r="I69" i="21"/>
  <c r="I73" i="21"/>
  <c r="I77" i="21"/>
  <c r="I81" i="21"/>
  <c r="I85" i="21"/>
  <c r="I89" i="21"/>
  <c r="I93" i="21"/>
  <c r="I97" i="21"/>
  <c r="I6" i="21"/>
  <c r="I10" i="21"/>
  <c r="I14" i="21"/>
  <c r="I18" i="21"/>
  <c r="I22" i="21"/>
  <c r="I26" i="21"/>
  <c r="I30" i="21"/>
  <c r="I34" i="21"/>
  <c r="I38" i="21"/>
  <c r="I42" i="21"/>
  <c r="I46" i="21"/>
  <c r="I50" i="21"/>
  <c r="I54" i="21"/>
  <c r="I58" i="21"/>
  <c r="I62" i="21"/>
  <c r="I66" i="21"/>
  <c r="I70" i="21"/>
  <c r="I74" i="21"/>
  <c r="I78" i="21"/>
  <c r="I82" i="21"/>
  <c r="I86" i="21"/>
  <c r="I90" i="21"/>
  <c r="I94" i="21"/>
  <c r="I98" i="21"/>
  <c r="I7" i="21"/>
  <c r="I11" i="21"/>
  <c r="I15" i="21"/>
  <c r="I19" i="21"/>
  <c r="I23" i="21"/>
  <c r="I27" i="21"/>
  <c r="I31" i="21"/>
  <c r="I35" i="21"/>
  <c r="I39" i="21"/>
  <c r="I43" i="21"/>
  <c r="I47" i="21"/>
  <c r="I51" i="21"/>
  <c r="I55" i="21"/>
  <c r="I59" i="21"/>
  <c r="I63" i="21"/>
  <c r="I67" i="21"/>
  <c r="I71" i="21"/>
  <c r="I75" i="21"/>
  <c r="I79" i="21"/>
  <c r="I83" i="21"/>
  <c r="I87" i="21"/>
  <c r="I91" i="21"/>
  <c r="I95" i="21"/>
  <c r="I99" i="21"/>
  <c r="D6" i="21"/>
  <c r="D11" i="21"/>
  <c r="D17" i="21"/>
  <c r="D22" i="21"/>
  <c r="D27" i="21"/>
  <c r="D33" i="21"/>
  <c r="D38" i="21"/>
  <c r="D43" i="21"/>
  <c r="D49" i="21"/>
  <c r="D54" i="21"/>
  <c r="D59" i="21"/>
  <c r="D65" i="21"/>
  <c r="D70" i="21"/>
  <c r="D75" i="21"/>
  <c r="D81" i="21"/>
  <c r="D86" i="21"/>
  <c r="D91" i="21"/>
  <c r="D97" i="21"/>
  <c r="D7" i="21"/>
  <c r="D13" i="21"/>
  <c r="D18" i="21"/>
  <c r="D23" i="21"/>
  <c r="D29" i="21"/>
  <c r="D34" i="21"/>
  <c r="D39" i="21"/>
  <c r="D45" i="21"/>
  <c r="D50" i="21"/>
  <c r="D55" i="21"/>
  <c r="D61" i="21"/>
  <c r="D66" i="21"/>
  <c r="D71" i="21"/>
  <c r="D77" i="21"/>
  <c r="D82" i="21"/>
  <c r="D87" i="21"/>
  <c r="D93" i="21"/>
  <c r="D98" i="21"/>
  <c r="D3" i="21"/>
  <c r="I3" i="21"/>
  <c r="D9" i="21"/>
  <c r="D14" i="21"/>
  <c r="D19" i="21"/>
  <c r="D25" i="21"/>
  <c r="D30" i="21"/>
  <c r="D35" i="21"/>
  <c r="D41" i="21"/>
  <c r="D46" i="21"/>
  <c r="D51" i="21"/>
  <c r="D57" i="21"/>
  <c r="D62" i="21"/>
  <c r="D67" i="21"/>
  <c r="D73" i="21"/>
  <c r="D78" i="21"/>
  <c r="D83" i="21"/>
  <c r="D89" i="21"/>
  <c r="D94" i="21"/>
  <c r="D99" i="21"/>
  <c r="D5" i="21"/>
  <c r="D10" i="21"/>
  <c r="D15" i="21"/>
  <c r="D21" i="21"/>
  <c r="D26" i="21"/>
  <c r="D31" i="21"/>
  <c r="D37" i="21"/>
  <c r="D42" i="21"/>
  <c r="D47" i="21"/>
  <c r="D53" i="21"/>
  <c r="D58" i="21"/>
  <c r="D63" i="21"/>
  <c r="D69" i="21"/>
  <c r="D74" i="21"/>
  <c r="D79" i="21"/>
  <c r="D85" i="21"/>
  <c r="D90" i="21"/>
  <c r="D95" i="21"/>
  <c r="A4" i="20"/>
  <c r="A12" i="20"/>
  <c r="I2" i="21"/>
  <c r="D2" i="21"/>
  <c r="B12" i="20"/>
  <c r="B15" i="20"/>
  <c r="B14" i="20"/>
  <c r="B7" i="20"/>
  <c r="B6" i="20"/>
  <c r="B11" i="20"/>
  <c r="B4" i="20"/>
  <c r="B3" i="20"/>
  <c r="O3" i="18"/>
  <c r="N3" i="18"/>
  <c r="L3" i="18"/>
  <c r="K3" i="18"/>
  <c r="J3" i="18"/>
  <c r="I3" i="18"/>
  <c r="H3" i="18"/>
  <c r="G3" i="18"/>
  <c r="F3" i="18"/>
  <c r="E3" i="18"/>
  <c r="E2" i="18"/>
  <c r="O17" i="21" l="1"/>
  <c r="L17" i="21" s="1"/>
  <c r="D10" i="20"/>
  <c r="N3" i="17"/>
  <c r="O3" i="17"/>
  <c r="I3" i="17"/>
  <c r="J3" i="17"/>
  <c r="K3" i="17"/>
  <c r="L3" i="17"/>
  <c r="F3" i="17"/>
  <c r="G3" i="17"/>
  <c r="H3" i="17"/>
  <c r="E3" i="17"/>
  <c r="E2" i="17"/>
  <c r="O2" i="21" l="1"/>
  <c r="D2" i="20"/>
  <c r="R2" i="21"/>
  <c r="G2" i="20"/>
  <c r="Q2" i="21"/>
  <c r="F2" i="20"/>
  <c r="P2" i="21"/>
  <c r="E2" i="20"/>
  <c r="A3" i="19"/>
  <c r="L2" i="21" l="1"/>
  <c r="O2" i="5"/>
  <c r="R12" i="20" l="1"/>
  <c r="R11" i="20"/>
  <c r="R14" i="20" s="1"/>
  <c r="R3" i="20"/>
  <c r="R6" i="20" s="1"/>
  <c r="R4" i="20"/>
  <c r="Q12" i="20"/>
  <c r="Q4" i="20"/>
  <c r="Q3" i="20"/>
  <c r="Q6" i="20" s="1"/>
  <c r="Q11" i="20"/>
  <c r="Q14" i="20" s="1"/>
  <c r="P4" i="20"/>
  <c r="P12" i="20"/>
  <c r="P3" i="20"/>
  <c r="P6" i="20" s="1"/>
  <c r="P11" i="20"/>
  <c r="P14" i="20" s="1"/>
  <c r="O12" i="20"/>
  <c r="O4" i="20"/>
  <c r="O11" i="20"/>
  <c r="O14" i="20" s="1"/>
  <c r="O3" i="20"/>
  <c r="O6" i="20" s="1"/>
  <c r="N12" i="20"/>
  <c r="N11" i="20"/>
  <c r="N14" i="20" s="1"/>
  <c r="N4" i="20"/>
  <c r="N3" i="20"/>
  <c r="N6" i="20" s="1"/>
  <c r="M12" i="20"/>
  <c r="M11" i="20"/>
  <c r="M14" i="20" s="1"/>
  <c r="M4" i="20"/>
  <c r="M3" i="20"/>
  <c r="M6" i="20" s="1"/>
  <c r="L12" i="20"/>
  <c r="L4" i="20"/>
  <c r="L11" i="20"/>
  <c r="L14" i="20" s="1"/>
  <c r="L3" i="20"/>
  <c r="L6" i="20" s="1"/>
  <c r="K4" i="20"/>
  <c r="K12" i="20"/>
  <c r="K11" i="20"/>
  <c r="K14" i="20" s="1"/>
  <c r="K3" i="20"/>
  <c r="K6" i="20" s="1"/>
  <c r="J12" i="20"/>
  <c r="J4" i="20"/>
  <c r="J3" i="20"/>
  <c r="J6" i="20" s="1"/>
  <c r="J11" i="20"/>
  <c r="J14" i="20" s="1"/>
  <c r="I12" i="20"/>
  <c r="I4" i="20"/>
  <c r="I3" i="20"/>
  <c r="I6" i="20" s="1"/>
  <c r="I11" i="20"/>
  <c r="I14" i="20" s="1"/>
  <c r="H12" i="20"/>
  <c r="H4" i="20"/>
  <c r="H3" i="20"/>
  <c r="H6" i="20" s="1"/>
  <c r="H11" i="20"/>
  <c r="H14" i="20" s="1"/>
  <c r="F4" i="20"/>
  <c r="D4" i="20"/>
  <c r="E4" i="20"/>
  <c r="G4" i="20"/>
  <c r="E12" i="20"/>
  <c r="D12" i="20"/>
  <c r="F12" i="20"/>
  <c r="G12" i="20"/>
  <c r="R7" i="20" l="1"/>
  <c r="R15" i="20"/>
  <c r="Q15" i="20"/>
  <c r="Q7" i="20"/>
  <c r="P7" i="20"/>
  <c r="P15" i="20"/>
  <c r="O7" i="20"/>
  <c r="O15" i="20"/>
  <c r="N7" i="20"/>
  <c r="N15" i="20"/>
  <c r="M7" i="20"/>
  <c r="M15" i="20"/>
  <c r="L7" i="20"/>
  <c r="L15" i="20"/>
  <c r="K7" i="20"/>
  <c r="J15" i="20"/>
  <c r="K15" i="20"/>
  <c r="J7" i="20"/>
  <c r="I15" i="20"/>
  <c r="I7" i="20"/>
  <c r="J6" i="19"/>
  <c r="I6" i="19"/>
  <c r="I5" i="19"/>
  <c r="J5" i="19"/>
  <c r="E11" i="20" l="1"/>
  <c r="E14" i="20" s="1"/>
  <c r="D11" i="20"/>
  <c r="G11" i="20"/>
  <c r="F11" i="20"/>
  <c r="F14" i="20" s="1"/>
  <c r="E3" i="20"/>
  <c r="D3" i="20"/>
  <c r="F3" i="20"/>
  <c r="G3" i="20"/>
  <c r="C5" i="19" l="1"/>
  <c r="C6" i="19"/>
  <c r="G14" i="20"/>
  <c r="H15" i="20" s="1"/>
  <c r="D6" i="19"/>
  <c r="D5" i="19"/>
  <c r="D14" i="20"/>
  <c r="F6" i="20"/>
  <c r="D6" i="20"/>
  <c r="E6" i="20"/>
  <c r="G6" i="20"/>
  <c r="H7" i="20" s="1"/>
  <c r="N17" i="21" l="1"/>
  <c r="N2" i="21"/>
  <c r="G28" i="19"/>
  <c r="G29" i="19"/>
  <c r="G30" i="19"/>
  <c r="G31" i="19"/>
  <c r="G32" i="19"/>
  <c r="G33" i="19"/>
  <c r="G34" i="19"/>
  <c r="G35" i="19"/>
  <c r="G36" i="19"/>
  <c r="G37" i="19"/>
  <c r="A29" i="19"/>
  <c r="A30" i="19"/>
  <c r="A31" i="19"/>
  <c r="A32" i="19"/>
  <c r="A33" i="19"/>
  <c r="A34" i="19"/>
  <c r="A35" i="19"/>
  <c r="A36" i="19"/>
  <c r="A37" i="19"/>
  <c r="A28" i="19"/>
  <c r="F2" i="21"/>
  <c r="A2" i="21"/>
  <c r="F1" i="21" l="1"/>
  <c r="A1" i="21"/>
  <c r="A40" i="21" l="1"/>
  <c r="A31" i="21"/>
  <c r="A27" i="21"/>
  <c r="A14" i="21"/>
  <c r="A35" i="21"/>
  <c r="A88" i="21"/>
  <c r="A12" i="21"/>
  <c r="A55" i="21"/>
  <c r="F31" i="21"/>
  <c r="F67" i="21"/>
  <c r="F86" i="21"/>
  <c r="A73" i="21"/>
  <c r="N14" i="21"/>
  <c r="A67" i="21"/>
  <c r="A54" i="21"/>
  <c r="N29" i="21"/>
  <c r="F3" i="21"/>
  <c r="F4" i="21"/>
  <c r="F8" i="21"/>
  <c r="F12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5" i="21"/>
  <c r="F9" i="21"/>
  <c r="F13" i="21"/>
  <c r="F17" i="21"/>
  <c r="F21" i="21"/>
  <c r="F25" i="21"/>
  <c r="F29" i="21"/>
  <c r="F33" i="21"/>
  <c r="F37" i="21"/>
  <c r="F41" i="21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6" i="21"/>
  <c r="F10" i="21"/>
  <c r="F14" i="21"/>
  <c r="F18" i="21"/>
  <c r="F22" i="21"/>
  <c r="F26" i="21"/>
  <c r="F30" i="21"/>
  <c r="F34" i="21"/>
  <c r="F38" i="21"/>
  <c r="F42" i="21"/>
  <c r="F50" i="21"/>
  <c r="F54" i="21"/>
  <c r="F58" i="21"/>
  <c r="F62" i="21"/>
  <c r="F66" i="21"/>
  <c r="F70" i="21"/>
  <c r="F74" i="21"/>
  <c r="F78" i="21"/>
  <c r="F82" i="21"/>
  <c r="F94" i="21"/>
  <c r="F7" i="21"/>
  <c r="F11" i="21"/>
  <c r="F15" i="21"/>
  <c r="F19" i="21"/>
  <c r="F23" i="21"/>
  <c r="F27" i="21"/>
  <c r="F35" i="21"/>
  <c r="F39" i="21"/>
  <c r="F43" i="21"/>
  <c r="F47" i="21"/>
  <c r="F51" i="21"/>
  <c r="F55" i="21"/>
  <c r="F59" i="21"/>
  <c r="F63" i="21"/>
  <c r="F71" i="21"/>
  <c r="F75" i="21"/>
  <c r="F79" i="21"/>
  <c r="F83" i="21"/>
  <c r="F87" i="21"/>
  <c r="F91" i="21"/>
  <c r="F95" i="21"/>
  <c r="F99" i="21"/>
  <c r="F46" i="21"/>
  <c r="F90" i="21"/>
  <c r="F98" i="21"/>
  <c r="A3" i="21"/>
  <c r="A4" i="21"/>
  <c r="A8" i="21"/>
  <c r="A16" i="21"/>
  <c r="A20" i="21"/>
  <c r="A24" i="21"/>
  <c r="A28" i="21"/>
  <c r="A32" i="21"/>
  <c r="A36" i="21"/>
  <c r="A44" i="21"/>
  <c r="A48" i="21"/>
  <c r="A52" i="21"/>
  <c r="A56" i="21"/>
  <c r="A60" i="21"/>
  <c r="A64" i="21"/>
  <c r="A68" i="21"/>
  <c r="A72" i="21"/>
  <c r="A76" i="21"/>
  <c r="A80" i="21"/>
  <c r="A84" i="21"/>
  <c r="A92" i="21"/>
  <c r="A96" i="21"/>
  <c r="A100" i="21"/>
  <c r="A5" i="21"/>
  <c r="A9" i="21"/>
  <c r="A13" i="21"/>
  <c r="A17" i="21"/>
  <c r="A21" i="21"/>
  <c r="A25" i="21"/>
  <c r="A29" i="21"/>
  <c r="A33" i="21"/>
  <c r="A37" i="21"/>
  <c r="A41" i="21"/>
  <c r="A45" i="21"/>
  <c r="A49" i="21"/>
  <c r="A53" i="21"/>
  <c r="A57" i="21"/>
  <c r="A61" i="21"/>
  <c r="A65" i="21"/>
  <c r="A69" i="21"/>
  <c r="A77" i="21"/>
  <c r="A81" i="21"/>
  <c r="A85" i="21"/>
  <c r="A89" i="21"/>
  <c r="A93" i="21"/>
  <c r="A97" i="21"/>
  <c r="A7" i="21"/>
  <c r="A11" i="21"/>
  <c r="A15" i="21"/>
  <c r="A19" i="21"/>
  <c r="A23" i="21"/>
  <c r="A6" i="21"/>
  <c r="A18" i="21"/>
  <c r="A30" i="21"/>
  <c r="A38" i="21"/>
  <c r="A43" i="21"/>
  <c r="A51" i="21"/>
  <c r="A59" i="21"/>
  <c r="A74" i="21"/>
  <c r="A82" i="21"/>
  <c r="A95" i="21"/>
  <c r="A10" i="21"/>
  <c r="A22" i="21"/>
  <c r="A39" i="21"/>
  <c r="A46" i="21"/>
  <c r="A62" i="21"/>
  <c r="A70" i="21"/>
  <c r="A75" i="21"/>
  <c r="A83" i="21"/>
  <c r="A90" i="21"/>
  <c r="A98" i="21"/>
  <c r="A26" i="21"/>
  <c r="A34" i="21"/>
  <c r="A47" i="21"/>
  <c r="A63" i="21"/>
  <c r="A71" i="21"/>
  <c r="A78" i="21"/>
  <c r="A86" i="21"/>
  <c r="A91" i="21"/>
  <c r="A99" i="21"/>
  <c r="A42" i="21"/>
  <c r="A50" i="21"/>
  <c r="A58" i="21"/>
  <c r="A66" i="21"/>
  <c r="A79" i="21"/>
  <c r="A87" i="21"/>
  <c r="A94" i="21"/>
  <c r="I7" i="19"/>
  <c r="F7" i="19" s="1"/>
  <c r="J7" i="19"/>
  <c r="G15" i="20"/>
  <c r="F15" i="20"/>
  <c r="F7" i="20"/>
  <c r="L29" i="21" l="1"/>
  <c r="G39" i="19" s="1"/>
  <c r="L14" i="21"/>
  <c r="A39" i="19" s="1"/>
  <c r="M29" i="21"/>
  <c r="H39" i="19" s="1"/>
  <c r="M14" i="21"/>
  <c r="B39" i="19" s="1"/>
  <c r="I39" i="19"/>
  <c r="J39" i="19" s="1"/>
  <c r="K39" i="19" s="1"/>
  <c r="K29" i="21"/>
  <c r="AC29" i="21" s="1"/>
  <c r="C39" i="19"/>
  <c r="D39" i="19" s="1"/>
  <c r="E39" i="19" s="1"/>
  <c r="K14" i="21"/>
  <c r="AC14" i="21" s="1"/>
  <c r="N3" i="21"/>
  <c r="M3" i="21" s="1"/>
  <c r="D7" i="19"/>
  <c r="B7" i="19" s="1"/>
  <c r="N5" i="21"/>
  <c r="M5" i="21" s="1"/>
  <c r="N26" i="21"/>
  <c r="M26" i="21" s="1"/>
  <c r="N20" i="21"/>
  <c r="M20" i="21" s="1"/>
  <c r="N24" i="21"/>
  <c r="M24" i="21" s="1"/>
  <c r="N12" i="21"/>
  <c r="M12" i="21" s="1"/>
  <c r="N8" i="21"/>
  <c r="M8" i="21" s="1"/>
  <c r="N9" i="21"/>
  <c r="M9" i="21" s="1"/>
  <c r="N4" i="21"/>
  <c r="M4" i="21" s="1"/>
  <c r="N21" i="21"/>
  <c r="M21" i="21" s="1"/>
  <c r="N10" i="21"/>
  <c r="M10" i="21" s="1"/>
  <c r="N27" i="21"/>
  <c r="M27" i="21" s="1"/>
  <c r="N22" i="21"/>
  <c r="M22" i="21" s="1"/>
  <c r="N6" i="21"/>
  <c r="M6" i="21" s="1"/>
  <c r="N7" i="21"/>
  <c r="M7" i="21" s="1"/>
  <c r="N18" i="21"/>
  <c r="M18" i="21" s="1"/>
  <c r="N23" i="21"/>
  <c r="M23" i="21" s="1"/>
  <c r="N25" i="21"/>
  <c r="M25" i="21" s="1"/>
  <c r="N11" i="21"/>
  <c r="M11" i="21" s="1"/>
  <c r="N19" i="21"/>
  <c r="M19" i="21" s="1"/>
  <c r="E7" i="20"/>
  <c r="G7" i="20"/>
  <c r="E15" i="20"/>
  <c r="C7" i="19"/>
  <c r="AA14" i="21" l="1"/>
  <c r="AB14" i="21"/>
  <c r="AA29" i="21"/>
  <c r="AB29" i="21"/>
  <c r="Y14" i="21"/>
  <c r="Z14" i="21"/>
  <c r="Y29" i="21"/>
  <c r="Z29" i="21"/>
  <c r="W14" i="21"/>
  <c r="X14" i="21"/>
  <c r="W29" i="21"/>
  <c r="X29" i="21"/>
  <c r="U14" i="21"/>
  <c r="V14" i="21"/>
  <c r="U29" i="21"/>
  <c r="V29" i="21"/>
  <c r="S29" i="21"/>
  <c r="T29" i="21"/>
  <c r="S14" i="21"/>
  <c r="T14" i="21"/>
  <c r="K20" i="21"/>
  <c r="AC20" i="21" s="1"/>
  <c r="H35" i="19"/>
  <c r="K25" i="21"/>
  <c r="AC25" i="21" s="1"/>
  <c r="K21" i="21"/>
  <c r="AC21" i="21" s="1"/>
  <c r="K26" i="21"/>
  <c r="AC26" i="21" s="1"/>
  <c r="K23" i="21"/>
  <c r="AC23" i="21" s="1"/>
  <c r="K22" i="21"/>
  <c r="AC22" i="21" s="1"/>
  <c r="K19" i="21"/>
  <c r="AC19" i="21" s="1"/>
  <c r="K27" i="21"/>
  <c r="AC27" i="21" s="1"/>
  <c r="K24" i="21"/>
  <c r="AC24" i="21" s="1"/>
  <c r="H28" i="19"/>
  <c r="K18" i="21"/>
  <c r="AC18" i="21" s="1"/>
  <c r="K9" i="21"/>
  <c r="AC9" i="21" s="1"/>
  <c r="K11" i="21"/>
  <c r="AC11" i="21" s="1"/>
  <c r="K7" i="21"/>
  <c r="AC7" i="21" s="1"/>
  <c r="K10" i="21"/>
  <c r="AC10" i="21" s="1"/>
  <c r="K8" i="21"/>
  <c r="AC8" i="21" s="1"/>
  <c r="K6" i="21"/>
  <c r="AC6" i="21" s="1"/>
  <c r="K12" i="21"/>
  <c r="AC12" i="21" s="1"/>
  <c r="K4" i="21"/>
  <c r="AC4" i="21" s="1"/>
  <c r="K5" i="21"/>
  <c r="AC5" i="21" s="1"/>
  <c r="B28" i="19"/>
  <c r="K3" i="21"/>
  <c r="AC3" i="21" s="1"/>
  <c r="O29" i="21"/>
  <c r="P29" i="21"/>
  <c r="Q29" i="21"/>
  <c r="R29" i="21"/>
  <c r="O14" i="21"/>
  <c r="P14" i="21"/>
  <c r="R14" i="21"/>
  <c r="Q14" i="21"/>
  <c r="I29" i="19"/>
  <c r="J29" i="19" s="1"/>
  <c r="K29" i="19" s="1"/>
  <c r="I31" i="19"/>
  <c r="J31" i="19" s="1"/>
  <c r="K31" i="19" s="1"/>
  <c r="I36" i="19"/>
  <c r="J36" i="19" s="1"/>
  <c r="K36" i="19" s="1"/>
  <c r="C31" i="19"/>
  <c r="D31" i="19" s="1"/>
  <c r="E31" i="19" s="1"/>
  <c r="C37" i="19"/>
  <c r="D37" i="19" s="1"/>
  <c r="E37" i="19" s="1"/>
  <c r="C29" i="19"/>
  <c r="D29" i="19" s="1"/>
  <c r="E29" i="19" s="1"/>
  <c r="C30" i="19"/>
  <c r="D30" i="19" s="1"/>
  <c r="E30" i="19" s="1"/>
  <c r="C36" i="19"/>
  <c r="D36" i="19" s="1"/>
  <c r="E36" i="19" s="1"/>
  <c r="C32" i="19"/>
  <c r="D32" i="19" s="1"/>
  <c r="E32" i="19" s="1"/>
  <c r="C35" i="19"/>
  <c r="D35" i="19" s="1"/>
  <c r="E35" i="19" s="1"/>
  <c r="I34" i="19"/>
  <c r="J34" i="19" s="1"/>
  <c r="K34" i="19" s="1"/>
  <c r="I30" i="19"/>
  <c r="J30" i="19" s="1"/>
  <c r="K30" i="19" s="1"/>
  <c r="C34" i="19"/>
  <c r="D34" i="19" s="1"/>
  <c r="E34" i="19" s="1"/>
  <c r="I37" i="19"/>
  <c r="J37" i="19" s="1"/>
  <c r="K37" i="19" s="1"/>
  <c r="I32" i="19"/>
  <c r="J32" i="19" s="1"/>
  <c r="K32" i="19" s="1"/>
  <c r="I28" i="19"/>
  <c r="J28" i="19" s="1"/>
  <c r="K28" i="19" s="1"/>
  <c r="C33" i="19"/>
  <c r="D33" i="19" s="1"/>
  <c r="E33" i="19" s="1"/>
  <c r="I35" i="19"/>
  <c r="J35" i="19" s="1"/>
  <c r="K35" i="19" s="1"/>
  <c r="C28" i="19"/>
  <c r="D28" i="19" s="1"/>
  <c r="E28" i="19" s="1"/>
  <c r="I33" i="19"/>
  <c r="J33" i="19" s="1"/>
  <c r="K33" i="19" s="1"/>
  <c r="B33" i="19"/>
  <c r="H30" i="19"/>
  <c r="H37" i="19"/>
  <c r="H34" i="19"/>
  <c r="H32" i="19"/>
  <c r="AA18" i="21" l="1"/>
  <c r="AB18" i="21"/>
  <c r="AA21" i="21"/>
  <c r="AB21" i="21"/>
  <c r="AA12" i="21"/>
  <c r="AB12" i="21"/>
  <c r="AA25" i="21"/>
  <c r="AB25" i="21"/>
  <c r="AA24" i="21"/>
  <c r="AB24" i="21"/>
  <c r="AA8" i="21"/>
  <c r="AB8" i="21"/>
  <c r="AA27" i="21"/>
  <c r="AB27" i="21"/>
  <c r="AA20" i="21"/>
  <c r="AB20" i="21"/>
  <c r="AA6" i="21"/>
  <c r="AB6" i="21"/>
  <c r="AA10" i="21"/>
  <c r="AB10" i="21"/>
  <c r="AA3" i="21"/>
  <c r="AB3" i="21"/>
  <c r="AA7" i="21"/>
  <c r="AB7" i="21"/>
  <c r="AA22" i="21"/>
  <c r="AB22" i="21"/>
  <c r="AA4" i="21"/>
  <c r="AB4" i="21"/>
  <c r="AA19" i="21"/>
  <c r="AB19" i="21"/>
  <c r="AA11" i="21"/>
  <c r="AB11" i="21"/>
  <c r="AA23" i="21"/>
  <c r="AB23" i="21"/>
  <c r="AA5" i="21"/>
  <c r="AB5" i="21"/>
  <c r="AA9" i="21"/>
  <c r="AB9" i="21"/>
  <c r="AA26" i="21"/>
  <c r="AB26" i="21"/>
  <c r="Y10" i="21"/>
  <c r="Z10" i="21"/>
  <c r="Y19" i="21"/>
  <c r="Z19" i="21"/>
  <c r="Y8" i="21"/>
  <c r="Z8" i="21"/>
  <c r="Y3" i="21"/>
  <c r="Z3" i="21"/>
  <c r="Y7" i="21"/>
  <c r="Z7" i="21"/>
  <c r="Y22" i="21"/>
  <c r="Z22" i="21"/>
  <c r="Y11" i="21"/>
  <c r="Z11" i="21"/>
  <c r="Y23" i="21"/>
  <c r="Z23" i="21"/>
  <c r="Y5" i="21"/>
  <c r="Z5" i="21"/>
  <c r="Y9" i="21"/>
  <c r="Z9" i="21"/>
  <c r="Y26" i="21"/>
  <c r="Z26" i="21"/>
  <c r="Y4" i="21"/>
  <c r="Z4" i="21"/>
  <c r="Y18" i="21"/>
  <c r="Z18" i="21"/>
  <c r="Y21" i="21"/>
  <c r="Z21" i="21"/>
  <c r="Y27" i="21"/>
  <c r="Z27" i="21"/>
  <c r="Y12" i="21"/>
  <c r="Z12" i="21"/>
  <c r="Y25" i="21"/>
  <c r="Z25" i="21"/>
  <c r="Y20" i="21"/>
  <c r="Z20" i="21"/>
  <c r="Y6" i="21"/>
  <c r="Z6" i="21"/>
  <c r="Y24" i="21"/>
  <c r="Z24" i="21"/>
  <c r="W9" i="21"/>
  <c r="X9" i="21"/>
  <c r="W4" i="21"/>
  <c r="X4" i="21"/>
  <c r="W10" i="21"/>
  <c r="X10" i="21"/>
  <c r="W18" i="21"/>
  <c r="X18" i="21"/>
  <c r="W19" i="21"/>
  <c r="X19" i="21"/>
  <c r="W21" i="21"/>
  <c r="X21" i="21"/>
  <c r="W8" i="21"/>
  <c r="X8" i="21"/>
  <c r="W20" i="21"/>
  <c r="X20" i="21"/>
  <c r="W3" i="21"/>
  <c r="X3" i="21"/>
  <c r="W12" i="21"/>
  <c r="X12" i="21"/>
  <c r="W7" i="21"/>
  <c r="X7" i="21"/>
  <c r="W22" i="21"/>
  <c r="X22" i="21"/>
  <c r="W25" i="21"/>
  <c r="X25" i="21"/>
  <c r="W5" i="21"/>
  <c r="X5" i="21"/>
  <c r="W26" i="21"/>
  <c r="X26" i="21"/>
  <c r="W6" i="21"/>
  <c r="X6" i="21"/>
  <c r="W11" i="21"/>
  <c r="X11" i="21"/>
  <c r="W24" i="21"/>
  <c r="X24" i="21"/>
  <c r="W23" i="21"/>
  <c r="X23" i="21"/>
  <c r="W27" i="21"/>
  <c r="X27" i="21"/>
  <c r="U18" i="21"/>
  <c r="V18" i="21"/>
  <c r="U21" i="21"/>
  <c r="V21" i="21"/>
  <c r="U3" i="21"/>
  <c r="V3" i="21"/>
  <c r="U12" i="21"/>
  <c r="V12" i="21"/>
  <c r="U7" i="21"/>
  <c r="V7" i="21"/>
  <c r="U22" i="21"/>
  <c r="V22" i="21"/>
  <c r="U25" i="21"/>
  <c r="V25" i="21"/>
  <c r="U4" i="21"/>
  <c r="V4" i="21"/>
  <c r="U19" i="21"/>
  <c r="V19" i="21"/>
  <c r="U6" i="21"/>
  <c r="V6" i="21"/>
  <c r="U11" i="21"/>
  <c r="V11" i="21"/>
  <c r="U24" i="21"/>
  <c r="V24" i="21"/>
  <c r="U23" i="21"/>
  <c r="V23" i="21"/>
  <c r="U10" i="21"/>
  <c r="V10" i="21"/>
  <c r="U5" i="21"/>
  <c r="V5" i="21"/>
  <c r="U8" i="21"/>
  <c r="V8" i="21"/>
  <c r="U9" i="21"/>
  <c r="V9" i="21"/>
  <c r="U27" i="21"/>
  <c r="V27" i="21"/>
  <c r="U26" i="21"/>
  <c r="V26" i="21"/>
  <c r="U20" i="21"/>
  <c r="V20" i="21"/>
  <c r="S18" i="21"/>
  <c r="T18" i="21"/>
  <c r="S19" i="21"/>
  <c r="T19" i="21"/>
  <c r="S21" i="21"/>
  <c r="T21" i="21"/>
  <c r="S22" i="21"/>
  <c r="T22" i="21"/>
  <c r="S25" i="21"/>
  <c r="T25" i="21"/>
  <c r="S24" i="21"/>
  <c r="T24" i="21"/>
  <c r="S23" i="21"/>
  <c r="T23" i="21"/>
  <c r="S27" i="21"/>
  <c r="T27" i="21"/>
  <c r="S26" i="21"/>
  <c r="T26" i="21"/>
  <c r="S20" i="21"/>
  <c r="T20" i="21"/>
  <c r="S5" i="21"/>
  <c r="T5" i="21"/>
  <c r="S6" i="21"/>
  <c r="T6" i="21"/>
  <c r="S11" i="21"/>
  <c r="T11" i="21"/>
  <c r="S8" i="21"/>
  <c r="T8" i="21"/>
  <c r="S9" i="21"/>
  <c r="T9" i="21"/>
  <c r="S4" i="21"/>
  <c r="T4" i="21"/>
  <c r="S10" i="21"/>
  <c r="T10" i="21"/>
  <c r="S3" i="21"/>
  <c r="T3" i="21"/>
  <c r="S12" i="21"/>
  <c r="T12" i="21"/>
  <c r="S7" i="21"/>
  <c r="T7" i="21"/>
  <c r="O26" i="21"/>
  <c r="P26" i="21"/>
  <c r="Q26" i="21"/>
  <c r="R26" i="21"/>
  <c r="O20" i="21"/>
  <c r="P20" i="21"/>
  <c r="Q20" i="21"/>
  <c r="R20" i="21"/>
  <c r="O24" i="21"/>
  <c r="Q24" i="21"/>
  <c r="P24" i="21"/>
  <c r="R24" i="21"/>
  <c r="O22" i="21"/>
  <c r="P22" i="21"/>
  <c r="Q22" i="21"/>
  <c r="R22" i="21"/>
  <c r="O21" i="21"/>
  <c r="P21" i="21"/>
  <c r="Q21" i="21"/>
  <c r="R21" i="21"/>
  <c r="O27" i="21"/>
  <c r="Q27" i="21"/>
  <c r="P27" i="21"/>
  <c r="R27" i="21"/>
  <c r="O23" i="21"/>
  <c r="Q23" i="21"/>
  <c r="R23" i="21"/>
  <c r="P23" i="21"/>
  <c r="O19" i="21"/>
  <c r="P19" i="21"/>
  <c r="Q19" i="21"/>
  <c r="R19" i="21"/>
  <c r="O25" i="21"/>
  <c r="P25" i="21"/>
  <c r="Q25" i="21"/>
  <c r="R25" i="21"/>
  <c r="O18" i="21"/>
  <c r="P18" i="21"/>
  <c r="R18" i="21"/>
  <c r="Q18" i="21"/>
  <c r="O8" i="21"/>
  <c r="P8" i="21"/>
  <c r="Q8" i="21"/>
  <c r="R8" i="21"/>
  <c r="O6" i="21"/>
  <c r="Q6" i="21"/>
  <c r="R6" i="21"/>
  <c r="P6" i="21"/>
  <c r="O7" i="21"/>
  <c r="P7" i="21"/>
  <c r="Q7" i="21"/>
  <c r="R7" i="21"/>
  <c r="O10" i="21"/>
  <c r="P10" i="21"/>
  <c r="Q10" i="21"/>
  <c r="R10" i="21"/>
  <c r="O5" i="21"/>
  <c r="P5" i="21"/>
  <c r="Q5" i="21"/>
  <c r="R5" i="21"/>
  <c r="O9" i="21"/>
  <c r="P9" i="21"/>
  <c r="Q9" i="21"/>
  <c r="R9" i="21"/>
  <c r="O11" i="21"/>
  <c r="P11" i="21"/>
  <c r="Q11" i="21"/>
  <c r="R11" i="21"/>
  <c r="O4" i="21"/>
  <c r="P4" i="21"/>
  <c r="Q4" i="21"/>
  <c r="R4" i="21"/>
  <c r="O12" i="21"/>
  <c r="P12" i="21"/>
  <c r="Q12" i="21"/>
  <c r="R12" i="21"/>
  <c r="O3" i="21"/>
  <c r="P3" i="21"/>
  <c r="Q3" i="21"/>
  <c r="R3" i="21"/>
  <c r="H33" i="19"/>
  <c r="B34" i="19"/>
  <c r="B30" i="19"/>
  <c r="B37" i="19"/>
  <c r="B29" i="19"/>
  <c r="H36" i="19"/>
  <c r="B32" i="19"/>
  <c r="B36" i="19"/>
  <c r="B35" i="19"/>
  <c r="H31" i="19"/>
  <c r="B31" i="19"/>
  <c r="H29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HPartner_Ausfuhr" type="1" refreshedVersion="4" deleted="1" background="1" saveData="1">
    <dbPr connection="" command=""/>
  </connection>
  <connection id="2" xr16:uid="{00000000-0015-0000-FFFF-FFFF01000000}" name="AHPartner_Länderliste" type="1" refreshedVersion="4" deleted="1" background="1" saveData="1">
    <dbPr connection="" command=""/>
  </connection>
  <connection id="3" xr16:uid="{00000000-0015-0000-FFFF-FFFF02000000}" name="AHPartner_Zeitraum" type="1" refreshedVersion="4" deleted="1" background="1" saveData="1">
    <dbPr connection="" command=""/>
  </connection>
</connections>
</file>

<file path=xl/sharedStrings.xml><?xml version="1.0" encoding="utf-8"?>
<sst xmlns="http://schemas.openxmlformats.org/spreadsheetml/2006/main" count="4394" uniqueCount="374">
  <si>
    <t>Wert</t>
  </si>
  <si>
    <t>Spalte1</t>
  </si>
  <si>
    <t>Länderliste</t>
  </si>
  <si>
    <t>Jahr</t>
  </si>
  <si>
    <t>für das Jahr</t>
  </si>
  <si>
    <t>Import</t>
  </si>
  <si>
    <t>Export</t>
  </si>
  <si>
    <t>Auswahl</t>
  </si>
  <si>
    <t>Exportländer-Ranking</t>
  </si>
  <si>
    <t>Importländer-Ranking</t>
  </si>
  <si>
    <t>Auswahl_Jahr</t>
  </si>
  <si>
    <t>Veränderung</t>
  </si>
  <si>
    <t>Einheit:</t>
  </si>
  <si>
    <t>Optionsfeld_Einheit</t>
  </si>
  <si>
    <t>Einheit_Text</t>
  </si>
  <si>
    <t>Einheit_Wert</t>
  </si>
  <si>
    <t>Kartentitel</t>
  </si>
  <si>
    <t>Status</t>
  </si>
  <si>
    <t>e</t>
  </si>
  <si>
    <t>Datenstatus</t>
  </si>
  <si>
    <t>Bundesland</t>
  </si>
  <si>
    <t>2010e</t>
  </si>
  <si>
    <t>2011e</t>
  </si>
  <si>
    <t>2012e</t>
  </si>
  <si>
    <t>2013e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</si>
  <si>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</si>
  <si>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</si>
  <si>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</si>
  <si>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</si>
  <si>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</si>
  <si>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</si>
  <si>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</si>
  <si>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</si>
  <si>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</si>
  <si>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</si>
  <si>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Spaltenindex</t>
  </si>
  <si>
    <t>KN</t>
  </si>
  <si>
    <t>Auswahl_Bundesland</t>
  </si>
  <si>
    <t>Anzahl_Jahre</t>
  </si>
  <si>
    <t>Zeilenindex</t>
  </si>
  <si>
    <t>Bundesland_Region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</si>
  <si>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</si>
  <si>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</si>
  <si>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</si>
  <si>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</si>
  <si>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</si>
  <si>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</si>
  <si>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</si>
  <si>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</si>
  <si>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</si>
  <si>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</si>
  <si>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</si>
  <si>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</si>
  <si>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</si>
  <si>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</si>
  <si>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</si>
  <si>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</si>
  <si>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</si>
  <si>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</si>
  <si>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</si>
  <si>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</si>
  <si>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</si>
  <si>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</si>
  <si>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</si>
  <si>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</si>
  <si>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</si>
  <si>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</si>
  <si>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</si>
  <si>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</si>
  <si>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</si>
  <si>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</si>
  <si>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</si>
  <si>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</si>
  <si>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</si>
  <si>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</si>
  <si>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</si>
  <si>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</si>
  <si>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</si>
  <si>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</si>
  <si>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</si>
  <si>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</si>
  <si>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</si>
  <si>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</si>
  <si>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</si>
  <si>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</si>
  <si>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</si>
  <si>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</si>
  <si>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</si>
  <si>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</si>
  <si>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</si>
  <si>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</si>
  <si>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</si>
  <si>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</si>
  <si>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</si>
  <si>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</si>
  <si>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</si>
  <si>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</si>
  <si>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</si>
  <si>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</si>
  <si>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</si>
  <si>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</si>
  <si>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</si>
  <si>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</si>
  <si>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</si>
  <si>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</si>
  <si>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</si>
  <si>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</si>
  <si>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</si>
  <si>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</si>
  <si>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</si>
  <si>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</si>
  <si>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</si>
  <si>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</si>
  <si>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</si>
  <si>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</si>
  <si>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</si>
  <si>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</si>
  <si>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</si>
  <si>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</si>
  <si>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</si>
  <si>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</si>
  <si>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</si>
  <si>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</si>
  <si>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</si>
  <si>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</si>
  <si>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</si>
  <si>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</si>
  <si>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</si>
  <si>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</si>
  <si>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</si>
  <si>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</si>
  <si>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</si>
  <si>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</si>
  <si>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</si>
  <si>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</si>
  <si>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</si>
  <si>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</si>
  <si>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</si>
  <si>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</si>
  <si>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VV</t>
  </si>
  <si>
    <t>zz</t>
  </si>
  <si>
    <t>KN2</t>
  </si>
  <si>
    <t>Text</t>
  </si>
  <si>
    <t>Lebende Tiere</t>
  </si>
  <si>
    <t>Kaffee, Tee, Mate und Gewürze</t>
  </si>
  <si>
    <t>Getreide</t>
  </si>
  <si>
    <t>Zucker und Zuckerwaren</t>
  </si>
  <si>
    <t>Anorganische chemische Erzeugnisse</t>
  </si>
  <si>
    <t>Pharmazeutische Erzeugnisse</t>
  </si>
  <si>
    <t>Düngemittel</t>
  </si>
  <si>
    <t>Kunststoffe und Waren daraus</t>
  </si>
  <si>
    <t>Kautschuk und Waren daraus</t>
  </si>
  <si>
    <t>Kork und Korkwaren</t>
  </si>
  <si>
    <t>Seide</t>
  </si>
  <si>
    <t>Baumwolle</t>
  </si>
  <si>
    <t>Kopfbedeckungen und Teile davon</t>
  </si>
  <si>
    <t>Glas und Glaswaren</t>
  </si>
  <si>
    <t>Eisen und Stahl</t>
  </si>
  <si>
    <t>Waren aus Eisen oder Stahl</t>
  </si>
  <si>
    <t>Kupfer und Waren daraus</t>
  </si>
  <si>
    <t>Nickel und Waren daraus</t>
  </si>
  <si>
    <t>Aluminium und Waren daraus</t>
  </si>
  <si>
    <t>Blei und Waren daraus</t>
  </si>
  <si>
    <t>Zink und Waren daraus</t>
  </si>
  <si>
    <t>Zinn und Waren daraus</t>
  </si>
  <si>
    <t>Verschiedene Waren aus unedlen Metallen</t>
  </si>
  <si>
    <t>Uhrmacherwaren</t>
  </si>
  <si>
    <t>Musikinstrumente, Teile und Zubehör</t>
  </si>
  <si>
    <t>Verschiedene Waren</t>
  </si>
  <si>
    <t>Kunstgegenstände, Sammlungsstücke und Antiquitäten</t>
  </si>
  <si>
    <t>Spalte2</t>
  </si>
  <si>
    <t>HS_Auswahl</t>
  </si>
  <si>
    <t>HS-Liste</t>
  </si>
  <si>
    <t>2014e</t>
  </si>
  <si>
    <t>2015e</t>
  </si>
  <si>
    <t>HS2</t>
  </si>
  <si>
    <t>Kapitel</t>
  </si>
  <si>
    <t>Text_e</t>
  </si>
  <si>
    <t>Live animals</t>
  </si>
  <si>
    <t>Fleisch, Innereien, Schlachtanfall</t>
  </si>
  <si>
    <t>Meat and edible meat offal</t>
  </si>
  <si>
    <t>Fische, Krebs- und Weichtiere</t>
  </si>
  <si>
    <t>Fish and crustaceans, molluscs and other aquatic invertebrates</t>
  </si>
  <si>
    <t>Milch, Molkereierzeugnisse, Vogeleier, Honig</t>
  </si>
  <si>
    <t>Dairy produce; birds' eggs; natural honey; edible products of animal origin</t>
  </si>
  <si>
    <t>Andere Waren tierischen  Ursprungs</t>
  </si>
  <si>
    <t>Products of animal origin, not elsewhere specified or included</t>
  </si>
  <si>
    <t>Lebende Bäume, Pflanzen, Schnittblumen</t>
  </si>
  <si>
    <t>Live trees and other plants; bulbs, roots and the like; cut flowers and orn</t>
  </si>
  <si>
    <t>Gemüse, genießbare Pflanzen, Wurzeln, Knollen</t>
  </si>
  <si>
    <t>Edible vegetables and certain roots and tubers</t>
  </si>
  <si>
    <t>Genießbare Früchte, Schalen von Zitrusfrüchten, Melonen</t>
  </si>
  <si>
    <t>Edible fruit and nuts; peel of citrus fruits or melons</t>
  </si>
  <si>
    <t>Coffee, tea, maté and spices</t>
  </si>
  <si>
    <t>Cereals</t>
  </si>
  <si>
    <t>Müllereierzeugnisse, Malz, Stärke und dergleichen</t>
  </si>
  <si>
    <t>Products of the milling industry; malt; starches; inulin; wheat gluten</t>
  </si>
  <si>
    <t>Ölsaaten, ölhaltige Früchte, Körner, Samen, Früchte</t>
  </si>
  <si>
    <t>Oil seeds and oleaginous fruits; miscellaneous grains, seeds and fruit; ind</t>
  </si>
  <si>
    <t>Schellack, Gummen, Harze; Pflanzensäfte</t>
  </si>
  <si>
    <t>Lac; gums, resins and other vegetable saps and extracts</t>
  </si>
  <si>
    <t>Flechtstoffe, andere Waren pflanzlichen Ursprungs</t>
  </si>
  <si>
    <t>Vegetable plaiting materials; vegetable products not elsewhere specified or</t>
  </si>
  <si>
    <t>Tierische und pflanzliche Fette und Öle</t>
  </si>
  <si>
    <t>Animal or vegetable fats and oils and their cleavage products; prepared edi</t>
  </si>
  <si>
    <t>Zubereitungen von Fleisch, Fisch und Schalentieren</t>
  </si>
  <si>
    <t xml:space="preserve">Preparations of meat, of fish or of crustaceans, molluscs or other aquatic </t>
  </si>
  <si>
    <t>Sugars and sugar confectionery</t>
  </si>
  <si>
    <t>Kakao und Kakaozubereitungen</t>
  </si>
  <si>
    <t>Cocoa and cocoa preparations</t>
  </si>
  <si>
    <t>Zubereitungen von Getreide, Mehl, Stärke, Milch; Backwaren</t>
  </si>
  <si>
    <t>Preparations of cereals, flour, starch or milk; pastrycooks' products</t>
  </si>
  <si>
    <t>Zubereitungen von Gemüsen, Früchten und anderen Pflanzen</t>
  </si>
  <si>
    <t>Preparations of vegetables, fruit, nuts or other parts of plants</t>
  </si>
  <si>
    <t>Verschiedene eßbare Zubereitungen</t>
  </si>
  <si>
    <t>Miscellaneous edible preparations</t>
  </si>
  <si>
    <t>Getränke, alkoholische Flüssigkeiten, Essig</t>
  </si>
  <si>
    <t>Beverages, spirits and vinegar</t>
  </si>
  <si>
    <t>Rückstände, Abfälle der Lebensmittelerzeugung; Futtermittel</t>
  </si>
  <si>
    <t>Residues and waste from the food industries; prepared animal fodder</t>
  </si>
  <si>
    <t>Tabak und verarbeiteter Tabakersatz</t>
  </si>
  <si>
    <t>Tobacco and manufactured tobacco substitutes</t>
  </si>
  <si>
    <t>Salz, Schwefel; Erden, Steine; Gips, Kalk, Zement</t>
  </si>
  <si>
    <t>Salt; sulphur; earths and stone; plastering materials, lime and cement</t>
  </si>
  <si>
    <t>Erze, Schlacken und Aschen</t>
  </si>
  <si>
    <t>Ores, slag and ash</t>
  </si>
  <si>
    <t>Mineralische Brennstoffe; Mineralöle, Destillationserzeugnisse</t>
  </si>
  <si>
    <t xml:space="preserve">Mineral fuels, mineral oils and products of their distillation; bituminous </t>
  </si>
  <si>
    <t xml:space="preserve">Inorganic chemicals; organic or inorganic compounds of precious metals, of </t>
  </si>
  <si>
    <t>Organische Verbindungen</t>
  </si>
  <si>
    <t>Organic chemicals</t>
  </si>
  <si>
    <t>Pharmaceutical products</t>
  </si>
  <si>
    <t>Fertilisers</t>
  </si>
  <si>
    <t>Gerb-, Farbstoffauszüge; Tannine; Farbstoffe</t>
  </si>
  <si>
    <t>Tanning or dyeing extracts; tannins and their derivatives; dyes, pigments a</t>
  </si>
  <si>
    <t>Etherische Öle; Parfümerie- und Kosmetikzubereitungen</t>
  </si>
  <si>
    <t>Essential oils and resinoids; perfumery, cosmetic or toilet preparations</t>
  </si>
  <si>
    <t>Seifen, Wasch- und Schmiermittel; Wachse; Poliermittel</t>
  </si>
  <si>
    <t>Soap, organic surface-active agents, washing preparations, lubricating prep</t>
  </si>
  <si>
    <t>Eiweißstoffe; Stärken; Klebstoffe; Enzyme</t>
  </si>
  <si>
    <t>Albuminoidal substances; modified starches; glues; enzymes</t>
  </si>
  <si>
    <t>Explosivstoffe; pyrotechnische Waren; Zündhölzer</t>
  </si>
  <si>
    <t>Explosives; pyrotechnic products; matches; pyrophoric alloys; certain combu</t>
  </si>
  <si>
    <t>Photographische oder kinomatographische Waren</t>
  </si>
  <si>
    <t>Photographic or cinematographic goods</t>
  </si>
  <si>
    <t>Verschiedene chemische Erzeugnisse</t>
  </si>
  <si>
    <t>Miscellaneous chemical products</t>
  </si>
  <si>
    <t>Plastics and articles thereof</t>
  </si>
  <si>
    <t>Rubber and articles thereof</t>
  </si>
  <si>
    <t>Rohe Häute und Felle sowie Leder</t>
  </si>
  <si>
    <t>Raw hides and skins (other than furskins) and leather</t>
  </si>
  <si>
    <t>Leder- und Sattlerwaren; Reiseartikel, Handtaschen</t>
  </si>
  <si>
    <t>Articles of leather; saddlery and harness; travel goods, handbags and simil</t>
  </si>
  <si>
    <t>Pelzfelle und künstliches Pelzwerk; Waren daraus</t>
  </si>
  <si>
    <t>Furskins and artificial fur; manufactures thereof</t>
  </si>
  <si>
    <t>Holz und Waren daraus; Holzkohle</t>
  </si>
  <si>
    <t>Wood and articles of wood; wood charcoal</t>
  </si>
  <si>
    <t>Cork and articles of cork</t>
  </si>
  <si>
    <t>Flecht- und Korbwaren</t>
  </si>
  <si>
    <t>Manufactures of straw, of esparto or of other plaiting materials; basketwar</t>
  </si>
  <si>
    <t>Halbstoffe aus Holz, Papier- und Pappeabfälle</t>
  </si>
  <si>
    <t xml:space="preserve">Pulp of wood or of other fibrous cellulosic material; recovered (waste and </t>
  </si>
  <si>
    <t>Papier und Pappe; Waren daraus</t>
  </si>
  <si>
    <t>Paper and paperboard; articles of paper pulp, of paper or of paperboard</t>
  </si>
  <si>
    <t>Bücher, Zeitschriften, Graphische Erzeignisse</t>
  </si>
  <si>
    <t>Printed books, newspapers, pictures and other products of the printing indu</t>
  </si>
  <si>
    <t>Silk</t>
  </si>
  <si>
    <t>Wolle,Tierhaare, Roßhaar</t>
  </si>
  <si>
    <t>Wool, fine or coarse animal hair; horsehair yarn and woven fabric</t>
  </si>
  <si>
    <t>Cotton</t>
  </si>
  <si>
    <t>Andere pflanzliche Spinnstoffe, Papiergarne und -gewebe</t>
  </si>
  <si>
    <t>Other vegetable textile fibres; paper yarn and woven fabrics of paper yarn</t>
  </si>
  <si>
    <t>Synthetische und künstliche Filamente</t>
  </si>
  <si>
    <t>Man-made filaments</t>
  </si>
  <si>
    <t>Synthetische oder künstliche Stapelfasern</t>
  </si>
  <si>
    <t>Man-made staple fibres</t>
  </si>
  <si>
    <t>Watte, Filze, Spezialgarne, Seilerwaren</t>
  </si>
  <si>
    <t>Wadding, felt and nonwovens; special yarns; twine, cordage, ropes and cable</t>
  </si>
  <si>
    <t>Teppiche und andere Bodenbeläge aus Spinnstoffen</t>
  </si>
  <si>
    <t>Carpets and other textile floor coverings</t>
  </si>
  <si>
    <t>Spezialgewebe, getuftete Flächenerzeugnisse, Spitzen, Stickerei</t>
  </si>
  <si>
    <t>Special woven fabrics; tufted textile fabrics; lace; tapestries; trimmings;</t>
  </si>
  <si>
    <t>Imprägnierte, bestrichene Gewebe, technische Spinnstoffwaren</t>
  </si>
  <si>
    <t>Impregnated, coated, covered or laminated textile fabrics; textile articles</t>
  </si>
  <si>
    <t>Gewirkte oder gestrickte Flächenerzeugnisse</t>
  </si>
  <si>
    <t>Knitted or crocheted fabrics</t>
  </si>
  <si>
    <t>Bekleidung und -zubehör, gewirkt oder gestrickt</t>
  </si>
  <si>
    <t>Articles of apparel and clothing accessories, knitted or crocheted</t>
  </si>
  <si>
    <t>Bekleidung und -zubehör, nicht gewirkt oder  gestrickt</t>
  </si>
  <si>
    <t>Articles of apparel and clothing accessories, not knitted or crocheted</t>
  </si>
  <si>
    <t>Andere konfektionierte Spinnstoffwaren, Altwaren, Lumpen</t>
  </si>
  <si>
    <t>Other made-up textile articles; sets; worn clothing and worn textile articl</t>
  </si>
  <si>
    <t>Schuhe, Gamaschen, Teile davon</t>
  </si>
  <si>
    <t>Footwear, gaiters and the like; parts of such articles</t>
  </si>
  <si>
    <t>Headgear and parts thereof</t>
  </si>
  <si>
    <t>Regen- und Sonnenschirme, Stöcke und Teile davon</t>
  </si>
  <si>
    <t xml:space="preserve">Umbrellas, sun umbrellas, walking-sticks, seat-sticks, whips, riding-crops </t>
  </si>
  <si>
    <t>Zugerichtete Federn, Daunen, künstliche Blumen</t>
  </si>
  <si>
    <t>Prepared feathers and down and articles made of feathers or of down; artifi</t>
  </si>
  <si>
    <t>Waren aus Steinen, Gips, Zement, Asbest oder ähnlichen Stoffen</t>
  </si>
  <si>
    <t>Articles of stone, plaster, cement, asbestos, mica or similar materials</t>
  </si>
  <si>
    <t>Keramische Erzeugnisse</t>
  </si>
  <si>
    <t>Ceramic products</t>
  </si>
  <si>
    <t>Glass and glassware</t>
  </si>
  <si>
    <t>Perlen, Edelsteine, Schmuck, Edelmetalle, Münzen</t>
  </si>
  <si>
    <t>Natural or cultured pearls, precious or semi-precious stones, precious meta</t>
  </si>
  <si>
    <t>Iron and steel</t>
  </si>
  <si>
    <t>Articles of iron or steel</t>
  </si>
  <si>
    <t>Copper and articles thereof</t>
  </si>
  <si>
    <t>Nickel and articles thereof</t>
  </si>
  <si>
    <t>Aluminium and articles thereof</t>
  </si>
  <si>
    <t>Lead and articles thereof</t>
  </si>
  <si>
    <t>Zinc and articles thereof</t>
  </si>
  <si>
    <t>Tin and articles thereof</t>
  </si>
  <si>
    <t>Andere unedle Metalle; Cermets; Waren daraus</t>
  </si>
  <si>
    <t>Other base metals; cermets; articles thereof</t>
  </si>
  <si>
    <t>Werkzeuge, Messerschmiedewaren, Eßbestecke</t>
  </si>
  <si>
    <t xml:space="preserve">Tools, implements, cutlery, spoons and forks, of base metal; parts thereof </t>
  </si>
  <si>
    <t>Miscellaneous articles of base metal</t>
  </si>
  <si>
    <t>Kernreaktoren, Kessel, Maschinen, Apparate und mechan. Geräte</t>
  </si>
  <si>
    <t>Nuclear reactors, boilers, machinery and mechanical appliances; parts there</t>
  </si>
  <si>
    <t>Elektrische Maschinen, Apparate und elektrotechnische Waren</t>
  </si>
  <si>
    <t>Electrical machinery and equipment and parts thereof; sound recorders and r</t>
  </si>
  <si>
    <t>Schienenfahrzeuge, Gleismaterial, Signalgeräte</t>
  </si>
  <si>
    <t>Railway or tramway locomotives, rolling-stock and parts thereof; railway or</t>
  </si>
  <si>
    <t>Zugmaschinen , Kraftfahrzeuge, Traktoren, Motorräder, Fahrräder</t>
  </si>
  <si>
    <t>Vehicles other than railway or tramway rolling-stock, and parts and accesso</t>
  </si>
  <si>
    <t>Luftfahrzeuge und  Raumfahrzeuge, Teile davon</t>
  </si>
  <si>
    <t>Aircraft, spacecraft, and parts thereof</t>
  </si>
  <si>
    <t>Wasserfahrzeuge und schwimmende Konstruktionen</t>
  </si>
  <si>
    <t>Ships, boats and floating structures</t>
  </si>
  <si>
    <t>Optische, photographische Geräte, Meß- und Prüfinstrumente</t>
  </si>
  <si>
    <t>Optical, photographic, cinematographic, measuring, checking, precision, med</t>
  </si>
  <si>
    <t>Clocks and watches and parts thereof</t>
  </si>
  <si>
    <t>Musical instruments; parts and accessories of such articles</t>
  </si>
  <si>
    <t>Waffen und Munition, Teile und Zubehör</t>
  </si>
  <si>
    <t>Arms and ammunition; parts and accessories thereof</t>
  </si>
  <si>
    <t>Möbel, Bettwaren, Beleuchtungskörper, vorgefertigte Gebäude</t>
  </si>
  <si>
    <t>Furniture; bedding, mattresses, mattress supports, cushions and similar stu</t>
  </si>
  <si>
    <t>Spielzeug, Spiele, Unterhaltungsartikel, Sportgeräte; Zubehör</t>
  </si>
  <si>
    <t>Toys, games and sports requisites; parts and accessories thereof</t>
  </si>
  <si>
    <t>Miscellaneous manufactured articles</t>
  </si>
  <si>
    <t>Works of art, collectors' pieces and antiques</t>
  </si>
  <si>
    <t>Fabrikationsanlagen in der Ausfuhr</t>
  </si>
  <si>
    <t>Complete industrial plant</t>
  </si>
  <si>
    <t>Waren unter 100 Euro je Geschäft</t>
  </si>
  <si>
    <t>Goods under 100 euros per business</t>
  </si>
  <si>
    <t>Auswahl_Bundesland_EN</t>
  </si>
  <si>
    <t>Austria</t>
  </si>
  <si>
    <t>Carinthia</t>
  </si>
  <si>
    <t>Lower Austria</t>
  </si>
  <si>
    <t>Upper Austria</t>
  </si>
  <si>
    <t>Styria</t>
  </si>
  <si>
    <t>Tyrol</t>
  </si>
  <si>
    <t>Vienna</t>
  </si>
  <si>
    <t>Titel_1Teil</t>
  </si>
  <si>
    <t>Titel_2Teil</t>
  </si>
  <si>
    <t>Auswahl_HS2</t>
  </si>
  <si>
    <t>Kartentitel_Veraenderung</t>
  </si>
  <si>
    <t>Metadaten</t>
  </si>
  <si>
    <t>Metadata1</t>
  </si>
  <si>
    <t>Metadata2</t>
  </si>
  <si>
    <t>Metadata3</t>
  </si>
  <si>
    <t>Metadata4</t>
  </si>
  <si>
    <t>Kombinationsfeld</t>
  </si>
  <si>
    <t>2016e</t>
  </si>
  <si>
    <t>2017e</t>
  </si>
  <si>
    <t>2018e</t>
  </si>
  <si>
    <t>2019e</t>
  </si>
  <si>
    <t>2020e</t>
  </si>
  <si>
    <t>2021e</t>
  </si>
  <si>
    <t>2022e</t>
  </si>
  <si>
    <t>2023e</t>
  </si>
  <si>
    <t>2024e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</si>
</sst>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0\ &quot;€&quot;_-;\-* #,##0.00\ &quot;€&quot;_-;_-* &quot;-&quot;??\ &quot;€&quot;_-;_-@_-"/>
    <numFmt numFmtId="166" formatCode="_-* #,##0_-;\-* #,##0_-;_-* &quot;-&quot;??_-;_-@_-"/>
    <numFmt numFmtId="167" formatCode="0.0%"/>
  </numFmts>
  <fonts count="20" x14ac:knownFonts="1">
    <font>
      <sz val="10"/>
      <name val="Arial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theme="1"/>
      <name val="Arial"/>
      <family val="2"/>
    </font>
    <font>
      <b/>
      <sz val="11"/>
      <color rgb="FF375F91"/>
      <name val="Trebuchet MS"/>
      <family val="2"/>
    </font>
    <font>
      <b/>
      <sz val="12"/>
      <name val="Trebuchet MS"/>
      <family val="2"/>
    </font>
    <font>
      <b/>
      <sz val="12"/>
      <color rgb="FF375F91"/>
      <name val="Trebuchet MS"/>
      <family val="2"/>
    </font>
    <font>
      <sz val="8"/>
      <color rgb="FF000000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name val="Trebuchet MS"/>
      <family val="2"/>
    </font>
    <font>
      <b/>
      <sz val="10"/>
      <color rgb="FFE20613"/>
      <name val="Trebuchet MS"/>
      <family val="2"/>
    </font>
    <font>
      <b/>
      <sz val="12"/>
      <color rgb="FFE20613"/>
      <name val="Trebuchet MS"/>
      <family val="2"/>
    </font>
    <font>
      <b/>
      <sz val="10"/>
      <color rgb="FF666666"/>
      <name val="Trebuchet MS"/>
      <family val="2"/>
    </font>
    <font>
      <b/>
      <sz val="12"/>
      <color rgb="FF666666"/>
      <name val="Trebuchet MS"/>
      <family val="2"/>
    </font>
    <font>
      <sz val="10"/>
      <color rgb="FFE6E6E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E20613"/>
      </bottom>
      <diagonal/>
    </border>
  </borders>
  <cellStyleXfs count="10">
    <xf numFmtId="0" fontId="0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3" fillId="0" borderId="0"/>
  </cellStyleXfs>
  <cellXfs count="6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/>
    <xf numFmtId="0" fontId="5" fillId="0" borderId="0" xfId="0" applyFont="1"/>
    <xf numFmtId="0" fontId="3" fillId="2" borderId="0" xfId="0" applyFont="1" applyFill="1" applyAlignment="1">
      <alignment horizontal="right"/>
    </xf>
    <xf numFmtId="0" fontId="0" fillId="0" borderId="2" xfId="0" applyBorder="1"/>
    <xf numFmtId="0" fontId="7" fillId="2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6" fontId="5" fillId="0" borderId="0" xfId="2" applyNumberFormat="1" applyFont="1" applyBorder="1"/>
    <xf numFmtId="0" fontId="0" fillId="2" borderId="0" xfId="0" applyFill="1" applyAlignment="1">
      <alignment horizontal="right"/>
    </xf>
    <xf numFmtId="1" fontId="0" fillId="0" borderId="0" xfId="0" applyNumberFormat="1"/>
    <xf numFmtId="166" fontId="5" fillId="0" borderId="0" xfId="2" applyNumberFormat="1" applyFont="1" applyFill="1" applyBorder="1"/>
    <xf numFmtId="166" fontId="0" fillId="0" borderId="0" xfId="0" applyNumberFormat="1" applyAlignment="1">
      <alignment horizontal="right"/>
    </xf>
    <xf numFmtId="167" fontId="5" fillId="0" borderId="0" xfId="3" applyNumberFormat="1" applyFont="1" applyFill="1" applyBorder="1"/>
    <xf numFmtId="0" fontId="5" fillId="0" borderId="0" xfId="0" applyFont="1" applyAlignment="1">
      <alignment wrapText="1"/>
    </xf>
    <xf numFmtId="166" fontId="5" fillId="0" borderId="0" xfId="2" applyNumberFormat="1" applyFont="1" applyBorder="1" applyAlignment="1"/>
    <xf numFmtId="0" fontId="6" fillId="0" borderId="0" xfId="0" applyFont="1"/>
    <xf numFmtId="166" fontId="6" fillId="0" borderId="0" xfId="2" applyNumberFormat="1" applyFont="1" applyFill="1" applyBorder="1" applyAlignment="1"/>
    <xf numFmtId="0" fontId="12" fillId="4" borderId="3" xfId="4" applyFont="1" applyFill="1" applyBorder="1" applyAlignment="1">
      <alignment horizontal="center"/>
    </xf>
    <xf numFmtId="0" fontId="12" fillId="0" borderId="4" xfId="4" applyFont="1" applyBorder="1"/>
    <xf numFmtId="0" fontId="2" fillId="0" borderId="0" xfId="5"/>
    <xf numFmtId="0" fontId="1" fillId="0" borderId="0" xfId="6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0" borderId="4" xfId="4" applyFont="1" applyBorder="1" applyAlignment="1">
      <alignment horizontal="right" wrapText="1"/>
    </xf>
    <xf numFmtId="0" fontId="12" fillId="0" borderId="4" xfId="4" applyFont="1" applyBorder="1" applyAlignment="1">
      <alignment wrapText="1"/>
    </xf>
    <xf numFmtId="0" fontId="6" fillId="3" borderId="0" xfId="0" applyFont="1" applyFill="1"/>
    <xf numFmtId="0" fontId="5" fillId="0" borderId="0" xfId="0" applyFont="1" applyAlignment="1">
      <alignment horizontal="right"/>
    </xf>
    <xf numFmtId="0" fontId="12" fillId="0" borderId="0" xfId="4" applyFont="1"/>
    <xf numFmtId="164" fontId="5" fillId="0" borderId="0" xfId="3" applyNumberFormat="1" applyFont="1" applyFill="1" applyBorder="1"/>
    <xf numFmtId="0" fontId="8" fillId="5" borderId="0" xfId="0" applyFont="1" applyFill="1"/>
    <xf numFmtId="0" fontId="10" fillId="5" borderId="0" xfId="0" applyFont="1" applyFill="1" applyAlignment="1">
      <alignment horizontal="left"/>
    </xf>
    <xf numFmtId="0" fontId="9" fillId="5" borderId="0" xfId="0" applyFont="1" applyFill="1" applyAlignment="1">
      <alignment horizontal="right"/>
    </xf>
    <xf numFmtId="0" fontId="10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0" fillId="5" borderId="0" xfId="0" applyFill="1"/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center"/>
    </xf>
    <xf numFmtId="0" fontId="19" fillId="5" borderId="0" xfId="0" applyFont="1" applyFill="1"/>
    <xf numFmtId="0" fontId="17" fillId="5" borderId="5" xfId="0" applyFont="1" applyFill="1" applyBorder="1"/>
    <xf numFmtId="0" fontId="8" fillId="5" borderId="5" xfId="0" applyFont="1" applyFill="1" applyBorder="1"/>
    <xf numFmtId="0" fontId="10" fillId="5" borderId="5" xfId="0" applyFont="1" applyFill="1" applyBorder="1" applyAlignment="1">
      <alignment horizontal="left"/>
    </xf>
    <xf numFmtId="0" fontId="0" fillId="5" borderId="5" xfId="0" applyFill="1" applyBorder="1"/>
    <xf numFmtId="0" fontId="5" fillId="5" borderId="5" xfId="0" applyFont="1" applyFill="1" applyBorder="1" applyAlignment="1">
      <alignment horizontal="center"/>
    </xf>
    <xf numFmtId="0" fontId="15" fillId="0" borderId="0" xfId="0" applyFont="1"/>
    <xf numFmtId="0" fontId="5" fillId="5" borderId="0" xfId="0" applyFont="1" applyFill="1"/>
    <xf numFmtId="0" fontId="5" fillId="5" borderId="0" xfId="0" applyFont="1" applyFill="1" applyAlignment="1">
      <alignment horizontal="left"/>
    </xf>
    <xf numFmtId="166" fontId="5" fillId="5" borderId="0" xfId="2" applyNumberFormat="1" applyFont="1" applyFill="1" applyBorder="1"/>
    <xf numFmtId="164" fontId="5" fillId="5" borderId="0" xfId="3" applyNumberFormat="1" applyFont="1" applyFill="1" applyBorder="1"/>
    <xf numFmtId="166" fontId="5" fillId="5" borderId="0" xfId="2" applyNumberFormat="1" applyFont="1" applyFill="1" applyBorder="1" applyAlignment="1"/>
    <xf numFmtId="0" fontId="17" fillId="0" borderId="0" xfId="0" applyFont="1"/>
    <xf numFmtId="0" fontId="18" fillId="5" borderId="0" xfId="0" applyFont="1" applyFill="1" applyAlignment="1">
      <alignment horizontal="left"/>
    </xf>
    <xf numFmtId="0" fontId="18" fillId="5" borderId="5" xfId="0" applyFont="1" applyFill="1" applyBorder="1" applyAlignment="1">
      <alignment horizontal="left"/>
    </xf>
    <xf numFmtId="0" fontId="12" fillId="4" borderId="3" xfId="8" applyFont="1" applyFill="1" applyBorder="1" applyAlignment="1">
      <alignment horizontal="center"/>
    </xf>
    <xf numFmtId="0" fontId="13" fillId="0" borderId="0" xfId="8"/>
    <xf numFmtId="0" fontId="0" fillId="0" borderId="0" xfId="0" applyAlignment="1">
      <alignment horizontal="center"/>
    </xf>
    <xf numFmtId="0" fontId="12" fillId="0" borderId="4" xfId="8" applyFont="1" applyFill="1" applyBorder="1" applyAlignment="1">
      <alignment wrapText="1"/>
    </xf>
    <xf numFmtId="4" fontId="12" fillId="0" borderId="4" xfId="8" applyNumberFormat="1" applyFont="1" applyFill="1" applyBorder="1" applyAlignment="1">
      <alignment horizontal="right" wrapText="1"/>
    </xf>
    <xf numFmtId="0" fontId="12" fillId="4" borderId="3" xfId="9" applyFont="1" applyFill="1" applyBorder="1" applyAlignment="1">
      <alignment horizontal="center"/>
    </xf>
    <xf numFmtId="0" fontId="12" fillId="0" borderId="4" xfId="9" applyFont="1" applyFill="1" applyBorder="1" applyAlignment="1">
      <alignment wrapText="1"/>
    </xf>
    <xf numFmtId="4" fontId="12" fillId="0" borderId="4" xfId="9" applyNumberFormat="1" applyFont="1" applyFill="1" applyBorder="1" applyAlignment="1">
      <alignment horizontal="right" wrapText="1"/>
    </xf>
    <xf numFmtId="0" fontId="13" fillId="0" borderId="0" xfId="9"/>
  </cellXfs>
  <cellStyles count="10">
    <cellStyle name="Euro" xfId="1" xr:uid="{00000000-0005-0000-0000-000000000000}"/>
    <cellStyle name="Komma" xfId="2" builtinId="3"/>
    <cellStyle name="Prozent" xfId="3" builtinId="5"/>
    <cellStyle name="Standard" xfId="0" builtinId="0"/>
    <cellStyle name="Standard 2" xfId="7" xr:uid="{00000000-0005-0000-0000-000004000000}"/>
    <cellStyle name="Standard 3" xfId="5" xr:uid="{00000000-0005-0000-0000-000005000000}"/>
    <cellStyle name="Standard 3 2" xfId="6" xr:uid="{00000000-0005-0000-0000-000006000000}"/>
    <cellStyle name="Standard_Dropdown" xfId="4" xr:uid="{00000000-0005-0000-0000-000007000000}"/>
    <cellStyle name="Standard_Export" xfId="8" xr:uid="{425E0289-44EC-4352-9601-B00F4A0AE38D}"/>
    <cellStyle name="Standard_Import" xfId="9" xr:uid="{B0F1BCEC-7E0A-40D3-B24A-249B661548F6}"/>
  </cellStyles>
  <dxfs count="78">
    <dxf>
      <font>
        <b/>
        <i val="0"/>
        <color rgb="FF963737"/>
      </font>
      <numFmt numFmtId="0" formatCode="General"/>
      <fill>
        <patternFill patternType="none">
          <bgColor auto="1"/>
        </patternFill>
      </fill>
    </dxf>
    <dxf>
      <numFmt numFmtId="168" formatCode="0&quot;.&quot;0"/>
    </dxf>
    <dxf>
      <numFmt numFmtId="168" formatCode="0&quot;.&quot;0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2" formatCode="###&quot;,&quot;###;\-###&quot;,&quot;###"/>
    </dxf>
    <dxf>
      <numFmt numFmtId="173" formatCode="###;\-###"/>
    </dxf>
    <dxf>
      <numFmt numFmtId="173" formatCode="###;\-###"/>
    </dxf>
    <dxf>
      <numFmt numFmtId="171" formatCode="###&quot;,&quot;###&quot;,&quot;###;\-###&quot;,&quot;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numFmt numFmtId="173" formatCode="###;\-###"/>
    </dxf>
    <dxf>
      <numFmt numFmtId="172" formatCode="###&quot;,&quot;###;\-###&quot;,&quot;###"/>
    </dxf>
    <dxf>
      <numFmt numFmtId="171" formatCode="###&quot;,&quot;###&quot;,&quot;###;\-###&quot;,&quot;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numFmt numFmtId="173" formatCode="###;\-###"/>
    </dxf>
    <dxf>
      <numFmt numFmtId="172" formatCode="###&quot;,&quot;###;\-###&quot;,&quot;###"/>
    </dxf>
    <dxf>
      <numFmt numFmtId="171" formatCode="###&quot;,&quot;###&quot;,&quot;###;\-###&quot;,&quot;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font>
        <color rgb="FFE20613"/>
      </font>
      <fill>
        <patternFill>
          <bgColor rgb="FFE6E6E6"/>
        </patternFill>
      </fill>
    </dxf>
    <dxf>
      <font>
        <b val="0"/>
        <i val="0"/>
        <color rgb="FFE20613"/>
      </font>
      <fill>
        <patternFill>
          <bgColor rgb="FFE6E6E6"/>
        </patternFill>
      </fill>
    </dxf>
    <dxf>
      <numFmt numFmtId="168" formatCode="0&quot;.&quot;0"/>
    </dxf>
    <dxf>
      <numFmt numFmtId="168" formatCode="0&quot;.&quot;0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2" formatCode="###&quot;,&quot;###;\-###&quot;,&quot;###"/>
    </dxf>
    <dxf>
      <numFmt numFmtId="173" formatCode="###;\-###"/>
    </dxf>
    <dxf>
      <numFmt numFmtId="171" formatCode="###&quot;,&quot;###&quot;,&quot;###;\-###&quot;,&quot;###&quot;,&quot;###"/>
    </dxf>
    <dxf>
      <numFmt numFmtId="173" formatCode="###;\-###"/>
    </dxf>
    <dxf>
      <numFmt numFmtId="172" formatCode="###&quot;,&quot;###;\-###&quot;,&quot;###"/>
    </dxf>
    <dxf>
      <numFmt numFmtId="171" formatCode="###&quot;,&quot;###&quot;,&quot;###;\-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numFmt numFmtId="171" formatCode="###&quot;,&quot;###&quot;,&quot;###;\-###&quot;,&quot;###&quot;,&quot;###"/>
    </dxf>
    <dxf>
      <numFmt numFmtId="173" formatCode="###;\-###"/>
    </dxf>
    <dxf>
      <numFmt numFmtId="172" formatCode="###&quot;,&quot;###;\-###&quot;,&quot;###"/>
    </dxf>
    <dxf>
      <numFmt numFmtId="170" formatCode="###&quot;,&quot;###&quot;,&quot;###&quot;,&quot;###;\-###&quot;,&quot;###&quot;,&quot;###&quot;,&quot;###"/>
    </dxf>
    <dxf>
      <numFmt numFmtId="173" formatCode="###;\-###"/>
    </dxf>
    <dxf>
      <numFmt numFmtId="172" formatCode="###&quot;,&quot;###;\-###&quot;,&quot;###"/>
    </dxf>
    <dxf>
      <numFmt numFmtId="170" formatCode="###&quot;,&quot;###&quot;,&quot;###&quot;,&quot;###;\-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69" formatCode="###&quot;,&quot;###&quot;,&quot;###&quot;,&quot;###&quot;,&quot;###;\-###&quot;,&quot;###&quot;,&quot;###&quot;,&quot;###&quot;,&quot;###"/>
    </dxf>
    <dxf>
      <numFmt numFmtId="170" formatCode="###&quot;,&quot;###&quot;,&quot;###&quot;,&quot;###;\-###&quot;,&quot;###&quot;,&quot;###&quot;,&quot;###"/>
    </dxf>
    <dxf>
      <numFmt numFmtId="171" formatCode="###&quot;,&quot;###&quot;,&quot;###;\-###&quot;,&quot;###&quot;,&quot;###"/>
    </dxf>
    <dxf>
      <numFmt numFmtId="172" formatCode="###&quot;,&quot;###;\-###&quot;,&quot;###"/>
    </dxf>
    <dxf>
      <numFmt numFmtId="173" formatCode="###;\-###"/>
    </dxf>
    <dxf>
      <numFmt numFmtId="171" formatCode="###&quot;,&quot;###&quot;,&quot;###;\-###&quot;,&quot;###&quot;,&quot;###"/>
    </dxf>
    <dxf>
      <font>
        <b/>
        <i val="0"/>
        <color rgb="FFE20613"/>
      </font>
      <fill>
        <patternFill patternType="none">
          <bgColor auto="1"/>
        </patternFill>
      </fill>
    </dxf>
    <dxf>
      <font>
        <b/>
        <i val="0"/>
        <color rgb="FFE20613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color rgb="FFE20613"/>
      </font>
      <numFmt numFmtId="0" formatCode="General"/>
      <fill>
        <patternFill patternType="solid">
          <fgColor rgb="FFA5A5A5"/>
          <bgColor rgb="FFE6E6E6"/>
        </patternFill>
      </fill>
    </dxf>
    <dxf>
      <font>
        <b/>
        <i val="0"/>
        <color rgb="FFE20613"/>
      </font>
      <fill>
        <patternFill>
          <bgColor rgb="FFE6E6E6"/>
        </patternFill>
      </fill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CCCCCC"/>
      <color rgb="FFE6E6E6"/>
      <color rgb="FF666666"/>
      <color rgb="FFFC8086"/>
      <color rgb="FFE20613"/>
      <color rgb="FFB3B3B3"/>
      <color rgb="FFCC3300"/>
      <color rgb="FFD2D2D2"/>
      <color rgb="FF963737"/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</c:f>
          <c:strCache>
            <c:ptCount val="1"/>
            <c:pt idx="0">
              <c:v>Außenhandelsergebnisse in 1000 Euro - HS 84</c:v>
            </c:pt>
          </c:strCache>
        </c:strRef>
      </c:tx>
      <c:layout>
        <c:manualLayout>
          <c:xMode val="edge"/>
          <c:yMode val="edge"/>
          <c:x val="7.1250120904370967E-2"/>
          <c:y val="1.860885203778662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7458661417322831E-2"/>
          <c:y val="0.13468131353517324"/>
          <c:w val="0.86689664897236129"/>
          <c:h val="0.71063614117025309"/>
        </c:manualLayout>
      </c:layout>
      <c:lineChart>
        <c:grouping val="standard"/>
        <c:varyColors val="0"/>
        <c:ser>
          <c:idx val="0"/>
          <c:order val="0"/>
          <c:tx>
            <c:strRef>
              <c:f>Dashboard!$J$2</c:f>
              <c:strCache>
                <c:ptCount val="1"/>
                <c:pt idx="0">
                  <c:v>Export </c:v>
                </c:pt>
              </c:strCache>
            </c:strRef>
          </c:tx>
          <c:spPr>
            <a:ln>
              <a:solidFill>
                <a:srgbClr val="E20613"/>
              </a:solidFill>
            </a:ln>
          </c:spPr>
          <c:marker>
            <c:symbol val="none"/>
          </c:marker>
          <c:cat>
            <c:numRef>
              <c:f>[0]!Diagramm_Absolut_Jahreszahlen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[0]!Diagramm_Absolut_Exporte</c:f>
              <c:numCache>
                <c:formatCode>0</c:formatCode>
                <c:ptCount val="15"/>
                <c:pt idx="0">
                  <c:v>78579.388000000006</c:v>
                </c:pt>
                <c:pt idx="1">
                  <c:v>96525.832999999999</c:v>
                </c:pt>
                <c:pt idx="2">
                  <c:v>119058.939</c:v>
                </c:pt>
                <c:pt idx="3">
                  <c:v>130671.283</c:v>
                </c:pt>
                <c:pt idx="4">
                  <c:v>128505.143</c:v>
                </c:pt>
                <c:pt idx="5">
                  <c:v>109737.041</c:v>
                </c:pt>
                <c:pt idx="6">
                  <c:v>115157.36</c:v>
                </c:pt>
                <c:pt idx="7">
                  <c:v>123284.861</c:v>
                </c:pt>
                <c:pt idx="8">
                  <c:v>139472.894</c:v>
                </c:pt>
                <c:pt idx="9">
                  <c:v>127810.927</c:v>
                </c:pt>
                <c:pt idx="10">
                  <c:v>127833.761</c:v>
                </c:pt>
                <c:pt idx="11">
                  <c:v>131601.65900000001</c:v>
                </c:pt>
                <c:pt idx="12">
                  <c:v>133524.321</c:v>
                </c:pt>
                <c:pt idx="13">
                  <c:v>133992.114</c:v>
                </c:pt>
                <c:pt idx="14">
                  <c:v>108965.19899999999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B-45BD-8CAB-65DF71CBC502}"/>
            </c:ext>
          </c:extLst>
        </c:ser>
        <c:ser>
          <c:idx val="1"/>
          <c:order val="1"/>
          <c:tx>
            <c:strRef>
              <c:f>Dashboard!$K$2</c:f>
              <c:strCache>
                <c:ptCount val="1"/>
                <c:pt idx="0">
                  <c:v>Import </c:v>
                </c:pt>
              </c:strCache>
            </c:strRef>
          </c:tx>
          <c:spPr>
            <a:ln>
              <a:solidFill>
                <a:srgbClr val="666666"/>
              </a:solidFill>
            </a:ln>
          </c:spPr>
          <c:marker>
            <c:symbol val="none"/>
          </c:marker>
          <c:cat>
            <c:numRef>
              <c:f>[0]!Diagramm_Absolut_Jahreszahlen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[0]!Diagramm_Absolut_Importe</c:f>
              <c:numCache>
                <c:formatCode>0</c:formatCode>
                <c:ptCount val="15"/>
                <c:pt idx="0">
                  <c:v>105674.342</c:v>
                </c:pt>
                <c:pt idx="1">
                  <c:v>134652.87700000001</c:v>
                </c:pt>
                <c:pt idx="2">
                  <c:v>130583.01700000001</c:v>
                </c:pt>
                <c:pt idx="3">
                  <c:v>186111.31299999999</c:v>
                </c:pt>
                <c:pt idx="4">
                  <c:v>228830.07800000001</c:v>
                </c:pt>
                <c:pt idx="5">
                  <c:v>183431.891</c:v>
                </c:pt>
                <c:pt idx="6">
                  <c:v>162783.717</c:v>
                </c:pt>
                <c:pt idx="7">
                  <c:v>154958.37899999999</c:v>
                </c:pt>
                <c:pt idx="8">
                  <c:v>161510.54</c:v>
                </c:pt>
                <c:pt idx="9">
                  <c:v>181223.53899999999</c:v>
                </c:pt>
                <c:pt idx="10">
                  <c:v>159502.37599999999</c:v>
                </c:pt>
                <c:pt idx="11">
                  <c:v>202526.601</c:v>
                </c:pt>
                <c:pt idx="12">
                  <c:v>216700.06899999999</c:v>
                </c:pt>
                <c:pt idx="13">
                  <c:v>198924.04199999999</c:v>
                </c:pt>
                <c:pt idx="14">
                  <c:v>203244.16500000001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B-45BD-8CAB-65DF71CB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14144"/>
        <c:axId val="41017344"/>
      </c:lineChart>
      <c:catAx>
        <c:axId val="406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txPr>
          <a:bodyPr rot="-5400000" vert="horz"/>
          <a:lstStyle/>
          <a:p>
            <a:pPr>
              <a:defRPr sz="1000"/>
            </a:pPr>
            <a:endParaRPr lang="de-DE"/>
          </a:p>
        </c:txPr>
        <c:crossAx val="41017344"/>
        <c:crosses val="autoZero"/>
        <c:auto val="1"/>
        <c:lblAlgn val="ctr"/>
        <c:lblOffset val="100"/>
        <c:noMultiLvlLbl val="0"/>
      </c:catAx>
      <c:valAx>
        <c:axId val="41017344"/>
        <c:scaling>
          <c:orientation val="minMax"/>
        </c:scaling>
        <c:delete val="0"/>
        <c:axPos val="l"/>
        <c:majorGridlines>
          <c:spPr>
            <a:ln>
              <a:solidFill>
                <a:srgbClr val="828282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40614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134532119930191"/>
          <c:y val="2.2455537343918662E-2"/>
          <c:w val="0.29008089290099931"/>
          <c:h val="9.6889344425251045E-2"/>
        </c:manualLayout>
      </c:layout>
      <c:overlay val="0"/>
    </c:legend>
    <c:plotVisOnly val="0"/>
    <c:dispBlanksAs val="span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[0]!Kartentitel_Veraenderung</c:f>
          <c:strCache>
            <c:ptCount val="1"/>
            <c:pt idx="0">
              <c:v>Veränderung in % zum Vorjahr</c:v>
            </c:pt>
          </c:strCache>
        </c:strRef>
      </c:tx>
      <c:layout>
        <c:manualLayout>
          <c:xMode val="edge"/>
          <c:yMode val="edge"/>
          <c:x val="9.7613560777810096E-2"/>
          <c:y val="2.7777910491643621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7458661417322831E-2"/>
          <c:y val="0.13462729058181228"/>
          <c:w val="0.89871325459317586"/>
          <c:h val="0.70368053843267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Dashboard!$J$2</c:f>
              <c:strCache>
                <c:ptCount val="1"/>
                <c:pt idx="0">
                  <c:v>Export </c:v>
                </c:pt>
              </c:strCache>
            </c:strRef>
          </c:tx>
          <c:spPr>
            <a:solidFill>
              <a:srgbClr val="E20613"/>
            </a:solidFill>
            <a:ln>
              <a:noFill/>
            </a:ln>
          </c:spPr>
          <c:invertIfNegative val="0"/>
          <c:cat>
            <c:numRef>
              <c:f>[0]!Diagramm_Veraend_Jahreszahlen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[0]!Diagramm_Veraend_Exporte</c:f>
              <c:numCache>
                <c:formatCode>0.0</c:formatCode>
                <c:ptCount val="14"/>
                <c:pt idx="0">
                  <c:v>22.83861640663325</c:v>
                </c:pt>
                <c:pt idx="1">
                  <c:v>23.344119703167962</c:v>
                </c:pt>
                <c:pt idx="2">
                  <c:v>9.7534415286532976</c:v>
                </c:pt>
                <c:pt idx="3">
                  <c:v>-1.6577016390051114</c:v>
                </c:pt>
                <c:pt idx="4">
                  <c:v>-14.604942309585226</c:v>
                </c:pt>
                <c:pt idx="5">
                  <c:v>4.93937047199951</c:v>
                </c:pt>
                <c:pt idx="6">
                  <c:v>7.057734737927305</c:v>
                </c:pt>
                <c:pt idx="7">
                  <c:v>13.130592733523059</c:v>
                </c:pt>
                <c:pt idx="8">
                  <c:v>-8.3614576750662479</c:v>
                </c:pt>
                <c:pt idx="9">
                  <c:v>1.7865452145571226E-2</c:v>
                </c:pt>
                <c:pt idx="10">
                  <c:v>2.9474983529585899</c:v>
                </c:pt>
                <c:pt idx="11">
                  <c:v>1.460970944142872</c:v>
                </c:pt>
                <c:pt idx="12">
                  <c:v>0.3503429161793008</c:v>
                </c:pt>
                <c:pt idx="13">
                  <c:v>-18.677901447244878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E-42A5-9BA7-EB52A9600AAA}"/>
            </c:ext>
          </c:extLst>
        </c:ser>
        <c:ser>
          <c:idx val="1"/>
          <c:order val="1"/>
          <c:tx>
            <c:strRef>
              <c:f>Dashboard!$K$2</c:f>
              <c:strCache>
                <c:ptCount val="1"/>
                <c:pt idx="0">
                  <c:v>Import 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</c:spPr>
          <c:invertIfNegative val="0"/>
          <c:cat>
            <c:numRef>
              <c:f>[0]!Diagramm_Veraend_Jahreszahlen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[0]!Diagramm_Veraend_Importe</c:f>
              <c:numCache>
                <c:formatCode>0.0</c:formatCode>
                <c:ptCount val="14"/>
                <c:pt idx="0">
                  <c:v>27.422489179066758</c:v>
                </c:pt>
                <c:pt idx="1">
                  <c:v>-3.0224827650730361</c:v>
                </c:pt>
                <c:pt idx="2">
                  <c:v>42.523367338035996</c:v>
                </c:pt>
                <c:pt idx="3">
                  <c:v>22.953341369420144</c:v>
                </c:pt>
                <c:pt idx="4">
                  <c:v>-19.83925688300468</c:v>
                </c:pt>
                <c:pt idx="5">
                  <c:v>-11.256588964674634</c:v>
                </c:pt>
                <c:pt idx="6">
                  <c:v>-4.8071994817516099</c:v>
                </c:pt>
                <c:pt idx="7">
                  <c:v>4.2283360488689823</c:v>
                </c:pt>
                <c:pt idx="8">
                  <c:v>12.205394768663382</c:v>
                </c:pt>
                <c:pt idx="9">
                  <c:v>-11.985839764446936</c:v>
                </c:pt>
                <c:pt idx="10">
                  <c:v>26.974033916585668</c:v>
                </c:pt>
                <c:pt idx="11">
                  <c:v>6.9983241361958193</c:v>
                </c:pt>
                <c:pt idx="12">
                  <c:v>-8.2030555329449442</c:v>
                </c:pt>
                <c:pt idx="13">
                  <c:v>2.1717450322068288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E-42A5-9BA7-EB52A9600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3680"/>
        <c:axId val="41225600"/>
      </c:barChart>
      <c:catAx>
        <c:axId val="412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B3B3B3"/>
            </a:solidFill>
          </a:ln>
        </c:spPr>
        <c:txPr>
          <a:bodyPr rot="-5400000" vert="horz"/>
          <a:lstStyle/>
          <a:p>
            <a:pPr>
              <a:defRPr sz="1000"/>
            </a:pPr>
            <a:endParaRPr lang="de-DE"/>
          </a:p>
        </c:txPr>
        <c:crossAx val="41225600"/>
        <c:crosses val="autoZero"/>
        <c:auto val="1"/>
        <c:lblAlgn val="ctr"/>
        <c:lblOffset val="100"/>
        <c:noMultiLvlLbl val="0"/>
      </c:catAx>
      <c:valAx>
        <c:axId val="41225600"/>
        <c:scaling>
          <c:orientation val="minMax"/>
        </c:scaling>
        <c:delete val="0"/>
        <c:axPos val="l"/>
        <c:majorGridlines>
          <c:spPr>
            <a:ln>
              <a:solidFill>
                <a:srgbClr val="828282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4122368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73149501571309594"/>
          <c:y val="1.44628304192431E-2"/>
          <c:w val="0.24213762364230759"/>
          <c:h val="0.11196133738825237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Dropdown!$J$3" max="2024" min="2010" page="10" val="2024"/>
</file>

<file path=xl/ctrlProps/ctrlProp2.xml><?xml version="1.0" encoding="utf-8"?>
<formControlPr xmlns="http://schemas.microsoft.com/office/spreadsheetml/2009/9/main" objectType="List" dx="15" fmlaLink="Dropdown_Bundesland!$E$2" fmlaRange="Dropdown_Bundesland!$D$2:$D$11" noThreeD="1" sel="2" val="0"/>
</file>

<file path=xl/ctrlProps/ctrlProp3.xml><?xml version="1.0" encoding="utf-8"?>
<formControlPr xmlns="http://schemas.microsoft.com/office/spreadsheetml/2009/9/main" objectType="Radio" checked="Checked" firstButton="1" fmlaLink="Texte!$A$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704850</xdr:colOff>
          <xdr:row>0</xdr:row>
          <xdr:rowOff>19050</xdr:rowOff>
        </xdr:from>
        <xdr:to>
          <xdr:col>6</xdr:col>
          <xdr:colOff>57150</xdr:colOff>
          <xdr:row>1</xdr:row>
          <xdr:rowOff>184150</xdr:rowOff>
        </xdr:to>
        <xdr:sp macro="" textlink="">
          <xdr:nvSpPr>
            <xdr:cNvPr id="612354" name="Spinner 2" hidden="1">
              <a:extLst>
                <a:ext uri="{63B3BB69-23CF-44E3-9099-C40C66FF867C}">
                  <a14:compatExt spid="_x0000_s612354"/>
                </a:ext>
                <a:ext uri="{FF2B5EF4-FFF2-40B4-BE49-F238E27FC236}">
                  <a16:creationId xmlns:a16="http://schemas.microsoft.com/office/drawing/2014/main" id="{00000000-0008-0000-0000-00000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absolute">
    <xdr:from>
      <xdr:col>0</xdr:col>
      <xdr:colOff>66675</xdr:colOff>
      <xdr:row>7</xdr:row>
      <xdr:rowOff>157745</xdr:rowOff>
    </xdr:from>
    <xdr:to>
      <xdr:col>5</xdr:col>
      <xdr:colOff>686640</xdr:colOff>
      <xdr:row>25</xdr:row>
      <xdr:rowOff>17092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763905</xdr:colOff>
      <xdr:row>8</xdr:row>
      <xdr:rowOff>2011</xdr:rowOff>
    </xdr:from>
    <xdr:to>
      <xdr:col>11</xdr:col>
      <xdr:colOff>594361</xdr:colOff>
      <xdr:row>25</xdr:row>
      <xdr:rowOff>15240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45719</xdr:colOff>
      <xdr:row>0</xdr:row>
      <xdr:rowOff>53340</xdr:rowOff>
    </xdr:from>
    <xdr:to>
      <xdr:col>11</xdr:col>
      <xdr:colOff>721613</xdr:colOff>
      <xdr:row>2</xdr:row>
      <xdr:rowOff>156020</xdr:rowOff>
    </xdr:to>
    <xdr:pic>
      <xdr:nvPicPr>
        <xdr:cNvPr id="12" name="Grafik 11" descr="http://mossportal.res.wk.wknet/folienportal/Bilder%20und%20Logos/WKÖ%20Logos/wika_oe4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01299" y="53340"/>
          <a:ext cx="1178814" cy="36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</xdr:row>
          <xdr:rowOff>0</xdr:rowOff>
        </xdr:from>
        <xdr:to>
          <xdr:col>14</xdr:col>
          <xdr:colOff>279400</xdr:colOff>
          <xdr:row>9</xdr:row>
          <xdr:rowOff>50800</xdr:rowOff>
        </xdr:to>
        <xdr:sp macro="" textlink="">
          <xdr:nvSpPr>
            <xdr:cNvPr id="612363" name="List Box 11" hidden="1">
              <a:extLst>
                <a:ext uri="{63B3BB69-23CF-44E3-9099-C40C66FF867C}">
                  <a14:compatExt spid="_x0000_s612363"/>
                </a:ext>
                <a:ext uri="{FF2B5EF4-FFF2-40B4-BE49-F238E27FC236}">
                  <a16:creationId xmlns:a16="http://schemas.microsoft.com/office/drawing/2014/main" id="{00000000-0008-0000-0000-00000B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1822450</xdr:colOff>
          <xdr:row>0</xdr:row>
          <xdr:rowOff>31750</xdr:rowOff>
        </xdr:from>
        <xdr:to>
          <xdr:col>8</xdr:col>
          <xdr:colOff>285750</xdr:colOff>
          <xdr:row>1</xdr:row>
          <xdr:rowOff>203200</xdr:rowOff>
        </xdr:to>
        <xdr:sp macro="" textlink="">
          <xdr:nvSpPr>
            <xdr:cNvPr id="612364" name="ComboBox1" hidden="1">
              <a:extLst>
                <a:ext uri="{63B3BB69-23CF-44E3-9099-C40C66FF867C}">
                  <a14:compatExt spid="_x0000_s612364"/>
                </a:ext>
                <a:ext uri="{FF2B5EF4-FFF2-40B4-BE49-F238E27FC236}">
                  <a16:creationId xmlns:a16="http://schemas.microsoft.com/office/drawing/2014/main" id="{00000000-0008-0000-0000-00000C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10</xdr:row>
          <xdr:rowOff>146050</xdr:rowOff>
        </xdr:from>
        <xdr:to>
          <xdr:col>13</xdr:col>
          <xdr:colOff>190500</xdr:colOff>
          <xdr:row>12</xdr:row>
          <xdr:rowOff>50800</xdr:rowOff>
        </xdr:to>
        <xdr:sp macro="" textlink="">
          <xdr:nvSpPr>
            <xdr:cNvPr id="612365" name="Option Button 13" hidden="1">
              <a:extLst>
                <a:ext uri="{63B3BB69-23CF-44E3-9099-C40C66FF867C}">
                  <a14:compatExt spid="_x0000_s612365"/>
                </a:ext>
                <a:ext uri="{FF2B5EF4-FFF2-40B4-BE49-F238E27FC236}">
                  <a16:creationId xmlns:a16="http://schemas.microsoft.com/office/drawing/2014/main" id="{00000000-0008-0000-0000-00000D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11</xdr:row>
          <xdr:rowOff>146050</xdr:rowOff>
        </xdr:from>
        <xdr:to>
          <xdr:col>13</xdr:col>
          <xdr:colOff>190500</xdr:colOff>
          <xdr:row>13</xdr:row>
          <xdr:rowOff>69850</xdr:rowOff>
        </xdr:to>
        <xdr:sp macro="" textlink="">
          <xdr:nvSpPr>
            <xdr:cNvPr id="612366" name="Option Button 14" hidden="1">
              <a:extLst>
                <a:ext uri="{63B3BB69-23CF-44E3-9099-C40C66FF867C}">
                  <a14:compatExt spid="_x0000_s612366"/>
                </a:ext>
                <a:ext uri="{FF2B5EF4-FFF2-40B4-BE49-F238E27FC236}">
                  <a16:creationId xmlns:a16="http://schemas.microsoft.com/office/drawing/2014/main" id="{00000000-0008-0000-0000-00000E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10</xdr:row>
          <xdr:rowOff>88900</xdr:rowOff>
        </xdr:from>
        <xdr:to>
          <xdr:col>13</xdr:col>
          <xdr:colOff>457200</xdr:colOff>
          <xdr:row>13</xdr:row>
          <xdr:rowOff>107950</xdr:rowOff>
        </xdr:to>
        <xdr:sp macro="" textlink="">
          <xdr:nvSpPr>
            <xdr:cNvPr id="612367" name="Group Box 15" hidden="1">
              <a:extLst>
                <a:ext uri="{63B3BB69-23CF-44E3-9099-C40C66FF867C}">
                  <a14:compatExt spid="_x0000_s612367"/>
                </a:ext>
                <a:ext uri="{FF2B5EF4-FFF2-40B4-BE49-F238E27FC236}">
                  <a16:creationId xmlns:a16="http://schemas.microsoft.com/office/drawing/2014/main" id="{00000000-0008-0000-0000-00000F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Sprache/Language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0</xdr:row>
          <xdr:rowOff>0</xdr:rowOff>
        </xdr:from>
        <xdr:to>
          <xdr:col>9</xdr:col>
          <xdr:colOff>927100</xdr:colOff>
          <xdr:row>1</xdr:row>
          <xdr:rowOff>146050</xdr:rowOff>
        </xdr:to>
        <xdr:sp macro="" textlink="">
          <xdr:nvSpPr>
            <xdr:cNvPr id="612368" name="in_Euro" hidden="1">
              <a:extLst>
                <a:ext uri="{63B3BB69-23CF-44E3-9099-C40C66FF867C}">
                  <a14:compatExt spid="_x0000_s612368"/>
                </a:ext>
                <a:ext uri="{FF2B5EF4-FFF2-40B4-BE49-F238E27FC236}">
                  <a16:creationId xmlns:a16="http://schemas.microsoft.com/office/drawing/2014/main" id="{00000000-0008-0000-0000-000010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</xdr:row>
          <xdr:rowOff>107950</xdr:rowOff>
        </xdr:from>
        <xdr:to>
          <xdr:col>9</xdr:col>
          <xdr:colOff>920750</xdr:colOff>
          <xdr:row>2</xdr:row>
          <xdr:rowOff>114300</xdr:rowOff>
        </xdr:to>
        <xdr:sp macro="" textlink="">
          <xdr:nvSpPr>
            <xdr:cNvPr id="612369" name="in_1000_Euro" hidden="1">
              <a:extLst>
                <a:ext uri="{63B3BB69-23CF-44E3-9099-C40C66FF867C}">
                  <a14:compatExt spid="_x0000_s612369"/>
                </a:ext>
                <a:ext uri="{FF2B5EF4-FFF2-40B4-BE49-F238E27FC236}">
                  <a16:creationId xmlns:a16="http://schemas.microsoft.com/office/drawing/2014/main" id="{00000000-0008-0000-0000-000011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</xdr:row>
          <xdr:rowOff>38100</xdr:rowOff>
        </xdr:from>
        <xdr:to>
          <xdr:col>9</xdr:col>
          <xdr:colOff>927100</xdr:colOff>
          <xdr:row>3</xdr:row>
          <xdr:rowOff>12700</xdr:rowOff>
        </xdr:to>
        <xdr:sp macro="" textlink="">
          <xdr:nvSpPr>
            <xdr:cNvPr id="612370" name="in_Mill_Euro" hidden="1">
              <a:extLst>
                <a:ext uri="{63B3BB69-23CF-44E3-9099-C40C66FF867C}">
                  <a14:compatExt spid="_x0000_s612370"/>
                </a:ext>
                <a:ext uri="{FF2B5EF4-FFF2-40B4-BE49-F238E27FC236}">
                  <a16:creationId xmlns:a16="http://schemas.microsoft.com/office/drawing/2014/main" id="{00000000-0008-0000-0000-00001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frage von MS Access Database" connectionId="1" xr16:uid="{00000000-0016-0000-0100-000000000000}" autoFormatId="16" applyNumberFormats="0" applyBorderFormats="0" applyFontFormats="0" applyPatternFormats="0" applyAlignmentFormats="0" applyWidthHeightFormats="0">
  <queryTableRefresh nextId="90" unboundColumnsRight="11">
    <queryTableFields count="17">
      <queryTableField id="1" name="LAND" tableColumnId="1"/>
      <queryTableField id="2" name="Partnerland" tableColumnId="2"/>
      <queryTableField id="73" name="VON" tableColumnId="38"/>
      <queryTableField id="74" name="BIS" tableColumnId="39"/>
      <queryTableField id="38" name="1978" tableColumnId="3"/>
      <queryTableField id="39" name="1979" tableColumnId="4"/>
      <queryTableField id="78" dataBound="0" tableColumnId="5"/>
      <queryTableField id="79" dataBound="0" tableColumnId="6"/>
      <queryTableField id="80" dataBound="0" tableColumnId="7"/>
      <queryTableField id="81" dataBound="0" tableColumnId="8"/>
      <queryTableField id="82" dataBound="0" tableColumnId="9"/>
      <queryTableField id="83" dataBound="0" tableColumnId="10"/>
      <queryTableField id="84" dataBound="0" tableColumnId="11"/>
      <queryTableField id="85" dataBound="0" tableColumnId="12"/>
      <queryTableField id="86" dataBound="0" tableColumnId="13"/>
      <queryTableField id="88" dataBound="0" tableColumnId="14"/>
      <queryTableField id="89" dataBound="0" tableColumnId="15"/>
    </queryTableFields>
    <queryTableDeletedFields count="34">
      <deletedField name="1980"/>
      <deletedField name="1981"/>
      <deletedField name="1982"/>
      <deletedField name="1983"/>
      <deletedField name="1984"/>
      <deletedField name="1985"/>
      <deletedField name="1986"/>
      <deletedField name="1987"/>
      <deletedField name="1988"/>
      <deletedField name="1989"/>
      <deletedField name="1990"/>
      <deletedField name="1991"/>
      <deletedField name="1992"/>
      <deletedField name="1993"/>
      <deletedField name="1994"/>
      <deletedField name="1995"/>
      <deletedField name="1996"/>
      <deletedField name="1997"/>
      <deletedField name="1998"/>
      <deletedField name="1999"/>
      <deletedField name="2000"/>
      <deletedField name="2001"/>
      <deletedField name="2002"/>
      <deletedField name="2003"/>
      <deletedField name="2004"/>
      <deletedField name="2005"/>
      <deletedField name="2006"/>
      <deletedField name="2007"/>
      <deletedField name="2008"/>
      <deletedField name="2009"/>
      <deletedField name="2010"/>
      <deletedField name="2011"/>
      <deletedField name="2012"/>
      <deletedField name="2013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frage von MS Access Database" connectionId="1" xr16:uid="{00000000-0016-0000-0200-000001000000}" autoFormatId="16" applyNumberFormats="0" applyBorderFormats="0" applyFontFormats="0" applyPatternFormats="0" applyAlignmentFormats="0" applyWidthHeightFormats="0">
  <queryTableRefresh nextId="90" unboundColumnsRight="11">
    <queryTableFields count="17">
      <queryTableField id="1" name="LAND" tableColumnId="1"/>
      <queryTableField id="2" name="Partnerland" tableColumnId="2"/>
      <queryTableField id="73" name="VON" tableColumnId="38"/>
      <queryTableField id="74" name="BIS" tableColumnId="39"/>
      <queryTableField id="38" name="1978" tableColumnId="3"/>
      <queryTableField id="39" name="1979" tableColumnId="4"/>
      <queryTableField id="78" dataBound="0" tableColumnId="5"/>
      <queryTableField id="80" dataBound="0" tableColumnId="6"/>
      <queryTableField id="79" dataBound="0" tableColumnId="7"/>
      <queryTableField id="81" dataBound="0" tableColumnId="8"/>
      <queryTableField id="82" dataBound="0" tableColumnId="9"/>
      <queryTableField id="83" dataBound="0" tableColumnId="10"/>
      <queryTableField id="84" dataBound="0" tableColumnId="11"/>
      <queryTableField id="85" dataBound="0" tableColumnId="12"/>
      <queryTableField id="86" dataBound="0" tableColumnId="13"/>
      <queryTableField id="88" dataBound="0" tableColumnId="14"/>
      <queryTableField id="89" dataBound="0" tableColumnId="15"/>
    </queryTableFields>
    <queryTableDeletedFields count="34">
      <deletedField name="1980"/>
      <deletedField name="1981"/>
      <deletedField name="1982"/>
      <deletedField name="1983"/>
      <deletedField name="1984"/>
      <deletedField name="1985"/>
      <deletedField name="1986"/>
      <deletedField name="1987"/>
      <deletedField name="1988"/>
      <deletedField name="1989"/>
      <deletedField name="1990"/>
      <deletedField name="1991"/>
      <deletedField name="1992"/>
      <deletedField name="1993"/>
      <deletedField name="1994"/>
      <deletedField name="1995"/>
      <deletedField name="1996"/>
      <deletedField name="1997"/>
      <deletedField name="1998"/>
      <deletedField name="1999"/>
      <deletedField name="2000"/>
      <deletedField name="2001"/>
      <deletedField name="2002"/>
      <deletedField name="2003"/>
      <deletedField name="2004"/>
      <deletedField name="2005"/>
      <deletedField name="2006"/>
      <deletedField name="2007"/>
      <deletedField name="2008"/>
      <deletedField name="2009"/>
      <deletedField name="2010"/>
      <deletedField name="2011"/>
      <deletedField name="2012"/>
      <deletedField name="2013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frage von MS Access Database" connectionId="2" xr16:uid="{00000000-0016-0000-0500-000002000000}" autoFormatId="16" applyNumberFormats="0" applyBorderFormats="0" applyFontFormats="0" applyPatternFormats="0" applyAlignmentFormats="0" applyWidthHeightFormats="0">
  <queryTableRefresh nextId="7" unboundColumnsRight="4">
    <queryTableFields count="6">
      <queryTableField id="1" name="LAND" tableColumnId="1"/>
      <queryTableField id="2" name="Partnerland" tableColumnId="2"/>
      <queryTableField id="5" dataBound="0" tableColumnId="5"/>
      <queryTableField id="3" dataBound="0" tableColumnId="3"/>
      <queryTableField id="4" dataBound="0" tableColumnId="4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bfrage von MS Access Database_1" connectionId="3" xr16:uid="{00000000-0016-0000-0500-000003000000}" autoFormatId="16" applyNumberFormats="0" applyBorderFormats="0" applyFontFormats="0" applyPatternFormats="0" applyAlignmentFormats="0" applyWidthHeightFormats="0">
  <queryTableRefresh nextId="5" unboundColumnsRight="2">
    <queryTableFields count="3">
      <queryTableField id="1" name="Jahr" tableColumnId="1"/>
      <queryTableField id="4" dataBound="0" tableColumnId="3"/>
      <queryTableField id="2" dataBound="0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_Abfrage_von_MS_Access_Database" displayName="Tabelle_Abfrage_von_MS_Access_Database" ref="C4:S998" tableType="queryTable" totalsRowShown="0">
  <autoFilter ref="C4:S998" xr:uid="{00000000-0009-0000-0100-000001000000}"/>
  <tableColumns count="17">
    <tableColumn id="1" xr3:uid="{00000000-0010-0000-0000-000001000000}" uniqueName="1" name="Bundesland" queryTableFieldId="1"/>
    <tableColumn id="2" xr3:uid="{00000000-0010-0000-0000-000002000000}" uniqueName="2" name="KN" queryTableFieldId="2"/>
    <tableColumn id="38" xr3:uid="{00000000-0010-0000-0000-000026000000}" uniqueName="38" name="2010e" queryTableFieldId="73"/>
    <tableColumn id="39" xr3:uid="{00000000-0010-0000-0000-000027000000}" uniqueName="39" name="2011e" queryTableFieldId="74"/>
    <tableColumn id="3" xr3:uid="{00000000-0010-0000-0000-000003000000}" uniqueName="3" name="2012e" queryTableFieldId="38"/>
    <tableColumn id="4" xr3:uid="{00000000-0010-0000-0000-000004000000}" uniqueName="4" name="2013e" queryTableFieldId="39"/>
    <tableColumn id="5" xr3:uid="{00000000-0010-0000-0000-000005000000}" uniqueName="5" name="2014e" queryTableFieldId="78"/>
    <tableColumn id="6" xr3:uid="{00000000-0010-0000-0000-000006000000}" uniqueName="6" name="2015e" queryTableFieldId="79"/>
    <tableColumn id="7" xr3:uid="{00000000-0010-0000-0000-000007000000}" uniqueName="7" name="2016e" queryTableFieldId="80"/>
    <tableColumn id="8" xr3:uid="{00000000-0010-0000-0000-000008000000}" uniqueName="8" name="2017e" queryTableFieldId="81"/>
    <tableColumn id="9" xr3:uid="{00000000-0010-0000-0000-000009000000}" uniqueName="9" name="2018e" queryTableFieldId="82"/>
    <tableColumn id="10" xr3:uid="{00000000-0010-0000-0000-00000A000000}" uniqueName="10" name="2019e" queryTableFieldId="83"/>
    <tableColumn id="11" xr3:uid="{F40A0AD6-5880-4642-A2AB-7A66A4C96933}" uniqueName="11" name="2020e" queryTableFieldId="84"/>
    <tableColumn id="12" xr3:uid="{8D1C4A58-EA11-47BA-9F94-A65F5D85D3A5}" uniqueName="12" name="2021e" queryTableFieldId="85"/>
    <tableColumn id="13" xr3:uid="{B0B4B21D-4EA4-4153-ABA0-5860B4BDCAAC}" uniqueName="13" name="2022e" queryTableFieldId="86"/>
    <tableColumn id="14" xr3:uid="{A4120B08-343F-44A6-AB3B-A5E3073A453D}" uniqueName="14" name="2023e" queryTableFieldId="88"/>
    <tableColumn id="15" xr3:uid="{7DEAEA60-2220-4E34-90AC-F93C119B828C}" uniqueName="15" name="2024e" queryTableFieldId="8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_Abfrage_von_MS_Access_Database3" displayName="Tabelle_Abfrage_von_MS_Access_Database3" ref="C4:S997" tableType="queryTable" totalsRowShown="0">
  <autoFilter ref="C4:S997" xr:uid="{00000000-0009-0000-0100-000002000000}"/>
  <tableColumns count="17">
    <tableColumn id="1" xr3:uid="{00000000-0010-0000-0100-000001000000}" uniqueName="1" name="Bundesland" queryTableFieldId="1"/>
    <tableColumn id="2" xr3:uid="{00000000-0010-0000-0100-000002000000}" uniqueName="2" name="KN" queryTableFieldId="2"/>
    <tableColumn id="38" xr3:uid="{00000000-0010-0000-0100-000026000000}" uniqueName="38" name="2010e" queryTableFieldId="73"/>
    <tableColumn id="39" xr3:uid="{00000000-0010-0000-0100-000027000000}" uniqueName="39" name="2011e" queryTableFieldId="74"/>
    <tableColumn id="3" xr3:uid="{00000000-0010-0000-0100-000003000000}" uniqueName="3" name="2012e" queryTableFieldId="38"/>
    <tableColumn id="4" xr3:uid="{00000000-0010-0000-0100-000004000000}" uniqueName="4" name="2013e" queryTableFieldId="39"/>
    <tableColumn id="5" xr3:uid="{00000000-0010-0000-0100-000005000000}" uniqueName="5" name="2014e" queryTableFieldId="78"/>
    <tableColumn id="6" xr3:uid="{00000000-0010-0000-0100-000006000000}" uniqueName="6" name="2015e" queryTableFieldId="80"/>
    <tableColumn id="7" xr3:uid="{00000000-0010-0000-0100-000007000000}" uniqueName="7" name="2016e" queryTableFieldId="79"/>
    <tableColumn id="8" xr3:uid="{00000000-0010-0000-0100-000008000000}" uniqueName="8" name="2017e" queryTableFieldId="81"/>
    <tableColumn id="9" xr3:uid="{00000000-0010-0000-0100-000009000000}" uniqueName="9" name="2018e" queryTableFieldId="82"/>
    <tableColumn id="10" xr3:uid="{00000000-0010-0000-0100-00000A000000}" uniqueName="10" name="2019e" queryTableFieldId="83"/>
    <tableColumn id="11" xr3:uid="{EB0AF8A7-DE62-4B12-88B8-299144DFB441}" uniqueName="11" name="2020e" queryTableFieldId="84"/>
    <tableColumn id="12" xr3:uid="{06D5EA22-1FBE-431D-ACCC-1CC4F5ACD09D}" uniqueName="12" name="2021e" queryTableFieldId="85"/>
    <tableColumn id="13" xr3:uid="{0CFF5EBF-0AED-4EAB-B6B3-D3AC9F73FCD8}" uniqueName="13" name="2022e" queryTableFieldId="86"/>
    <tableColumn id="14" xr3:uid="{ACB6A153-F9B9-4A1E-A810-80903AEFEDC7}" uniqueName="14" name="2023e" queryTableFieldId="88"/>
    <tableColumn id="15" xr3:uid="{A51214F7-DC07-4DBF-9EFE-FCD6BC497B48}" uniqueName="15" name="2024e" queryTableFieldId="8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_Abfrage_von_MS_Access_Database4" displayName="Tabelle_Abfrage_von_MS_Access_Database4" ref="A2:F100" tableType="queryTable" totalsRowShown="0">
  <autoFilter ref="A2:F100" xr:uid="{00000000-0009-0000-0100-000003000000}"/>
  <tableColumns count="6">
    <tableColumn id="1" xr3:uid="{00000000-0010-0000-0200-000001000000}" uniqueName="1" name="KN2" queryTableFieldId="1" dataDxfId="77"/>
    <tableColumn id="2" xr3:uid="{00000000-0010-0000-0200-000002000000}" uniqueName="2" name="Text" queryTableFieldId="2" dataDxfId="76"/>
    <tableColumn id="5" xr3:uid="{00000000-0010-0000-0200-000005000000}" uniqueName="5" name="Wert" queryTableFieldId="5" dataDxfId="75">
      <calculatedColumnFormula>VALUE(Tabelle_Abfrage_von_MS_Access_Database4[[#This Row],[KN2]])</calculatedColumnFormula>
    </tableColumn>
    <tableColumn id="3" xr3:uid="{00000000-0010-0000-0200-000003000000}" uniqueName="3" name="Spalte1" queryTableFieldId="3" dataDxfId="74"/>
    <tableColumn id="4" xr3:uid="{00000000-0010-0000-0200-000004000000}" uniqueName="4" name="Auswahl" queryTableFieldId="4" dataDxfId="73">
      <calculatedColumnFormula>LOOKUP(D3,Land_Wert,Tabelle_Abfrage_von_MS_Access_Database4[KN2])</calculatedColumnFormula>
    </tableColumn>
    <tableColumn id="6" xr3:uid="{00000000-0010-0000-0200-000006000000}" uniqueName="6" name="Spalte2" queryTableFieldId="6" dataDxfId="72">
      <calculatedColumnFormula>LOOKUP(E3,Tabelle_Abfrage_von_MS_Access_Database4[[KN2]:[Text]])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le_Abfrage_von_MS_Access_Database_1" displayName="Tabelle_Abfrage_von_MS_Access_Database_1" ref="H2:J17" tableType="queryTable" totalsRowShown="0" headerRowDxfId="71">
  <autoFilter ref="H2:J17" xr:uid="{00000000-0009-0000-0100-000004000000}"/>
  <tableColumns count="3">
    <tableColumn id="1" xr3:uid="{00000000-0010-0000-0300-000001000000}" uniqueName="1" name="Jahr" queryTableFieldId="1"/>
    <tableColumn id="3" xr3:uid="{00000000-0010-0000-0300-000003000000}" uniqueName="3" name="Status" queryTableFieldId="4"/>
    <tableColumn id="2" xr3:uid="{00000000-0010-0000-0300-000002000000}" uniqueName="2" name="Auswahl" queryTableField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wrap="none" rtlCol="0"/>
      <a:lstStyle>
        <a:defPPr>
          <a:defRPr sz="800">
            <a:latin typeface="Calibri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trlProp" Target="../ctrlProps/ctrlProp4.xml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8"/>
  <sheetViews>
    <sheetView showGridLines="0" tabSelected="1" zoomScaleNormal="100" workbookViewId="0"/>
  </sheetViews>
  <sheetFormatPr baseColWidth="10" defaultRowHeight="12.5" x14ac:dyDescent="0.25"/>
  <cols>
    <col min="1" max="1" width="4.7265625" customWidth="1"/>
    <col min="2" max="2" width="30.7265625" customWidth="1"/>
    <col min="3" max="3" width="14.7265625" customWidth="1"/>
    <col min="4" max="4" width="15.7265625" customWidth="1"/>
    <col min="5" max="5" width="7.26953125" customWidth="1"/>
    <col min="6" max="6" width="11.7265625" customWidth="1"/>
    <col min="7" max="7" width="4.7265625" customWidth="1"/>
    <col min="8" max="8" width="30.7265625" customWidth="1"/>
    <col min="9" max="9" width="14.7265625" customWidth="1"/>
    <col min="10" max="10" width="16.26953125" customWidth="1"/>
    <col min="11" max="11" width="7.26953125" customWidth="1"/>
    <col min="12" max="12" width="11.7265625" customWidth="1"/>
    <col min="15" max="15" width="6.453125" bestFit="1" customWidth="1"/>
    <col min="17" max="17" width="13.26953125" customWidth="1"/>
  </cols>
  <sheetData>
    <row r="1" spans="1:17" ht="4.9000000000000004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8"/>
      <c r="N1" s="8"/>
      <c r="O1" s="8"/>
      <c r="P1" s="8"/>
      <c r="Q1" s="8"/>
    </row>
    <row r="2" spans="1:17" ht="15.5" x14ac:dyDescent="0.35">
      <c r="A2" s="41" t="str">
        <f>Texte!I3</f>
        <v>Burgenland: Außenhandel mit</v>
      </c>
      <c r="B2" s="35"/>
      <c r="C2" s="56" t="str">
        <f>"HS " &amp; HS_Auswahl</f>
        <v>HS 84</v>
      </c>
      <c r="D2" s="36"/>
      <c r="E2" s="37" t="str">
        <f>Texte!I6</f>
        <v>im Jahr</v>
      </c>
      <c r="F2" s="42">
        <f>Auswahl_Jahr</f>
        <v>2024</v>
      </c>
      <c r="G2" s="38"/>
      <c r="H2" s="39" t="str">
        <f>Texte!I9</f>
        <v>HS2-Steller:</v>
      </c>
      <c r="I2" s="37" t="str">
        <f>Texte!I12</f>
        <v>Einheit:</v>
      </c>
      <c r="J2" s="43" t="str">
        <f>IF(Texte!$A$1=1,"Export ","Exports ")</f>
        <v xml:space="preserve">Export </v>
      </c>
      <c r="K2" s="43" t="str">
        <f>IF(Texte!$A$1=1,"Import ","Imports ")</f>
        <v xml:space="preserve">Import </v>
      </c>
      <c r="L2" s="40"/>
    </row>
    <row r="3" spans="1:17" ht="15.5" x14ac:dyDescent="0.35">
      <c r="A3" s="44" t="str">
        <f>Status_Jahresdaten_Bezeichnung</f>
        <v>endgültige Daten</v>
      </c>
      <c r="B3" s="45"/>
      <c r="C3" s="57" t="str">
        <f>HS_Auswahl_Text</f>
        <v>Kernreaktoren, Kessel, Maschinen, Apparate und mechan. Geräte</v>
      </c>
      <c r="D3" s="46"/>
      <c r="E3" s="47"/>
      <c r="F3" s="47"/>
      <c r="G3" s="47"/>
      <c r="H3" s="48"/>
      <c r="I3" s="47"/>
      <c r="J3" s="47"/>
      <c r="K3" s="47"/>
      <c r="L3" s="47"/>
    </row>
    <row r="5" spans="1:17" ht="13.5" x14ac:dyDescent="0.35">
      <c r="B5" s="17" t="str">
        <f>J2 &amp; Einheit_Text</f>
        <v>Export in 1000 Euro</v>
      </c>
      <c r="C5" s="11">
        <f>LOOKUP(Auswahl_Jahr,Absolut_Grafik_1_2!2:2,Absolut_Grafik_1_2!3:3)</f>
        <v>108965.19899999999</v>
      </c>
      <c r="D5" s="11">
        <f>LOOKUP(Auswahl_Jahr,Absolut_Grafik_1_2!2:2,Absolut_Grafik_1_2!3:3)</f>
        <v>108965.19899999999</v>
      </c>
      <c r="E5" s="11"/>
      <c r="F5" s="6" t="str">
        <f>IF(Texte!$A$1=2,Auswahl_Bundesland_EN&amp;": Total exports " &amp; Einheit_Text,Auswahl_Bundesland&amp;": Exporte gesamt " &amp; Einheit_Text)</f>
        <v>Burgenland: Exporte gesamt in 1000 Euro</v>
      </c>
      <c r="G5" s="6"/>
      <c r="H5" s="17"/>
      <c r="I5" s="11">
        <f>LOOKUP(Auswahl_Jahr,Absolut_Grafik_1_2!2:2,Absolut_Grafik_1_2!4:4)</f>
        <v>2868885.31</v>
      </c>
      <c r="J5" s="11">
        <f>LOOKUP(Auswahl_Jahr,Absolut_Grafik_1_2!2:2,Absolut_Grafik_1_2!4:4)</f>
        <v>2868885.31</v>
      </c>
      <c r="K5" s="11"/>
    </row>
    <row r="6" spans="1:17" ht="13.5" x14ac:dyDescent="0.35">
      <c r="B6" s="17" t="str">
        <f>K2 &amp;  Einheit_Text</f>
        <v>Import in 1000 Euro</v>
      </c>
      <c r="C6" s="11">
        <f>LOOKUP(Auswahl_Jahr,Absolut_Grafik_1_2!10:10,Absolut_Grafik_1_2!11:11)</f>
        <v>203244.16500000001</v>
      </c>
      <c r="D6" s="11">
        <f>LOOKUP(Auswahl_Jahr,Absolut_Grafik_1_2!10:10,Absolut_Grafik_1_2!11:11)</f>
        <v>203244.16500000001</v>
      </c>
      <c r="E6" s="11"/>
      <c r="F6" s="6" t="str">
        <f>IF(Texte!$A$1=2,Auswahl_Bundesland_EN&amp;": Total imports " &amp; Einheit_Text,Auswahl_Bundesland&amp;": Importe gesamt " &amp; Einheit_Text)</f>
        <v>Burgenland: Importe gesamt in 1000 Euro</v>
      </c>
      <c r="H6" s="17"/>
      <c r="I6" s="11">
        <f>LOOKUP(Auswahl_Jahr,Absolut_Grafik_1_2!10:10,Absolut_Grafik_1_2!12:12)</f>
        <v>3345373.3119999999</v>
      </c>
      <c r="J6" s="11">
        <f>LOOKUP(Auswahl_Jahr,Absolut_Grafik_1_2!10:10,Absolut_Grafik_1_2!12:12)</f>
        <v>3345373.3119999999</v>
      </c>
      <c r="K6" s="11"/>
    </row>
    <row r="7" spans="1:17" ht="13.5" x14ac:dyDescent="0.35">
      <c r="B7" s="17" t="str">
        <f>IF(Texte!$A$1=2,IF(D7&gt;0,"Trade balance " &amp; Einheit_Text,IF(D7&lt;0,"Trade balance " &amp; Einheit_Text,"Trade balance " &amp; Einheit_Text)),IF(D7&gt;0,"Exportüberschuss " &amp; Einheit_Text,IF(D7&lt;0,"Importüberschuss " &amp; Einheit_Text,"Handelsbilanzsaldo " &amp; Einheit_Text)))</f>
        <v>Importüberschuss in 1000 Euro</v>
      </c>
      <c r="C7" s="15">
        <f>C5-C6</f>
        <v>-94278.966000000015</v>
      </c>
      <c r="D7" s="11">
        <f>D5-D6</f>
        <v>-94278.966000000015</v>
      </c>
      <c r="E7" s="15"/>
      <c r="F7" s="6" t="str">
        <f>IF(Texte!$A$1=2,IF(I7&gt;0,Auswahl_Bundesland_EN&amp;": Trade balance " &amp; Einheit_Text,IF(I7&lt;0,Auswahl_Bundesland_EN&amp;": Trade balance " &amp; Einheit_Text,Auswahl_Bundesland_EN&amp;":Trade balance " &amp; Einheit_Text)),IF(I7&gt;0,Auswahl_Bundesland&amp;": Exportüberschuss " &amp; Einheit_Text,IF(I7&lt;0,Auswahl_Bundesland&amp;": Importüberschuss " &amp; Einheit_Text,Auswahl_Bundesland&amp;": Handelsbilanzsaldo " &amp; Einheit_Text)))</f>
        <v>Burgenland: Importüberschuss in 1000 Euro</v>
      </c>
      <c r="I7" s="15">
        <f>I5-I6</f>
        <v>-476488.00199999986</v>
      </c>
      <c r="J7" s="11">
        <f>J5-J6</f>
        <v>-476488.00199999986</v>
      </c>
      <c r="K7" s="15"/>
    </row>
    <row r="26" spans="1:12" s="6" customFormat="1" ht="15" customHeight="1" x14ac:dyDescent="0.35">
      <c r="E26" s="28" t="str">
        <f>IF(Texte!$A$1=2,"Share (%)","Anteil (%)")</f>
        <v>Anteil (%)</v>
      </c>
      <c r="K26" s="28" t="str">
        <f>IF(Texte!$A$1=2,"Share (%)","Anteil (%)")</f>
        <v>Anteil (%)</v>
      </c>
    </row>
    <row r="27" spans="1:12" s="6" customFormat="1" ht="13.5" x14ac:dyDescent="0.35">
      <c r="A27" s="49" t="str">
        <f>IF(Texte!$A$1=1,Auswahl_Bundesland &amp; ": ",Auswahl_Bundesland_EN &amp; ": ")</f>
        <v xml:space="preserve">Burgenland: </v>
      </c>
      <c r="C27" s="25" t="str">
        <f>IF(Texte!$A$1=2,"Most important HS export positions " &amp; Einheit_Text,"Top 10 Exportpositionen nach HS " &amp; Einheit_Text)</f>
        <v>Top 10 Exportpositionen nach HS in 1000 Euro</v>
      </c>
      <c r="E27" s="28" t="str">
        <f>IF(Texte!$A$1=2,"of total","an Gesamt")</f>
        <v>an Gesamt</v>
      </c>
      <c r="F27" s="28" t="str">
        <f>IF(Texte!$A$1=2,"Trend","Entwicklung")</f>
        <v>Entwicklung</v>
      </c>
      <c r="G27" s="49" t="str">
        <f>IF(Texte!$A$1=1,Auswahl_Bundesland &amp; ": ",Auswahl_Bundesland_EN &amp; ": ")</f>
        <v xml:space="preserve">Burgenland: </v>
      </c>
      <c r="H27" s="32"/>
      <c r="I27" s="25" t="str">
        <f>IF(Texte!$A$1=2,"Most important HS import positions " &amp; Einheit_Text,"Top 10 Importpositionen nach HS " &amp; Einheit_Text)</f>
        <v>Top 10 Importpositionen nach HS in 1000 Euro</v>
      </c>
      <c r="K27" s="28" t="str">
        <f>IF(Texte!$A$1=2,"of total","an Gesamt")</f>
        <v>an Gesamt</v>
      </c>
      <c r="L27" s="28" t="str">
        <f>IF(Texte!$A$1=2,"Trend","Entwicklung")</f>
        <v>Entwicklung</v>
      </c>
    </row>
    <row r="28" spans="1:12" s="6" customFormat="1" ht="15" customHeight="1" x14ac:dyDescent="0.35">
      <c r="A28" s="50">
        <f>Top10_Export_Import!L3</f>
        <v>1</v>
      </c>
      <c r="B28" s="51" t="str">
        <f>Top10_Export_Import!M3</f>
        <v>85 Elektrische Maschinen, Apparate und elektrotechnische Waren</v>
      </c>
      <c r="C28" s="52">
        <f>Top10_Export_Import!N3</f>
        <v>606510.1</v>
      </c>
      <c r="D28" s="52">
        <f>C28</f>
        <v>606510.1</v>
      </c>
      <c r="E28" s="53">
        <f>IF(Texte!$A$1=2,D28*1000/$I$5,D28*100/$I$5)</f>
        <v>21.140967116597629</v>
      </c>
      <c r="F28" s="52"/>
      <c r="G28" s="50">
        <f>Top10_Export_Import!L18</f>
        <v>1</v>
      </c>
      <c r="H28" s="54" t="str">
        <f>Top10_Export_Import!M18</f>
        <v>85 Elektrische Maschinen, Apparate und elektrotechnische Waren</v>
      </c>
      <c r="I28" s="52">
        <f>Top10_Export_Import!N18</f>
        <v>545971.07499999995</v>
      </c>
      <c r="J28" s="52">
        <f>I28</f>
        <v>545971.07499999995</v>
      </c>
      <c r="K28" s="53">
        <f>IF(Texte!$A$1=2,J28*1000/$I$6,J28*100/$I$6)</f>
        <v>16.320183850381596</v>
      </c>
      <c r="L28" s="50"/>
    </row>
    <row r="29" spans="1:12" s="6" customFormat="1" ht="15" customHeight="1" x14ac:dyDescent="0.35">
      <c r="A29" s="6">
        <f>Top10_Export_Import!L4</f>
        <v>2</v>
      </c>
      <c r="B29" s="26" t="str">
        <f>Top10_Export_Import!M4</f>
        <v>27 Mineralische Brennstoffe; Mineralöle, Destillationserzeugnisse</v>
      </c>
      <c r="C29" s="11">
        <f>Top10_Export_Import!N4</f>
        <v>459839.6</v>
      </c>
      <c r="D29" s="11">
        <f t="shared" ref="D29:D39" si="0">C29</f>
        <v>459839.6</v>
      </c>
      <c r="E29" s="34">
        <f>IF(Texte!$A$1=2,D29*1000/$I$5,D29*100/$I$5)</f>
        <v>16.028511087464839</v>
      </c>
      <c r="F29" s="14"/>
      <c r="G29" s="6">
        <f>Top10_Export_Import!L19</f>
        <v>2</v>
      </c>
      <c r="H29" s="18" t="str">
        <f>Top10_Export_Import!M19</f>
        <v>39 Kunststoffe und Waren daraus</v>
      </c>
      <c r="I29" s="11">
        <f>Top10_Export_Import!N19</f>
        <v>336109.00400000002</v>
      </c>
      <c r="J29" s="11">
        <f t="shared" ref="J29:J39" si="1">I29</f>
        <v>336109.00400000002</v>
      </c>
      <c r="K29" s="34">
        <f>IF(Texte!$A$1=2,J29*1000/$I$6,J29*100/$I$6)</f>
        <v>10.046980490768021</v>
      </c>
    </row>
    <row r="30" spans="1:12" s="6" customFormat="1" ht="15" customHeight="1" x14ac:dyDescent="0.35">
      <c r="A30" s="50">
        <f>Top10_Export_Import!L5</f>
        <v>3</v>
      </c>
      <c r="B30" s="51" t="str">
        <f>Top10_Export_Import!M5</f>
        <v>39 Kunststoffe und Waren daraus</v>
      </c>
      <c r="C30" s="52">
        <f>Top10_Export_Import!N5</f>
        <v>269484.23</v>
      </c>
      <c r="D30" s="52">
        <f t="shared" si="0"/>
        <v>269484.23</v>
      </c>
      <c r="E30" s="53">
        <f>IF(Texte!$A$1=2,D30*1000/$I$5,D30*100/$I$5)</f>
        <v>9.3933427404945657</v>
      </c>
      <c r="F30" s="52"/>
      <c r="G30" s="50">
        <f>Top10_Export_Import!L20</f>
        <v>3</v>
      </c>
      <c r="H30" s="54" t="str">
        <f>Top10_Export_Import!M20</f>
        <v>84 Kernreaktoren, Kessel, Maschinen, Apparate und mechan. Geräte</v>
      </c>
      <c r="I30" s="52">
        <f>Top10_Export_Import!N20</f>
        <v>203244.16500000001</v>
      </c>
      <c r="J30" s="52">
        <f t="shared" si="1"/>
        <v>203244.16500000001</v>
      </c>
      <c r="K30" s="53">
        <f>IF(Texte!$A$1=2,J30*1000/$I$6,J30*100/$I$6)</f>
        <v>6.0753807137443916</v>
      </c>
      <c r="L30" s="50"/>
    </row>
    <row r="31" spans="1:12" s="6" customFormat="1" ht="15" customHeight="1" x14ac:dyDescent="0.35">
      <c r="A31" s="6">
        <f>Top10_Export_Import!L6</f>
        <v>4</v>
      </c>
      <c r="B31" s="26" t="str">
        <f>Top10_Export_Import!M6</f>
        <v>55 Synthetische oder künstliche Stapelfasern</v>
      </c>
      <c r="C31" s="11">
        <f>Top10_Export_Import!N6</f>
        <v>164709.766</v>
      </c>
      <c r="D31" s="11">
        <f t="shared" si="0"/>
        <v>164709.766</v>
      </c>
      <c r="E31" s="34">
        <f>IF(Texte!$A$1=2,D31*1000/$I$5,D31*100/$I$5)</f>
        <v>5.7412461009115763</v>
      </c>
      <c r="F31" s="14"/>
      <c r="G31" s="6">
        <f>Top10_Export_Import!L21</f>
        <v>4</v>
      </c>
      <c r="H31" s="18" t="str">
        <f>Top10_Export_Import!M21</f>
        <v>27 Mineralische Brennstoffe; Mineralöle, Destillationserzeugnisse</v>
      </c>
      <c r="I31" s="11">
        <f>Top10_Export_Import!N21</f>
        <v>187037.17499999999</v>
      </c>
      <c r="J31" s="11">
        <f t="shared" si="1"/>
        <v>187037.17499999999</v>
      </c>
      <c r="K31" s="34">
        <f>IF(Texte!$A$1=2,J31*1000/$I$6,J31*100/$I$6)</f>
        <v>5.590920879564905</v>
      </c>
    </row>
    <row r="32" spans="1:12" s="6" customFormat="1" ht="15" customHeight="1" x14ac:dyDescent="0.35">
      <c r="A32" s="50">
        <f>Top10_Export_Import!L7</f>
        <v>5</v>
      </c>
      <c r="B32" s="51" t="str">
        <f>Top10_Export_Import!M7</f>
        <v>10 Getreide</v>
      </c>
      <c r="C32" s="52">
        <f>Top10_Export_Import!N7</f>
        <v>157895.95800000001</v>
      </c>
      <c r="D32" s="52">
        <f t="shared" si="0"/>
        <v>157895.95800000001</v>
      </c>
      <c r="E32" s="53">
        <f>IF(Texte!$A$1=2,D32*1000/$I$5,D32*100/$I$5)</f>
        <v>5.5037389417285558</v>
      </c>
      <c r="F32" s="52"/>
      <c r="G32" s="50">
        <f>Top10_Export_Import!L22</f>
        <v>5</v>
      </c>
      <c r="H32" s="54" t="str">
        <f>Top10_Export_Import!M22</f>
        <v>61 Bekleidung und -zubehör, gewirkt oder gestrickt</v>
      </c>
      <c r="I32" s="52">
        <f>Top10_Export_Import!N22</f>
        <v>167632.848</v>
      </c>
      <c r="J32" s="52">
        <f t="shared" si="1"/>
        <v>167632.848</v>
      </c>
      <c r="K32" s="53">
        <f>IF(Texte!$A$1=2,J32*1000/$I$6,J32*100/$I$6)</f>
        <v>5.0108861512912082</v>
      </c>
      <c r="L32" s="50"/>
    </row>
    <row r="33" spans="1:12" s="6" customFormat="1" ht="15" customHeight="1" x14ac:dyDescent="0.35">
      <c r="A33" s="6">
        <f>Top10_Export_Import!L8</f>
        <v>6</v>
      </c>
      <c r="B33" s="26" t="str">
        <f>Top10_Export_Import!M8</f>
        <v>84 Kernreaktoren, Kessel, Maschinen, Apparate und mechan. Geräte</v>
      </c>
      <c r="C33" s="11">
        <f>Top10_Export_Import!N8</f>
        <v>108965.19899999999</v>
      </c>
      <c r="D33" s="11">
        <f t="shared" si="0"/>
        <v>108965.19899999999</v>
      </c>
      <c r="E33" s="34">
        <f>IF(Texte!$A$1=2,D33*1000/$I$5,D33*100/$I$5)</f>
        <v>3.798172015457808</v>
      </c>
      <c r="F33" s="14"/>
      <c r="G33" s="6">
        <f>Top10_Export_Import!L23</f>
        <v>6</v>
      </c>
      <c r="H33" s="18" t="str">
        <f>Top10_Export_Import!M23</f>
        <v>62 Bekleidung und -zubehör, nicht gewirkt oder  gestrickt</v>
      </c>
      <c r="I33" s="11">
        <f>Top10_Export_Import!N23</f>
        <v>164766.769</v>
      </c>
      <c r="J33" s="11">
        <f t="shared" si="1"/>
        <v>164766.769</v>
      </c>
      <c r="K33" s="34">
        <f>IF(Texte!$A$1=2,J33*1000/$I$6,J33*100/$I$6)</f>
        <v>4.9252132313298018</v>
      </c>
    </row>
    <row r="34" spans="1:12" s="6" customFormat="1" ht="15" customHeight="1" x14ac:dyDescent="0.35">
      <c r="A34" s="50">
        <f>Top10_Export_Import!L9</f>
        <v>7</v>
      </c>
      <c r="B34" s="51" t="str">
        <f>Top10_Export_Import!M9</f>
        <v>87 Zugmaschinen , Kraftfahrzeuge, Traktoren, Motorräder, Fahrräder</v>
      </c>
      <c r="C34" s="52">
        <f>Top10_Export_Import!N9</f>
        <v>105345.02</v>
      </c>
      <c r="D34" s="52">
        <f t="shared" si="0"/>
        <v>105345.02</v>
      </c>
      <c r="E34" s="53">
        <f>IF(Texte!$A$1=2,D34*1000/$I$5,D34*100/$I$5)</f>
        <v>3.6719843638503624</v>
      </c>
      <c r="F34" s="52"/>
      <c r="G34" s="50">
        <f>Top10_Export_Import!L24</f>
        <v>7</v>
      </c>
      <c r="H34" s="54" t="str">
        <f>Top10_Export_Import!M24</f>
        <v>10 Getreide</v>
      </c>
      <c r="I34" s="52">
        <f>Top10_Export_Import!N24</f>
        <v>144021.48000000001</v>
      </c>
      <c r="J34" s="52">
        <f t="shared" si="1"/>
        <v>144021.48000000001</v>
      </c>
      <c r="K34" s="53">
        <f>IF(Texte!$A$1=2,J34*1000/$I$6,J34*100/$I$6)</f>
        <v>4.3050944264841444</v>
      </c>
      <c r="L34" s="50"/>
    </row>
    <row r="35" spans="1:12" s="6" customFormat="1" ht="15" customHeight="1" x14ac:dyDescent="0.35">
      <c r="A35" s="6">
        <f>Top10_Export_Import!L10</f>
        <v>8</v>
      </c>
      <c r="B35" s="26" t="str">
        <f>Top10_Export_Import!M10</f>
        <v>22 Getränke, alkoholische Flüssigkeiten, Essig</v>
      </c>
      <c r="C35" s="11">
        <f>Top10_Export_Import!N10</f>
        <v>98849.615999999995</v>
      </c>
      <c r="D35" s="11">
        <f t="shared" si="0"/>
        <v>98849.615999999995</v>
      </c>
      <c r="E35" s="34">
        <f>IF(Texte!$A$1=2,D35*1000/$I$5,D35*100/$I$5)</f>
        <v>3.4455757312933502</v>
      </c>
      <c r="F35" s="14"/>
      <c r="G35" s="6">
        <f>Top10_Export_Import!L25</f>
        <v>8</v>
      </c>
      <c r="H35" s="18" t="str">
        <f>Top10_Export_Import!M25</f>
        <v>64 Schuhe, Gamaschen, Teile davon</v>
      </c>
      <c r="I35" s="11">
        <f>Top10_Export_Import!N25</f>
        <v>130884.45600000001</v>
      </c>
      <c r="J35" s="11">
        <f t="shared" si="1"/>
        <v>130884.45600000001</v>
      </c>
      <c r="K35" s="34">
        <f>IF(Texte!$A$1=2,J35*1000/$I$6,J35*100/$I$6)</f>
        <v>3.9124021086230276</v>
      </c>
    </row>
    <row r="36" spans="1:12" s="6" customFormat="1" ht="15" customHeight="1" x14ac:dyDescent="0.35">
      <c r="A36" s="50">
        <f>Top10_Export_Import!L11</f>
        <v>9</v>
      </c>
      <c r="B36" s="51" t="str">
        <f>Top10_Export_Import!M11</f>
        <v>30 Pharmazeutische Erzeugnisse</v>
      </c>
      <c r="C36" s="52">
        <f>Top10_Export_Import!N11</f>
        <v>56565.766000000003</v>
      </c>
      <c r="D36" s="52">
        <f t="shared" si="0"/>
        <v>56565.766000000003</v>
      </c>
      <c r="E36" s="53">
        <f>IF(Texte!$A$1=2,D36*1000/$I$5,D36*100/$I$5)</f>
        <v>1.971698408536241</v>
      </c>
      <c r="F36" s="52"/>
      <c r="G36" s="50">
        <f>Top10_Export_Import!L26</f>
        <v>9</v>
      </c>
      <c r="H36" s="54" t="str">
        <f>Top10_Export_Import!M26</f>
        <v>87 Zugmaschinen , Kraftfahrzeuge, Traktoren, Motorräder, Fahrräder</v>
      </c>
      <c r="I36" s="52">
        <f>Top10_Export_Import!N26</f>
        <v>120137.193</v>
      </c>
      <c r="J36" s="52">
        <f t="shared" si="1"/>
        <v>120137.193</v>
      </c>
      <c r="K36" s="53">
        <f>IF(Texte!$A$1=2,J36*1000/$I$6,J36*100/$I$6)</f>
        <v>3.5911445986928472</v>
      </c>
      <c r="L36" s="50"/>
    </row>
    <row r="37" spans="1:12" s="6" customFormat="1" ht="15" customHeight="1" x14ac:dyDescent="0.35">
      <c r="A37" s="6">
        <f>Top10_Export_Import!L12</f>
        <v>10</v>
      </c>
      <c r="B37" s="26" t="str">
        <f>Top10_Export_Import!M12</f>
        <v>23 Rückstände, Abfälle der Lebensmittelerzeugung; Futtermittel</v>
      </c>
      <c r="C37" s="11">
        <f>Top10_Export_Import!N12</f>
        <v>53086.322</v>
      </c>
      <c r="D37" s="11">
        <f t="shared" si="0"/>
        <v>53086.322</v>
      </c>
      <c r="E37" s="34">
        <f>IF(Texte!$A$1=2,D37*1000/$I$5,D37*100/$I$5)</f>
        <v>1.8504163207556039</v>
      </c>
      <c r="F37" s="14"/>
      <c r="G37" s="6">
        <f>Top10_Export_Import!L27</f>
        <v>10</v>
      </c>
      <c r="H37" s="18" t="str">
        <f>Top10_Export_Import!M27</f>
        <v>71 Perlen, Edelsteine, Schmuck, Edelmetalle, Münzen</v>
      </c>
      <c r="I37" s="11">
        <f>Top10_Export_Import!N27</f>
        <v>96633.63</v>
      </c>
      <c r="J37" s="11">
        <f t="shared" si="1"/>
        <v>96633.63</v>
      </c>
      <c r="K37" s="34">
        <f>IF(Texte!$A$1=2,J37*1000/$I$6,J37*100/$I$6)</f>
        <v>2.888575384199155</v>
      </c>
    </row>
    <row r="38" spans="1:12" s="6" customFormat="1" ht="5.15" customHeight="1" x14ac:dyDescent="0.35">
      <c r="B38" s="26"/>
      <c r="C38" s="11"/>
      <c r="D38" s="11"/>
      <c r="E38" s="16"/>
      <c r="F38" s="14"/>
      <c r="H38" s="18"/>
      <c r="I38" s="11"/>
      <c r="J38" s="11"/>
      <c r="K38" s="16"/>
    </row>
    <row r="39" spans="1:12" s="6" customFormat="1" ht="15" customHeight="1" x14ac:dyDescent="0.35">
      <c r="A39" s="19">
        <f>Top10_Export_Import!L14</f>
        <v>6</v>
      </c>
      <c r="B39" s="27" t="str">
        <f>Top10_Export_Import!M14</f>
        <v>84 Kernreaktoren, Kessel, Maschinen, Apparate und mechan. Geräte</v>
      </c>
      <c r="C39" s="14">
        <f>Top10_Export_Import!N14</f>
        <v>108965.19899999999</v>
      </c>
      <c r="D39" s="11">
        <f t="shared" si="0"/>
        <v>108965.19899999999</v>
      </c>
      <c r="E39" s="34">
        <f>IF(Texte!$A$1=2,D39*1000/$I$5,D39*100/$I$5)</f>
        <v>3.798172015457808</v>
      </c>
      <c r="F39" s="14"/>
      <c r="G39" s="19">
        <f>Top10_Export_Import!L29</f>
        <v>3</v>
      </c>
      <c r="H39" s="20" t="str">
        <f>Top10_Export_Import!M29</f>
        <v>84 Kernreaktoren, Kessel, Maschinen, Apparate und mechan. Geräte</v>
      </c>
      <c r="I39" s="14">
        <f>Top10_Export_Import!N29</f>
        <v>203244.16500000001</v>
      </c>
      <c r="J39" s="11">
        <f t="shared" si="1"/>
        <v>203244.16500000001</v>
      </c>
      <c r="K39" s="34">
        <f>IF(Texte!$A$1=2,J39*1000/$I$6,J39*100/$I$6)</f>
        <v>6.0753807137443916</v>
      </c>
    </row>
    <row r="40" spans="1:12" s="6" customFormat="1" ht="13.5" x14ac:dyDescent="0.35"/>
    <row r="41" spans="1:12" s="6" customFormat="1" ht="13.5" x14ac:dyDescent="0.35">
      <c r="A41" s="6" t="str">
        <f>Metadata1</f>
        <v>Quelle: Statistik Austria im Auftrag der Wirtschaftskammerorganisation und der Landesregierungen</v>
      </c>
    </row>
    <row r="42" spans="1:12" s="6" customFormat="1" ht="13.5" x14ac:dyDescent="0.35"/>
    <row r="43" spans="1:12" s="6" customFormat="1" ht="13.5" x14ac:dyDescent="0.35">
      <c r="A43" s="19" t="str">
        <f>Metadata2</f>
        <v>Veröffentlichungstermine:</v>
      </c>
      <c r="B43" s="19"/>
    </row>
    <row r="44" spans="1:12" s="6" customFormat="1" ht="13.5" x14ac:dyDescent="0.35">
      <c r="A44" s="19"/>
      <c r="B44" s="31" t="str">
        <f>Metadata3</f>
        <v>vorläufige Jahresdaten - Mitte Juli des folgenden Jahres</v>
      </c>
    </row>
    <row r="45" spans="1:12" ht="13.5" x14ac:dyDescent="0.35">
      <c r="A45" s="27"/>
      <c r="B45" s="55" t="str">
        <f>Metadata4</f>
        <v>endgültige Jahresdaten - Ende Jänner des zweiten Folgejahres</v>
      </c>
      <c r="C45" s="6"/>
      <c r="D45" s="6"/>
      <c r="E45" s="6"/>
      <c r="F45" s="6"/>
      <c r="G45" s="6"/>
    </row>
    <row r="46" spans="1:12" ht="13.5" x14ac:dyDescent="0.35">
      <c r="A46" s="6"/>
      <c r="B46" s="6"/>
      <c r="C46" s="6"/>
      <c r="D46" s="6"/>
      <c r="E46" s="6"/>
      <c r="F46" s="6"/>
      <c r="G46" s="6"/>
    </row>
    <row r="47" spans="1:12" ht="13.5" x14ac:dyDescent="0.35">
      <c r="A47" s="6"/>
      <c r="B47" s="6"/>
      <c r="C47" s="6"/>
      <c r="D47" s="6"/>
      <c r="E47" s="6"/>
      <c r="F47" s="6"/>
      <c r="G47" s="6"/>
    </row>
    <row r="48" spans="1:12" ht="13.5" x14ac:dyDescent="0.35">
      <c r="A48" s="6"/>
      <c r="B48" s="6"/>
      <c r="C48" s="6"/>
      <c r="D48" s="6"/>
      <c r="E48" s="6"/>
      <c r="F48" s="6"/>
      <c r="G48" s="6"/>
    </row>
    <row r="49" spans="1:7" ht="13.5" x14ac:dyDescent="0.35">
      <c r="A49" s="6"/>
      <c r="B49" s="6"/>
      <c r="C49" s="6"/>
      <c r="D49" s="6"/>
      <c r="E49" s="6"/>
      <c r="F49" s="6"/>
      <c r="G49" s="6"/>
    </row>
    <row r="50" spans="1:7" ht="13.5" x14ac:dyDescent="0.35">
      <c r="A50" s="6"/>
      <c r="B50" s="6"/>
      <c r="C50" s="6"/>
      <c r="D50" s="6"/>
      <c r="E50" s="6"/>
      <c r="F50" s="6"/>
      <c r="G50" s="6"/>
    </row>
    <row r="51" spans="1:7" ht="13.5" x14ac:dyDescent="0.35">
      <c r="A51" s="6"/>
      <c r="B51" s="6"/>
      <c r="C51" s="6"/>
      <c r="D51" s="6"/>
      <c r="E51" s="6"/>
      <c r="F51" s="6"/>
      <c r="G51" s="6"/>
    </row>
    <row r="52" spans="1:7" ht="13.5" x14ac:dyDescent="0.35">
      <c r="A52" s="6"/>
      <c r="B52" s="6"/>
      <c r="C52" s="6"/>
      <c r="D52" s="6"/>
      <c r="E52" s="6"/>
      <c r="F52" s="6"/>
      <c r="G52" s="6"/>
    </row>
    <row r="53" spans="1:7" ht="13.5" x14ac:dyDescent="0.35">
      <c r="A53" s="6"/>
      <c r="B53" s="6"/>
      <c r="C53" s="6"/>
      <c r="D53" s="6"/>
      <c r="E53" s="6"/>
      <c r="F53" s="6"/>
      <c r="G53" s="6"/>
    </row>
    <row r="54" spans="1:7" ht="13.5" x14ac:dyDescent="0.35">
      <c r="A54" s="6"/>
      <c r="B54" s="6"/>
      <c r="C54" s="6"/>
      <c r="D54" s="6"/>
      <c r="E54" s="6"/>
      <c r="F54" s="6"/>
      <c r="G54" s="6"/>
    </row>
    <row r="55" spans="1:7" ht="13.5" x14ac:dyDescent="0.35">
      <c r="A55" s="6"/>
      <c r="B55" s="6"/>
      <c r="C55" s="6"/>
      <c r="D55" s="6"/>
      <c r="E55" s="6"/>
      <c r="F55" s="6"/>
      <c r="G55" s="6"/>
    </row>
    <row r="56" spans="1:7" ht="13.5" x14ac:dyDescent="0.35">
      <c r="A56" s="6"/>
      <c r="B56" s="6"/>
      <c r="C56" s="6"/>
      <c r="D56" s="6"/>
      <c r="E56" s="6"/>
      <c r="F56" s="6"/>
      <c r="G56" s="6"/>
    </row>
    <row r="57" spans="1:7" ht="13.5" x14ac:dyDescent="0.35">
      <c r="A57" s="6"/>
      <c r="B57" s="6"/>
      <c r="C57" s="6"/>
      <c r="D57" s="6"/>
      <c r="E57" s="6"/>
      <c r="F57" s="6"/>
      <c r="G57" s="6"/>
    </row>
    <row r="58" spans="1:7" ht="13.5" x14ac:dyDescent="0.35">
      <c r="A58" s="6"/>
      <c r="B58" s="6"/>
      <c r="C58" s="6"/>
      <c r="D58" s="6"/>
      <c r="E58" s="6"/>
      <c r="F58" s="6"/>
      <c r="G58" s="6"/>
    </row>
  </sheetData>
  <sheetProtection algorithmName="SHA-512" hashValue="+tP2FqT9iSq04VXqSVLYLQLqtCELJSgc8brPREnunRIxrCPq6Dp9n7o4M4LFm+gUbIc7Ggnr8BdI1yt7rKVc5g==" saltValue="HNVWPkk54WWlKZflB9pk6A==" spinCount="100000" sheet="1" scenarios="1"/>
  <conditionalFormatting sqref="A3">
    <cfRule type="containsText" dxfId="70" priority="5" operator="containsText" text="preliminary">
      <formula>NOT(ISERROR(SEARCH("preliminary",A3)))</formula>
    </cfRule>
    <cfRule type="containsText" dxfId="69" priority="191" operator="containsText" text="vorläufig">
      <formula>NOT(ISERROR(SEARCH("vorläufig",A3)))</formula>
    </cfRule>
  </conditionalFormatting>
  <conditionalFormatting sqref="B44:B45">
    <cfRule type="containsText" dxfId="68" priority="190" operator="containsText" text="vorläufig">
      <formula>NOT(ISERROR(SEARCH("vorläufig",B44)))</formula>
    </cfRule>
    <cfRule type="containsText" dxfId="67" priority="189" operator="containsText" text="preliminary">
      <formula>NOT(ISERROR(SEARCH("preliminary",B44)))</formula>
    </cfRule>
  </conditionalFormatting>
  <conditionalFormatting sqref="C5:C6 I5:I6">
    <cfRule type="dataBar" priority="2">
      <dataBar showValue="0">
        <cfvo type="min"/>
        <cfvo type="max"/>
        <color rgb="FF666666"/>
      </dataBar>
      <extLst>
        <ext xmlns:x14="http://schemas.microsoft.com/office/spreadsheetml/2009/9/main" uri="{B025F937-C7B1-47D3-B67F-A62EFF666E3E}">
          <x14:id>{74A73746-ABE5-4831-88DC-A87B5635D865}</x14:id>
        </ext>
      </extLst>
    </cfRule>
    <cfRule type="dataBar" priority="196">
      <dataBar showValue="0">
        <cfvo type="min"/>
        <cfvo type="max"/>
        <color rgb="FFE20613"/>
      </dataBar>
      <extLst>
        <ext xmlns:x14="http://schemas.microsoft.com/office/spreadsheetml/2009/9/main" uri="{B025F937-C7B1-47D3-B67F-A62EFF666E3E}">
          <x14:id>{FC6D7707-E917-467E-9DDF-89B3E8D29E97}</x14:id>
        </ext>
      </extLst>
    </cfRule>
  </conditionalFormatting>
  <conditionalFormatting sqref="C5:C7 I5:I7">
    <cfRule type="dataBar" priority="197">
      <dataBar showValue="0">
        <cfvo type="min"/>
        <cfvo type="max"/>
        <color rgb="FFE20613"/>
      </dataBar>
      <extLst>
        <ext xmlns:x14="http://schemas.microsoft.com/office/spreadsheetml/2009/9/main" uri="{B025F937-C7B1-47D3-B67F-A62EFF666E3E}">
          <x14:id>{17E852A3-315C-4726-BE95-A82E4F563B7D}</x14:id>
        </ext>
      </extLst>
    </cfRule>
  </conditionalFormatting>
  <conditionalFormatting sqref="C28:C39">
    <cfRule type="dataBar" priority="210">
      <dataBar showValue="0">
        <cfvo type="min"/>
        <cfvo type="max"/>
        <color rgb="FFE20613"/>
      </dataBar>
      <extLst>
        <ext xmlns:x14="http://schemas.microsoft.com/office/spreadsheetml/2009/9/main" uri="{B025F937-C7B1-47D3-B67F-A62EFF666E3E}">
          <x14:id>{E189AC05-A8EC-425C-A579-A8DE3548D919}</x14:id>
        </ext>
      </extLst>
    </cfRule>
  </conditionalFormatting>
  <conditionalFormatting sqref="E5:E6">
    <cfRule type="dataBar" priority="2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{EBDCA807-FAA0-4878-A0E8-CDEB085BED01}</x14:id>
        </ext>
      </extLst>
    </cfRule>
  </conditionalFormatting>
  <conditionalFormatting sqref="E5:E7">
    <cfRule type="dataBar" priority="203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{3A23F73E-B5E7-4618-A444-B79779C967D4}</x14:id>
        </ext>
      </extLst>
    </cfRule>
  </conditionalFormatting>
  <conditionalFormatting sqref="E7">
    <cfRule type="iconSet" priority="201">
      <iconSet iconSet="3Arrows" showValue="0">
        <cfvo type="percent" val="0"/>
        <cfvo type="num" val="0"/>
        <cfvo type="num" val="0"/>
      </iconSet>
    </cfRule>
  </conditionalFormatting>
  <conditionalFormatting sqref="F2">
    <cfRule type="expression" dxfId="34" priority="3">
      <formula>$A$3="preliminary data"</formula>
    </cfRule>
    <cfRule type="expression" dxfId="33" priority="4">
      <formula>$A$3="vorläufige Daten"</formula>
    </cfRule>
  </conditionalFormatting>
  <conditionalFormatting sqref="I5 C5">
    <cfRule type="dataBar" priority="1">
      <dataBar showValue="0">
        <cfvo type="min"/>
        <cfvo type="max"/>
        <color rgb="FFE20613"/>
      </dataBar>
      <extLst>
        <ext xmlns:x14="http://schemas.microsoft.com/office/spreadsheetml/2009/9/main" uri="{B025F937-C7B1-47D3-B67F-A62EFF666E3E}">
          <x14:id>{EC323555-694B-40CA-B5ED-1EBEC215B761}</x14:id>
        </ext>
      </extLst>
    </cfRule>
  </conditionalFormatting>
  <conditionalFormatting sqref="I28:I39">
    <cfRule type="dataBar" priority="206">
      <dataBar showValue="0">
        <cfvo type="min"/>
        <cfvo type="max"/>
        <color rgb="FF666666"/>
      </dataBar>
      <extLst>
        <ext xmlns:x14="http://schemas.microsoft.com/office/spreadsheetml/2009/9/main" uri="{B025F937-C7B1-47D3-B67F-A62EFF666E3E}">
          <x14:id>{EF18905C-1292-40F7-A83B-6374AB0EF201}</x14:id>
        </ext>
      </extLst>
    </cfRule>
  </conditionalFormatting>
  <conditionalFormatting sqref="K5:K6">
    <cfRule type="dataBar" priority="1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{F7E84E57-4017-4CF2-952D-5611C2DBDEFA}</x14:id>
        </ext>
      </extLst>
    </cfRule>
  </conditionalFormatting>
  <conditionalFormatting sqref="K5:K7">
    <cfRule type="dataBar" priority="200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{FB9033B5-0304-4ED1-B192-46EABD9AF46F}</x14:id>
        </ext>
      </extLst>
    </cfRule>
  </conditionalFormatting>
  <conditionalFormatting sqref="K7">
    <cfRule type="iconSet" priority="198">
      <iconSet iconSet="3Arrows" showValue="0">
        <cfvo type="percent" val="0"/>
        <cfvo type="num" val="0"/>
        <cfvo type="num" val="0"/>
      </iconSet>
    </cfRule>
  </conditionalFormatting>
  <pageMargins left="0.31496062992125984" right="0.31496062992125984" top="0.39370078740157483" bottom="0.39370078740157483" header="0.31496062992125984" footer="0.31496062992125984"/>
  <pageSetup paperSize="9" scale="84" orientation="landscape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12370" r:id="rId4" name="in_Mill_Euro">
          <controlPr autoLine="0" autoPict="0" linkedCell="Dropdown!$L$3" r:id="rId5">
            <anchor moveWithCells="1">
              <from>
                <xdr:col>9</xdr:col>
                <xdr:colOff>133350</xdr:colOff>
                <xdr:row>2</xdr:row>
                <xdr:rowOff>38100</xdr:rowOff>
              </from>
              <to>
                <xdr:col>9</xdr:col>
                <xdr:colOff>927100</xdr:colOff>
                <xdr:row>3</xdr:row>
                <xdr:rowOff>12700</xdr:rowOff>
              </to>
            </anchor>
          </controlPr>
        </control>
      </mc:Choice>
      <mc:Fallback>
        <control shapeId="612370" r:id="rId4" name="in_Mill_Euro"/>
      </mc:Fallback>
    </mc:AlternateContent>
    <mc:AlternateContent xmlns:mc="http://schemas.openxmlformats.org/markup-compatibility/2006">
      <mc:Choice Requires="x14">
        <control shapeId="612369" r:id="rId6" name="in_1000_Euro">
          <controlPr autoLine="0" linkedCell="Dropdown!$L$2" r:id="rId7">
            <anchor moveWithCells="1">
              <from>
                <xdr:col>9</xdr:col>
                <xdr:colOff>133350</xdr:colOff>
                <xdr:row>1</xdr:row>
                <xdr:rowOff>107950</xdr:rowOff>
              </from>
              <to>
                <xdr:col>9</xdr:col>
                <xdr:colOff>920750</xdr:colOff>
                <xdr:row>2</xdr:row>
                <xdr:rowOff>114300</xdr:rowOff>
              </to>
            </anchor>
          </controlPr>
        </control>
      </mc:Choice>
      <mc:Fallback>
        <control shapeId="612369" r:id="rId6" name="in_1000_Euro"/>
      </mc:Fallback>
    </mc:AlternateContent>
    <mc:AlternateContent xmlns:mc="http://schemas.openxmlformats.org/markup-compatibility/2006">
      <mc:Choice Requires="x14">
        <control shapeId="612368" r:id="rId8" name="in_Euro">
          <controlPr autoLine="0" autoPict="0" linkedCell="Dropdown!$L$1" r:id="rId9">
            <anchor moveWithCells="1">
              <from>
                <xdr:col>9</xdr:col>
                <xdr:colOff>133350</xdr:colOff>
                <xdr:row>0</xdr:row>
                <xdr:rowOff>0</xdr:rowOff>
              </from>
              <to>
                <xdr:col>9</xdr:col>
                <xdr:colOff>927100</xdr:colOff>
                <xdr:row>1</xdr:row>
                <xdr:rowOff>146050</xdr:rowOff>
              </to>
            </anchor>
          </controlPr>
        </control>
      </mc:Choice>
      <mc:Fallback>
        <control shapeId="612368" r:id="rId8" name="in_Euro"/>
      </mc:Fallback>
    </mc:AlternateContent>
    <mc:AlternateContent xmlns:mc="http://schemas.openxmlformats.org/markup-compatibility/2006">
      <mc:Choice Requires="x14">
        <control shapeId="612364" r:id="rId10" name="ComboBox1">
          <controlPr autoLine="0" autoPict="0" linkedCell="Dropdown!E3:F3" listFillRange="Dropdown!A3:B100" r:id="rId11">
            <anchor moveWithCells="1">
              <from>
                <xdr:col>7</xdr:col>
                <xdr:colOff>1822450</xdr:colOff>
                <xdr:row>0</xdr:row>
                <xdr:rowOff>31750</xdr:rowOff>
              </from>
              <to>
                <xdr:col>8</xdr:col>
                <xdr:colOff>285750</xdr:colOff>
                <xdr:row>1</xdr:row>
                <xdr:rowOff>203200</xdr:rowOff>
              </to>
            </anchor>
          </controlPr>
        </control>
      </mc:Choice>
      <mc:Fallback>
        <control shapeId="612364" r:id="rId10" name="ComboBox1"/>
      </mc:Fallback>
    </mc:AlternateContent>
    <mc:AlternateContent xmlns:mc="http://schemas.openxmlformats.org/markup-compatibility/2006">
      <mc:Choice Requires="x14">
        <control shapeId="612354" r:id="rId12" name="Spinner 2">
          <controlPr defaultSize="0" autoPict="0">
            <anchor>
              <from>
                <xdr:col>5</xdr:col>
                <xdr:colOff>704850</xdr:colOff>
                <xdr:row>0</xdr:row>
                <xdr:rowOff>19050</xdr:rowOff>
              </from>
              <to>
                <xdr:col>6</xdr:col>
                <xdr:colOff>57150</xdr:colOff>
                <xdr:row>1</xdr:row>
                <xdr:rowOff>184150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3" r:id="rId13" name="List Box 11">
          <controlPr defaultSize="0" autoLine="0" autoPict="0">
            <anchor moveWithCells="1">
              <from>
                <xdr:col>12</xdr:col>
                <xdr:colOff>152400</xdr:colOff>
                <xdr:row>1</xdr:row>
                <xdr:rowOff>0</xdr:rowOff>
              </from>
              <to>
                <xdr:col>14</xdr:col>
                <xdr:colOff>279400</xdr:colOff>
                <xdr:row>9</xdr:row>
                <xdr:rowOff>50800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5" r:id="rId14" name="Option Button 13">
          <controlPr defaultSize="0" autoFill="0" autoLine="0" autoPict="0">
            <anchor moveWithCells="1">
              <from>
                <xdr:col>12</xdr:col>
                <xdr:colOff>241300</xdr:colOff>
                <xdr:row>10</xdr:row>
                <xdr:rowOff>146050</xdr:rowOff>
              </from>
              <to>
                <xdr:col>13</xdr:col>
                <xdr:colOff>190500</xdr:colOff>
                <xdr:row>12</xdr:row>
                <xdr:rowOff>50800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6" r:id="rId15" name="Option Button 14">
          <controlPr defaultSize="0" autoFill="0" autoLine="0" autoPict="0">
            <anchor moveWithCells="1">
              <from>
                <xdr:col>12</xdr:col>
                <xdr:colOff>241300</xdr:colOff>
                <xdr:row>11</xdr:row>
                <xdr:rowOff>146050</xdr:rowOff>
              </from>
              <to>
                <xdr:col>13</xdr:col>
                <xdr:colOff>190500</xdr:colOff>
                <xdr:row>13</xdr:row>
                <xdr:rowOff>69850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7" r:id="rId16" name="Group Box 15">
          <controlPr defaultSize="0" autoFill="0" autoPict="0">
            <anchor moveWithCells="1">
              <from>
                <xdr:col>12</xdr:col>
                <xdr:colOff>165100</xdr:colOff>
                <xdr:row>10</xdr:row>
                <xdr:rowOff>88900</xdr:rowOff>
              </from>
              <to>
                <xdr:col>13</xdr:col>
                <xdr:colOff>457200</xdr:colOff>
                <xdr:row>13</xdr:row>
                <xdr:rowOff>107950</xdr:rowOff>
              </to>
            </anchor>
          </controlPr>
        </control>
      </mc:Choice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4A73746-ABE5-4831-88DC-A87B5635D865}">
            <x14:dataBar minLength="0" maxLength="100" gradient="0">
              <x14:cfvo type="autoMin"/>
              <x14:cfvo type="autoMax"/>
              <x14:negativeFillColor rgb="FFE20613"/>
              <x14:axisColor rgb="FF000000"/>
            </x14:dataBar>
          </x14:cfRule>
          <x14:cfRule type="dataBar" id="{FC6D7707-E917-467E-9DDF-89B3E8D29E97}">
            <x14:dataBar minLength="0" maxLength="100" gradient="0">
              <x14:cfvo type="autoMin"/>
              <x14:cfvo type="autoMax"/>
              <x14:negativeFillColor rgb="FF666666"/>
              <x14:axisColor theme="0"/>
            </x14:dataBar>
          </x14:cfRule>
          <xm:sqref>C5:C6 I5:I6</xm:sqref>
        </x14:conditionalFormatting>
        <x14:conditionalFormatting xmlns:xm="http://schemas.microsoft.com/office/excel/2006/main">
          <x14:cfRule type="dataBar" id="{17E852A3-315C-4726-BE95-A82E4F563B7D}">
            <x14:dataBar minLength="0" maxLength="100" gradient="0">
              <x14:cfvo type="autoMin"/>
              <x14:cfvo type="autoMax"/>
              <x14:negativeFillColor rgb="FF666666"/>
              <x14:axisColor rgb="FFFFFFFF"/>
            </x14:dataBar>
          </x14:cfRule>
          <xm:sqref>C5:C7 I5:I7</xm:sqref>
        </x14:conditionalFormatting>
        <x14:conditionalFormatting xmlns:xm="http://schemas.microsoft.com/office/excel/2006/main">
          <x14:cfRule type="dataBar" id="{E189AC05-A8EC-425C-A579-A8DE3548D919}">
            <x14:dataBar minLength="0" maxLength="100" gradient="0">
              <x14:cfvo type="autoMin"/>
              <x14:cfvo type="autoMax"/>
              <x14:negativeFillColor rgb="FF666666"/>
              <x14:axisColor theme="0"/>
            </x14:dataBar>
          </x14:cfRule>
          <xm:sqref>C28:C39</xm:sqref>
        </x14:conditionalFormatting>
        <x14:conditionalFormatting xmlns:xm="http://schemas.microsoft.com/office/excel/2006/main">
          <x14:cfRule type="expression" priority="150" id="{BEA6F83C-834C-41A5-9FB4-676A94953C73}">
            <xm:f>AND(Texte!$A$1=2,D5&lt;-1000000,D5&gt;-1000000000)</xm:f>
            <x14:dxf>
              <numFmt numFmtId="171" formatCode="###&quot;,&quot;###&quot;,&quot;###;\-###&quot;,&quot;###&quot;,&quot;###"/>
            </x14:dxf>
          </x14:cfRule>
          <x14:cfRule type="expression" priority="157" id="{3466DED6-3A2B-4E8B-A134-D60553F8EFE8}">
            <xm:f>AND(Texte!$A$1=2,D5&gt;1,D5&lt;1000)</xm:f>
            <x14:dxf>
              <numFmt numFmtId="173" formatCode="###;\-###"/>
            </x14:dxf>
          </x14:cfRule>
          <x14:cfRule type="expression" priority="156" id="{04A3A899-B095-4975-8DD4-299A7173471D}">
            <xm:f>AND(Texte!$A$1=2,D5&gt;1000,D5&lt;1000000)</xm:f>
            <x14:dxf>
              <numFmt numFmtId="172" formatCode="###&quot;,&quot;###;\-###&quot;,&quot;###"/>
            </x14:dxf>
          </x14:cfRule>
          <x14:cfRule type="expression" priority="155" id="{9EBD6EFD-F6FE-4414-AB9F-0A480657669E}">
            <xm:f>AND(Texte!$A$1=2,D5&gt;1000000,D5&lt;1000000000)</xm:f>
            <x14:dxf>
              <numFmt numFmtId="171" formatCode="###&quot;,&quot;###&quot;,&quot;###;\-###&quot;,&quot;###&quot;,&quot;###"/>
            </x14:dxf>
          </x14:cfRule>
          <x14:cfRule type="expression" priority="154" id="{9ABAD930-49E4-44A1-9B9D-D2D94F9C59B3}">
            <xm:f>AND(Texte!$A$1=2,D5&gt;1000000000,D5&lt;1000000000000)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153" id="{738D273D-297E-4117-B02F-95EB3D1DCB55}">
            <xm:f>AND(Texte!$A$1=2,D5&gt;1000000000000)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152" id="{9B5CB5AA-0B1D-4B3F-85ED-747D9F604C35}">
            <xm:f>AND(Texte!$A$1=2,D5&lt;-1000000000000)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151" id="{8C25E8F4-826C-4F53-B6CC-77E553083C24}">
            <xm:f>AND(Texte!$A$1=2,D5&lt;-1000000000,D5&gt;-1000000000000)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149" id="{94BB0B38-047D-4AE7-A1FF-A921754C28AC}">
            <xm:f>AND(Texte!$A$1=2,D5&lt;-1000,D5&gt;-1000000)</xm:f>
            <x14:dxf>
              <numFmt numFmtId="172" formatCode="###&quot;,&quot;###;\-###&quot;,&quot;###"/>
            </x14:dxf>
          </x14:cfRule>
          <x14:cfRule type="expression" priority="148" id="{1DA7F472-A148-4100-A8D3-E5BCB261BBA3}">
            <xm:f>AND(Texte!$A$1=2,D5&lt;-1,D5&gt;-1000)</xm:f>
            <x14:dxf>
              <numFmt numFmtId="173" formatCode="###;\-###"/>
            </x14:dxf>
          </x14:cfRule>
          <xm:sqref>D5:D7</xm:sqref>
        </x14:conditionalFormatting>
        <x14:conditionalFormatting xmlns:xm="http://schemas.microsoft.com/office/excel/2006/main">
          <x14:cfRule type="expression" priority="81" id="{97027C35-39CA-42BD-9177-24BB9264DA2D}">
            <xm:f>AND(Texte!$A$1=2,D28&lt;-1000000000,D28&gt;-1000000000000)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79" id="{F3FA9E95-F09E-4E81-AD82-7BF1FF0F5146}">
            <xm:f>AND(Texte!$A$1=2,D28&lt;-1000,D28&gt;-1000000)</xm:f>
            <x14:dxf>
              <numFmt numFmtId="172" formatCode="###&quot;,&quot;###;\-###&quot;,&quot;###"/>
            </x14:dxf>
          </x14:cfRule>
          <x14:cfRule type="expression" priority="78" id="{6840A62F-FDC3-49DA-AECB-FCDA5AC34578}">
            <xm:f>AND(Texte!$A$1=2,D28&lt;-1,D28&gt;-1000)</xm:f>
            <x14:dxf>
              <numFmt numFmtId="173" formatCode="###;\-###"/>
            </x14:dxf>
          </x14:cfRule>
          <x14:cfRule type="expression" priority="80" id="{F72BAEC6-E4B7-4680-89FE-DBB3BF61A669}">
            <xm:f>AND(Texte!$A$1=2,D28&lt;-1000000,D28&gt;-1000000000)</xm:f>
            <x14:dxf>
              <numFmt numFmtId="171" formatCode="###&quot;,&quot;###&quot;,&quot;###;\-###&quot;,&quot;###&quot;,&quot;###"/>
            </x14:dxf>
          </x14:cfRule>
          <x14:cfRule type="expression" priority="87" id="{58543865-8F0A-48C4-BC47-0B352DBDE933}">
            <xm:f>AND(Texte!$A$1=2,D28&gt;1,D28&lt;1000)</xm:f>
            <x14:dxf>
              <numFmt numFmtId="173" formatCode="###;\-###"/>
            </x14:dxf>
          </x14:cfRule>
          <x14:cfRule type="expression" priority="86" id="{1436AA87-8FA3-4AC7-B777-B598CE20A634}">
            <xm:f>AND(Texte!$A$1=2,D28&gt;1000,D28&lt;1000000)</xm:f>
            <x14:dxf>
              <numFmt numFmtId="172" formatCode="###&quot;,&quot;###;\-###&quot;,&quot;###"/>
            </x14:dxf>
          </x14:cfRule>
          <x14:cfRule type="expression" priority="85" id="{21A27628-0ABF-4CE6-BF5D-B99E941E46F7}">
            <xm:f>AND(Texte!$A$1=2,D28&gt;1000000,D28&lt;1000000000)</xm:f>
            <x14:dxf>
              <numFmt numFmtId="171" formatCode="###&quot;,&quot;###&quot;,&quot;###;\-###&quot;,&quot;###&quot;,&quot;###"/>
            </x14:dxf>
          </x14:cfRule>
          <x14:cfRule type="expression" priority="84" id="{EDE1544F-A2F7-4C70-99D6-71E05E30436A}">
            <xm:f>AND(Texte!$A$1=2,D28&gt;1000000000,D28&lt;1000000000000)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83" id="{B6F8426C-2304-4576-8BB0-D8F751D91B09}">
            <xm:f>AND(Texte!$A$1=2,D28&gt;1000000000000)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82" id="{9D61C091-77C3-45A5-B525-A2A5E11BD268}">
            <xm:f>AND(Texte!$A$1=2,D28&lt;-1000000000000)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m:sqref>D28:D37</xm:sqref>
        </x14:conditionalFormatting>
        <x14:conditionalFormatting xmlns:xm="http://schemas.microsoft.com/office/excel/2006/main">
          <x14:cfRule type="expression" priority="75" id="{478B5A0C-BBF8-4D5C-B2BB-352FE97998A2}">
            <xm:f>AND(Texte!$A$1=2,D39&gt;1000000,D39&lt;1000000000)</xm:f>
            <x14:dxf>
              <numFmt numFmtId="171" formatCode="###&quot;,&quot;###&quot;,&quot;###;\-###&quot;,&quot;###&quot;,&quot;###"/>
            </x14:dxf>
          </x14:cfRule>
          <x14:cfRule type="expression" priority="76" id="{D72162FB-F56B-4263-9E78-38B3F5985FB0}">
            <xm:f>AND(Texte!$A$1=2,D39&gt;1000,D39&lt;1000000)</xm:f>
            <x14:dxf>
              <numFmt numFmtId="172" formatCode="###&quot;,&quot;###;\-###&quot;,&quot;###"/>
            </x14:dxf>
          </x14:cfRule>
          <x14:cfRule type="expression" priority="77" id="{BDE52B19-42B4-4816-8D7F-540C08C02D5F}">
            <xm:f>AND(Texte!$A$1=2,D39&gt;1,D39&lt;1000)</xm:f>
            <x14:dxf>
              <numFmt numFmtId="173" formatCode="###;\-###"/>
            </x14:dxf>
          </x14:cfRule>
          <x14:cfRule type="expression" priority="70" id="{A9BED9A9-C69E-46F6-B2EF-A3A6BB092537}">
            <xm:f>AND(Texte!$A$1=2,D39&lt;-1000000,D39&gt;-1000000000)</xm:f>
            <x14:dxf>
              <numFmt numFmtId="171" formatCode="###&quot;,&quot;###&quot;,&quot;###;\-###&quot;,&quot;###&quot;,&quot;###"/>
            </x14:dxf>
          </x14:cfRule>
          <x14:cfRule type="expression" priority="68" id="{82EABB45-333C-4DD7-8564-2D2CA78B0179}">
            <xm:f>AND(Texte!$A$1=2,D39&lt;-1,D39&gt;-1000)</xm:f>
            <x14:dxf>
              <numFmt numFmtId="173" formatCode="###;\-###"/>
            </x14:dxf>
          </x14:cfRule>
          <x14:cfRule type="expression" priority="69" id="{84557A7B-AB1B-4159-95E4-A2F76EC7C4CC}">
            <xm:f>AND(Texte!$A$1=2,D39&lt;-1000,D39&gt;-1000000)</xm:f>
            <x14:dxf>
              <numFmt numFmtId="172" formatCode="###&quot;,&quot;###;\-###&quot;,&quot;###"/>
            </x14:dxf>
          </x14:cfRule>
          <x14:cfRule type="expression" priority="71" id="{9360E9D3-2C32-4E74-BC91-C3023C478DFA}">
            <xm:f>AND(Texte!$A$1=2,D39&lt;-1000000000,D39&gt;-1000000000000)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72" id="{866BE92A-7651-4580-9877-BF3A42B2428D}">
            <xm:f>AND(Texte!$A$1=2,D39&lt;-1000000000000)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73" id="{3FD806BD-8DFE-45E8-B7F8-4D879AB7B6BC}">
            <xm:f>AND(Texte!$A$1=2,D39&gt;1000000000000)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74" id="{C705D681-43FE-4F5A-A259-C03C7800A534}">
            <xm:f>AND(Texte!$A$1=2,D39&gt;1000000000,D39&lt;1000000000000)</xm:f>
            <x14:dxf>
              <numFmt numFmtId="170" formatCode="###&quot;,&quot;###&quot;,&quot;###&quot;,&quot;###;\-###&quot;,&quot;###&quot;,&quot;###&quot;,&quot;###"/>
            </x14:dxf>
          </x14:cfRule>
          <xm:sqref>D39</xm:sqref>
        </x14:conditionalFormatting>
        <x14:conditionalFormatting xmlns:xm="http://schemas.microsoft.com/office/excel/2006/main">
          <x14:cfRule type="dataBar" id="{EBDCA807-FAA0-4878-A0E8-CDEB085BED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E5:E6</xm:sqref>
        </x14:conditionalFormatting>
        <x14:conditionalFormatting xmlns:xm="http://schemas.microsoft.com/office/excel/2006/main">
          <x14:cfRule type="dataBar" id="{3A23F73E-B5E7-4618-A444-B79779C967D4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E5:E7</xm:sqref>
        </x14:conditionalFormatting>
        <x14:conditionalFormatting xmlns:xm="http://schemas.microsoft.com/office/excel/2006/main">
          <x14:cfRule type="expression" priority="15" id="{248B9C6D-3491-45E9-8FA6-0BB4695E25A6}">
            <xm:f>Texte!$A$1=2</xm:f>
            <x14:dxf>
              <numFmt numFmtId="168" formatCode="0&quot;.&quot;0"/>
            </x14:dxf>
          </x14:cfRule>
          <xm:sqref>E28:E37</xm:sqref>
        </x14:conditionalFormatting>
        <x14:conditionalFormatting xmlns:xm="http://schemas.microsoft.com/office/excel/2006/main">
          <x14:cfRule type="expression" priority="7" id="{95C8E444-BF28-415E-9F37-B808C5AE2FFF}">
            <xm:f>Texte!$A$1=2</xm:f>
            <x14:dxf>
              <numFmt numFmtId="168" formatCode="0&quot;.&quot;0"/>
            </x14:dxf>
          </x14:cfRule>
          <xm:sqref>E39</xm:sqref>
        </x14:conditionalFormatting>
        <x14:conditionalFormatting xmlns:xm="http://schemas.microsoft.com/office/excel/2006/main">
          <x14:cfRule type="dataBar" id="{EC323555-694B-40CA-B5ED-1EBEC215B761}">
            <x14:dataBar minLength="0" maxLength="100" gradient="0">
              <x14:cfvo type="autoMin"/>
              <x14:cfvo type="autoMax"/>
              <x14:negativeFillColor rgb="FF666666"/>
              <x14:axisColor theme="0"/>
            </x14:dataBar>
          </x14:cfRule>
          <xm:sqref>I5 C5</xm:sqref>
        </x14:conditionalFormatting>
        <x14:conditionalFormatting xmlns:xm="http://schemas.microsoft.com/office/excel/2006/main">
          <x14:cfRule type="dataBar" id="{EF18905C-1292-40F7-A83B-6374AB0EF201}">
            <x14:dataBar minLength="0" maxLength="100" gradient="0">
              <x14:cfvo type="autoMin"/>
              <x14:cfvo type="autoMax"/>
              <x14:negativeFillColor rgb="FFE20613"/>
              <x14:axisColor theme="0"/>
            </x14:dataBar>
          </x14:cfRule>
          <xm:sqref>I28:I39</xm:sqref>
        </x14:conditionalFormatting>
        <x14:conditionalFormatting xmlns:xm="http://schemas.microsoft.com/office/excel/2006/main">
          <x14:cfRule type="expression" priority="121" id="{C284A17C-D28A-4EBB-AC29-161F9AE88D56}">
            <xm:f>AND(Texte!$A$1=2,J5&lt;-1000000000,J5&gt;-1000000000000)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122" id="{B4608268-07FA-490A-8890-6E666BC96A56}">
            <xm:f>AND(Texte!$A$1=2,J5&lt;-1000000000000)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123" id="{9DC98C78-83FC-4D69-BAD4-A64FCEBD81F8}">
            <xm:f>AND(Texte!$A$1=2,J5&gt;1000000000000)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124" id="{1FF1A220-7703-4FB4-A822-FA93A399205A}">
            <xm:f>AND(Texte!$A$1=2,J5&gt;1000000000,J5&lt;1000000000000)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125" id="{2CD3AAA3-B72C-410C-B679-1E0EBF4875AE}">
            <xm:f>AND(Texte!$A$1=2,J5&gt;1000000,J5&lt;1000000000)</xm:f>
            <x14:dxf>
              <numFmt numFmtId="171" formatCode="###&quot;,&quot;###&quot;,&quot;###;\-###&quot;,&quot;###&quot;,&quot;###"/>
            </x14:dxf>
          </x14:cfRule>
          <x14:cfRule type="expression" priority="126" id="{64AF56DD-BBB5-4D8C-86AE-345FC26CE636}">
            <xm:f>AND(Texte!$A$1=2,J5&gt;1000,J5&lt;1000000)</xm:f>
            <x14:dxf>
              <numFmt numFmtId="172" formatCode="###&quot;,&quot;###;\-###&quot;,&quot;###"/>
            </x14:dxf>
          </x14:cfRule>
          <x14:cfRule type="expression" priority="127" id="{C7C5AEF7-B0C4-4E61-9144-04A8D76FCE7F}">
            <xm:f>AND(Texte!$A$1=2,J5&gt;1,J5&lt;1000)</xm:f>
            <x14:dxf>
              <numFmt numFmtId="173" formatCode="###;\-###"/>
            </x14:dxf>
          </x14:cfRule>
          <x14:cfRule type="expression" priority="118" id="{A66A7C35-DA55-4A65-86DC-81BFAC36345B}">
            <xm:f>AND(Texte!$A$1=2,J5&lt;-1,J5&gt;-1000)</xm:f>
            <x14:dxf>
              <numFmt numFmtId="173" formatCode="###;\-###"/>
            </x14:dxf>
          </x14:cfRule>
          <x14:cfRule type="expression" priority="119" id="{0A8FFEFE-A7D0-465F-82E7-369DEBFF48BC}">
            <xm:f>AND(Texte!$A$1=2,J5&lt;-1000,J5&gt;-1000000)</xm:f>
            <x14:dxf>
              <numFmt numFmtId="172" formatCode="###&quot;,&quot;###;\-###&quot;,&quot;###"/>
            </x14:dxf>
          </x14:cfRule>
          <x14:cfRule type="expression" priority="120" id="{747FF6A9-4EA1-4021-A737-7FD46FB0D3FA}">
            <xm:f>AND(Texte!$A$1=2,J5&lt;-1000000,J5&gt;-1000000000)</xm:f>
            <x14:dxf>
              <numFmt numFmtId="171" formatCode="###&quot;,&quot;###&quot;,&quot;###;\-###&quot;,&quot;###&quot;,&quot;###"/>
            </x14:dxf>
          </x14:cfRule>
          <xm:sqref>J5:J7</xm:sqref>
        </x14:conditionalFormatting>
        <x14:conditionalFormatting xmlns:xm="http://schemas.microsoft.com/office/excel/2006/main">
          <x14:cfRule type="expression" priority="32" id="{C0829ADF-C67D-494F-8ACE-8320BB4AABDC}">
            <xm:f>AND(Texte!$A$1=2,J28&lt;-1000000000000)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31" id="{4A77C4A3-F2FA-4276-91DD-0CB2BD691F0C}">
            <xm:f>AND(Texte!$A$1=2,J28&lt;-1000000000,J28&gt;-1000000000000)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30" id="{0AD1AA95-C361-4C8A-A0E5-E2F75A9CE2D6}">
            <xm:f>AND(Texte!$A$1=2,J28&lt;-1000000,J28&gt;-1000000000)</xm:f>
            <x14:dxf>
              <numFmt numFmtId="171" formatCode="###&quot;,&quot;###&quot;,&quot;###;\-###&quot;,&quot;###&quot;,&quot;###"/>
            </x14:dxf>
          </x14:cfRule>
          <x14:cfRule type="expression" priority="29" id="{C954AB69-0060-4EE2-9B92-BFB5E674D0D5}">
            <xm:f>AND(Texte!$A$1=2,J28&lt;-1000,J28&gt;-1000000)</xm:f>
            <x14:dxf>
              <numFmt numFmtId="172" formatCode="###&quot;,&quot;###;\-###&quot;,&quot;###"/>
            </x14:dxf>
          </x14:cfRule>
          <x14:cfRule type="expression" priority="28" id="{ED3B34CB-77BC-4680-ADB1-CCFDA73E3147}">
            <xm:f>AND(Texte!$A$1=2,J28&lt;-1,J28&gt;-1000)</xm:f>
            <x14:dxf>
              <numFmt numFmtId="173" formatCode="###;\-###"/>
            </x14:dxf>
          </x14:cfRule>
          <x14:cfRule type="expression" priority="37" id="{0D948671-6100-4F45-B5C4-EDD327FE26B4}">
            <xm:f>AND(Texte!$A$1=2,J28&gt;1,J28&lt;1000)</xm:f>
            <x14:dxf>
              <numFmt numFmtId="173" formatCode="###;\-###"/>
            </x14:dxf>
          </x14:cfRule>
          <x14:cfRule type="expression" priority="36" id="{A571BF01-EBFD-496F-88A6-072B744CCBBF}">
            <xm:f>AND(Texte!$A$1=2,J28&gt;1000,J28&lt;1000000)</xm:f>
            <x14:dxf>
              <numFmt numFmtId="172" formatCode="###&quot;,&quot;###;\-###&quot;,&quot;###"/>
            </x14:dxf>
          </x14:cfRule>
          <x14:cfRule type="expression" priority="35" id="{00C7C4A5-8EF1-4E13-B1C2-0E98EB099FEB}">
            <xm:f>AND(Texte!$A$1=2,J28&gt;1000000,J28&lt;1000000000)</xm:f>
            <x14:dxf>
              <numFmt numFmtId="171" formatCode="###&quot;,&quot;###&quot;,&quot;###;\-###&quot;,&quot;###&quot;,&quot;###"/>
            </x14:dxf>
          </x14:cfRule>
          <x14:cfRule type="expression" priority="34" id="{85C893C3-503D-4C61-8C22-D79CD0217EE7}">
            <xm:f>AND(Texte!$A$1=2,J28&gt;1000000000,J28&lt;1000000000000)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33" id="{C8B0CFB7-FDAA-459A-8927-C206EA9D1612}">
            <xm:f>AND(Texte!$A$1=2,J28&gt;1000000000000)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m:sqref>J28:J37</xm:sqref>
        </x14:conditionalFormatting>
        <x14:conditionalFormatting xmlns:xm="http://schemas.microsoft.com/office/excel/2006/main">
          <x14:cfRule type="expression" priority="22" id="{04EB34EA-27F9-48BD-A302-953C8A5B970C}">
            <xm:f>AND(Texte!$A$1=2,J39&lt;-1000000000000)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14:cfRule type="expression" priority="21" id="{8C462B17-FB67-4797-8EE0-F9ECAC372648}">
            <xm:f>AND(Texte!$A$1=2,J39&lt;-1000000000,J39&gt;-1000000000000)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20" id="{D68DDF1A-4E05-4608-80F0-7C54C0F892D5}">
            <xm:f>AND(Texte!$A$1=2,J39&lt;-1000000,J39&gt;-1000000000)</xm:f>
            <x14:dxf>
              <numFmt numFmtId="171" formatCode="###&quot;,&quot;###&quot;,&quot;###;\-###&quot;,&quot;###&quot;,&quot;###"/>
            </x14:dxf>
          </x14:cfRule>
          <x14:cfRule type="expression" priority="18" id="{EE6BD368-55CC-48BF-9B18-31B825E3F200}">
            <xm:f>AND(Texte!$A$1=2,J39&lt;-1,J39&gt;-1000)</xm:f>
            <x14:dxf>
              <numFmt numFmtId="173" formatCode="###;\-###"/>
            </x14:dxf>
          </x14:cfRule>
          <x14:cfRule type="expression" priority="27" id="{CC6ABBDF-A9CE-451C-ACBF-1806F11E5D44}">
            <xm:f>AND(Texte!$A$1=2,J39&gt;1,J39&lt;1000)</xm:f>
            <x14:dxf>
              <numFmt numFmtId="173" formatCode="###;\-###"/>
            </x14:dxf>
          </x14:cfRule>
          <x14:cfRule type="expression" priority="19" id="{86F0493E-0359-4C52-A870-418281846331}">
            <xm:f>AND(Texte!$A$1=2,J39&lt;-1000,J39&gt;-1000000)</xm:f>
            <x14:dxf>
              <numFmt numFmtId="172" formatCode="###&quot;,&quot;###;\-###&quot;,&quot;###"/>
            </x14:dxf>
          </x14:cfRule>
          <x14:cfRule type="expression" priority="26" id="{3DED4CE2-978F-45B9-9E5E-851C6BEF17F2}">
            <xm:f>AND(Texte!$A$1=2,J39&gt;1000,J39&lt;1000000)</xm:f>
            <x14:dxf>
              <numFmt numFmtId="172" formatCode="###&quot;,&quot;###;\-###&quot;,&quot;###"/>
            </x14:dxf>
          </x14:cfRule>
          <x14:cfRule type="expression" priority="25" id="{4E9C9BCB-BFC0-4DDA-ACAC-E78B91A7FCF5}">
            <xm:f>AND(Texte!$A$1=2,J39&gt;1000000,J39&lt;1000000000)</xm:f>
            <x14:dxf>
              <numFmt numFmtId="171" formatCode="###&quot;,&quot;###&quot;,&quot;###;\-###&quot;,&quot;###&quot;,&quot;###"/>
            </x14:dxf>
          </x14:cfRule>
          <x14:cfRule type="expression" priority="24" id="{36D62085-9A6E-406D-8DE2-DF6364591DB6}">
            <xm:f>AND(Texte!$A$1=2,J39&gt;1000000000,J39&lt;1000000000000)</xm:f>
            <x14:dxf>
              <numFmt numFmtId="170" formatCode="###&quot;,&quot;###&quot;,&quot;###&quot;,&quot;###;\-###&quot;,&quot;###&quot;,&quot;###&quot;,&quot;###"/>
            </x14:dxf>
          </x14:cfRule>
          <x14:cfRule type="expression" priority="23" id="{3799CC3D-67AA-4C78-A8E6-D2EBD7CF5DEF}">
            <xm:f>AND(Texte!$A$1=2,J39&gt;1000000000000)</xm:f>
            <x14:dxf>
              <numFmt numFmtId="169" formatCode="###&quot;,&quot;###&quot;,&quot;###&quot;,&quot;###&quot;,&quot;###;\-###&quot;,&quot;###&quot;,&quot;###&quot;,&quot;###&quot;,&quot;###"/>
            </x14:dxf>
          </x14:cfRule>
          <xm:sqref>J39</xm:sqref>
        </x14:conditionalFormatting>
        <x14:conditionalFormatting xmlns:xm="http://schemas.microsoft.com/office/excel/2006/main">
          <x14:cfRule type="dataBar" id="{F7E84E57-4017-4CF2-952D-5611C2DBDE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K5:K6</xm:sqref>
        </x14:conditionalFormatting>
        <x14:conditionalFormatting xmlns:xm="http://schemas.microsoft.com/office/excel/2006/main">
          <x14:cfRule type="dataBar" id="{FB9033B5-0304-4ED1-B192-46EABD9AF46F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K5:K7</xm:sqref>
        </x14:conditionalFormatting>
        <x14:conditionalFormatting xmlns:xm="http://schemas.microsoft.com/office/excel/2006/main">
          <x14:cfRule type="expression" priority="10" id="{F69CFD7B-E28F-40EB-840C-13FAEFAE5F80}">
            <xm:f>Texte!$A$1=2</xm:f>
            <x14:dxf>
              <numFmt numFmtId="168" formatCode="0&quot;.&quot;0"/>
            </x14:dxf>
          </x14:cfRule>
          <xm:sqref>K28:K37</xm:sqref>
        </x14:conditionalFormatting>
        <x14:conditionalFormatting xmlns:xm="http://schemas.microsoft.com/office/excel/2006/main">
          <x14:cfRule type="expression" priority="6" id="{E483A3D6-2011-450B-B18C-7A5AF60DD094}">
            <xm:f>Texte!$A$1=2</xm:f>
            <x14:dxf>
              <numFmt numFmtId="168" formatCode="0&quot;.&quot;0"/>
            </x14:dxf>
          </x14:cfRule>
          <xm:sqref>K39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xr2:uid="{00000000-0003-0000-0000-000001000000}">
          <x14:colorSeries rgb="FF666666"/>
          <x14:colorNegative theme="6"/>
          <x14:colorAxis rgb="FF000000"/>
          <x14:colorMarkers theme="5" tint="-0.499984740745262"/>
          <x14:colorFirst theme="5" tint="0.39997558519241921"/>
          <x14:colorLast theme="5" tint="0.39997558519241921"/>
          <x14:colorHigh rgb="FFCCCCCC"/>
          <x14:colorLow theme="5"/>
          <x14:sparklines>
            <x14:sparkline>
              <xm:f>Top10_Export_Import!$O$18:$AC$18</xm:f>
              <xm:sqref>L28</xm:sqref>
            </x14:sparkline>
            <x14:sparkline>
              <xm:f>Top10_Export_Import!$O$19:$AC$19</xm:f>
              <xm:sqref>L29</xm:sqref>
            </x14:sparkline>
            <x14:sparkline>
              <xm:f>Top10_Export_Import!$O$20:$AC$20</xm:f>
              <xm:sqref>L30</xm:sqref>
            </x14:sparkline>
            <x14:sparkline>
              <xm:f>Top10_Export_Import!$O$21:$AC$21</xm:f>
              <xm:sqref>L31</xm:sqref>
            </x14:sparkline>
            <x14:sparkline>
              <xm:f>Top10_Export_Import!$O$22:$AC$22</xm:f>
              <xm:sqref>L32</xm:sqref>
            </x14:sparkline>
            <x14:sparkline>
              <xm:f>Top10_Export_Import!$O$23:$AC$23</xm:f>
              <xm:sqref>L33</xm:sqref>
            </x14:sparkline>
            <x14:sparkline>
              <xm:f>Top10_Export_Import!$O$24:$AC$24</xm:f>
              <xm:sqref>L34</xm:sqref>
            </x14:sparkline>
            <x14:sparkline>
              <xm:f>Top10_Export_Import!$O$25:$AC$25</xm:f>
              <xm:sqref>L35</xm:sqref>
            </x14:sparkline>
            <x14:sparkline>
              <xm:f>Top10_Export_Import!$O$26:$AC$26</xm:f>
              <xm:sqref>L36</xm:sqref>
            </x14:sparkline>
            <x14:sparkline>
              <xm:f>Top10_Export_Import!$O$27:$AC$27</xm:f>
              <xm:sqref>L37</xm:sqref>
            </x14:sparkline>
            <x14:sparkline>
              <xm:f>Top10_Export_Import!$O$28:$AC$28</xm:f>
              <xm:sqref>L38</xm:sqref>
            </x14:sparkline>
            <x14:sparkline>
              <xm:f>Top10_Export_Import!$O$29:$AC$29</xm:f>
              <xm:sqref>L39</xm:sqref>
            </x14:sparkline>
          </x14:sparklines>
        </x14:sparklineGroup>
        <x14:sparklineGroup displayEmptyCellsAs="gap" high="1" xr2:uid="{00000000-0003-0000-0000-000000000000}">
          <x14:colorSeries rgb="FFE2061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FC8086"/>
          <x14:colorLow theme="4"/>
          <x14:sparklines>
            <x14:sparkline>
              <xm:f>Top10_Export_Import!$O$3:$AC$3</xm:f>
              <xm:sqref>F28</xm:sqref>
            </x14:sparkline>
            <x14:sparkline>
              <xm:f>Top10_Export_Import!$O$4:$AC$4</xm:f>
              <xm:sqref>F29</xm:sqref>
            </x14:sparkline>
            <x14:sparkline>
              <xm:f>Top10_Export_Import!$O$5:$AC$5</xm:f>
              <xm:sqref>F30</xm:sqref>
            </x14:sparkline>
            <x14:sparkline>
              <xm:f>Top10_Export_Import!$O$6:$AC$6</xm:f>
              <xm:sqref>F31</xm:sqref>
            </x14:sparkline>
            <x14:sparkline>
              <xm:f>Top10_Export_Import!$O$7:$AC$7</xm:f>
              <xm:sqref>F32</xm:sqref>
            </x14:sparkline>
            <x14:sparkline>
              <xm:f>Top10_Export_Import!$O$8:$AC$8</xm:f>
              <xm:sqref>F33</xm:sqref>
            </x14:sparkline>
            <x14:sparkline>
              <xm:f>Top10_Export_Import!$O$9:$AC$9</xm:f>
              <xm:sqref>F34</xm:sqref>
            </x14:sparkline>
            <x14:sparkline>
              <xm:f>Top10_Export_Import!$O$10:$AC$10</xm:f>
              <xm:sqref>F35</xm:sqref>
            </x14:sparkline>
            <x14:sparkline>
              <xm:f>Top10_Export_Import!$O$11:$AC$11</xm:f>
              <xm:sqref>F36</xm:sqref>
            </x14:sparkline>
            <x14:sparkline>
              <xm:f>Top10_Export_Import!$O$12:$AC$12</xm:f>
              <xm:sqref>F37</xm:sqref>
            </x14:sparkline>
            <x14:sparkline>
              <xm:f>Top10_Export_Import!$O$13:$AC$13</xm:f>
              <xm:sqref>F38</xm:sqref>
            </x14:sparkline>
            <x14:sparkline>
              <xm:f>Top10_Export_Import!$O$14:$AC$14</xm:f>
              <xm:sqref>F39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S998"/>
  <sheetViews>
    <sheetView topLeftCell="A980" workbookViewId="0">
      <selection activeCell="C4" sqref="C4:S998"/>
    </sheetView>
  </sheetViews>
  <sheetFormatPr baseColWidth="10" defaultColWidth="11.453125" defaultRowHeight="12.5" x14ac:dyDescent="0.25"/>
  <cols>
    <col min="1" max="1" width="38.7265625" bestFit="1" customWidth="1"/>
    <col min="3" max="3" width="16.26953125" bestFit="1" customWidth="1"/>
    <col min="4" max="4" width="27" bestFit="1" customWidth="1"/>
    <col min="5" max="9" width="17.453125" bestFit="1" customWidth="1"/>
    <col min="11" max="24" width="12" bestFit="1" customWidth="1"/>
    <col min="25" max="25" width="12.453125" bestFit="1" customWidth="1"/>
    <col min="26" max="26" width="12" bestFit="1" customWidth="1"/>
    <col min="27" max="27" width="12.453125" bestFit="1" customWidth="1"/>
    <col min="28" max="28" width="12" bestFit="1" customWidth="1"/>
    <col min="29" max="31" width="12.453125" bestFit="1" customWidth="1"/>
  </cols>
  <sheetData>
    <row r="1" spans="1:19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</row>
    <row r="2" spans="1:19" ht="14.5" x14ac:dyDescent="0.35">
      <c r="C2" s="23"/>
      <c r="D2" s="23" t="s">
        <v>35</v>
      </c>
      <c r="E2" s="23">
        <f>VALUE(LEFT(E4,4))</f>
        <v>2010</v>
      </c>
      <c r="F2" s="23">
        <f t="shared" ref="F2:O2" si="0">VALUE(LEFT(F4,4))</f>
        <v>2011</v>
      </c>
      <c r="G2" s="23">
        <f t="shared" si="0"/>
        <v>2012</v>
      </c>
      <c r="H2" s="23">
        <f t="shared" si="0"/>
        <v>2013</v>
      </c>
      <c r="I2" s="23">
        <f t="shared" si="0"/>
        <v>2014</v>
      </c>
      <c r="J2" s="23">
        <f t="shared" si="0"/>
        <v>2015</v>
      </c>
      <c r="K2" s="23">
        <f t="shared" si="0"/>
        <v>2016</v>
      </c>
      <c r="L2" s="23">
        <f t="shared" si="0"/>
        <v>2017</v>
      </c>
      <c r="M2" s="23">
        <f t="shared" ref="M2" si="1">VALUE(LEFT(M4,4))</f>
        <v>2018</v>
      </c>
      <c r="N2" s="23">
        <f t="shared" si="0"/>
        <v>2019</v>
      </c>
      <c r="O2" s="23">
        <f t="shared" si="0"/>
        <v>2020</v>
      </c>
      <c r="P2" s="23">
        <f t="shared" ref="P2:Q2" si="2">VALUE(LEFT(P4,4))</f>
        <v>2021</v>
      </c>
      <c r="Q2" s="23">
        <f t="shared" si="2"/>
        <v>2022</v>
      </c>
      <c r="R2" s="23">
        <f t="shared" ref="R2:S2" si="3">VALUE(LEFT(R4,4))</f>
        <v>2023</v>
      </c>
      <c r="S2" s="23">
        <f t="shared" si="3"/>
        <v>2024</v>
      </c>
    </row>
    <row r="3" spans="1:19" ht="14.5" x14ac:dyDescent="0.35">
      <c r="C3" s="23"/>
      <c r="D3" s="23"/>
      <c r="E3" s="23" t="str">
        <f>RIGHT(E4,1)</f>
        <v>e</v>
      </c>
      <c r="F3" s="23" t="str">
        <f t="shared" ref="F3:I3" si="4">RIGHT(F4,1)</f>
        <v>e</v>
      </c>
      <c r="G3" s="23" t="str">
        <f t="shared" si="4"/>
        <v>e</v>
      </c>
      <c r="H3" s="23" t="str">
        <f t="shared" si="4"/>
        <v>e</v>
      </c>
      <c r="I3" s="23" t="str">
        <f t="shared" si="4"/>
        <v>e</v>
      </c>
      <c r="J3" s="23" t="str">
        <f t="shared" ref="J3" si="5">RIGHT(J4,1)</f>
        <v>e</v>
      </c>
      <c r="K3" s="23" t="str">
        <f t="shared" ref="K3" si="6">RIGHT(K4,1)</f>
        <v>e</v>
      </c>
      <c r="L3" s="23" t="str">
        <f t="shared" ref="L3:M3" si="7">RIGHT(L4,1)</f>
        <v>e</v>
      </c>
      <c r="M3" s="23" t="str">
        <f t="shared" si="7"/>
        <v>e</v>
      </c>
      <c r="N3" s="23" t="str">
        <f t="shared" ref="N3:P3" si="8">RIGHT(N4,1)</f>
        <v>e</v>
      </c>
      <c r="O3" s="23" t="str">
        <f t="shared" ref="O3:S3" si="9">RIGHT(O4,1)</f>
        <v>e</v>
      </c>
      <c r="P3" s="23" t="str">
        <f t="shared" si="8"/>
        <v>e</v>
      </c>
      <c r="Q3" s="23" t="str">
        <f t="shared" si="9"/>
        <v>e</v>
      </c>
      <c r="R3" s="23" t="str">
        <f t="shared" si="9"/>
        <v>e</v>
      </c>
      <c r="S3" s="23" t="str">
        <f t="shared" si="9"/>
        <v>e</v>
      </c>
    </row>
    <row r="4" spans="1:19" ht="14.5" x14ac:dyDescent="0.35">
      <c r="A4" t="s">
        <v>40</v>
      </c>
      <c r="B4" t="s">
        <v>39</v>
      </c>
      <c r="C4" s="58" t="s">
        <v>20</v>
      </c>
      <c r="D4" s="58" t="s">
        <v>36</v>
      </c>
      <c r="E4" s="58" t="s">
        <v>21</v>
      </c>
      <c r="F4" s="58" t="s">
        <v>22</v>
      </c>
      <c r="G4" s="58" t="s">
        <v>23</v>
      </c>
      <c r="H4" s="58" t="s">
        <v>24</v>
      </c>
      <c r="I4" s="58" t="s">
        <v>173</v>
      </c>
      <c r="J4" s="58" t="s">
        <v>174</v>
      </c>
      <c r="K4" s="58" t="s">
        <v>365</v>
      </c>
      <c r="L4" s="58" t="s">
        <v>366</v>
      </c>
      <c r="M4" s="58" t="s">
        <v>367</v>
      </c>
      <c r="N4" s="58" t="s">
        <v>368</v>
      </c>
      <c r="O4" s="58" t="s">
        <v>369</v>
      </c>
      <c r="P4" s="58" t="s">
        <v>370</v>
      </c>
      <c r="Q4" s="58" t="s">
        <v>371</v>
      </c>
      <c r="R4" s="58" t="s">
        <v>372</v>
      </c>
      <c r="S4" s="58" t="s">
        <v>373</v>
      </c>
    </row>
    <row r="5" spans="1:19" ht="14.5" x14ac:dyDescent="0.35">
      <c r="A5" t="str">
        <f>C5&amp;D5</f>
        <v>Burgenland01</v>
      </c>
      <c r="B5">
        <v>5</v>
      </c>
      <c r="C5" s="61" t="s">
        <v>25</v>
      </c>
      <c r="D5" s="61" t="s">
        <v>41</v>
      </c>
      <c r="E5" s="62">
        <v>2740888</v>
      </c>
      <c r="F5" s="62">
        <v>5041983</v>
      </c>
      <c r="G5" s="62">
        <v>3296166</v>
      </c>
      <c r="H5" s="62">
        <v>1107930</v>
      </c>
      <c r="I5" s="62">
        <v>1485262</v>
      </c>
      <c r="J5" s="62">
        <v>2293140</v>
      </c>
      <c r="K5" s="62">
        <v>2292103</v>
      </c>
      <c r="L5" s="62">
        <v>1325448</v>
      </c>
      <c r="M5" s="62">
        <v>766589</v>
      </c>
      <c r="N5" s="62">
        <v>871623</v>
      </c>
      <c r="O5" s="62">
        <v>983466</v>
      </c>
      <c r="P5" s="62">
        <v>820792</v>
      </c>
      <c r="Q5" s="62">
        <v>804842</v>
      </c>
      <c r="R5" s="62">
        <v>1323921</v>
      </c>
      <c r="S5" s="62">
        <v>1415855</v>
      </c>
    </row>
    <row r="6" spans="1:19" ht="14.5" x14ac:dyDescent="0.35">
      <c r="A6" t="str">
        <f t="shared" ref="A6:A69" si="10">C6&amp;D6</f>
        <v>Kärnten01</v>
      </c>
      <c r="B6">
        <v>6</v>
      </c>
      <c r="C6" s="61" t="s">
        <v>26</v>
      </c>
      <c r="D6" s="61" t="s">
        <v>41</v>
      </c>
      <c r="E6" s="62">
        <v>12064430</v>
      </c>
      <c r="F6" s="62">
        <v>12990528</v>
      </c>
      <c r="G6" s="62">
        <v>13521494</v>
      </c>
      <c r="H6" s="62">
        <v>12883085</v>
      </c>
      <c r="I6" s="62">
        <v>11784059</v>
      </c>
      <c r="J6" s="62">
        <v>10253637</v>
      </c>
      <c r="K6" s="62">
        <v>8703562</v>
      </c>
      <c r="L6" s="62">
        <v>9257559</v>
      </c>
      <c r="M6" s="62">
        <v>7719783</v>
      </c>
      <c r="N6" s="62">
        <v>8442852</v>
      </c>
      <c r="O6" s="62">
        <v>7308552</v>
      </c>
      <c r="P6" s="62">
        <v>6180132</v>
      </c>
      <c r="Q6" s="62">
        <v>13441007</v>
      </c>
      <c r="R6" s="62">
        <v>10968831</v>
      </c>
      <c r="S6" s="62">
        <v>9934583</v>
      </c>
    </row>
    <row r="7" spans="1:19" ht="14.5" x14ac:dyDescent="0.35">
      <c r="A7" t="str">
        <f t="shared" si="10"/>
        <v>Niederösterreich01</v>
      </c>
      <c r="B7">
        <v>7</v>
      </c>
      <c r="C7" s="61" t="s">
        <v>27</v>
      </c>
      <c r="D7" s="61" t="s">
        <v>41</v>
      </c>
      <c r="E7" s="62">
        <v>17935534</v>
      </c>
      <c r="F7" s="62">
        <v>34465140</v>
      </c>
      <c r="G7" s="62">
        <v>33577014</v>
      </c>
      <c r="H7" s="62">
        <v>19980899</v>
      </c>
      <c r="I7" s="62">
        <v>27008492</v>
      </c>
      <c r="J7" s="62">
        <v>24964280</v>
      </c>
      <c r="K7" s="62">
        <v>23841845</v>
      </c>
      <c r="L7" s="62">
        <v>26632523</v>
      </c>
      <c r="M7" s="62">
        <v>22702460</v>
      </c>
      <c r="N7" s="62">
        <v>25185606</v>
      </c>
      <c r="O7" s="62">
        <v>21045172</v>
      </c>
      <c r="P7" s="62">
        <v>12904766</v>
      </c>
      <c r="Q7" s="62">
        <v>10856908</v>
      </c>
      <c r="R7" s="62">
        <v>21287543</v>
      </c>
      <c r="S7" s="62">
        <v>24615432</v>
      </c>
    </row>
    <row r="8" spans="1:19" ht="14.5" x14ac:dyDescent="0.35">
      <c r="A8" t="str">
        <f t="shared" si="10"/>
        <v>Oberösterreich01</v>
      </c>
      <c r="B8">
        <v>8</v>
      </c>
      <c r="C8" s="61" t="s">
        <v>28</v>
      </c>
      <c r="D8" s="61" t="s">
        <v>41</v>
      </c>
      <c r="E8" s="62">
        <v>25513526</v>
      </c>
      <c r="F8" s="62">
        <v>35408716</v>
      </c>
      <c r="G8" s="62">
        <v>35163061</v>
      </c>
      <c r="H8" s="62">
        <v>33400790</v>
      </c>
      <c r="I8" s="62">
        <v>42163847</v>
      </c>
      <c r="J8" s="62">
        <v>42281222</v>
      </c>
      <c r="K8" s="62">
        <v>46543391</v>
      </c>
      <c r="L8" s="62">
        <v>49902707</v>
      </c>
      <c r="M8" s="62">
        <v>41661893</v>
      </c>
      <c r="N8" s="62">
        <v>34395346</v>
      </c>
      <c r="O8" s="62">
        <v>32574667</v>
      </c>
      <c r="P8" s="62">
        <v>33239632</v>
      </c>
      <c r="Q8" s="62">
        <v>42368993</v>
      </c>
      <c r="R8" s="62">
        <v>47360926</v>
      </c>
      <c r="S8" s="62">
        <v>53795370</v>
      </c>
    </row>
    <row r="9" spans="1:19" ht="14.5" x14ac:dyDescent="0.35">
      <c r="A9" t="str">
        <f t="shared" si="10"/>
        <v>Salzburg01</v>
      </c>
      <c r="B9">
        <v>9</v>
      </c>
      <c r="C9" s="61" t="s">
        <v>29</v>
      </c>
      <c r="D9" s="61" t="s">
        <v>41</v>
      </c>
      <c r="E9" s="62">
        <v>3469632</v>
      </c>
      <c r="F9" s="62">
        <v>4984066</v>
      </c>
      <c r="G9" s="62">
        <v>5723292</v>
      </c>
      <c r="H9" s="62">
        <v>5240609</v>
      </c>
      <c r="I9" s="62">
        <v>4570625</v>
      </c>
      <c r="J9" s="62">
        <v>5870937</v>
      </c>
      <c r="K9" s="62">
        <v>6622067</v>
      </c>
      <c r="L9" s="62">
        <v>6693779</v>
      </c>
      <c r="M9" s="62">
        <v>6908555</v>
      </c>
      <c r="N9" s="62">
        <v>6835824</v>
      </c>
      <c r="O9" s="62">
        <v>5863771</v>
      </c>
      <c r="P9" s="62">
        <v>5166038</v>
      </c>
      <c r="Q9" s="62">
        <v>4610361</v>
      </c>
      <c r="R9" s="62">
        <v>5456026</v>
      </c>
      <c r="S9" s="62">
        <v>6124504</v>
      </c>
    </row>
    <row r="10" spans="1:19" ht="14.5" x14ac:dyDescent="0.35">
      <c r="A10" t="str">
        <f t="shared" si="10"/>
        <v>Steiermark01</v>
      </c>
      <c r="B10">
        <v>10</v>
      </c>
      <c r="C10" s="61" t="s">
        <v>30</v>
      </c>
      <c r="D10" s="61" t="s">
        <v>41</v>
      </c>
      <c r="E10" s="62">
        <v>12992754</v>
      </c>
      <c r="F10" s="62">
        <v>20658764</v>
      </c>
      <c r="G10" s="62">
        <v>16089243</v>
      </c>
      <c r="H10" s="62">
        <v>13756708</v>
      </c>
      <c r="I10" s="62">
        <v>12228675</v>
      </c>
      <c r="J10" s="62">
        <v>18639065</v>
      </c>
      <c r="K10" s="62">
        <v>22987678</v>
      </c>
      <c r="L10" s="62">
        <v>33652843</v>
      </c>
      <c r="M10" s="62">
        <v>26181276</v>
      </c>
      <c r="N10" s="62">
        <v>24529445</v>
      </c>
      <c r="O10" s="62">
        <v>30387267</v>
      </c>
      <c r="P10" s="62">
        <v>29087730</v>
      </c>
      <c r="Q10" s="62">
        <v>26104651</v>
      </c>
      <c r="R10" s="62">
        <v>38251400</v>
      </c>
      <c r="S10" s="62">
        <v>13987467</v>
      </c>
    </row>
    <row r="11" spans="1:19" ht="14.5" x14ac:dyDescent="0.35">
      <c r="A11" t="str">
        <f t="shared" si="10"/>
        <v>Tirol01</v>
      </c>
      <c r="B11">
        <v>11</v>
      </c>
      <c r="C11" s="61" t="s">
        <v>31</v>
      </c>
      <c r="D11" s="61" t="s">
        <v>41</v>
      </c>
      <c r="E11" s="62">
        <v>41209248</v>
      </c>
      <c r="F11" s="62">
        <v>58093697</v>
      </c>
      <c r="G11" s="62">
        <v>58362050</v>
      </c>
      <c r="H11" s="62">
        <v>45533381</v>
      </c>
      <c r="I11" s="62">
        <v>44556437</v>
      </c>
      <c r="J11" s="62">
        <v>39489024</v>
      </c>
      <c r="K11" s="62">
        <v>35821358</v>
      </c>
      <c r="L11" s="62">
        <v>34206254</v>
      </c>
      <c r="M11" s="62">
        <v>34405523</v>
      </c>
      <c r="N11" s="62">
        <v>33910986</v>
      </c>
      <c r="O11" s="62">
        <v>25373430</v>
      </c>
      <c r="P11" s="62">
        <v>24238651</v>
      </c>
      <c r="Q11" s="62">
        <v>26057489</v>
      </c>
      <c r="R11" s="62">
        <v>31081911</v>
      </c>
      <c r="S11" s="62">
        <v>29095479</v>
      </c>
    </row>
    <row r="12" spans="1:19" ht="14.5" x14ac:dyDescent="0.35">
      <c r="A12" t="str">
        <f t="shared" si="10"/>
        <v>Vorarlberg01</v>
      </c>
      <c r="B12">
        <v>12</v>
      </c>
      <c r="C12" s="61" t="s">
        <v>32</v>
      </c>
      <c r="D12" s="61" t="s">
        <v>41</v>
      </c>
      <c r="E12" s="62">
        <v>4243941</v>
      </c>
      <c r="F12" s="62">
        <v>4772320</v>
      </c>
      <c r="G12" s="62">
        <v>4770058</v>
      </c>
      <c r="H12" s="62">
        <v>4920333</v>
      </c>
      <c r="I12" s="62">
        <v>3934821</v>
      </c>
      <c r="J12" s="62">
        <v>3002910</v>
      </c>
      <c r="K12" s="62">
        <v>2253873</v>
      </c>
      <c r="L12" s="62">
        <v>2132250</v>
      </c>
      <c r="M12" s="62">
        <v>2061109</v>
      </c>
      <c r="N12" s="62">
        <v>1919573</v>
      </c>
      <c r="O12" s="62">
        <v>1928310</v>
      </c>
      <c r="P12" s="62">
        <v>2620281</v>
      </c>
      <c r="Q12" s="62">
        <v>3059733</v>
      </c>
      <c r="R12" s="62">
        <v>4002693</v>
      </c>
      <c r="S12" s="62">
        <v>4072623</v>
      </c>
    </row>
    <row r="13" spans="1:19" ht="14.5" x14ac:dyDescent="0.35">
      <c r="A13" t="str">
        <f t="shared" si="10"/>
        <v>Wien01</v>
      </c>
      <c r="B13">
        <v>13</v>
      </c>
      <c r="C13" s="61" t="s">
        <v>33</v>
      </c>
      <c r="D13" s="61" t="s">
        <v>41</v>
      </c>
      <c r="E13" s="62">
        <v>4010976</v>
      </c>
      <c r="F13" s="62">
        <v>10974088</v>
      </c>
      <c r="G13" s="62">
        <v>10798714</v>
      </c>
      <c r="H13" s="62">
        <v>5521755</v>
      </c>
      <c r="I13" s="62">
        <v>4257162</v>
      </c>
      <c r="J13" s="62">
        <v>3197272</v>
      </c>
      <c r="K13" s="62">
        <v>2563713</v>
      </c>
      <c r="L13" s="62">
        <v>3296799</v>
      </c>
      <c r="M13" s="62">
        <v>2291285</v>
      </c>
      <c r="N13" s="62">
        <v>4507053</v>
      </c>
      <c r="O13" s="62">
        <v>2971813</v>
      </c>
      <c r="P13" s="62">
        <v>2155751</v>
      </c>
      <c r="Q13" s="62">
        <v>2062965</v>
      </c>
      <c r="R13" s="62">
        <v>4765128</v>
      </c>
      <c r="S13" s="62">
        <v>6405576</v>
      </c>
    </row>
    <row r="14" spans="1:19" ht="14.5" x14ac:dyDescent="0.35">
      <c r="A14" t="str">
        <f t="shared" si="10"/>
        <v>Österreich01</v>
      </c>
      <c r="B14">
        <v>14</v>
      </c>
      <c r="C14" s="61" t="s">
        <v>34</v>
      </c>
      <c r="D14" s="61" t="s">
        <v>41</v>
      </c>
      <c r="E14" s="62">
        <v>124180929</v>
      </c>
      <c r="F14" s="62">
        <v>187389302</v>
      </c>
      <c r="G14" s="62">
        <v>181301092</v>
      </c>
      <c r="H14" s="62">
        <v>142345490</v>
      </c>
      <c r="I14" s="62">
        <v>151989380</v>
      </c>
      <c r="J14" s="62">
        <v>149991487</v>
      </c>
      <c r="K14" s="62">
        <v>151629590</v>
      </c>
      <c r="L14" s="62">
        <v>167100162</v>
      </c>
      <c r="M14" s="62">
        <v>144698473</v>
      </c>
      <c r="N14" s="62">
        <v>140598308</v>
      </c>
      <c r="O14" s="62">
        <v>128436448</v>
      </c>
      <c r="P14" s="62">
        <v>116413773</v>
      </c>
      <c r="Q14" s="62">
        <v>129366949</v>
      </c>
      <c r="R14" s="62">
        <v>164498379</v>
      </c>
      <c r="S14" s="62">
        <v>149446889</v>
      </c>
    </row>
    <row r="15" spans="1:19" ht="14.5" x14ac:dyDescent="0.35">
      <c r="A15" t="str">
        <f t="shared" si="10"/>
        <v>Burgenland02</v>
      </c>
      <c r="B15">
        <v>15</v>
      </c>
      <c r="C15" s="61" t="s">
        <v>25</v>
      </c>
      <c r="D15" s="61" t="s">
        <v>42</v>
      </c>
      <c r="E15" s="62">
        <v>4527973</v>
      </c>
      <c r="F15" s="62">
        <v>4787465</v>
      </c>
      <c r="G15" s="62">
        <v>4380603</v>
      </c>
      <c r="H15" s="62">
        <v>3858139</v>
      </c>
      <c r="I15" s="62">
        <v>3242488</v>
      </c>
      <c r="J15" s="62">
        <v>2222714</v>
      </c>
      <c r="K15" s="62">
        <v>1701097</v>
      </c>
      <c r="L15" s="62">
        <v>1732295</v>
      </c>
      <c r="M15" s="62">
        <v>1261506</v>
      </c>
      <c r="N15" s="62">
        <v>758809</v>
      </c>
      <c r="O15" s="62">
        <v>501590</v>
      </c>
      <c r="P15" s="62">
        <v>1554152</v>
      </c>
      <c r="Q15" s="62">
        <v>1157987</v>
      </c>
      <c r="R15" s="62">
        <v>2210896</v>
      </c>
      <c r="S15" s="62">
        <v>2437678</v>
      </c>
    </row>
    <row r="16" spans="1:19" ht="14.5" x14ac:dyDescent="0.35">
      <c r="A16" t="str">
        <f t="shared" si="10"/>
        <v>Kärnten02</v>
      </c>
      <c r="B16">
        <v>16</v>
      </c>
      <c r="C16" s="61" t="s">
        <v>26</v>
      </c>
      <c r="D16" s="61" t="s">
        <v>42</v>
      </c>
      <c r="E16" s="62">
        <v>141053730</v>
      </c>
      <c r="F16" s="62">
        <v>136129392</v>
      </c>
      <c r="G16" s="62">
        <v>141961594</v>
      </c>
      <c r="H16" s="62">
        <v>153733568</v>
      </c>
      <c r="I16" s="62">
        <v>160852789</v>
      </c>
      <c r="J16" s="62">
        <v>152083617</v>
      </c>
      <c r="K16" s="62">
        <v>154075401</v>
      </c>
      <c r="L16" s="62">
        <v>141909536</v>
      </c>
      <c r="M16" s="62">
        <v>124108297</v>
      </c>
      <c r="N16" s="62">
        <v>145073344</v>
      </c>
      <c r="O16" s="62">
        <v>142122536</v>
      </c>
      <c r="P16" s="62">
        <v>150442432</v>
      </c>
      <c r="Q16" s="62">
        <v>182472190</v>
      </c>
      <c r="R16" s="62">
        <v>262702403</v>
      </c>
      <c r="S16" s="62">
        <v>255748436</v>
      </c>
    </row>
    <row r="17" spans="1:19" ht="14.5" x14ac:dyDescent="0.35">
      <c r="A17" t="str">
        <f t="shared" si="10"/>
        <v>Niederösterreich02</v>
      </c>
      <c r="B17">
        <v>17</v>
      </c>
      <c r="C17" s="61" t="s">
        <v>27</v>
      </c>
      <c r="D17" s="61" t="s">
        <v>42</v>
      </c>
      <c r="E17" s="62">
        <v>118425686</v>
      </c>
      <c r="F17" s="62">
        <v>135116443</v>
      </c>
      <c r="G17" s="62">
        <v>138930325</v>
      </c>
      <c r="H17" s="62">
        <v>133428457</v>
      </c>
      <c r="I17" s="62">
        <v>119635931</v>
      </c>
      <c r="J17" s="62">
        <v>102553991</v>
      </c>
      <c r="K17" s="62">
        <v>101800211</v>
      </c>
      <c r="L17" s="62">
        <v>110510588</v>
      </c>
      <c r="M17" s="62">
        <v>107909984</v>
      </c>
      <c r="N17" s="62">
        <v>110777837</v>
      </c>
      <c r="O17" s="62">
        <v>81352161</v>
      </c>
      <c r="P17" s="62">
        <v>89786567</v>
      </c>
      <c r="Q17" s="62">
        <v>127074719</v>
      </c>
      <c r="R17" s="62">
        <v>132885310</v>
      </c>
      <c r="S17" s="62">
        <v>122786794</v>
      </c>
    </row>
    <row r="18" spans="1:19" ht="14.5" x14ac:dyDescent="0.35">
      <c r="A18" t="str">
        <f t="shared" si="10"/>
        <v>Oberösterreich02</v>
      </c>
      <c r="B18">
        <v>18</v>
      </c>
      <c r="C18" s="61" t="s">
        <v>28</v>
      </c>
      <c r="D18" s="61" t="s">
        <v>42</v>
      </c>
      <c r="E18" s="62">
        <v>318044066</v>
      </c>
      <c r="F18" s="62">
        <v>332728182</v>
      </c>
      <c r="G18" s="62">
        <v>377863452</v>
      </c>
      <c r="H18" s="62">
        <v>367729329</v>
      </c>
      <c r="I18" s="62">
        <v>389755978</v>
      </c>
      <c r="J18" s="62">
        <v>381124979</v>
      </c>
      <c r="K18" s="62">
        <v>389588204</v>
      </c>
      <c r="L18" s="62">
        <v>412301496</v>
      </c>
      <c r="M18" s="62">
        <v>381160942</v>
      </c>
      <c r="N18" s="62">
        <v>419325525</v>
      </c>
      <c r="O18" s="62">
        <v>400534970</v>
      </c>
      <c r="P18" s="62">
        <v>453009228</v>
      </c>
      <c r="Q18" s="62">
        <v>498506631</v>
      </c>
      <c r="R18" s="62">
        <v>514722100</v>
      </c>
      <c r="S18" s="62">
        <v>517377562</v>
      </c>
    </row>
    <row r="19" spans="1:19" ht="14.5" x14ac:dyDescent="0.35">
      <c r="A19" t="str">
        <f t="shared" si="10"/>
        <v>Salzburg02</v>
      </c>
      <c r="B19">
        <v>19</v>
      </c>
      <c r="C19" s="61" t="s">
        <v>29</v>
      </c>
      <c r="D19" s="61" t="s">
        <v>42</v>
      </c>
      <c r="E19" s="62">
        <v>69121652</v>
      </c>
      <c r="F19" s="62">
        <v>86680670</v>
      </c>
      <c r="G19" s="62">
        <v>88163245</v>
      </c>
      <c r="H19" s="62">
        <v>98412293</v>
      </c>
      <c r="I19" s="62">
        <v>98701833</v>
      </c>
      <c r="J19" s="62">
        <v>102996132</v>
      </c>
      <c r="K19" s="62">
        <v>108020749</v>
      </c>
      <c r="L19" s="62">
        <v>124054063</v>
      </c>
      <c r="M19" s="62">
        <v>121958780</v>
      </c>
      <c r="N19" s="62">
        <v>116187541</v>
      </c>
      <c r="O19" s="62">
        <v>131375432</v>
      </c>
      <c r="P19" s="62">
        <v>148575063</v>
      </c>
      <c r="Q19" s="62">
        <v>183687350</v>
      </c>
      <c r="R19" s="62">
        <v>181376869</v>
      </c>
      <c r="S19" s="62">
        <v>205593553</v>
      </c>
    </row>
    <row r="20" spans="1:19" ht="14.5" x14ac:dyDescent="0.35">
      <c r="A20" t="str">
        <f t="shared" si="10"/>
        <v>Steiermark02</v>
      </c>
      <c r="B20">
        <v>20</v>
      </c>
      <c r="C20" s="61" t="s">
        <v>30</v>
      </c>
      <c r="D20" s="61" t="s">
        <v>42</v>
      </c>
      <c r="E20" s="62">
        <v>174167146</v>
      </c>
      <c r="F20" s="62">
        <v>226929782</v>
      </c>
      <c r="G20" s="62">
        <v>225261480</v>
      </c>
      <c r="H20" s="62">
        <v>219838215</v>
      </c>
      <c r="I20" s="62">
        <v>253297748</v>
      </c>
      <c r="J20" s="62">
        <v>218440842</v>
      </c>
      <c r="K20" s="62">
        <v>220394620</v>
      </c>
      <c r="L20" s="62">
        <v>248672104</v>
      </c>
      <c r="M20" s="62">
        <v>240016690</v>
      </c>
      <c r="N20" s="62">
        <v>273907991</v>
      </c>
      <c r="O20" s="62">
        <v>283571381</v>
      </c>
      <c r="P20" s="62">
        <v>309653996</v>
      </c>
      <c r="Q20" s="62">
        <v>318798280</v>
      </c>
      <c r="R20" s="62">
        <v>230058576</v>
      </c>
      <c r="S20" s="62">
        <v>216678480</v>
      </c>
    </row>
    <row r="21" spans="1:19" ht="14.5" x14ac:dyDescent="0.35">
      <c r="A21" t="str">
        <f t="shared" si="10"/>
        <v>Tirol02</v>
      </c>
      <c r="B21">
        <v>21</v>
      </c>
      <c r="C21" s="61" t="s">
        <v>31</v>
      </c>
      <c r="D21" s="61" t="s">
        <v>42</v>
      </c>
      <c r="E21" s="62">
        <v>43754355</v>
      </c>
      <c r="F21" s="62">
        <v>51272984</v>
      </c>
      <c r="G21" s="62">
        <v>51607382</v>
      </c>
      <c r="H21" s="62">
        <v>60346994</v>
      </c>
      <c r="I21" s="62">
        <v>68791654</v>
      </c>
      <c r="J21" s="62">
        <v>69402649</v>
      </c>
      <c r="K21" s="62">
        <v>71087347</v>
      </c>
      <c r="L21" s="62">
        <v>76409603</v>
      </c>
      <c r="M21" s="62">
        <v>72310247</v>
      </c>
      <c r="N21" s="62">
        <v>75129584</v>
      </c>
      <c r="O21" s="62">
        <v>83042551</v>
      </c>
      <c r="P21" s="62">
        <v>84986915</v>
      </c>
      <c r="Q21" s="62">
        <v>88600855</v>
      </c>
      <c r="R21" s="62">
        <v>89575732</v>
      </c>
      <c r="S21" s="62">
        <v>87684104</v>
      </c>
    </row>
    <row r="22" spans="1:19" ht="14.5" x14ac:dyDescent="0.35">
      <c r="A22" t="str">
        <f t="shared" si="10"/>
        <v>Vorarlberg02</v>
      </c>
      <c r="B22">
        <v>22</v>
      </c>
      <c r="C22" s="61" t="s">
        <v>32</v>
      </c>
      <c r="D22" s="61" t="s">
        <v>42</v>
      </c>
      <c r="E22" s="62">
        <v>10325667</v>
      </c>
      <c r="F22" s="62">
        <v>11531302</v>
      </c>
      <c r="G22" s="62">
        <v>11635771</v>
      </c>
      <c r="H22" s="62">
        <v>9965942</v>
      </c>
      <c r="I22" s="62">
        <v>8316613</v>
      </c>
      <c r="J22" s="62">
        <v>6789715</v>
      </c>
      <c r="K22" s="62">
        <v>6242700</v>
      </c>
      <c r="L22" s="62">
        <v>6469535</v>
      </c>
      <c r="M22" s="62">
        <v>5984292</v>
      </c>
      <c r="N22" s="62">
        <v>6682045</v>
      </c>
      <c r="O22" s="62">
        <v>3092149</v>
      </c>
      <c r="P22" s="62">
        <v>2298027</v>
      </c>
      <c r="Q22" s="62">
        <v>2459059</v>
      </c>
      <c r="R22" s="62">
        <v>6535645</v>
      </c>
      <c r="S22" s="62">
        <v>6520157</v>
      </c>
    </row>
    <row r="23" spans="1:19" ht="14.5" x14ac:dyDescent="0.35">
      <c r="A23" t="str">
        <f t="shared" si="10"/>
        <v>Wien02</v>
      </c>
      <c r="B23">
        <v>23</v>
      </c>
      <c r="C23" s="61" t="s">
        <v>33</v>
      </c>
      <c r="D23" s="61" t="s">
        <v>42</v>
      </c>
      <c r="E23" s="62">
        <v>38027991</v>
      </c>
      <c r="F23" s="62">
        <v>52921010</v>
      </c>
      <c r="G23" s="62">
        <v>40972999</v>
      </c>
      <c r="H23" s="62">
        <v>44960182</v>
      </c>
      <c r="I23" s="62">
        <v>39392890</v>
      </c>
      <c r="J23" s="62">
        <v>36594251</v>
      </c>
      <c r="K23" s="62">
        <v>33348193</v>
      </c>
      <c r="L23" s="62">
        <v>35238403</v>
      </c>
      <c r="M23" s="62">
        <v>36711075</v>
      </c>
      <c r="N23" s="62">
        <v>39227160</v>
      </c>
      <c r="O23" s="62">
        <v>28789523</v>
      </c>
      <c r="P23" s="62">
        <v>28935203</v>
      </c>
      <c r="Q23" s="62">
        <v>37082246</v>
      </c>
      <c r="R23" s="62">
        <v>44198909</v>
      </c>
      <c r="S23" s="62">
        <v>43337758</v>
      </c>
    </row>
    <row r="24" spans="1:19" ht="14.5" x14ac:dyDescent="0.35">
      <c r="A24" t="str">
        <f t="shared" si="10"/>
        <v>Österreich02</v>
      </c>
      <c r="B24">
        <v>24</v>
      </c>
      <c r="C24" s="61" t="s">
        <v>34</v>
      </c>
      <c r="D24" s="61" t="s">
        <v>42</v>
      </c>
      <c r="E24" s="62">
        <v>917448266</v>
      </c>
      <c r="F24" s="62">
        <v>1038097230</v>
      </c>
      <c r="G24" s="62">
        <v>1080776851</v>
      </c>
      <c r="H24" s="62">
        <v>1092273119</v>
      </c>
      <c r="I24" s="62">
        <v>1141987924</v>
      </c>
      <c r="J24" s="62">
        <v>1072208890</v>
      </c>
      <c r="K24" s="62">
        <v>1086258522</v>
      </c>
      <c r="L24" s="62">
        <v>1157297623</v>
      </c>
      <c r="M24" s="62">
        <v>1091421813</v>
      </c>
      <c r="N24" s="62">
        <v>1187069836</v>
      </c>
      <c r="O24" s="62">
        <v>1154382293</v>
      </c>
      <c r="P24" s="62">
        <v>1269241583</v>
      </c>
      <c r="Q24" s="62">
        <v>1439839317</v>
      </c>
      <c r="R24" s="62">
        <v>1464266440</v>
      </c>
      <c r="S24" s="62">
        <v>1458164522</v>
      </c>
    </row>
    <row r="25" spans="1:19" ht="14.5" x14ac:dyDescent="0.35">
      <c r="A25" t="str">
        <f t="shared" si="10"/>
        <v>Burgenland03</v>
      </c>
      <c r="B25">
        <v>25</v>
      </c>
      <c r="C25" s="61" t="s">
        <v>25</v>
      </c>
      <c r="D25" s="61" t="s">
        <v>43</v>
      </c>
      <c r="E25" s="62">
        <v>40920</v>
      </c>
      <c r="F25" s="62">
        <v>91072</v>
      </c>
      <c r="G25" s="62">
        <v>93110</v>
      </c>
      <c r="H25" s="62">
        <v>97747</v>
      </c>
      <c r="I25" s="62">
        <v>78931</v>
      </c>
      <c r="J25" s="62">
        <v>106388</v>
      </c>
      <c r="K25" s="62">
        <v>254890</v>
      </c>
      <c r="L25" s="62">
        <v>300518</v>
      </c>
      <c r="M25" s="62">
        <v>284024</v>
      </c>
      <c r="N25" s="62">
        <v>181880</v>
      </c>
      <c r="O25" s="62">
        <v>637683</v>
      </c>
      <c r="P25" s="62">
        <v>820326</v>
      </c>
      <c r="Q25" s="62">
        <v>1112401</v>
      </c>
      <c r="R25" s="62">
        <v>639047</v>
      </c>
      <c r="S25" s="62">
        <v>300760</v>
      </c>
    </row>
    <row r="26" spans="1:19" ht="14.5" x14ac:dyDescent="0.35">
      <c r="A26" t="str">
        <f t="shared" si="10"/>
        <v>Kärnten03</v>
      </c>
      <c r="B26">
        <v>26</v>
      </c>
      <c r="C26" s="61" t="s">
        <v>26</v>
      </c>
      <c r="D26" s="61" t="s">
        <v>43</v>
      </c>
      <c r="E26" s="62">
        <v>620253</v>
      </c>
      <c r="F26" s="62">
        <v>591574</v>
      </c>
      <c r="G26" s="62">
        <v>871181</v>
      </c>
      <c r="H26" s="62">
        <v>718402</v>
      </c>
      <c r="I26" s="62">
        <v>719326</v>
      </c>
      <c r="J26" s="62">
        <v>387458</v>
      </c>
      <c r="K26" s="62">
        <v>1105296</v>
      </c>
      <c r="L26" s="62">
        <v>1300041</v>
      </c>
      <c r="M26" s="62">
        <v>1087458</v>
      </c>
      <c r="N26" s="62">
        <v>1011732</v>
      </c>
      <c r="O26" s="62">
        <v>1452659</v>
      </c>
      <c r="P26" s="62">
        <v>1814376</v>
      </c>
      <c r="Q26" s="62">
        <v>2421205</v>
      </c>
      <c r="R26" s="62">
        <v>1672600</v>
      </c>
      <c r="S26" s="62">
        <v>968058</v>
      </c>
    </row>
    <row r="27" spans="1:19" ht="14.5" x14ac:dyDescent="0.35">
      <c r="A27" t="str">
        <f t="shared" si="10"/>
        <v>Niederösterreich03</v>
      </c>
      <c r="B27">
        <v>27</v>
      </c>
      <c r="C27" s="61" t="s">
        <v>27</v>
      </c>
      <c r="D27" s="61" t="s">
        <v>43</v>
      </c>
      <c r="E27" s="62">
        <v>3259229</v>
      </c>
      <c r="F27" s="62">
        <v>3384865</v>
      </c>
      <c r="G27" s="62">
        <v>4443267</v>
      </c>
      <c r="H27" s="62">
        <v>4845021</v>
      </c>
      <c r="I27" s="62">
        <v>6472847</v>
      </c>
      <c r="J27" s="62">
        <v>5897423</v>
      </c>
      <c r="K27" s="62">
        <v>12192858</v>
      </c>
      <c r="L27" s="62">
        <v>13996203</v>
      </c>
      <c r="M27" s="62">
        <v>12182134</v>
      </c>
      <c r="N27" s="62">
        <v>12946197</v>
      </c>
      <c r="O27" s="62">
        <v>9567336</v>
      </c>
      <c r="P27" s="62">
        <v>14826758</v>
      </c>
      <c r="Q27" s="62">
        <v>21646633</v>
      </c>
      <c r="R27" s="62">
        <v>22152901</v>
      </c>
      <c r="S27" s="62">
        <v>22333124</v>
      </c>
    </row>
    <row r="28" spans="1:19" ht="14.5" x14ac:dyDescent="0.35">
      <c r="A28" t="str">
        <f t="shared" si="10"/>
        <v>Oberösterreich03</v>
      </c>
      <c r="B28">
        <v>28</v>
      </c>
      <c r="C28" s="61" t="s">
        <v>28</v>
      </c>
      <c r="D28" s="61" t="s">
        <v>43</v>
      </c>
      <c r="E28" s="62">
        <v>2975482</v>
      </c>
      <c r="F28" s="62">
        <v>3585824</v>
      </c>
      <c r="G28" s="62">
        <v>4439291</v>
      </c>
      <c r="H28" s="62">
        <v>4214001</v>
      </c>
      <c r="I28" s="62">
        <v>4875239</v>
      </c>
      <c r="J28" s="62">
        <v>6695776</v>
      </c>
      <c r="K28" s="62">
        <v>12893701</v>
      </c>
      <c r="L28" s="62">
        <v>8594919</v>
      </c>
      <c r="M28" s="62">
        <v>11874385</v>
      </c>
      <c r="N28" s="62">
        <v>13268932</v>
      </c>
      <c r="O28" s="62">
        <v>13553473</v>
      </c>
      <c r="P28" s="62">
        <v>16273980</v>
      </c>
      <c r="Q28" s="62">
        <v>22204814</v>
      </c>
      <c r="R28" s="62">
        <v>19684439</v>
      </c>
      <c r="S28" s="62">
        <v>15549065</v>
      </c>
    </row>
    <row r="29" spans="1:19" ht="14.5" x14ac:dyDescent="0.35">
      <c r="A29" t="str">
        <f t="shared" si="10"/>
        <v>Salzburg03</v>
      </c>
      <c r="B29">
        <v>29</v>
      </c>
      <c r="C29" s="61" t="s">
        <v>29</v>
      </c>
      <c r="D29" s="61" t="s">
        <v>43</v>
      </c>
      <c r="E29" s="62">
        <v>1015372</v>
      </c>
      <c r="F29" s="62">
        <v>1217810</v>
      </c>
      <c r="G29" s="62">
        <v>1303332</v>
      </c>
      <c r="H29" s="62">
        <v>1213464</v>
      </c>
      <c r="I29" s="62">
        <v>1093259</v>
      </c>
      <c r="J29" s="62">
        <v>1279141</v>
      </c>
      <c r="K29" s="62">
        <v>3023736</v>
      </c>
      <c r="L29" s="62">
        <v>3344241</v>
      </c>
      <c r="M29" s="62">
        <v>5356146</v>
      </c>
      <c r="N29" s="62">
        <v>6338125</v>
      </c>
      <c r="O29" s="62">
        <v>10246018</v>
      </c>
      <c r="P29" s="62">
        <v>8604935</v>
      </c>
      <c r="Q29" s="62">
        <v>8809284</v>
      </c>
      <c r="R29" s="62">
        <v>9545039</v>
      </c>
      <c r="S29" s="62">
        <v>8444782</v>
      </c>
    </row>
    <row r="30" spans="1:19" ht="14.5" x14ac:dyDescent="0.35">
      <c r="A30" t="str">
        <f t="shared" si="10"/>
        <v>Steiermark03</v>
      </c>
      <c r="B30">
        <v>30</v>
      </c>
      <c r="C30" s="61" t="s">
        <v>30</v>
      </c>
      <c r="D30" s="61" t="s">
        <v>43</v>
      </c>
      <c r="E30" s="62">
        <v>271411</v>
      </c>
      <c r="F30" s="62">
        <v>450457</v>
      </c>
      <c r="G30" s="62">
        <v>548426</v>
      </c>
      <c r="H30" s="62">
        <v>534870</v>
      </c>
      <c r="I30" s="62">
        <v>567113</v>
      </c>
      <c r="J30" s="62">
        <v>656409</v>
      </c>
      <c r="K30" s="62">
        <v>1540496</v>
      </c>
      <c r="L30" s="62">
        <v>1722467</v>
      </c>
      <c r="M30" s="62">
        <v>1707067</v>
      </c>
      <c r="N30" s="62">
        <v>1770608</v>
      </c>
      <c r="O30" s="62">
        <v>2691457</v>
      </c>
      <c r="P30" s="62">
        <v>3359888</v>
      </c>
      <c r="Q30" s="62">
        <v>4475016</v>
      </c>
      <c r="R30" s="62">
        <v>4051338</v>
      </c>
      <c r="S30" s="62">
        <v>1837323</v>
      </c>
    </row>
    <row r="31" spans="1:19" ht="14.5" x14ac:dyDescent="0.35">
      <c r="A31" t="str">
        <f t="shared" si="10"/>
        <v>Tirol03</v>
      </c>
      <c r="B31">
        <v>31</v>
      </c>
      <c r="C31" s="61" t="s">
        <v>31</v>
      </c>
      <c r="D31" s="61" t="s">
        <v>43</v>
      </c>
      <c r="E31" s="62">
        <v>703564</v>
      </c>
      <c r="F31" s="62">
        <v>1085677</v>
      </c>
      <c r="G31" s="62">
        <v>1641222</v>
      </c>
      <c r="H31" s="62">
        <v>1648046</v>
      </c>
      <c r="I31" s="62">
        <v>1345767</v>
      </c>
      <c r="J31" s="62">
        <v>1526536</v>
      </c>
      <c r="K31" s="62">
        <v>4477527</v>
      </c>
      <c r="L31" s="62">
        <v>4451160</v>
      </c>
      <c r="M31" s="62">
        <v>5404942</v>
      </c>
      <c r="N31" s="62">
        <v>5407961</v>
      </c>
      <c r="O31" s="62">
        <v>6459953</v>
      </c>
      <c r="P31" s="62">
        <v>6677818</v>
      </c>
      <c r="Q31" s="62">
        <v>7580751</v>
      </c>
      <c r="R31" s="62">
        <v>7263590</v>
      </c>
      <c r="S31" s="62">
        <v>6926821</v>
      </c>
    </row>
    <row r="32" spans="1:19" ht="14.5" x14ac:dyDescent="0.35">
      <c r="A32" t="str">
        <f t="shared" si="10"/>
        <v>Vorarlberg03</v>
      </c>
      <c r="B32">
        <v>32</v>
      </c>
      <c r="C32" s="61" t="s">
        <v>32</v>
      </c>
      <c r="D32" s="61" t="s">
        <v>43</v>
      </c>
      <c r="E32" s="62">
        <v>184736</v>
      </c>
      <c r="F32" s="62">
        <v>322965</v>
      </c>
      <c r="G32" s="62">
        <v>347166</v>
      </c>
      <c r="H32" s="62">
        <v>274625</v>
      </c>
      <c r="I32" s="62">
        <v>254367</v>
      </c>
      <c r="J32" s="62">
        <v>365994</v>
      </c>
      <c r="K32" s="62">
        <v>824913</v>
      </c>
      <c r="L32" s="62">
        <v>873041</v>
      </c>
      <c r="M32" s="62">
        <v>1091958</v>
      </c>
      <c r="N32" s="62">
        <v>847996</v>
      </c>
      <c r="O32" s="62">
        <v>1929681</v>
      </c>
      <c r="P32" s="62">
        <v>3131376</v>
      </c>
      <c r="Q32" s="62">
        <v>2404067</v>
      </c>
      <c r="R32" s="62">
        <v>2139979</v>
      </c>
      <c r="S32" s="62">
        <v>1324712</v>
      </c>
    </row>
    <row r="33" spans="1:19" ht="14.5" x14ac:dyDescent="0.35">
      <c r="A33" t="str">
        <f t="shared" si="10"/>
        <v>Wien03</v>
      </c>
      <c r="B33">
        <v>33</v>
      </c>
      <c r="C33" s="61" t="s">
        <v>33</v>
      </c>
      <c r="D33" s="61" t="s">
        <v>43</v>
      </c>
      <c r="E33" s="62">
        <v>1062994</v>
      </c>
      <c r="F33" s="62">
        <v>3498948</v>
      </c>
      <c r="G33" s="62">
        <v>3372012</v>
      </c>
      <c r="H33" s="62">
        <v>6286371</v>
      </c>
      <c r="I33" s="62">
        <v>4033577</v>
      </c>
      <c r="J33" s="62">
        <v>4354706</v>
      </c>
      <c r="K33" s="62">
        <v>9493584</v>
      </c>
      <c r="L33" s="62">
        <v>8097385</v>
      </c>
      <c r="M33" s="62">
        <v>10127748</v>
      </c>
      <c r="N33" s="62">
        <v>11687864</v>
      </c>
      <c r="O33" s="62">
        <v>12638546</v>
      </c>
      <c r="P33" s="62">
        <v>9361476</v>
      </c>
      <c r="Q33" s="62">
        <v>11839825</v>
      </c>
      <c r="R33" s="62">
        <v>12895254</v>
      </c>
      <c r="S33" s="62">
        <v>11289556</v>
      </c>
    </row>
    <row r="34" spans="1:19" ht="14.5" x14ac:dyDescent="0.35">
      <c r="A34" t="str">
        <f t="shared" si="10"/>
        <v>Österreich03</v>
      </c>
      <c r="B34">
        <v>34</v>
      </c>
      <c r="C34" s="61" t="s">
        <v>34</v>
      </c>
      <c r="D34" s="61" t="s">
        <v>43</v>
      </c>
      <c r="E34" s="62">
        <v>10133961</v>
      </c>
      <c r="F34" s="62">
        <v>14229192</v>
      </c>
      <c r="G34" s="62">
        <v>17059007</v>
      </c>
      <c r="H34" s="62">
        <v>19832547</v>
      </c>
      <c r="I34" s="62">
        <v>19440426</v>
      </c>
      <c r="J34" s="62">
        <v>21269831</v>
      </c>
      <c r="K34" s="62">
        <v>45807001</v>
      </c>
      <c r="L34" s="62">
        <v>42679975</v>
      </c>
      <c r="M34" s="62">
        <v>49115862</v>
      </c>
      <c r="N34" s="62">
        <v>53461295</v>
      </c>
      <c r="O34" s="62">
        <v>59176806</v>
      </c>
      <c r="P34" s="62">
        <v>64870933</v>
      </c>
      <c r="Q34" s="62">
        <v>82493996</v>
      </c>
      <c r="R34" s="62">
        <v>80044187</v>
      </c>
      <c r="S34" s="62">
        <v>68974201</v>
      </c>
    </row>
    <row r="35" spans="1:19" ht="14.5" x14ac:dyDescent="0.35">
      <c r="A35" t="str">
        <f t="shared" si="10"/>
        <v>Burgenland04</v>
      </c>
      <c r="B35">
        <v>35</v>
      </c>
      <c r="C35" s="61" t="s">
        <v>25</v>
      </c>
      <c r="D35" s="61" t="s">
        <v>44</v>
      </c>
      <c r="E35" s="62">
        <v>1032741</v>
      </c>
      <c r="F35" s="62">
        <v>1143890</v>
      </c>
      <c r="G35" s="62">
        <v>1561589</v>
      </c>
      <c r="H35" s="62">
        <v>1312889</v>
      </c>
      <c r="I35" s="62">
        <v>1221940</v>
      </c>
      <c r="J35" s="62">
        <v>1215157</v>
      </c>
      <c r="K35" s="62">
        <v>1000765</v>
      </c>
      <c r="L35" s="62">
        <v>1085558</v>
      </c>
      <c r="M35" s="62">
        <v>1272878</v>
      </c>
      <c r="N35" s="62">
        <v>1735336</v>
      </c>
      <c r="O35" s="62">
        <v>1610211</v>
      </c>
      <c r="P35" s="62">
        <v>2069310</v>
      </c>
      <c r="Q35" s="62">
        <v>2807833</v>
      </c>
      <c r="R35" s="62">
        <v>1956577</v>
      </c>
      <c r="S35" s="62">
        <v>1815809</v>
      </c>
    </row>
    <row r="36" spans="1:19" ht="14.5" x14ac:dyDescent="0.35">
      <c r="A36" t="str">
        <f t="shared" si="10"/>
        <v>Kärnten04</v>
      </c>
      <c r="B36">
        <v>36</v>
      </c>
      <c r="C36" s="61" t="s">
        <v>26</v>
      </c>
      <c r="D36" s="61" t="s">
        <v>44</v>
      </c>
      <c r="E36" s="62">
        <v>31348155</v>
      </c>
      <c r="F36" s="62">
        <v>36728693</v>
      </c>
      <c r="G36" s="62">
        <v>43986069</v>
      </c>
      <c r="H36" s="62">
        <v>45925099</v>
      </c>
      <c r="I36" s="62">
        <v>44067616</v>
      </c>
      <c r="J36" s="62">
        <v>44135459</v>
      </c>
      <c r="K36" s="62">
        <v>43598570</v>
      </c>
      <c r="L36" s="62">
        <v>49189323</v>
      </c>
      <c r="M36" s="62">
        <v>50242730</v>
      </c>
      <c r="N36" s="62">
        <v>48736066</v>
      </c>
      <c r="O36" s="62">
        <v>52750484</v>
      </c>
      <c r="P36" s="62">
        <v>54005224</v>
      </c>
      <c r="Q36" s="62">
        <v>63461757</v>
      </c>
      <c r="R36" s="62">
        <v>67960510</v>
      </c>
      <c r="S36" s="62">
        <v>73362362</v>
      </c>
    </row>
    <row r="37" spans="1:19" ht="14.5" x14ac:dyDescent="0.35">
      <c r="A37" t="str">
        <f t="shared" si="10"/>
        <v>Niederösterreich04</v>
      </c>
      <c r="B37">
        <v>37</v>
      </c>
      <c r="C37" s="61" t="s">
        <v>27</v>
      </c>
      <c r="D37" s="61" t="s">
        <v>44</v>
      </c>
      <c r="E37" s="62">
        <v>213427917</v>
      </c>
      <c r="F37" s="62">
        <v>212083966</v>
      </c>
      <c r="G37" s="62">
        <v>216226091</v>
      </c>
      <c r="H37" s="62">
        <v>220504371</v>
      </c>
      <c r="I37" s="62">
        <v>227170901</v>
      </c>
      <c r="J37" s="62">
        <v>221614227</v>
      </c>
      <c r="K37" s="62">
        <v>220129752</v>
      </c>
      <c r="L37" s="62">
        <v>242925404</v>
      </c>
      <c r="M37" s="62">
        <v>239539231</v>
      </c>
      <c r="N37" s="62">
        <v>258305632</v>
      </c>
      <c r="O37" s="62">
        <v>289842569</v>
      </c>
      <c r="P37" s="62">
        <v>299293025</v>
      </c>
      <c r="Q37" s="62">
        <v>398975805</v>
      </c>
      <c r="R37" s="62">
        <v>453622861</v>
      </c>
      <c r="S37" s="62">
        <v>496468418</v>
      </c>
    </row>
    <row r="38" spans="1:19" ht="14.5" x14ac:dyDescent="0.35">
      <c r="A38" t="str">
        <f t="shared" si="10"/>
        <v>Oberösterreich04</v>
      </c>
      <c r="B38">
        <v>38</v>
      </c>
      <c r="C38" s="61" t="s">
        <v>28</v>
      </c>
      <c r="D38" s="61" t="s">
        <v>44</v>
      </c>
      <c r="E38" s="62">
        <v>272332958</v>
      </c>
      <c r="F38" s="62">
        <v>298841435</v>
      </c>
      <c r="G38" s="62">
        <v>342769344</v>
      </c>
      <c r="H38" s="62">
        <v>370996626</v>
      </c>
      <c r="I38" s="62">
        <v>368709636</v>
      </c>
      <c r="J38" s="62">
        <v>332884316</v>
      </c>
      <c r="K38" s="62">
        <v>283327599</v>
      </c>
      <c r="L38" s="62">
        <v>333877209</v>
      </c>
      <c r="M38" s="62">
        <v>330890761</v>
      </c>
      <c r="N38" s="62">
        <v>312349180</v>
      </c>
      <c r="O38" s="62">
        <v>309290409</v>
      </c>
      <c r="P38" s="62">
        <v>315951680</v>
      </c>
      <c r="Q38" s="62">
        <v>437300562</v>
      </c>
      <c r="R38" s="62">
        <v>377015009</v>
      </c>
      <c r="S38" s="62">
        <v>397678478</v>
      </c>
    </row>
    <row r="39" spans="1:19" ht="14.5" x14ac:dyDescent="0.35">
      <c r="A39" t="str">
        <f t="shared" si="10"/>
        <v>Salzburg04</v>
      </c>
      <c r="B39">
        <v>39</v>
      </c>
      <c r="C39" s="61" t="s">
        <v>29</v>
      </c>
      <c r="D39" s="61" t="s">
        <v>44</v>
      </c>
      <c r="E39" s="62">
        <v>151283724</v>
      </c>
      <c r="F39" s="62">
        <v>153954757</v>
      </c>
      <c r="G39" s="62">
        <v>164292750</v>
      </c>
      <c r="H39" s="62">
        <v>175787615</v>
      </c>
      <c r="I39" s="62">
        <v>194401334</v>
      </c>
      <c r="J39" s="62">
        <v>201779728</v>
      </c>
      <c r="K39" s="62">
        <v>188231793</v>
      </c>
      <c r="L39" s="62">
        <v>190340947</v>
      </c>
      <c r="M39" s="62">
        <v>199945587</v>
      </c>
      <c r="N39" s="62">
        <v>219862259</v>
      </c>
      <c r="O39" s="62">
        <v>236651339</v>
      </c>
      <c r="P39" s="62">
        <v>251408780</v>
      </c>
      <c r="Q39" s="62">
        <v>282322322</v>
      </c>
      <c r="R39" s="62">
        <v>312269354</v>
      </c>
      <c r="S39" s="62">
        <v>302748654</v>
      </c>
    </row>
    <row r="40" spans="1:19" ht="14.5" x14ac:dyDescent="0.35">
      <c r="A40" t="str">
        <f t="shared" si="10"/>
        <v>Steiermark04</v>
      </c>
      <c r="B40">
        <v>40</v>
      </c>
      <c r="C40" s="61" t="s">
        <v>30</v>
      </c>
      <c r="D40" s="61" t="s">
        <v>44</v>
      </c>
      <c r="E40" s="62">
        <v>81824328</v>
      </c>
      <c r="F40" s="62">
        <v>83440444</v>
      </c>
      <c r="G40" s="62">
        <v>104003798</v>
      </c>
      <c r="H40" s="62">
        <v>108872017</v>
      </c>
      <c r="I40" s="62">
        <v>122977586</v>
      </c>
      <c r="J40" s="62">
        <v>133810847</v>
      </c>
      <c r="K40" s="62">
        <v>182414967</v>
      </c>
      <c r="L40" s="62">
        <v>146141094</v>
      </c>
      <c r="M40" s="62">
        <v>185596840</v>
      </c>
      <c r="N40" s="62">
        <v>166789527</v>
      </c>
      <c r="O40" s="62">
        <v>172461652</v>
      </c>
      <c r="P40" s="62">
        <v>140639547</v>
      </c>
      <c r="Q40" s="62">
        <v>175687934</v>
      </c>
      <c r="R40" s="62">
        <v>184535094</v>
      </c>
      <c r="S40" s="62">
        <v>187552421</v>
      </c>
    </row>
    <row r="41" spans="1:19" ht="14.5" x14ac:dyDescent="0.35">
      <c r="A41" t="str">
        <f t="shared" si="10"/>
        <v>Tirol04</v>
      </c>
      <c r="B41">
        <v>41</v>
      </c>
      <c r="C41" s="61" t="s">
        <v>31</v>
      </c>
      <c r="D41" s="61" t="s">
        <v>44</v>
      </c>
      <c r="E41" s="62">
        <v>72002516</v>
      </c>
      <c r="F41" s="62">
        <v>76623158</v>
      </c>
      <c r="G41" s="62">
        <v>61538087</v>
      </c>
      <c r="H41" s="62">
        <v>75022081</v>
      </c>
      <c r="I41" s="62">
        <v>85997178</v>
      </c>
      <c r="J41" s="62">
        <v>85544754</v>
      </c>
      <c r="K41" s="62">
        <v>78876062</v>
      </c>
      <c r="L41" s="62">
        <v>75604996</v>
      </c>
      <c r="M41" s="62">
        <v>79060724</v>
      </c>
      <c r="N41" s="62">
        <v>88163923</v>
      </c>
      <c r="O41" s="62">
        <v>79477432</v>
      </c>
      <c r="P41" s="62">
        <v>95151063</v>
      </c>
      <c r="Q41" s="62">
        <v>111551651</v>
      </c>
      <c r="R41" s="62">
        <v>124262844</v>
      </c>
      <c r="S41" s="62">
        <v>115029672</v>
      </c>
    </row>
    <row r="42" spans="1:19" ht="14.5" x14ac:dyDescent="0.35">
      <c r="A42" t="str">
        <f t="shared" si="10"/>
        <v>Vorarlberg04</v>
      </c>
      <c r="B42">
        <v>42</v>
      </c>
      <c r="C42" s="61" t="s">
        <v>32</v>
      </c>
      <c r="D42" s="61" t="s">
        <v>44</v>
      </c>
      <c r="E42" s="62">
        <v>98725794</v>
      </c>
      <c r="F42" s="62">
        <v>120089930</v>
      </c>
      <c r="G42" s="62">
        <v>120552778</v>
      </c>
      <c r="H42" s="62">
        <v>129904418</v>
      </c>
      <c r="I42" s="62">
        <v>139824221</v>
      </c>
      <c r="J42" s="62">
        <v>137278287</v>
      </c>
      <c r="K42" s="62">
        <v>137247609</v>
      </c>
      <c r="L42" s="62">
        <v>151813314</v>
      </c>
      <c r="M42" s="62">
        <v>159904181</v>
      </c>
      <c r="N42" s="62">
        <v>173605221</v>
      </c>
      <c r="O42" s="62">
        <v>184877824</v>
      </c>
      <c r="P42" s="62">
        <v>198772509</v>
      </c>
      <c r="Q42" s="62">
        <v>250215855</v>
      </c>
      <c r="R42" s="62">
        <v>229017893</v>
      </c>
      <c r="S42" s="62">
        <v>223809403</v>
      </c>
    </row>
    <row r="43" spans="1:19" ht="14.5" x14ac:dyDescent="0.35">
      <c r="A43" t="str">
        <f t="shared" si="10"/>
        <v>Wien04</v>
      </c>
      <c r="B43">
        <v>43</v>
      </c>
      <c r="C43" s="61" t="s">
        <v>33</v>
      </c>
      <c r="D43" s="61" t="s">
        <v>44</v>
      </c>
      <c r="E43" s="62">
        <v>11464166</v>
      </c>
      <c r="F43" s="62">
        <v>13098513</v>
      </c>
      <c r="G43" s="62">
        <v>16859560</v>
      </c>
      <c r="H43" s="62">
        <v>22235795</v>
      </c>
      <c r="I43" s="62">
        <v>25514849</v>
      </c>
      <c r="J43" s="62">
        <v>30214709</v>
      </c>
      <c r="K43" s="62">
        <v>30112108</v>
      </c>
      <c r="L43" s="62">
        <v>34520775</v>
      </c>
      <c r="M43" s="62">
        <v>36537236</v>
      </c>
      <c r="N43" s="62">
        <v>39778701</v>
      </c>
      <c r="O43" s="62">
        <v>33249145</v>
      </c>
      <c r="P43" s="62">
        <v>35469276</v>
      </c>
      <c r="Q43" s="62">
        <v>37608440</v>
      </c>
      <c r="R43" s="62">
        <v>27484733</v>
      </c>
      <c r="S43" s="62">
        <v>27659592</v>
      </c>
    </row>
    <row r="44" spans="1:19" ht="14.5" x14ac:dyDescent="0.35">
      <c r="A44" t="str">
        <f t="shared" si="10"/>
        <v>Österreich04</v>
      </c>
      <c r="B44">
        <v>44</v>
      </c>
      <c r="C44" s="61" t="s">
        <v>34</v>
      </c>
      <c r="D44" s="61" t="s">
        <v>44</v>
      </c>
      <c r="E44" s="62">
        <v>933442299</v>
      </c>
      <c r="F44" s="62">
        <v>996004786</v>
      </c>
      <c r="G44" s="62">
        <v>1071790066</v>
      </c>
      <c r="H44" s="62">
        <v>1150560911</v>
      </c>
      <c r="I44" s="62">
        <v>1209885261</v>
      </c>
      <c r="J44" s="62">
        <v>1188477484</v>
      </c>
      <c r="K44" s="62">
        <v>1164939225</v>
      </c>
      <c r="L44" s="62">
        <v>1225498620</v>
      </c>
      <c r="M44" s="62">
        <v>1282990168</v>
      </c>
      <c r="N44" s="62">
        <v>1309325845</v>
      </c>
      <c r="O44" s="62">
        <v>1360211065</v>
      </c>
      <c r="P44" s="62">
        <v>1392760414</v>
      </c>
      <c r="Q44" s="62">
        <v>1759932159</v>
      </c>
      <c r="R44" s="62">
        <v>1778124875</v>
      </c>
      <c r="S44" s="62">
        <v>1826124809</v>
      </c>
    </row>
    <row r="45" spans="1:19" ht="14.5" x14ac:dyDescent="0.35">
      <c r="A45" t="str">
        <f t="shared" si="10"/>
        <v>Burgenland05</v>
      </c>
      <c r="B45">
        <v>45</v>
      </c>
      <c r="C45" s="61" t="s">
        <v>25</v>
      </c>
      <c r="D45" s="61" t="s">
        <v>45</v>
      </c>
      <c r="E45" s="62">
        <v>1282637</v>
      </c>
      <c r="F45" s="62">
        <v>118294</v>
      </c>
      <c r="G45" s="62">
        <v>191181</v>
      </c>
      <c r="H45" s="62">
        <v>155444</v>
      </c>
      <c r="I45" s="62">
        <v>130571</v>
      </c>
      <c r="J45" s="62">
        <v>72130</v>
      </c>
      <c r="K45" s="62">
        <v>59331</v>
      </c>
      <c r="L45" s="62">
        <v>20863</v>
      </c>
      <c r="M45" s="62">
        <v>174390</v>
      </c>
      <c r="N45" s="62">
        <v>38086</v>
      </c>
      <c r="O45" s="62">
        <v>38973</v>
      </c>
      <c r="P45" s="62">
        <v>119991</v>
      </c>
      <c r="Q45" s="62">
        <v>187283</v>
      </c>
      <c r="R45" s="62">
        <v>111057</v>
      </c>
      <c r="S45" s="62">
        <v>76691</v>
      </c>
    </row>
    <row r="46" spans="1:19" ht="14.5" x14ac:dyDescent="0.35">
      <c r="A46" t="str">
        <f t="shared" si="10"/>
        <v>Kärnten05</v>
      </c>
      <c r="B46">
        <v>46</v>
      </c>
      <c r="C46" s="61" t="s">
        <v>26</v>
      </c>
      <c r="D46" s="61" t="s">
        <v>45</v>
      </c>
      <c r="E46" s="62">
        <v>1239943</v>
      </c>
      <c r="F46" s="62">
        <v>1843372</v>
      </c>
      <c r="G46" s="62">
        <v>2360319</v>
      </c>
      <c r="H46" s="62">
        <v>2343439</v>
      </c>
      <c r="I46" s="62">
        <v>2518246</v>
      </c>
      <c r="J46" s="62">
        <v>3014833</v>
      </c>
      <c r="K46" s="62">
        <v>2223934</v>
      </c>
      <c r="L46" s="62">
        <v>1991733</v>
      </c>
      <c r="M46" s="62">
        <v>1629975</v>
      </c>
      <c r="N46" s="62">
        <v>1649872</v>
      </c>
      <c r="O46" s="62">
        <v>2104433</v>
      </c>
      <c r="P46" s="62">
        <v>3431492</v>
      </c>
      <c r="Q46" s="62">
        <v>2713780</v>
      </c>
      <c r="R46" s="62">
        <v>2164528</v>
      </c>
      <c r="S46" s="62">
        <v>1023085</v>
      </c>
    </row>
    <row r="47" spans="1:19" ht="14.5" x14ac:dyDescent="0.35">
      <c r="A47" t="str">
        <f t="shared" si="10"/>
        <v>Niederösterreich05</v>
      </c>
      <c r="B47">
        <v>47</v>
      </c>
      <c r="C47" s="61" t="s">
        <v>27</v>
      </c>
      <c r="D47" s="61" t="s">
        <v>45</v>
      </c>
      <c r="E47" s="62">
        <v>4510071</v>
      </c>
      <c r="F47" s="62">
        <v>3540746</v>
      </c>
      <c r="G47" s="62">
        <v>5649405</v>
      </c>
      <c r="H47" s="62">
        <v>5554614</v>
      </c>
      <c r="I47" s="62">
        <v>5584634</v>
      </c>
      <c r="J47" s="62">
        <v>6095624</v>
      </c>
      <c r="K47" s="62">
        <v>5120051</v>
      </c>
      <c r="L47" s="62">
        <v>6792085</v>
      </c>
      <c r="M47" s="62">
        <v>5693218</v>
      </c>
      <c r="N47" s="62">
        <v>6371490</v>
      </c>
      <c r="O47" s="62">
        <v>7448669</v>
      </c>
      <c r="P47" s="62">
        <v>12281610</v>
      </c>
      <c r="Q47" s="62">
        <v>10066058</v>
      </c>
      <c r="R47" s="62">
        <v>6182186</v>
      </c>
      <c r="S47" s="62">
        <v>7060096</v>
      </c>
    </row>
    <row r="48" spans="1:19" ht="14.5" x14ac:dyDescent="0.35">
      <c r="A48" t="str">
        <f t="shared" si="10"/>
        <v>Oberösterreich05</v>
      </c>
      <c r="B48">
        <v>48</v>
      </c>
      <c r="C48" s="61" t="s">
        <v>28</v>
      </c>
      <c r="D48" s="61" t="s">
        <v>45</v>
      </c>
      <c r="E48" s="62">
        <v>8249260</v>
      </c>
      <c r="F48" s="62">
        <v>10113002</v>
      </c>
      <c r="G48" s="62">
        <v>11857595</v>
      </c>
      <c r="H48" s="62">
        <v>16357413</v>
      </c>
      <c r="I48" s="62">
        <v>19032732</v>
      </c>
      <c r="J48" s="62">
        <v>15704318</v>
      </c>
      <c r="K48" s="62">
        <v>10955921</v>
      </c>
      <c r="L48" s="62">
        <v>12361552</v>
      </c>
      <c r="M48" s="62">
        <v>8615540</v>
      </c>
      <c r="N48" s="62">
        <v>7148531</v>
      </c>
      <c r="O48" s="62">
        <v>9228511</v>
      </c>
      <c r="P48" s="62">
        <v>12765828</v>
      </c>
      <c r="Q48" s="62">
        <v>19343092</v>
      </c>
      <c r="R48" s="62">
        <v>18710439</v>
      </c>
      <c r="S48" s="62">
        <v>14569057</v>
      </c>
    </row>
    <row r="49" spans="1:19" ht="14.5" x14ac:dyDescent="0.35">
      <c r="A49" t="str">
        <f t="shared" si="10"/>
        <v>Salzburg05</v>
      </c>
      <c r="B49">
        <v>49</v>
      </c>
      <c r="C49" s="61" t="s">
        <v>29</v>
      </c>
      <c r="D49" s="61" t="s">
        <v>45</v>
      </c>
      <c r="E49" s="62">
        <v>9869996</v>
      </c>
      <c r="F49" s="62">
        <v>13367322</v>
      </c>
      <c r="G49" s="62">
        <v>18486728</v>
      </c>
      <c r="H49" s="62">
        <v>14327357</v>
      </c>
      <c r="I49" s="62">
        <v>12933307</v>
      </c>
      <c r="J49" s="62">
        <v>11054992</v>
      </c>
      <c r="K49" s="62">
        <v>10733755</v>
      </c>
      <c r="L49" s="62">
        <v>12105707</v>
      </c>
      <c r="M49" s="62">
        <v>15452614</v>
      </c>
      <c r="N49" s="62">
        <v>13036274</v>
      </c>
      <c r="O49" s="62">
        <v>13306553</v>
      </c>
      <c r="P49" s="62">
        <v>16582683</v>
      </c>
      <c r="Q49" s="62">
        <v>20830516</v>
      </c>
      <c r="R49" s="62">
        <v>18634480</v>
      </c>
      <c r="S49" s="62">
        <v>17292261</v>
      </c>
    </row>
    <row r="50" spans="1:19" ht="14.5" x14ac:dyDescent="0.35">
      <c r="A50" t="str">
        <f t="shared" si="10"/>
        <v>Steiermark05</v>
      </c>
      <c r="B50">
        <v>50</v>
      </c>
      <c r="C50" s="61" t="s">
        <v>30</v>
      </c>
      <c r="D50" s="61" t="s">
        <v>45</v>
      </c>
      <c r="E50" s="62">
        <v>2471809</v>
      </c>
      <c r="F50" s="62">
        <v>2887792</v>
      </c>
      <c r="G50" s="62">
        <v>2824925</v>
      </c>
      <c r="H50" s="62">
        <v>2837629</v>
      </c>
      <c r="I50" s="62">
        <v>3257157</v>
      </c>
      <c r="J50" s="62">
        <v>3025777</v>
      </c>
      <c r="K50" s="62">
        <v>2088321</v>
      </c>
      <c r="L50" s="62">
        <v>2365604</v>
      </c>
      <c r="M50" s="62">
        <v>3046961</v>
      </c>
      <c r="N50" s="62">
        <v>2492571</v>
      </c>
      <c r="O50" s="62">
        <v>3320524</v>
      </c>
      <c r="P50" s="62">
        <v>4830799</v>
      </c>
      <c r="Q50" s="62">
        <v>5046721</v>
      </c>
      <c r="R50" s="62">
        <v>5612661</v>
      </c>
      <c r="S50" s="62">
        <v>5919082</v>
      </c>
    </row>
    <row r="51" spans="1:19" ht="14.5" x14ac:dyDescent="0.35">
      <c r="A51" t="str">
        <f t="shared" si="10"/>
        <v>Tirol05</v>
      </c>
      <c r="B51">
        <v>51</v>
      </c>
      <c r="C51" s="61" t="s">
        <v>31</v>
      </c>
      <c r="D51" s="61" t="s">
        <v>45</v>
      </c>
      <c r="E51" s="62">
        <v>649353</v>
      </c>
      <c r="F51" s="62">
        <v>700410</v>
      </c>
      <c r="G51" s="62">
        <v>712271</v>
      </c>
      <c r="H51" s="62">
        <v>615881</v>
      </c>
      <c r="I51" s="62">
        <v>709982</v>
      </c>
      <c r="J51" s="62">
        <v>561913</v>
      </c>
      <c r="K51" s="62">
        <v>728549</v>
      </c>
      <c r="L51" s="62">
        <v>634955</v>
      </c>
      <c r="M51" s="62">
        <v>1127916</v>
      </c>
      <c r="N51" s="62">
        <v>566838</v>
      </c>
      <c r="O51" s="62">
        <v>159085</v>
      </c>
      <c r="P51" s="62">
        <v>452667</v>
      </c>
      <c r="Q51" s="62">
        <v>523283</v>
      </c>
      <c r="R51" s="62">
        <v>369176</v>
      </c>
      <c r="S51" s="62">
        <v>255511</v>
      </c>
    </row>
    <row r="52" spans="1:19" ht="14.5" x14ac:dyDescent="0.35">
      <c r="A52" t="str">
        <f t="shared" si="10"/>
        <v>Vorarlberg05</v>
      </c>
      <c r="B52">
        <v>52</v>
      </c>
      <c r="C52" s="61" t="s">
        <v>32</v>
      </c>
      <c r="D52" s="61" t="s">
        <v>45</v>
      </c>
      <c r="E52" s="62">
        <v>1803840</v>
      </c>
      <c r="F52" s="62">
        <v>1664409</v>
      </c>
      <c r="G52" s="62">
        <v>2547969</v>
      </c>
      <c r="H52" s="62">
        <v>2531948</v>
      </c>
      <c r="I52" s="62">
        <v>2646481</v>
      </c>
      <c r="J52" s="62">
        <v>2918599</v>
      </c>
      <c r="K52" s="62">
        <v>1939625</v>
      </c>
      <c r="L52" s="62">
        <v>3381643</v>
      </c>
      <c r="M52" s="62">
        <v>3024863</v>
      </c>
      <c r="N52" s="62">
        <v>1231588</v>
      </c>
      <c r="O52" s="62">
        <v>488095</v>
      </c>
      <c r="P52" s="62">
        <v>917038</v>
      </c>
      <c r="Q52" s="62">
        <v>1145993</v>
      </c>
      <c r="R52" s="62">
        <v>1174525</v>
      </c>
      <c r="S52" s="62">
        <v>888942</v>
      </c>
    </row>
    <row r="53" spans="1:19" ht="14.5" x14ac:dyDescent="0.35">
      <c r="A53" t="str">
        <f t="shared" si="10"/>
        <v>Wien05</v>
      </c>
      <c r="B53">
        <v>53</v>
      </c>
      <c r="C53" s="61" t="s">
        <v>33</v>
      </c>
      <c r="D53" s="61" t="s">
        <v>45</v>
      </c>
      <c r="E53" s="62">
        <v>11607816</v>
      </c>
      <c r="F53" s="62">
        <v>21241104</v>
      </c>
      <c r="G53" s="62">
        <v>22702428</v>
      </c>
      <c r="H53" s="62">
        <v>15347884</v>
      </c>
      <c r="I53" s="62">
        <v>13428617</v>
      </c>
      <c r="J53" s="62">
        <v>12326070</v>
      </c>
      <c r="K53" s="62">
        <v>12642392</v>
      </c>
      <c r="L53" s="62">
        <v>13721481</v>
      </c>
      <c r="M53" s="62">
        <v>16027944</v>
      </c>
      <c r="N53" s="62">
        <v>16270705</v>
      </c>
      <c r="O53" s="62">
        <v>14587137</v>
      </c>
      <c r="P53" s="62">
        <v>16921166</v>
      </c>
      <c r="Q53" s="62">
        <v>19285222</v>
      </c>
      <c r="R53" s="62">
        <v>18807926</v>
      </c>
      <c r="S53" s="62">
        <v>17687230</v>
      </c>
    </row>
    <row r="54" spans="1:19" ht="14.5" x14ac:dyDescent="0.35">
      <c r="A54" t="str">
        <f t="shared" si="10"/>
        <v>Österreich05</v>
      </c>
      <c r="B54">
        <v>54</v>
      </c>
      <c r="C54" s="61" t="s">
        <v>34</v>
      </c>
      <c r="D54" s="61" t="s">
        <v>45</v>
      </c>
      <c r="E54" s="62">
        <v>41684725</v>
      </c>
      <c r="F54" s="62">
        <v>55476451</v>
      </c>
      <c r="G54" s="62">
        <v>67332821</v>
      </c>
      <c r="H54" s="62">
        <v>60071609</v>
      </c>
      <c r="I54" s="62">
        <v>60241727</v>
      </c>
      <c r="J54" s="62">
        <v>54774256</v>
      </c>
      <c r="K54" s="62">
        <v>46491879</v>
      </c>
      <c r="L54" s="62">
        <v>53375623</v>
      </c>
      <c r="M54" s="62">
        <v>54793421</v>
      </c>
      <c r="N54" s="62">
        <v>48805955</v>
      </c>
      <c r="O54" s="62">
        <v>50681980</v>
      </c>
      <c r="P54" s="62">
        <v>68303274</v>
      </c>
      <c r="Q54" s="62">
        <v>79141948</v>
      </c>
      <c r="R54" s="62">
        <v>71766978</v>
      </c>
      <c r="S54" s="62">
        <v>64771955</v>
      </c>
    </row>
    <row r="55" spans="1:19" ht="14.5" x14ac:dyDescent="0.35">
      <c r="A55" t="str">
        <f t="shared" si="10"/>
        <v>Burgenland06</v>
      </c>
      <c r="B55">
        <v>55</v>
      </c>
      <c r="C55" s="61" t="s">
        <v>25</v>
      </c>
      <c r="D55" s="61" t="s">
        <v>46</v>
      </c>
      <c r="E55" s="62">
        <v>4971400</v>
      </c>
      <c r="F55" s="62">
        <v>5855286</v>
      </c>
      <c r="G55" s="62">
        <v>4429678</v>
      </c>
      <c r="H55" s="62">
        <v>3976053</v>
      </c>
      <c r="I55" s="62">
        <v>3728293</v>
      </c>
      <c r="J55" s="62">
        <v>3839114</v>
      </c>
      <c r="K55" s="62">
        <v>3935707</v>
      </c>
      <c r="L55" s="62">
        <v>6536984</v>
      </c>
      <c r="M55" s="62">
        <v>5827812</v>
      </c>
      <c r="N55" s="62">
        <v>6041619</v>
      </c>
      <c r="O55" s="62">
        <v>5141962</v>
      </c>
      <c r="P55" s="62">
        <v>6053331</v>
      </c>
      <c r="Q55" s="62">
        <v>7578304</v>
      </c>
      <c r="R55" s="62">
        <v>7771788</v>
      </c>
      <c r="S55" s="62">
        <v>7278111</v>
      </c>
    </row>
    <row r="56" spans="1:19" ht="14.5" x14ac:dyDescent="0.35">
      <c r="A56" t="str">
        <f t="shared" si="10"/>
        <v>Kärnten06</v>
      </c>
      <c r="B56">
        <v>56</v>
      </c>
      <c r="C56" s="61" t="s">
        <v>26</v>
      </c>
      <c r="D56" s="61" t="s">
        <v>46</v>
      </c>
      <c r="E56" s="62">
        <v>1380741</v>
      </c>
      <c r="F56" s="62">
        <v>1468682</v>
      </c>
      <c r="G56" s="62">
        <v>1303224</v>
      </c>
      <c r="H56" s="62">
        <v>1641660</v>
      </c>
      <c r="I56" s="62">
        <v>660627</v>
      </c>
      <c r="J56" s="62">
        <v>551674</v>
      </c>
      <c r="K56" s="62">
        <v>677522</v>
      </c>
      <c r="L56" s="62">
        <v>585586</v>
      </c>
      <c r="M56" s="62">
        <v>818969</v>
      </c>
      <c r="N56" s="62">
        <v>759193</v>
      </c>
      <c r="O56" s="62">
        <v>655567</v>
      </c>
      <c r="P56" s="62">
        <v>848798</v>
      </c>
      <c r="Q56" s="62">
        <v>1114870</v>
      </c>
      <c r="R56" s="62">
        <v>1505793</v>
      </c>
      <c r="S56" s="62">
        <v>1342835</v>
      </c>
    </row>
    <row r="57" spans="1:19" ht="14.5" x14ac:dyDescent="0.35">
      <c r="A57" t="str">
        <f t="shared" si="10"/>
        <v>Niederösterreich06</v>
      </c>
      <c r="B57">
        <v>57</v>
      </c>
      <c r="C57" s="61" t="s">
        <v>27</v>
      </c>
      <c r="D57" s="61" t="s">
        <v>46</v>
      </c>
      <c r="E57" s="62">
        <v>4033892</v>
      </c>
      <c r="F57" s="62">
        <v>2795707</v>
      </c>
      <c r="G57" s="62">
        <v>2509461</v>
      </c>
      <c r="H57" s="62">
        <v>2673994</v>
      </c>
      <c r="I57" s="62">
        <v>2804806</v>
      </c>
      <c r="J57" s="62">
        <v>2893439</v>
      </c>
      <c r="K57" s="62">
        <v>3197985</v>
      </c>
      <c r="L57" s="62">
        <v>2963140</v>
      </c>
      <c r="M57" s="62">
        <v>5154187</v>
      </c>
      <c r="N57" s="62">
        <v>6061531</v>
      </c>
      <c r="O57" s="62">
        <v>9720655</v>
      </c>
      <c r="P57" s="62">
        <v>8548480</v>
      </c>
      <c r="Q57" s="62">
        <v>9204812</v>
      </c>
      <c r="R57" s="62">
        <v>8662611</v>
      </c>
      <c r="S57" s="62">
        <v>7845542</v>
      </c>
    </row>
    <row r="58" spans="1:19" ht="14.5" x14ac:dyDescent="0.35">
      <c r="A58" t="str">
        <f t="shared" si="10"/>
        <v>Oberösterreich06</v>
      </c>
      <c r="B58">
        <v>58</v>
      </c>
      <c r="C58" s="61" t="s">
        <v>28</v>
      </c>
      <c r="D58" s="61" t="s">
        <v>46</v>
      </c>
      <c r="E58" s="62">
        <v>3853179</v>
      </c>
      <c r="F58" s="62">
        <v>3982792</v>
      </c>
      <c r="G58" s="62">
        <v>3883398</v>
      </c>
      <c r="H58" s="62">
        <v>3644106</v>
      </c>
      <c r="I58" s="62">
        <v>3293087</v>
      </c>
      <c r="J58" s="62">
        <v>2559044</v>
      </c>
      <c r="K58" s="62">
        <v>3369369</v>
      </c>
      <c r="L58" s="62">
        <v>3021949</v>
      </c>
      <c r="M58" s="62">
        <v>4257881</v>
      </c>
      <c r="N58" s="62">
        <v>4083103</v>
      </c>
      <c r="O58" s="62">
        <v>3940697</v>
      </c>
      <c r="P58" s="62">
        <v>3500487</v>
      </c>
      <c r="Q58" s="62">
        <v>4806629</v>
      </c>
      <c r="R58" s="62">
        <v>5825451</v>
      </c>
      <c r="S58" s="62">
        <v>4628033</v>
      </c>
    </row>
    <row r="59" spans="1:19" ht="14.5" x14ac:dyDescent="0.35">
      <c r="A59" t="str">
        <f t="shared" si="10"/>
        <v>Salzburg06</v>
      </c>
      <c r="B59">
        <v>59</v>
      </c>
      <c r="C59" s="61" t="s">
        <v>29</v>
      </c>
      <c r="D59" s="61" t="s">
        <v>46</v>
      </c>
      <c r="E59" s="62">
        <v>1602276</v>
      </c>
      <c r="F59" s="62">
        <v>1568401</v>
      </c>
      <c r="G59" s="62">
        <v>1565575</v>
      </c>
      <c r="H59" s="62">
        <v>1591736</v>
      </c>
      <c r="I59" s="62">
        <v>1683788</v>
      </c>
      <c r="J59" s="62">
        <v>1550542</v>
      </c>
      <c r="K59" s="62">
        <v>1649796</v>
      </c>
      <c r="L59" s="62">
        <v>1493604</v>
      </c>
      <c r="M59" s="62">
        <v>2021026</v>
      </c>
      <c r="N59" s="62">
        <v>1661493</v>
      </c>
      <c r="O59" s="62">
        <v>1967007</v>
      </c>
      <c r="P59" s="62">
        <v>2299970</v>
      </c>
      <c r="Q59" s="62">
        <v>2664771</v>
      </c>
      <c r="R59" s="62">
        <v>3070179</v>
      </c>
      <c r="S59" s="62">
        <v>2689037</v>
      </c>
    </row>
    <row r="60" spans="1:19" ht="14.5" x14ac:dyDescent="0.35">
      <c r="A60" t="str">
        <f t="shared" si="10"/>
        <v>Steiermark06</v>
      </c>
      <c r="B60">
        <v>60</v>
      </c>
      <c r="C60" s="61" t="s">
        <v>30</v>
      </c>
      <c r="D60" s="61" t="s">
        <v>46</v>
      </c>
      <c r="E60" s="62">
        <v>11241383</v>
      </c>
      <c r="F60" s="62">
        <v>10415084</v>
      </c>
      <c r="G60" s="62">
        <v>11490240</v>
      </c>
      <c r="H60" s="62">
        <v>11377484</v>
      </c>
      <c r="I60" s="62">
        <v>10822566</v>
      </c>
      <c r="J60" s="62">
        <v>8844329</v>
      </c>
      <c r="K60" s="62">
        <v>9076885</v>
      </c>
      <c r="L60" s="62">
        <v>7459159</v>
      </c>
      <c r="M60" s="62">
        <v>9773938</v>
      </c>
      <c r="N60" s="62">
        <v>9354868</v>
      </c>
      <c r="O60" s="62">
        <v>10168980</v>
      </c>
      <c r="P60" s="62">
        <v>7963965</v>
      </c>
      <c r="Q60" s="62">
        <v>9237144</v>
      </c>
      <c r="R60" s="62">
        <v>13328721</v>
      </c>
      <c r="S60" s="62">
        <v>12311007</v>
      </c>
    </row>
    <row r="61" spans="1:19" ht="14.5" x14ac:dyDescent="0.35">
      <c r="A61" t="str">
        <f t="shared" si="10"/>
        <v>Tirol06</v>
      </c>
      <c r="B61">
        <v>61</v>
      </c>
      <c r="C61" s="61" t="s">
        <v>31</v>
      </c>
      <c r="D61" s="61" t="s">
        <v>46</v>
      </c>
      <c r="E61" s="62">
        <v>1316318</v>
      </c>
      <c r="F61" s="62">
        <v>1860733</v>
      </c>
      <c r="G61" s="62">
        <v>2150282</v>
      </c>
      <c r="H61" s="62">
        <v>2044520</v>
      </c>
      <c r="I61" s="62">
        <v>1824955</v>
      </c>
      <c r="J61" s="62">
        <v>1320233</v>
      </c>
      <c r="K61" s="62">
        <v>1559525</v>
      </c>
      <c r="L61" s="62">
        <v>1395816</v>
      </c>
      <c r="M61" s="62">
        <v>2112701</v>
      </c>
      <c r="N61" s="62">
        <v>1908569</v>
      </c>
      <c r="O61" s="62">
        <v>1636630</v>
      </c>
      <c r="P61" s="62">
        <v>2051647</v>
      </c>
      <c r="Q61" s="62">
        <v>2399229</v>
      </c>
      <c r="R61" s="62">
        <v>3030335</v>
      </c>
      <c r="S61" s="62">
        <v>2645508</v>
      </c>
    </row>
    <row r="62" spans="1:19" ht="14.5" x14ac:dyDescent="0.35">
      <c r="A62" t="str">
        <f t="shared" si="10"/>
        <v>Vorarlberg06</v>
      </c>
      <c r="B62">
        <v>62</v>
      </c>
      <c r="C62" s="61" t="s">
        <v>32</v>
      </c>
      <c r="D62" s="61" t="s">
        <v>46</v>
      </c>
      <c r="E62" s="62">
        <v>5122782</v>
      </c>
      <c r="F62" s="62">
        <v>5583674</v>
      </c>
      <c r="G62" s="62">
        <v>5340409</v>
      </c>
      <c r="H62" s="62">
        <v>5388327</v>
      </c>
      <c r="I62" s="62">
        <v>4961822</v>
      </c>
      <c r="J62" s="62">
        <v>4981802</v>
      </c>
      <c r="K62" s="62">
        <v>5275253</v>
      </c>
      <c r="L62" s="62">
        <v>4868622</v>
      </c>
      <c r="M62" s="62">
        <v>4971414</v>
      </c>
      <c r="N62" s="62">
        <v>4611422</v>
      </c>
      <c r="O62" s="62">
        <v>5524169</v>
      </c>
      <c r="P62" s="62">
        <v>6962814</v>
      </c>
      <c r="Q62" s="62">
        <v>6317678</v>
      </c>
      <c r="R62" s="62">
        <v>6566312</v>
      </c>
      <c r="S62" s="62">
        <v>5937847</v>
      </c>
    </row>
    <row r="63" spans="1:19" ht="14.5" x14ac:dyDescent="0.35">
      <c r="A63" t="str">
        <f t="shared" si="10"/>
        <v>Wien06</v>
      </c>
      <c r="B63">
        <v>63</v>
      </c>
      <c r="C63" s="61" t="s">
        <v>33</v>
      </c>
      <c r="D63" s="61" t="s">
        <v>46</v>
      </c>
      <c r="E63" s="62">
        <v>2591867</v>
      </c>
      <c r="F63" s="62">
        <v>3721618</v>
      </c>
      <c r="G63" s="62">
        <v>4270650</v>
      </c>
      <c r="H63" s="62">
        <v>3917014</v>
      </c>
      <c r="I63" s="62">
        <v>3451912</v>
      </c>
      <c r="J63" s="62">
        <v>2868434</v>
      </c>
      <c r="K63" s="62">
        <v>3170165</v>
      </c>
      <c r="L63" s="62">
        <v>2288397</v>
      </c>
      <c r="M63" s="62">
        <v>3181216</v>
      </c>
      <c r="N63" s="62">
        <v>4057082</v>
      </c>
      <c r="O63" s="62">
        <v>2618140</v>
      </c>
      <c r="P63" s="62">
        <v>3416631</v>
      </c>
      <c r="Q63" s="62">
        <v>3504828</v>
      </c>
      <c r="R63" s="62">
        <v>4810298</v>
      </c>
      <c r="S63" s="62">
        <v>10349054</v>
      </c>
    </row>
    <row r="64" spans="1:19" ht="14.5" x14ac:dyDescent="0.35">
      <c r="A64" t="str">
        <f t="shared" si="10"/>
        <v>Österreich06</v>
      </c>
      <c r="B64">
        <v>64</v>
      </c>
      <c r="C64" s="61" t="s">
        <v>34</v>
      </c>
      <c r="D64" s="61" t="s">
        <v>46</v>
      </c>
      <c r="E64" s="62">
        <v>36113838</v>
      </c>
      <c r="F64" s="62">
        <v>37251977</v>
      </c>
      <c r="G64" s="62">
        <v>36942917</v>
      </c>
      <c r="H64" s="62">
        <v>36254894</v>
      </c>
      <c r="I64" s="62">
        <v>33231856</v>
      </c>
      <c r="J64" s="62">
        <v>29408611</v>
      </c>
      <c r="K64" s="62">
        <v>31912207</v>
      </c>
      <c r="L64" s="62">
        <v>30613257</v>
      </c>
      <c r="M64" s="62">
        <v>38119144</v>
      </c>
      <c r="N64" s="62">
        <v>38538880</v>
      </c>
      <c r="O64" s="62">
        <v>41373807</v>
      </c>
      <c r="P64" s="62">
        <v>41646123</v>
      </c>
      <c r="Q64" s="62">
        <v>46828265</v>
      </c>
      <c r="R64" s="62">
        <v>54571488</v>
      </c>
      <c r="S64" s="62">
        <v>55026974</v>
      </c>
    </row>
    <row r="65" spans="1:19" ht="14.5" x14ac:dyDescent="0.35">
      <c r="A65" t="str">
        <f t="shared" si="10"/>
        <v>Burgenland07</v>
      </c>
      <c r="B65">
        <v>65</v>
      </c>
      <c r="C65" s="61" t="s">
        <v>25</v>
      </c>
      <c r="D65" s="61" t="s">
        <v>47</v>
      </c>
      <c r="E65" s="62">
        <v>2200315</v>
      </c>
      <c r="F65" s="62">
        <v>2183010</v>
      </c>
      <c r="G65" s="62">
        <v>1657454</v>
      </c>
      <c r="H65" s="62">
        <v>1182464</v>
      </c>
      <c r="I65" s="62">
        <v>1313543</v>
      </c>
      <c r="J65" s="62">
        <v>1223076</v>
      </c>
      <c r="K65" s="62">
        <v>1114662</v>
      </c>
      <c r="L65" s="62">
        <v>1512593</v>
      </c>
      <c r="M65" s="62">
        <v>2554801</v>
      </c>
      <c r="N65" s="62">
        <v>1544029</v>
      </c>
      <c r="O65" s="62">
        <v>1800027</v>
      </c>
      <c r="P65" s="62">
        <v>2609806</v>
      </c>
      <c r="Q65" s="62">
        <v>3128246</v>
      </c>
      <c r="R65" s="62">
        <v>5240903</v>
      </c>
      <c r="S65" s="62">
        <v>5053032</v>
      </c>
    </row>
    <row r="66" spans="1:19" ht="14.5" x14ac:dyDescent="0.35">
      <c r="A66" t="str">
        <f t="shared" si="10"/>
        <v>Kärnten07</v>
      </c>
      <c r="B66">
        <v>66</v>
      </c>
      <c r="C66" s="61" t="s">
        <v>26</v>
      </c>
      <c r="D66" s="61" t="s">
        <v>47</v>
      </c>
      <c r="E66" s="62">
        <v>878287</v>
      </c>
      <c r="F66" s="62">
        <v>936842</v>
      </c>
      <c r="G66" s="62">
        <v>901072</v>
      </c>
      <c r="H66" s="62">
        <v>961490</v>
      </c>
      <c r="I66" s="62">
        <v>1150960</v>
      </c>
      <c r="J66" s="62">
        <v>1111842</v>
      </c>
      <c r="K66" s="62">
        <v>872903</v>
      </c>
      <c r="L66" s="62">
        <v>862892</v>
      </c>
      <c r="M66" s="62">
        <v>1112795</v>
      </c>
      <c r="N66" s="62">
        <v>1531374</v>
      </c>
      <c r="O66" s="62">
        <v>2416933</v>
      </c>
      <c r="P66" s="62">
        <v>1245164</v>
      </c>
      <c r="Q66" s="62">
        <v>1122201</v>
      </c>
      <c r="R66" s="62">
        <v>2433948</v>
      </c>
      <c r="S66" s="62">
        <v>2432024</v>
      </c>
    </row>
    <row r="67" spans="1:19" ht="14.5" x14ac:dyDescent="0.35">
      <c r="A67" t="str">
        <f t="shared" si="10"/>
        <v>Niederösterreich07</v>
      </c>
      <c r="B67">
        <v>67</v>
      </c>
      <c r="C67" s="61" t="s">
        <v>27</v>
      </c>
      <c r="D67" s="61" t="s">
        <v>47</v>
      </c>
      <c r="E67" s="62">
        <v>50769485</v>
      </c>
      <c r="F67" s="62">
        <v>55313894</v>
      </c>
      <c r="G67" s="62">
        <v>46468952</v>
      </c>
      <c r="H67" s="62">
        <v>55195219</v>
      </c>
      <c r="I67" s="62">
        <v>49963689</v>
      </c>
      <c r="J67" s="62">
        <v>48629914</v>
      </c>
      <c r="K67" s="62">
        <v>59039410</v>
      </c>
      <c r="L67" s="62">
        <v>60244037</v>
      </c>
      <c r="M67" s="62">
        <v>70503872</v>
      </c>
      <c r="N67" s="62">
        <v>77283747</v>
      </c>
      <c r="O67" s="62">
        <v>71460122</v>
      </c>
      <c r="P67" s="62">
        <v>75914494</v>
      </c>
      <c r="Q67" s="62">
        <v>87555651</v>
      </c>
      <c r="R67" s="62">
        <v>109746142</v>
      </c>
      <c r="S67" s="62">
        <v>118231823</v>
      </c>
    </row>
    <row r="68" spans="1:19" ht="14.5" x14ac:dyDescent="0.35">
      <c r="A68" t="str">
        <f t="shared" si="10"/>
        <v>Oberösterreich07</v>
      </c>
      <c r="B68">
        <v>68</v>
      </c>
      <c r="C68" s="61" t="s">
        <v>28</v>
      </c>
      <c r="D68" s="61" t="s">
        <v>47</v>
      </c>
      <c r="E68" s="62">
        <v>12604301</v>
      </c>
      <c r="F68" s="62">
        <v>13819909</v>
      </c>
      <c r="G68" s="62">
        <v>13702552</v>
      </c>
      <c r="H68" s="62">
        <v>14264586</v>
      </c>
      <c r="I68" s="62">
        <v>15189437</v>
      </c>
      <c r="J68" s="62">
        <v>17388991</v>
      </c>
      <c r="K68" s="62">
        <v>20932858</v>
      </c>
      <c r="L68" s="62">
        <v>22450963</v>
      </c>
      <c r="M68" s="62">
        <v>20920560</v>
      </c>
      <c r="N68" s="62">
        <v>16855914</v>
      </c>
      <c r="O68" s="62">
        <v>16100034</v>
      </c>
      <c r="P68" s="62">
        <v>13240460</v>
      </c>
      <c r="Q68" s="62">
        <v>13947859</v>
      </c>
      <c r="R68" s="62">
        <v>17525505</v>
      </c>
      <c r="S68" s="62">
        <v>17781996</v>
      </c>
    </row>
    <row r="69" spans="1:19" ht="14.5" x14ac:dyDescent="0.35">
      <c r="A69" t="str">
        <f t="shared" si="10"/>
        <v>Salzburg07</v>
      </c>
      <c r="B69">
        <v>69</v>
      </c>
      <c r="C69" s="61" t="s">
        <v>29</v>
      </c>
      <c r="D69" s="61" t="s">
        <v>47</v>
      </c>
      <c r="E69" s="62">
        <v>2111972</v>
      </c>
      <c r="F69" s="62">
        <v>2235637</v>
      </c>
      <c r="G69" s="62">
        <v>2303907</v>
      </c>
      <c r="H69" s="62">
        <v>2241724</v>
      </c>
      <c r="I69" s="62">
        <v>2280194</v>
      </c>
      <c r="J69" s="62">
        <v>1981156</v>
      </c>
      <c r="K69" s="62">
        <v>2330891</v>
      </c>
      <c r="L69" s="62">
        <v>2248810</v>
      </c>
      <c r="M69" s="62">
        <v>2805305</v>
      </c>
      <c r="N69" s="62">
        <v>2540160</v>
      </c>
      <c r="O69" s="62">
        <v>2615668</v>
      </c>
      <c r="P69" s="62">
        <v>2838508</v>
      </c>
      <c r="Q69" s="62">
        <v>3215481</v>
      </c>
      <c r="R69" s="62">
        <v>4912539</v>
      </c>
      <c r="S69" s="62">
        <v>5632515</v>
      </c>
    </row>
    <row r="70" spans="1:19" ht="14.5" x14ac:dyDescent="0.35">
      <c r="A70" t="str">
        <f t="shared" ref="A70:A133" si="11">C70&amp;D70</f>
        <v>Steiermark07</v>
      </c>
      <c r="B70">
        <v>70</v>
      </c>
      <c r="C70" s="61" t="s">
        <v>30</v>
      </c>
      <c r="D70" s="61" t="s">
        <v>47</v>
      </c>
      <c r="E70" s="62">
        <v>25167018</v>
      </c>
      <c r="F70" s="62">
        <v>26038776</v>
      </c>
      <c r="G70" s="62">
        <v>24965980</v>
      </c>
      <c r="H70" s="62">
        <v>27820451</v>
      </c>
      <c r="I70" s="62">
        <v>23246310</v>
      </c>
      <c r="J70" s="62">
        <v>23088871</v>
      </c>
      <c r="K70" s="62">
        <v>23756803</v>
      </c>
      <c r="L70" s="62">
        <v>23339256</v>
      </c>
      <c r="M70" s="62">
        <v>24553069</v>
      </c>
      <c r="N70" s="62">
        <v>27406077</v>
      </c>
      <c r="O70" s="62">
        <v>23330596</v>
      </c>
      <c r="P70" s="62">
        <v>18048346</v>
      </c>
      <c r="Q70" s="62">
        <v>16860490</v>
      </c>
      <c r="R70" s="62">
        <v>19507763</v>
      </c>
      <c r="S70" s="62">
        <v>15924038</v>
      </c>
    </row>
    <row r="71" spans="1:19" ht="14.5" x14ac:dyDescent="0.35">
      <c r="A71" t="str">
        <f t="shared" si="11"/>
        <v>Tirol07</v>
      </c>
      <c r="B71">
        <v>71</v>
      </c>
      <c r="C71" s="61" t="s">
        <v>31</v>
      </c>
      <c r="D71" s="61" t="s">
        <v>47</v>
      </c>
      <c r="E71" s="62">
        <v>8662489</v>
      </c>
      <c r="F71" s="62">
        <v>9517300</v>
      </c>
      <c r="G71" s="62">
        <v>10469919</v>
      </c>
      <c r="H71" s="62">
        <v>11713411</v>
      </c>
      <c r="I71" s="62">
        <v>10444871</v>
      </c>
      <c r="J71" s="62">
        <v>10209756</v>
      </c>
      <c r="K71" s="62">
        <v>7113776</v>
      </c>
      <c r="L71" s="62">
        <v>7269804</v>
      </c>
      <c r="M71" s="62">
        <v>8720704</v>
      </c>
      <c r="N71" s="62">
        <v>9790583</v>
      </c>
      <c r="O71" s="62">
        <v>9004003</v>
      </c>
      <c r="P71" s="62">
        <v>9939099</v>
      </c>
      <c r="Q71" s="62">
        <v>9852337</v>
      </c>
      <c r="R71" s="62">
        <v>13590310</v>
      </c>
      <c r="S71" s="62">
        <v>13085740</v>
      </c>
    </row>
    <row r="72" spans="1:19" ht="14.5" x14ac:dyDescent="0.35">
      <c r="A72" t="str">
        <f t="shared" si="11"/>
        <v>Vorarlberg07</v>
      </c>
      <c r="B72">
        <v>72</v>
      </c>
      <c r="C72" s="61" t="s">
        <v>32</v>
      </c>
      <c r="D72" s="61" t="s">
        <v>47</v>
      </c>
      <c r="E72" s="62">
        <v>5271882</v>
      </c>
      <c r="F72" s="62">
        <v>4718471</v>
      </c>
      <c r="G72" s="62">
        <v>5313858</v>
      </c>
      <c r="H72" s="62">
        <v>6473011</v>
      </c>
      <c r="I72" s="62">
        <v>7128044</v>
      </c>
      <c r="J72" s="62">
        <v>8199919</v>
      </c>
      <c r="K72" s="62">
        <v>9474815</v>
      </c>
      <c r="L72" s="62">
        <v>8123170</v>
      </c>
      <c r="M72" s="62">
        <v>7655698</v>
      </c>
      <c r="N72" s="62">
        <v>8527401</v>
      </c>
      <c r="O72" s="62">
        <v>9271280</v>
      </c>
      <c r="P72" s="62">
        <v>14960828</v>
      </c>
      <c r="Q72" s="62">
        <v>17611488</v>
      </c>
      <c r="R72" s="62">
        <v>17332610</v>
      </c>
      <c r="S72" s="62">
        <v>15898520</v>
      </c>
    </row>
    <row r="73" spans="1:19" ht="14.5" x14ac:dyDescent="0.35">
      <c r="A73" t="str">
        <f t="shared" si="11"/>
        <v>Wien07</v>
      </c>
      <c r="B73">
        <v>73</v>
      </c>
      <c r="C73" s="61" t="s">
        <v>33</v>
      </c>
      <c r="D73" s="61" t="s">
        <v>47</v>
      </c>
      <c r="E73" s="62">
        <v>16487900</v>
      </c>
      <c r="F73" s="62">
        <v>16865922</v>
      </c>
      <c r="G73" s="62">
        <v>13962979</v>
      </c>
      <c r="H73" s="62">
        <v>15339345</v>
      </c>
      <c r="I73" s="62">
        <v>12094503</v>
      </c>
      <c r="J73" s="62">
        <v>14648061</v>
      </c>
      <c r="K73" s="62">
        <v>19253721</v>
      </c>
      <c r="L73" s="62">
        <v>14785114</v>
      </c>
      <c r="M73" s="62">
        <v>19517587</v>
      </c>
      <c r="N73" s="62">
        <v>25420264</v>
      </c>
      <c r="O73" s="62">
        <v>22826150</v>
      </c>
      <c r="P73" s="62">
        <v>23927527</v>
      </c>
      <c r="Q73" s="62">
        <v>31986824</v>
      </c>
      <c r="R73" s="62">
        <v>42269670</v>
      </c>
      <c r="S73" s="62">
        <v>31057419</v>
      </c>
    </row>
    <row r="74" spans="1:19" ht="14.5" x14ac:dyDescent="0.35">
      <c r="A74" t="str">
        <f t="shared" si="11"/>
        <v>Österreich07</v>
      </c>
      <c r="B74">
        <v>74</v>
      </c>
      <c r="C74" s="61" t="s">
        <v>34</v>
      </c>
      <c r="D74" s="61" t="s">
        <v>47</v>
      </c>
      <c r="E74" s="62">
        <v>124153649</v>
      </c>
      <c r="F74" s="62">
        <v>131629761</v>
      </c>
      <c r="G74" s="62">
        <v>119746673</v>
      </c>
      <c r="H74" s="62">
        <v>135191701</v>
      </c>
      <c r="I74" s="62">
        <v>122811551</v>
      </c>
      <c r="J74" s="62">
        <v>126481586</v>
      </c>
      <c r="K74" s="62">
        <v>143889839</v>
      </c>
      <c r="L74" s="62">
        <v>140836639</v>
      </c>
      <c r="M74" s="62">
        <v>158344391</v>
      </c>
      <c r="N74" s="62">
        <v>170899549</v>
      </c>
      <c r="O74" s="62">
        <v>158824813</v>
      </c>
      <c r="P74" s="62">
        <v>162724232</v>
      </c>
      <c r="Q74" s="62">
        <v>185280577</v>
      </c>
      <c r="R74" s="62">
        <v>232559390</v>
      </c>
      <c r="S74" s="62">
        <v>225097107</v>
      </c>
    </row>
    <row r="75" spans="1:19" ht="14.5" x14ac:dyDescent="0.35">
      <c r="A75" t="str">
        <f t="shared" si="11"/>
        <v>Burgenland08</v>
      </c>
      <c r="B75">
        <v>75</v>
      </c>
      <c r="C75" s="61" t="s">
        <v>25</v>
      </c>
      <c r="D75" s="61" t="s">
        <v>48</v>
      </c>
      <c r="E75" s="62">
        <v>1925506</v>
      </c>
      <c r="F75" s="62">
        <v>1744866</v>
      </c>
      <c r="G75" s="62">
        <v>2114109</v>
      </c>
      <c r="H75" s="62">
        <v>2029983</v>
      </c>
      <c r="I75" s="62">
        <v>3359444</v>
      </c>
      <c r="J75" s="62">
        <v>6812628</v>
      </c>
      <c r="K75" s="62">
        <v>13847826</v>
      </c>
      <c r="L75" s="62">
        <v>2035965</v>
      </c>
      <c r="M75" s="62">
        <v>685065</v>
      </c>
      <c r="N75" s="62">
        <v>767246</v>
      </c>
      <c r="O75" s="62">
        <v>1504454</v>
      </c>
      <c r="P75" s="62">
        <v>1680644</v>
      </c>
      <c r="Q75" s="62">
        <v>1469526</v>
      </c>
      <c r="R75" s="62">
        <v>1810289</v>
      </c>
      <c r="S75" s="62">
        <v>3246643</v>
      </c>
    </row>
    <row r="76" spans="1:19" ht="14.5" x14ac:dyDescent="0.35">
      <c r="A76" t="str">
        <f t="shared" si="11"/>
        <v>Kärnten08</v>
      </c>
      <c r="B76">
        <v>76</v>
      </c>
      <c r="C76" s="61" t="s">
        <v>26</v>
      </c>
      <c r="D76" s="61" t="s">
        <v>48</v>
      </c>
      <c r="E76" s="62">
        <v>773191</v>
      </c>
      <c r="F76" s="62">
        <v>859584</v>
      </c>
      <c r="G76" s="62">
        <v>868987</v>
      </c>
      <c r="H76" s="62">
        <v>1072558</v>
      </c>
      <c r="I76" s="62">
        <v>1150795</v>
      </c>
      <c r="J76" s="62">
        <v>1437402</v>
      </c>
      <c r="K76" s="62">
        <v>1664915</v>
      </c>
      <c r="L76" s="62">
        <v>1800083</v>
      </c>
      <c r="M76" s="62">
        <v>1206924</v>
      </c>
      <c r="N76" s="62">
        <v>1476830</v>
      </c>
      <c r="O76" s="62">
        <v>1518178</v>
      </c>
      <c r="P76" s="62">
        <v>1711157</v>
      </c>
      <c r="Q76" s="62">
        <v>1881427</v>
      </c>
      <c r="R76" s="62">
        <v>1709942</v>
      </c>
      <c r="S76" s="62">
        <v>2186077</v>
      </c>
    </row>
    <row r="77" spans="1:19" ht="14.5" x14ac:dyDescent="0.35">
      <c r="A77" t="str">
        <f t="shared" si="11"/>
        <v>Niederösterreich08</v>
      </c>
      <c r="B77">
        <v>77</v>
      </c>
      <c r="C77" s="61" t="s">
        <v>27</v>
      </c>
      <c r="D77" s="61" t="s">
        <v>48</v>
      </c>
      <c r="E77" s="62">
        <v>14869566</v>
      </c>
      <c r="F77" s="62">
        <v>15986786</v>
      </c>
      <c r="G77" s="62">
        <v>17252336</v>
      </c>
      <c r="H77" s="62">
        <v>12381762</v>
      </c>
      <c r="I77" s="62">
        <v>17851944</v>
      </c>
      <c r="J77" s="62">
        <v>27228480</v>
      </c>
      <c r="K77" s="62">
        <v>26481837</v>
      </c>
      <c r="L77" s="62">
        <v>27996903</v>
      </c>
      <c r="M77" s="62">
        <v>19648559</v>
      </c>
      <c r="N77" s="62">
        <v>22088579</v>
      </c>
      <c r="O77" s="62">
        <v>25685974</v>
      </c>
      <c r="P77" s="62">
        <v>26049106</v>
      </c>
      <c r="Q77" s="62">
        <v>30480277</v>
      </c>
      <c r="R77" s="62">
        <v>46926584</v>
      </c>
      <c r="S77" s="62">
        <v>66474045</v>
      </c>
    </row>
    <row r="78" spans="1:19" ht="14.5" x14ac:dyDescent="0.35">
      <c r="A78" t="str">
        <f t="shared" si="11"/>
        <v>Oberösterreich08</v>
      </c>
      <c r="B78">
        <v>78</v>
      </c>
      <c r="C78" s="61" t="s">
        <v>28</v>
      </c>
      <c r="D78" s="61" t="s">
        <v>48</v>
      </c>
      <c r="E78" s="62">
        <v>23208651</v>
      </c>
      <c r="F78" s="62">
        <v>27457150</v>
      </c>
      <c r="G78" s="62">
        <v>29955297</v>
      </c>
      <c r="H78" s="62">
        <v>25924725</v>
      </c>
      <c r="I78" s="62">
        <v>31462332</v>
      </c>
      <c r="J78" s="62">
        <v>31553198</v>
      </c>
      <c r="K78" s="62">
        <v>31667705</v>
      </c>
      <c r="L78" s="62">
        <v>31653364</v>
      </c>
      <c r="M78" s="62">
        <v>26719637</v>
      </c>
      <c r="N78" s="62">
        <v>23398678</v>
      </c>
      <c r="O78" s="62">
        <v>27831542</v>
      </c>
      <c r="P78" s="62">
        <v>20002818</v>
      </c>
      <c r="Q78" s="62">
        <v>17865644</v>
      </c>
      <c r="R78" s="62">
        <v>15230713</v>
      </c>
      <c r="S78" s="62">
        <v>24871530</v>
      </c>
    </row>
    <row r="79" spans="1:19" ht="14.5" x14ac:dyDescent="0.35">
      <c r="A79" t="str">
        <f t="shared" si="11"/>
        <v>Salzburg08</v>
      </c>
      <c r="B79">
        <v>79</v>
      </c>
      <c r="C79" s="61" t="s">
        <v>29</v>
      </c>
      <c r="D79" s="61" t="s">
        <v>48</v>
      </c>
      <c r="E79" s="62">
        <v>28286515</v>
      </c>
      <c r="F79" s="62">
        <v>30890977</v>
      </c>
      <c r="G79" s="62">
        <v>32902777</v>
      </c>
      <c r="H79" s="62">
        <v>35368920</v>
      </c>
      <c r="I79" s="62">
        <v>43352668</v>
      </c>
      <c r="J79" s="62">
        <v>49410462</v>
      </c>
      <c r="K79" s="62">
        <v>53991697</v>
      </c>
      <c r="L79" s="62">
        <v>52466554</v>
      </c>
      <c r="M79" s="62">
        <v>49542477</v>
      </c>
      <c r="N79" s="62">
        <v>50404604</v>
      </c>
      <c r="O79" s="62">
        <v>69318343</v>
      </c>
      <c r="P79" s="62">
        <v>64209250</v>
      </c>
      <c r="Q79" s="62">
        <v>60407984</v>
      </c>
      <c r="R79" s="62">
        <v>63330904</v>
      </c>
      <c r="S79" s="62">
        <v>87420369</v>
      </c>
    </row>
    <row r="80" spans="1:19" ht="14.5" x14ac:dyDescent="0.35">
      <c r="A80" t="str">
        <f t="shared" si="11"/>
        <v>Steiermark08</v>
      </c>
      <c r="B80">
        <v>80</v>
      </c>
      <c r="C80" s="61" t="s">
        <v>30</v>
      </c>
      <c r="D80" s="61" t="s">
        <v>48</v>
      </c>
      <c r="E80" s="62">
        <v>84831793</v>
      </c>
      <c r="F80" s="62">
        <v>105340325</v>
      </c>
      <c r="G80" s="62">
        <v>110482124</v>
      </c>
      <c r="H80" s="62">
        <v>101956144</v>
      </c>
      <c r="I80" s="62">
        <v>87106117</v>
      </c>
      <c r="J80" s="62">
        <v>98633143</v>
      </c>
      <c r="K80" s="62">
        <v>104133271</v>
      </c>
      <c r="L80" s="62">
        <v>89123627</v>
      </c>
      <c r="M80" s="62">
        <v>114881488</v>
      </c>
      <c r="N80" s="62">
        <v>119892337</v>
      </c>
      <c r="O80" s="62">
        <v>121456422</v>
      </c>
      <c r="P80" s="62">
        <v>106260810</v>
      </c>
      <c r="Q80" s="62">
        <v>77182744</v>
      </c>
      <c r="R80" s="62">
        <v>108660114</v>
      </c>
      <c r="S80" s="62">
        <v>82756843</v>
      </c>
    </row>
    <row r="81" spans="1:19" ht="14.5" x14ac:dyDescent="0.35">
      <c r="A81" t="str">
        <f t="shared" si="11"/>
        <v>Tirol08</v>
      </c>
      <c r="B81">
        <v>81</v>
      </c>
      <c r="C81" s="61" t="s">
        <v>31</v>
      </c>
      <c r="D81" s="61" t="s">
        <v>48</v>
      </c>
      <c r="E81" s="62">
        <v>11092148</v>
      </c>
      <c r="F81" s="62">
        <v>8660273</v>
      </c>
      <c r="G81" s="62">
        <v>9215943</v>
      </c>
      <c r="H81" s="62">
        <v>9977565</v>
      </c>
      <c r="I81" s="62">
        <v>11698007</v>
      </c>
      <c r="J81" s="62">
        <v>13548775</v>
      </c>
      <c r="K81" s="62">
        <v>17601474</v>
      </c>
      <c r="L81" s="62">
        <v>15062848</v>
      </c>
      <c r="M81" s="62">
        <v>14303794</v>
      </c>
      <c r="N81" s="62">
        <v>14653765</v>
      </c>
      <c r="O81" s="62">
        <v>14703979</v>
      </c>
      <c r="P81" s="62">
        <v>13279998</v>
      </c>
      <c r="Q81" s="62">
        <v>14711986</v>
      </c>
      <c r="R81" s="62">
        <v>15129618</v>
      </c>
      <c r="S81" s="62">
        <v>18090950</v>
      </c>
    </row>
    <row r="82" spans="1:19" ht="14.5" x14ac:dyDescent="0.35">
      <c r="A82" t="str">
        <f t="shared" si="11"/>
        <v>Vorarlberg08</v>
      </c>
      <c r="B82">
        <v>82</v>
      </c>
      <c r="C82" s="61" t="s">
        <v>32</v>
      </c>
      <c r="D82" s="61" t="s">
        <v>48</v>
      </c>
      <c r="E82" s="62">
        <v>8235565</v>
      </c>
      <c r="F82" s="62">
        <v>5056570</v>
      </c>
      <c r="G82" s="62">
        <v>6222347</v>
      </c>
      <c r="H82" s="62">
        <v>6457922</v>
      </c>
      <c r="I82" s="62">
        <v>7702143</v>
      </c>
      <c r="J82" s="62">
        <v>9226750</v>
      </c>
      <c r="K82" s="62">
        <v>10415820</v>
      </c>
      <c r="L82" s="62">
        <v>10662156</v>
      </c>
      <c r="M82" s="62">
        <v>9047090</v>
      </c>
      <c r="N82" s="62">
        <v>8312972</v>
      </c>
      <c r="O82" s="62">
        <v>8905711</v>
      </c>
      <c r="P82" s="62">
        <v>9698038</v>
      </c>
      <c r="Q82" s="62">
        <v>6843777</v>
      </c>
      <c r="R82" s="62">
        <v>6841711</v>
      </c>
      <c r="S82" s="62">
        <v>7799220</v>
      </c>
    </row>
    <row r="83" spans="1:19" ht="14.5" x14ac:dyDescent="0.35">
      <c r="A83" t="str">
        <f t="shared" si="11"/>
        <v>Wien08</v>
      </c>
      <c r="B83">
        <v>83</v>
      </c>
      <c r="C83" s="61" t="s">
        <v>33</v>
      </c>
      <c r="D83" s="61" t="s">
        <v>48</v>
      </c>
      <c r="E83" s="62">
        <v>15631012</v>
      </c>
      <c r="F83" s="62">
        <v>16973039</v>
      </c>
      <c r="G83" s="62">
        <v>11333950</v>
      </c>
      <c r="H83" s="62">
        <v>20354960</v>
      </c>
      <c r="I83" s="62">
        <v>16814014</v>
      </c>
      <c r="J83" s="62">
        <v>21903201</v>
      </c>
      <c r="K83" s="62">
        <v>23595709</v>
      </c>
      <c r="L83" s="62">
        <v>26005717</v>
      </c>
      <c r="M83" s="62">
        <v>29132817</v>
      </c>
      <c r="N83" s="62">
        <v>37666501</v>
      </c>
      <c r="O83" s="62">
        <v>66255348</v>
      </c>
      <c r="P83" s="62">
        <v>77297943</v>
      </c>
      <c r="Q83" s="62">
        <v>56485440</v>
      </c>
      <c r="R83" s="62">
        <v>54015243</v>
      </c>
      <c r="S83" s="62">
        <v>72797554</v>
      </c>
    </row>
    <row r="84" spans="1:19" ht="14.5" x14ac:dyDescent="0.35">
      <c r="A84" t="str">
        <f t="shared" si="11"/>
        <v>Österreich08</v>
      </c>
      <c r="B84">
        <v>84</v>
      </c>
      <c r="C84" s="61" t="s">
        <v>34</v>
      </c>
      <c r="D84" s="61" t="s">
        <v>48</v>
      </c>
      <c r="E84" s="62">
        <v>188853947</v>
      </c>
      <c r="F84" s="62">
        <v>212969570</v>
      </c>
      <c r="G84" s="62">
        <v>220347870</v>
      </c>
      <c r="H84" s="62">
        <v>215524539</v>
      </c>
      <c r="I84" s="62">
        <v>220497464</v>
      </c>
      <c r="J84" s="62">
        <v>259754039</v>
      </c>
      <c r="K84" s="62">
        <v>283400254</v>
      </c>
      <c r="L84" s="62">
        <v>256807217</v>
      </c>
      <c r="M84" s="62">
        <v>265167851</v>
      </c>
      <c r="N84" s="62">
        <v>278661512</v>
      </c>
      <c r="O84" s="62">
        <v>337179951</v>
      </c>
      <c r="P84" s="62">
        <v>320189764</v>
      </c>
      <c r="Q84" s="62">
        <v>267328805</v>
      </c>
      <c r="R84" s="62">
        <v>313655118</v>
      </c>
      <c r="S84" s="62">
        <v>365643231</v>
      </c>
    </row>
    <row r="85" spans="1:19" ht="14.5" x14ac:dyDescent="0.35">
      <c r="A85" t="str">
        <f t="shared" si="11"/>
        <v>Burgenland09</v>
      </c>
      <c r="B85">
        <v>85</v>
      </c>
      <c r="C85" s="61" t="s">
        <v>25</v>
      </c>
      <c r="D85" s="61" t="s">
        <v>49</v>
      </c>
      <c r="E85" s="62">
        <v>2727798</v>
      </c>
      <c r="F85" s="62">
        <v>5308187</v>
      </c>
      <c r="G85" s="62">
        <v>5160712</v>
      </c>
      <c r="H85" s="62">
        <v>5056167</v>
      </c>
      <c r="I85" s="62">
        <v>5242564</v>
      </c>
      <c r="J85" s="62">
        <v>2678655</v>
      </c>
      <c r="K85" s="62">
        <v>3199519</v>
      </c>
      <c r="L85" s="62">
        <v>2494326</v>
      </c>
      <c r="M85" s="62">
        <v>2762424</v>
      </c>
      <c r="N85" s="62">
        <v>4063400</v>
      </c>
      <c r="O85" s="62">
        <v>5209061</v>
      </c>
      <c r="P85" s="62">
        <v>2246981</v>
      </c>
      <c r="Q85" s="62">
        <v>790394</v>
      </c>
      <c r="R85" s="62">
        <v>1593543</v>
      </c>
      <c r="S85" s="62">
        <v>1918153</v>
      </c>
    </row>
    <row r="86" spans="1:19" ht="14.5" x14ac:dyDescent="0.35">
      <c r="A86" t="str">
        <f t="shared" si="11"/>
        <v>Kärnten09</v>
      </c>
      <c r="B86">
        <v>86</v>
      </c>
      <c r="C86" s="61" t="s">
        <v>26</v>
      </c>
      <c r="D86" s="61" t="s">
        <v>49</v>
      </c>
      <c r="E86" s="62">
        <v>1740153</v>
      </c>
      <c r="F86" s="62">
        <v>1558862</v>
      </c>
      <c r="G86" s="62">
        <v>1793979</v>
      </c>
      <c r="H86" s="62">
        <v>1698409</v>
      </c>
      <c r="I86" s="62">
        <v>1763663</v>
      </c>
      <c r="J86" s="62">
        <v>2530532</v>
      </c>
      <c r="K86" s="62">
        <v>3491433</v>
      </c>
      <c r="L86" s="62">
        <v>2042259</v>
      </c>
      <c r="M86" s="62">
        <v>2300811</v>
      </c>
      <c r="N86" s="62">
        <v>3481233</v>
      </c>
      <c r="O86" s="62">
        <v>1646356</v>
      </c>
      <c r="P86" s="62">
        <v>1748733</v>
      </c>
      <c r="Q86" s="62">
        <v>1976795</v>
      </c>
      <c r="R86" s="62">
        <v>2560663</v>
      </c>
      <c r="S86" s="62">
        <v>1973862</v>
      </c>
    </row>
    <row r="87" spans="1:19" ht="14.5" x14ac:dyDescent="0.35">
      <c r="A87" t="str">
        <f t="shared" si="11"/>
        <v>Niederösterreich09</v>
      </c>
      <c r="B87">
        <v>87</v>
      </c>
      <c r="C87" s="61" t="s">
        <v>27</v>
      </c>
      <c r="D87" s="61" t="s">
        <v>49</v>
      </c>
      <c r="E87" s="62">
        <v>39903872</v>
      </c>
      <c r="F87" s="62">
        <v>43734252</v>
      </c>
      <c r="G87" s="62">
        <v>45529833</v>
      </c>
      <c r="H87" s="62">
        <v>45858004</v>
      </c>
      <c r="I87" s="62">
        <v>48168741</v>
      </c>
      <c r="J87" s="62">
        <v>48874580</v>
      </c>
      <c r="K87" s="62">
        <v>51981906</v>
      </c>
      <c r="L87" s="62">
        <v>54242409</v>
      </c>
      <c r="M87" s="62">
        <v>51653258</v>
      </c>
      <c r="N87" s="62">
        <v>56328104</v>
      </c>
      <c r="O87" s="62">
        <v>62091892</v>
      </c>
      <c r="P87" s="62">
        <v>66705772</v>
      </c>
      <c r="Q87" s="62">
        <v>73183803</v>
      </c>
      <c r="R87" s="62">
        <v>86496457</v>
      </c>
      <c r="S87" s="62">
        <v>87182620</v>
      </c>
    </row>
    <row r="88" spans="1:19" ht="14.5" x14ac:dyDescent="0.35">
      <c r="A88" t="str">
        <f t="shared" si="11"/>
        <v>Oberösterreich09</v>
      </c>
      <c r="B88">
        <v>88</v>
      </c>
      <c r="C88" s="61" t="s">
        <v>28</v>
      </c>
      <c r="D88" s="61" t="s">
        <v>49</v>
      </c>
      <c r="E88" s="62">
        <v>4112343</v>
      </c>
      <c r="F88" s="62">
        <v>5558186</v>
      </c>
      <c r="G88" s="62">
        <v>8077546</v>
      </c>
      <c r="H88" s="62">
        <v>7820677</v>
      </c>
      <c r="I88" s="62">
        <v>10200796</v>
      </c>
      <c r="J88" s="62">
        <v>14144913</v>
      </c>
      <c r="K88" s="62">
        <v>5555669</v>
      </c>
      <c r="L88" s="62">
        <v>4608570</v>
      </c>
      <c r="M88" s="62">
        <v>4146056</v>
      </c>
      <c r="N88" s="62">
        <v>5492868</v>
      </c>
      <c r="O88" s="62">
        <v>5172705</v>
      </c>
      <c r="P88" s="62">
        <v>12726979</v>
      </c>
      <c r="Q88" s="62">
        <v>12782442</v>
      </c>
      <c r="R88" s="62">
        <v>13583811</v>
      </c>
      <c r="S88" s="62">
        <v>11315028</v>
      </c>
    </row>
    <row r="89" spans="1:19" ht="14.5" x14ac:dyDescent="0.35">
      <c r="A89" t="str">
        <f t="shared" si="11"/>
        <v>Salzburg09</v>
      </c>
      <c r="B89">
        <v>89</v>
      </c>
      <c r="C89" s="61" t="s">
        <v>29</v>
      </c>
      <c r="D89" s="61" t="s">
        <v>49</v>
      </c>
      <c r="E89" s="62">
        <v>17111266</v>
      </c>
      <c r="F89" s="62">
        <v>19012461</v>
      </c>
      <c r="G89" s="62">
        <v>19709377</v>
      </c>
      <c r="H89" s="62">
        <v>21433990</v>
      </c>
      <c r="I89" s="62">
        <v>24101295</v>
      </c>
      <c r="J89" s="62">
        <v>26976194</v>
      </c>
      <c r="K89" s="62">
        <v>25179766</v>
      </c>
      <c r="L89" s="62">
        <v>27356426</v>
      </c>
      <c r="M89" s="62">
        <v>27338869</v>
      </c>
      <c r="N89" s="62">
        <v>29389394</v>
      </c>
      <c r="O89" s="62">
        <v>35489883</v>
      </c>
      <c r="P89" s="62">
        <v>35198881</v>
      </c>
      <c r="Q89" s="62">
        <v>41299535</v>
      </c>
      <c r="R89" s="62">
        <v>39841734</v>
      </c>
      <c r="S89" s="62">
        <v>36936163</v>
      </c>
    </row>
    <row r="90" spans="1:19" ht="14.5" x14ac:dyDescent="0.35">
      <c r="A90" t="str">
        <f t="shared" si="11"/>
        <v>Steiermark09</v>
      </c>
      <c r="B90">
        <v>90</v>
      </c>
      <c r="C90" s="61" t="s">
        <v>30</v>
      </c>
      <c r="D90" s="61" t="s">
        <v>49</v>
      </c>
      <c r="E90" s="62">
        <v>2408494</v>
      </c>
      <c r="F90" s="62">
        <v>3881340</v>
      </c>
      <c r="G90" s="62">
        <v>3540008</v>
      </c>
      <c r="H90" s="62">
        <v>3489504</v>
      </c>
      <c r="I90" s="62">
        <v>3632974</v>
      </c>
      <c r="J90" s="62">
        <v>2940012</v>
      </c>
      <c r="K90" s="62">
        <v>3514683</v>
      </c>
      <c r="L90" s="62">
        <v>3442238</v>
      </c>
      <c r="M90" s="62">
        <v>3197996</v>
      </c>
      <c r="N90" s="62">
        <v>4072721</v>
      </c>
      <c r="O90" s="62">
        <v>2930871</v>
      </c>
      <c r="P90" s="62">
        <v>2705254</v>
      </c>
      <c r="Q90" s="62">
        <v>6361112</v>
      </c>
      <c r="R90" s="62">
        <v>3825901</v>
      </c>
      <c r="S90" s="62">
        <v>1859890</v>
      </c>
    </row>
    <row r="91" spans="1:19" ht="14.5" x14ac:dyDescent="0.35">
      <c r="A91" t="str">
        <f t="shared" si="11"/>
        <v>Tirol09</v>
      </c>
      <c r="B91">
        <v>91</v>
      </c>
      <c r="C91" s="61" t="s">
        <v>31</v>
      </c>
      <c r="D91" s="61" t="s">
        <v>49</v>
      </c>
      <c r="E91" s="62">
        <v>8541523</v>
      </c>
      <c r="F91" s="62">
        <v>8782585</v>
      </c>
      <c r="G91" s="62">
        <v>9684383</v>
      </c>
      <c r="H91" s="62">
        <v>10550465</v>
      </c>
      <c r="I91" s="62">
        <v>10524745</v>
      </c>
      <c r="J91" s="62">
        <v>7288660</v>
      </c>
      <c r="K91" s="62">
        <v>4243837</v>
      </c>
      <c r="L91" s="62">
        <v>3276654</v>
      </c>
      <c r="M91" s="62">
        <v>2661719</v>
      </c>
      <c r="N91" s="62">
        <v>5510041</v>
      </c>
      <c r="O91" s="62">
        <v>4369509</v>
      </c>
      <c r="P91" s="62">
        <v>4253862</v>
      </c>
      <c r="Q91" s="62">
        <v>6578155</v>
      </c>
      <c r="R91" s="62">
        <v>6894186</v>
      </c>
      <c r="S91" s="62">
        <v>6611895</v>
      </c>
    </row>
    <row r="92" spans="1:19" ht="14.5" x14ac:dyDescent="0.35">
      <c r="A92" t="str">
        <f t="shared" si="11"/>
        <v>Vorarlberg09</v>
      </c>
      <c r="B92">
        <v>92</v>
      </c>
      <c r="C92" s="61" t="s">
        <v>32</v>
      </c>
      <c r="D92" s="61" t="s">
        <v>49</v>
      </c>
      <c r="E92" s="62">
        <v>18431749</v>
      </c>
      <c r="F92" s="62">
        <v>3222555</v>
      </c>
      <c r="G92" s="62">
        <v>3194596</v>
      </c>
      <c r="H92" s="62">
        <v>2353013</v>
      </c>
      <c r="I92" s="62">
        <v>2305988</v>
      </c>
      <c r="J92" s="62">
        <v>2632971</v>
      </c>
      <c r="K92" s="62">
        <v>3208201</v>
      </c>
      <c r="L92" s="62">
        <v>2496794</v>
      </c>
      <c r="M92" s="62">
        <v>2079569</v>
      </c>
      <c r="N92" s="62">
        <v>2500060</v>
      </c>
      <c r="O92" s="62">
        <v>2372011</v>
      </c>
      <c r="P92" s="62">
        <v>2391521</v>
      </c>
      <c r="Q92" s="62">
        <v>4416240</v>
      </c>
      <c r="R92" s="62">
        <v>4066263</v>
      </c>
      <c r="S92" s="62">
        <v>3311313</v>
      </c>
    </row>
    <row r="93" spans="1:19" ht="14.5" x14ac:dyDescent="0.35">
      <c r="A93" t="str">
        <f t="shared" si="11"/>
        <v>Wien09</v>
      </c>
      <c r="B93">
        <v>93</v>
      </c>
      <c r="C93" s="61" t="s">
        <v>33</v>
      </c>
      <c r="D93" s="61" t="s">
        <v>49</v>
      </c>
      <c r="E93" s="62">
        <v>37472348</v>
      </c>
      <c r="F93" s="62">
        <v>50282143</v>
      </c>
      <c r="G93" s="62">
        <v>36011515</v>
      </c>
      <c r="H93" s="62">
        <v>41510539</v>
      </c>
      <c r="I93" s="62">
        <v>54586743</v>
      </c>
      <c r="J93" s="62">
        <v>52951373</v>
      </c>
      <c r="K93" s="62">
        <v>47123719</v>
      </c>
      <c r="L93" s="62">
        <v>48102255</v>
      </c>
      <c r="M93" s="62">
        <v>45514763</v>
      </c>
      <c r="N93" s="62">
        <v>52266854</v>
      </c>
      <c r="O93" s="62">
        <v>41209008</v>
      </c>
      <c r="P93" s="62">
        <v>46571049</v>
      </c>
      <c r="Q93" s="62">
        <v>62148072</v>
      </c>
      <c r="R93" s="62">
        <v>74869450</v>
      </c>
      <c r="S93" s="62">
        <v>63728706</v>
      </c>
    </row>
    <row r="94" spans="1:19" ht="14.5" x14ac:dyDescent="0.35">
      <c r="A94" t="str">
        <f t="shared" si="11"/>
        <v>Österreich09</v>
      </c>
      <c r="B94">
        <v>94</v>
      </c>
      <c r="C94" s="61" t="s">
        <v>34</v>
      </c>
      <c r="D94" s="61" t="s">
        <v>49</v>
      </c>
      <c r="E94" s="62">
        <v>132449546</v>
      </c>
      <c r="F94" s="62">
        <v>141340571</v>
      </c>
      <c r="G94" s="62">
        <v>132701949</v>
      </c>
      <c r="H94" s="62">
        <v>139770768</v>
      </c>
      <c r="I94" s="62">
        <v>160527509</v>
      </c>
      <c r="J94" s="62">
        <v>161017890</v>
      </c>
      <c r="K94" s="62">
        <v>147498733</v>
      </c>
      <c r="L94" s="62">
        <v>148061931</v>
      </c>
      <c r="M94" s="62">
        <v>141655465</v>
      </c>
      <c r="N94" s="62">
        <v>163104675</v>
      </c>
      <c r="O94" s="62">
        <v>160491296</v>
      </c>
      <c r="P94" s="62">
        <v>174549032</v>
      </c>
      <c r="Q94" s="62">
        <v>209536548</v>
      </c>
      <c r="R94" s="62">
        <v>233732008</v>
      </c>
      <c r="S94" s="62">
        <v>214837630</v>
      </c>
    </row>
    <row r="95" spans="1:19" ht="14.5" x14ac:dyDescent="0.35">
      <c r="A95" t="str">
        <f t="shared" si="11"/>
        <v>Burgenland10</v>
      </c>
      <c r="B95">
        <v>95</v>
      </c>
      <c r="C95" s="61" t="s">
        <v>25</v>
      </c>
      <c r="D95" s="61" t="s">
        <v>50</v>
      </c>
      <c r="E95" s="62">
        <v>30256130</v>
      </c>
      <c r="F95" s="62">
        <v>47751613</v>
      </c>
      <c r="G95" s="62">
        <v>61048793</v>
      </c>
      <c r="H95" s="62">
        <v>83032095</v>
      </c>
      <c r="I95" s="62">
        <v>82509756</v>
      </c>
      <c r="J95" s="62">
        <v>63512981</v>
      </c>
      <c r="K95" s="62">
        <v>76443116</v>
      </c>
      <c r="L95" s="62">
        <v>90440889</v>
      </c>
      <c r="M95" s="62">
        <v>75073207</v>
      </c>
      <c r="N95" s="62">
        <v>102982018</v>
      </c>
      <c r="O95" s="62">
        <v>123137866</v>
      </c>
      <c r="P95" s="62">
        <v>91359896</v>
      </c>
      <c r="Q95" s="62">
        <v>156150351</v>
      </c>
      <c r="R95" s="62">
        <v>146641361</v>
      </c>
      <c r="S95" s="62">
        <v>157895958</v>
      </c>
    </row>
    <row r="96" spans="1:19" ht="14.5" x14ac:dyDescent="0.35">
      <c r="A96" t="str">
        <f t="shared" si="11"/>
        <v>Kärnten10</v>
      </c>
      <c r="B96">
        <v>96</v>
      </c>
      <c r="C96" s="61" t="s">
        <v>26</v>
      </c>
      <c r="D96" s="61" t="s">
        <v>50</v>
      </c>
      <c r="E96" s="62">
        <v>20044933</v>
      </c>
      <c r="F96" s="62">
        <v>24423815</v>
      </c>
      <c r="G96" s="62">
        <v>31147163</v>
      </c>
      <c r="H96" s="62">
        <v>16856251</v>
      </c>
      <c r="I96" s="62">
        <v>15455706</v>
      </c>
      <c r="J96" s="62">
        <v>14247671</v>
      </c>
      <c r="K96" s="62">
        <v>15184998</v>
      </c>
      <c r="L96" s="62">
        <v>15784630</v>
      </c>
      <c r="M96" s="62">
        <v>11019403</v>
      </c>
      <c r="N96" s="62">
        <v>10378305</v>
      </c>
      <c r="O96" s="62">
        <v>15285380</v>
      </c>
      <c r="P96" s="62">
        <v>18306879</v>
      </c>
      <c r="Q96" s="62">
        <v>14689263</v>
      </c>
      <c r="R96" s="62">
        <v>16115841</v>
      </c>
      <c r="S96" s="62">
        <v>18176714</v>
      </c>
    </row>
    <row r="97" spans="1:19" ht="14.5" x14ac:dyDescent="0.35">
      <c r="A97" t="str">
        <f t="shared" si="11"/>
        <v>Niederösterreich10</v>
      </c>
      <c r="B97">
        <v>97</v>
      </c>
      <c r="C97" s="61" t="s">
        <v>27</v>
      </c>
      <c r="D97" s="61" t="s">
        <v>50</v>
      </c>
      <c r="E97" s="62">
        <v>61326187</v>
      </c>
      <c r="F97" s="62">
        <v>63237520</v>
      </c>
      <c r="G97" s="62">
        <v>64722309</v>
      </c>
      <c r="H97" s="62">
        <v>56027649</v>
      </c>
      <c r="I97" s="62">
        <v>72507557</v>
      </c>
      <c r="J97" s="62">
        <v>71814979</v>
      </c>
      <c r="K97" s="62">
        <v>65124476</v>
      </c>
      <c r="L97" s="62">
        <v>64137851</v>
      </c>
      <c r="M97" s="62">
        <v>58086606</v>
      </c>
      <c r="N97" s="62">
        <v>66647629</v>
      </c>
      <c r="O97" s="62">
        <v>73139392</v>
      </c>
      <c r="P97" s="62">
        <v>103056887</v>
      </c>
      <c r="Q97" s="62">
        <v>215096994</v>
      </c>
      <c r="R97" s="62">
        <v>205850406</v>
      </c>
      <c r="S97" s="62">
        <v>214879943</v>
      </c>
    </row>
    <row r="98" spans="1:19" ht="14.5" x14ac:dyDescent="0.35">
      <c r="A98" t="str">
        <f t="shared" si="11"/>
        <v>Oberösterreich10</v>
      </c>
      <c r="B98">
        <v>98</v>
      </c>
      <c r="C98" s="61" t="s">
        <v>28</v>
      </c>
      <c r="D98" s="61" t="s">
        <v>50</v>
      </c>
      <c r="E98" s="62">
        <v>32788795</v>
      </c>
      <c r="F98" s="62">
        <v>49292370</v>
      </c>
      <c r="G98" s="62">
        <v>49307481</v>
      </c>
      <c r="H98" s="62">
        <v>56409884</v>
      </c>
      <c r="I98" s="62">
        <v>63867179</v>
      </c>
      <c r="J98" s="62">
        <v>57683808</v>
      </c>
      <c r="K98" s="62">
        <v>56490274</v>
      </c>
      <c r="L98" s="62">
        <v>54694358</v>
      </c>
      <c r="M98" s="62">
        <v>54902157</v>
      </c>
      <c r="N98" s="62">
        <v>63743775</v>
      </c>
      <c r="O98" s="62">
        <v>74754763</v>
      </c>
      <c r="P98" s="62">
        <v>81598503</v>
      </c>
      <c r="Q98" s="62">
        <v>97285860</v>
      </c>
      <c r="R98" s="62">
        <v>97340132</v>
      </c>
      <c r="S98" s="62">
        <v>90704074</v>
      </c>
    </row>
    <row r="99" spans="1:19" ht="14.5" x14ac:dyDescent="0.35">
      <c r="A99" t="str">
        <f t="shared" si="11"/>
        <v>Salzburg10</v>
      </c>
      <c r="B99">
        <v>99</v>
      </c>
      <c r="C99" s="61" t="s">
        <v>29</v>
      </c>
      <c r="D99" s="61" t="s">
        <v>50</v>
      </c>
      <c r="E99" s="62">
        <v>3586888</v>
      </c>
      <c r="F99" s="62">
        <v>5993244</v>
      </c>
      <c r="G99" s="62">
        <v>8876212</v>
      </c>
      <c r="H99" s="62">
        <v>7554527</v>
      </c>
      <c r="I99" s="62">
        <v>8312186</v>
      </c>
      <c r="J99" s="62">
        <v>8928489</v>
      </c>
      <c r="K99" s="62">
        <v>7723078</v>
      </c>
      <c r="L99" s="62">
        <v>7151160</v>
      </c>
      <c r="M99" s="62">
        <v>5244192</v>
      </c>
      <c r="N99" s="62">
        <v>2459453</v>
      </c>
      <c r="O99" s="62">
        <v>5243310</v>
      </c>
      <c r="P99" s="62">
        <v>4040425</v>
      </c>
      <c r="Q99" s="62">
        <v>4982326</v>
      </c>
      <c r="R99" s="62">
        <v>4208298</v>
      </c>
      <c r="S99" s="62">
        <v>3404896</v>
      </c>
    </row>
    <row r="100" spans="1:19" ht="14.5" x14ac:dyDescent="0.35">
      <c r="A100" t="str">
        <f t="shared" si="11"/>
        <v>Steiermark10</v>
      </c>
      <c r="B100">
        <v>100</v>
      </c>
      <c r="C100" s="61" t="s">
        <v>30</v>
      </c>
      <c r="D100" s="61" t="s">
        <v>50</v>
      </c>
      <c r="E100" s="62">
        <v>49592086</v>
      </c>
      <c r="F100" s="62">
        <v>63001667</v>
      </c>
      <c r="G100" s="62">
        <v>69213627</v>
      </c>
      <c r="H100" s="62">
        <v>62577538</v>
      </c>
      <c r="I100" s="62">
        <v>53031241</v>
      </c>
      <c r="J100" s="62">
        <v>43906651</v>
      </c>
      <c r="K100" s="62">
        <v>43898136</v>
      </c>
      <c r="L100" s="62">
        <v>53069054</v>
      </c>
      <c r="M100" s="62">
        <v>45023480</v>
      </c>
      <c r="N100" s="62">
        <v>48092801</v>
      </c>
      <c r="O100" s="62">
        <v>56373576</v>
      </c>
      <c r="P100" s="62">
        <v>71663511</v>
      </c>
      <c r="Q100" s="62">
        <v>110667418</v>
      </c>
      <c r="R100" s="62">
        <v>76240542</v>
      </c>
      <c r="S100" s="62">
        <v>73864131</v>
      </c>
    </row>
    <row r="101" spans="1:19" ht="14.5" x14ac:dyDescent="0.35">
      <c r="A101" t="str">
        <f t="shared" si="11"/>
        <v>Tirol10</v>
      </c>
      <c r="B101">
        <v>101</v>
      </c>
      <c r="C101" s="61" t="s">
        <v>31</v>
      </c>
      <c r="D101" s="61" t="s">
        <v>50</v>
      </c>
      <c r="E101" s="62">
        <v>1324522</v>
      </c>
      <c r="F101" s="62">
        <v>2107382</v>
      </c>
      <c r="G101" s="62">
        <v>1616406</v>
      </c>
      <c r="H101" s="62">
        <v>1596438</v>
      </c>
      <c r="I101" s="62">
        <v>1735361</v>
      </c>
      <c r="J101" s="62">
        <v>1476960</v>
      </c>
      <c r="K101" s="62">
        <v>1409922</v>
      </c>
      <c r="L101" s="62">
        <v>1628576</v>
      </c>
      <c r="M101" s="62">
        <v>1950474</v>
      </c>
      <c r="N101" s="62">
        <v>1934319</v>
      </c>
      <c r="O101" s="62">
        <v>3359284</v>
      </c>
      <c r="P101" s="62">
        <v>2519236</v>
      </c>
      <c r="Q101" s="62">
        <v>2060591</v>
      </c>
      <c r="R101" s="62">
        <v>2873436</v>
      </c>
      <c r="S101" s="62">
        <v>2036394</v>
      </c>
    </row>
    <row r="102" spans="1:19" ht="14.5" x14ac:dyDescent="0.35">
      <c r="A102" t="str">
        <f t="shared" si="11"/>
        <v>Vorarlberg10</v>
      </c>
      <c r="B102">
        <v>102</v>
      </c>
      <c r="C102" s="61" t="s">
        <v>32</v>
      </c>
      <c r="D102" s="61" t="s">
        <v>50</v>
      </c>
      <c r="E102" s="62">
        <v>562939</v>
      </c>
      <c r="F102" s="62">
        <v>1341370</v>
      </c>
      <c r="G102" s="62">
        <v>1647219</v>
      </c>
      <c r="H102" s="62">
        <v>1577869</v>
      </c>
      <c r="I102" s="62">
        <v>1595325</v>
      </c>
      <c r="J102" s="62">
        <v>1726612</v>
      </c>
      <c r="K102" s="62">
        <v>3083391</v>
      </c>
      <c r="L102" s="62">
        <v>1373184</v>
      </c>
      <c r="M102" s="62">
        <v>1227712</v>
      </c>
      <c r="N102" s="62">
        <v>695461</v>
      </c>
      <c r="O102" s="62">
        <v>1672250</v>
      </c>
      <c r="P102" s="62">
        <v>1703235</v>
      </c>
      <c r="Q102" s="62">
        <v>1868990</v>
      </c>
      <c r="R102" s="62">
        <v>3425384</v>
      </c>
      <c r="S102" s="62">
        <v>3182145</v>
      </c>
    </row>
    <row r="103" spans="1:19" ht="14.5" x14ac:dyDescent="0.35">
      <c r="A103" t="str">
        <f t="shared" si="11"/>
        <v>Wien10</v>
      </c>
      <c r="B103">
        <v>103</v>
      </c>
      <c r="C103" s="61" t="s">
        <v>33</v>
      </c>
      <c r="D103" s="61" t="s">
        <v>50</v>
      </c>
      <c r="E103" s="62">
        <v>69647212</v>
      </c>
      <c r="F103" s="62">
        <v>94847103</v>
      </c>
      <c r="G103" s="62">
        <v>95513867</v>
      </c>
      <c r="H103" s="62">
        <v>100419405</v>
      </c>
      <c r="I103" s="62">
        <v>108061446</v>
      </c>
      <c r="J103" s="62">
        <v>106162053</v>
      </c>
      <c r="K103" s="62">
        <v>106745578</v>
      </c>
      <c r="L103" s="62">
        <v>110800951</v>
      </c>
      <c r="M103" s="62">
        <v>114095610</v>
      </c>
      <c r="N103" s="62">
        <v>120044956</v>
      </c>
      <c r="O103" s="62">
        <v>109548894</v>
      </c>
      <c r="P103" s="62">
        <v>132373342</v>
      </c>
      <c r="Q103" s="62">
        <v>70000388</v>
      </c>
      <c r="R103" s="62">
        <v>72445249</v>
      </c>
      <c r="S103" s="62">
        <v>56508834</v>
      </c>
    </row>
    <row r="104" spans="1:19" ht="14.5" x14ac:dyDescent="0.35">
      <c r="A104" t="str">
        <f t="shared" si="11"/>
        <v>Österreich10</v>
      </c>
      <c r="B104">
        <v>104</v>
      </c>
      <c r="C104" s="61" t="s">
        <v>34</v>
      </c>
      <c r="D104" s="61" t="s">
        <v>50</v>
      </c>
      <c r="E104" s="62">
        <v>269129692</v>
      </c>
      <c r="F104" s="62">
        <v>351996084</v>
      </c>
      <c r="G104" s="62">
        <v>383093077</v>
      </c>
      <c r="H104" s="62">
        <v>386051656</v>
      </c>
      <c r="I104" s="62">
        <v>407075757</v>
      </c>
      <c r="J104" s="62">
        <v>369460204</v>
      </c>
      <c r="K104" s="62">
        <v>376102969</v>
      </c>
      <c r="L104" s="62">
        <v>399080653</v>
      </c>
      <c r="M104" s="62">
        <v>366622841</v>
      </c>
      <c r="N104" s="62">
        <v>416978717</v>
      </c>
      <c r="O104" s="62">
        <v>462514715</v>
      </c>
      <c r="P104" s="62">
        <v>506621914</v>
      </c>
      <c r="Q104" s="62">
        <v>672802181</v>
      </c>
      <c r="R104" s="62">
        <v>625140649</v>
      </c>
      <c r="S104" s="62">
        <v>620653089</v>
      </c>
    </row>
    <row r="105" spans="1:19" ht="14.5" x14ac:dyDescent="0.35">
      <c r="A105" t="str">
        <f t="shared" si="11"/>
        <v>Burgenland11</v>
      </c>
      <c r="B105">
        <v>105</v>
      </c>
      <c r="C105" s="61" t="s">
        <v>25</v>
      </c>
      <c r="D105" s="61" t="s">
        <v>51</v>
      </c>
      <c r="E105" s="62">
        <v>1467280</v>
      </c>
      <c r="F105" s="62">
        <v>1536464</v>
      </c>
      <c r="G105" s="62">
        <v>1303610</v>
      </c>
      <c r="H105" s="62">
        <v>894449</v>
      </c>
      <c r="I105" s="62">
        <v>688451</v>
      </c>
      <c r="J105" s="62">
        <v>976374</v>
      </c>
      <c r="K105" s="62">
        <v>1329371</v>
      </c>
      <c r="L105" s="62">
        <v>243175</v>
      </c>
      <c r="M105" s="62">
        <v>184053</v>
      </c>
      <c r="N105" s="62">
        <v>173609</v>
      </c>
      <c r="O105" s="62">
        <v>293784</v>
      </c>
      <c r="P105" s="62">
        <v>851733</v>
      </c>
      <c r="Q105" s="62">
        <v>996914</v>
      </c>
      <c r="R105" s="62">
        <v>1150073</v>
      </c>
      <c r="S105" s="62">
        <v>1106189</v>
      </c>
    </row>
    <row r="106" spans="1:19" ht="14.5" x14ac:dyDescent="0.35">
      <c r="A106" t="str">
        <f t="shared" si="11"/>
        <v>Kärnten11</v>
      </c>
      <c r="B106">
        <v>106</v>
      </c>
      <c r="C106" s="61" t="s">
        <v>26</v>
      </c>
      <c r="D106" s="61" t="s">
        <v>51</v>
      </c>
      <c r="E106" s="62">
        <v>4869827</v>
      </c>
      <c r="F106" s="62">
        <v>4429801</v>
      </c>
      <c r="G106" s="62">
        <v>4349317</v>
      </c>
      <c r="H106" s="62">
        <v>2799003</v>
      </c>
      <c r="I106" s="62">
        <v>2428582</v>
      </c>
      <c r="J106" s="62">
        <v>2976857</v>
      </c>
      <c r="K106" s="62">
        <v>3049441</v>
      </c>
      <c r="L106" s="62">
        <v>2526350</v>
      </c>
      <c r="M106" s="62">
        <v>2909359</v>
      </c>
      <c r="N106" s="62">
        <v>2660126</v>
      </c>
      <c r="O106" s="62">
        <v>2583773</v>
      </c>
      <c r="P106" s="62">
        <v>3078423</v>
      </c>
      <c r="Q106" s="62">
        <v>3318644</v>
      </c>
      <c r="R106" s="62">
        <v>3896026</v>
      </c>
      <c r="S106" s="62">
        <v>2724908</v>
      </c>
    </row>
    <row r="107" spans="1:19" ht="14.5" x14ac:dyDescent="0.35">
      <c r="A107" t="str">
        <f t="shared" si="11"/>
        <v>Niederösterreich11</v>
      </c>
      <c r="B107">
        <v>107</v>
      </c>
      <c r="C107" s="61" t="s">
        <v>27</v>
      </c>
      <c r="D107" s="61" t="s">
        <v>51</v>
      </c>
      <c r="E107" s="62">
        <v>49796883</v>
      </c>
      <c r="F107" s="62">
        <v>41821854</v>
      </c>
      <c r="G107" s="62">
        <v>43843631</v>
      </c>
      <c r="H107" s="62">
        <v>38194136</v>
      </c>
      <c r="I107" s="62">
        <v>58813250</v>
      </c>
      <c r="J107" s="62">
        <v>77071224</v>
      </c>
      <c r="K107" s="62">
        <v>84023756</v>
      </c>
      <c r="L107" s="62">
        <v>94156459</v>
      </c>
      <c r="M107" s="62">
        <v>87389528</v>
      </c>
      <c r="N107" s="62">
        <v>92034750</v>
      </c>
      <c r="O107" s="62">
        <v>128017196</v>
      </c>
      <c r="P107" s="62">
        <v>151087718</v>
      </c>
      <c r="Q107" s="62">
        <v>202204345</v>
      </c>
      <c r="R107" s="62">
        <v>218085927</v>
      </c>
      <c r="S107" s="62">
        <v>160547868</v>
      </c>
    </row>
    <row r="108" spans="1:19" ht="14.5" x14ac:dyDescent="0.35">
      <c r="A108" t="str">
        <f t="shared" si="11"/>
        <v>Oberösterreich11</v>
      </c>
      <c r="B108">
        <v>108</v>
      </c>
      <c r="C108" s="61" t="s">
        <v>28</v>
      </c>
      <c r="D108" s="61" t="s">
        <v>51</v>
      </c>
      <c r="E108" s="62">
        <v>24738661</v>
      </c>
      <c r="F108" s="62">
        <v>68434238</v>
      </c>
      <c r="G108" s="62">
        <v>72119780</v>
      </c>
      <c r="H108" s="62">
        <v>78588434</v>
      </c>
      <c r="I108" s="62">
        <v>91244635</v>
      </c>
      <c r="J108" s="62">
        <v>67620586</v>
      </c>
      <c r="K108" s="62">
        <v>70328423</v>
      </c>
      <c r="L108" s="62">
        <v>71554116</v>
      </c>
      <c r="M108" s="62">
        <v>68454400</v>
      </c>
      <c r="N108" s="62">
        <v>70049176</v>
      </c>
      <c r="O108" s="62">
        <v>82700696</v>
      </c>
      <c r="P108" s="62">
        <v>92447313</v>
      </c>
      <c r="Q108" s="62">
        <v>119947208</v>
      </c>
      <c r="R108" s="62">
        <v>142179310</v>
      </c>
      <c r="S108" s="62">
        <v>121449308</v>
      </c>
    </row>
    <row r="109" spans="1:19" ht="14.5" x14ac:dyDescent="0.35">
      <c r="A109" t="str">
        <f t="shared" si="11"/>
        <v>Salzburg11</v>
      </c>
      <c r="B109">
        <v>109</v>
      </c>
      <c r="C109" s="61" t="s">
        <v>29</v>
      </c>
      <c r="D109" s="61" t="s">
        <v>51</v>
      </c>
      <c r="E109" s="62">
        <v>921921</v>
      </c>
      <c r="F109" s="62">
        <v>1151739</v>
      </c>
      <c r="G109" s="62">
        <v>1052293</v>
      </c>
      <c r="H109" s="62">
        <v>1298841</v>
      </c>
      <c r="I109" s="62">
        <v>1314181</v>
      </c>
      <c r="J109" s="62">
        <v>1821090</v>
      </c>
      <c r="K109" s="62">
        <v>1011866</v>
      </c>
      <c r="L109" s="62">
        <v>1062893</v>
      </c>
      <c r="M109" s="62">
        <v>697228</v>
      </c>
      <c r="N109" s="62">
        <v>597174</v>
      </c>
      <c r="O109" s="62">
        <v>1125591</v>
      </c>
      <c r="P109" s="62">
        <v>2356134</v>
      </c>
      <c r="Q109" s="62">
        <v>3540292</v>
      </c>
      <c r="R109" s="62">
        <v>6019404</v>
      </c>
      <c r="S109" s="62">
        <v>6027217</v>
      </c>
    </row>
    <row r="110" spans="1:19" ht="14.5" x14ac:dyDescent="0.35">
      <c r="A110" t="str">
        <f t="shared" si="11"/>
        <v>Steiermark11</v>
      </c>
      <c r="B110">
        <v>110</v>
      </c>
      <c r="C110" s="61" t="s">
        <v>30</v>
      </c>
      <c r="D110" s="61" t="s">
        <v>51</v>
      </c>
      <c r="E110" s="62">
        <v>5621692</v>
      </c>
      <c r="F110" s="62">
        <v>7834366</v>
      </c>
      <c r="G110" s="62">
        <v>7872860</v>
      </c>
      <c r="H110" s="62">
        <v>8935564</v>
      </c>
      <c r="I110" s="62">
        <v>1237614</v>
      </c>
      <c r="J110" s="62">
        <v>1130978</v>
      </c>
      <c r="K110" s="62">
        <v>1055484</v>
      </c>
      <c r="L110" s="62">
        <v>2254155</v>
      </c>
      <c r="M110" s="62">
        <v>2350509</v>
      </c>
      <c r="N110" s="62">
        <v>3313618</v>
      </c>
      <c r="O110" s="62">
        <v>4519381</v>
      </c>
      <c r="P110" s="62">
        <v>2374146</v>
      </c>
      <c r="Q110" s="62">
        <v>2502639</v>
      </c>
      <c r="R110" s="62">
        <v>3168801</v>
      </c>
      <c r="S110" s="62">
        <v>2032835</v>
      </c>
    </row>
    <row r="111" spans="1:19" ht="14.5" x14ac:dyDescent="0.35">
      <c r="A111" t="str">
        <f t="shared" si="11"/>
        <v>Tirol11</v>
      </c>
      <c r="B111">
        <v>111</v>
      </c>
      <c r="C111" s="61" t="s">
        <v>31</v>
      </c>
      <c r="D111" s="61" t="s">
        <v>51</v>
      </c>
      <c r="E111" s="62">
        <v>1475385</v>
      </c>
      <c r="F111" s="62">
        <v>1515505</v>
      </c>
      <c r="G111" s="62">
        <v>1343287</v>
      </c>
      <c r="H111" s="62">
        <v>2057730</v>
      </c>
      <c r="I111" s="62">
        <v>1987666</v>
      </c>
      <c r="J111" s="62">
        <v>1874923</v>
      </c>
      <c r="K111" s="62">
        <v>1902768</v>
      </c>
      <c r="L111" s="62">
        <v>2015584</v>
      </c>
      <c r="M111" s="62">
        <v>3014400</v>
      </c>
      <c r="N111" s="62">
        <v>3171807</v>
      </c>
      <c r="O111" s="62">
        <v>4424824</v>
      </c>
      <c r="P111" s="62">
        <v>3986247</v>
      </c>
      <c r="Q111" s="62">
        <v>3406961</v>
      </c>
      <c r="R111" s="62">
        <v>3764885</v>
      </c>
      <c r="S111" s="62">
        <v>2618021</v>
      </c>
    </row>
    <row r="112" spans="1:19" ht="14.5" x14ac:dyDescent="0.35">
      <c r="A112" t="str">
        <f t="shared" si="11"/>
        <v>Vorarlberg11</v>
      </c>
      <c r="B112">
        <v>112</v>
      </c>
      <c r="C112" s="61" t="s">
        <v>32</v>
      </c>
      <c r="D112" s="61" t="s">
        <v>51</v>
      </c>
      <c r="E112" s="62">
        <v>2692316</v>
      </c>
      <c r="F112" s="62">
        <v>3861413</v>
      </c>
      <c r="G112" s="62">
        <v>2999188</v>
      </c>
      <c r="H112" s="62">
        <v>4138576</v>
      </c>
      <c r="I112" s="62">
        <v>3855870</v>
      </c>
      <c r="J112" s="62">
        <v>4242209</v>
      </c>
      <c r="K112" s="62">
        <v>2769203</v>
      </c>
      <c r="L112" s="62">
        <v>2886107</v>
      </c>
      <c r="M112" s="62">
        <v>2256800</v>
      </c>
      <c r="N112" s="62">
        <v>1754328</v>
      </c>
      <c r="O112" s="62">
        <v>2835249</v>
      </c>
      <c r="P112" s="62">
        <v>3387769</v>
      </c>
      <c r="Q112" s="62">
        <v>5136843</v>
      </c>
      <c r="R112" s="62">
        <v>8381374</v>
      </c>
      <c r="S112" s="62">
        <v>7522325</v>
      </c>
    </row>
    <row r="113" spans="1:19" ht="14.5" x14ac:dyDescent="0.35">
      <c r="A113" t="str">
        <f t="shared" si="11"/>
        <v>Wien11</v>
      </c>
      <c r="B113">
        <v>113</v>
      </c>
      <c r="C113" s="61" t="s">
        <v>33</v>
      </c>
      <c r="D113" s="61" t="s">
        <v>51</v>
      </c>
      <c r="E113" s="62">
        <v>14349862</v>
      </c>
      <c r="F113" s="62">
        <v>19789711</v>
      </c>
      <c r="G113" s="62">
        <v>27563287</v>
      </c>
      <c r="H113" s="62">
        <v>28409663</v>
      </c>
      <c r="I113" s="62">
        <v>28807039</v>
      </c>
      <c r="J113" s="62">
        <v>29732772</v>
      </c>
      <c r="K113" s="62">
        <v>28708917</v>
      </c>
      <c r="L113" s="62">
        <v>30655492</v>
      </c>
      <c r="M113" s="62">
        <v>30124925</v>
      </c>
      <c r="N113" s="62">
        <v>33219540</v>
      </c>
      <c r="O113" s="62">
        <v>28092561</v>
      </c>
      <c r="P113" s="62">
        <v>32356030</v>
      </c>
      <c r="Q113" s="62">
        <v>44666029</v>
      </c>
      <c r="R113" s="62">
        <v>58990694</v>
      </c>
      <c r="S113" s="62">
        <v>63037531</v>
      </c>
    </row>
    <row r="114" spans="1:19" ht="14.5" x14ac:dyDescent="0.35">
      <c r="A114" t="str">
        <f t="shared" si="11"/>
        <v>Österreich11</v>
      </c>
      <c r="B114">
        <v>114</v>
      </c>
      <c r="C114" s="61" t="s">
        <v>34</v>
      </c>
      <c r="D114" s="61" t="s">
        <v>51</v>
      </c>
      <c r="E114" s="62">
        <v>105933827</v>
      </c>
      <c r="F114" s="62">
        <v>150375091</v>
      </c>
      <c r="G114" s="62">
        <v>162447253</v>
      </c>
      <c r="H114" s="62">
        <v>165316396</v>
      </c>
      <c r="I114" s="62">
        <v>190377288</v>
      </c>
      <c r="J114" s="62">
        <v>187447013</v>
      </c>
      <c r="K114" s="62">
        <v>194179229</v>
      </c>
      <c r="L114" s="62">
        <v>207354331</v>
      </c>
      <c r="M114" s="62">
        <v>197381202</v>
      </c>
      <c r="N114" s="62">
        <v>206974128</v>
      </c>
      <c r="O114" s="62">
        <v>254593055</v>
      </c>
      <c r="P114" s="62">
        <v>291925513</v>
      </c>
      <c r="Q114" s="62">
        <v>385719875</v>
      </c>
      <c r="R114" s="62">
        <v>445636494</v>
      </c>
      <c r="S114" s="62">
        <v>367066202</v>
      </c>
    </row>
    <row r="115" spans="1:19" ht="14.5" x14ac:dyDescent="0.35">
      <c r="A115" t="str">
        <f t="shared" si="11"/>
        <v>Burgenland12</v>
      </c>
      <c r="B115">
        <v>115</v>
      </c>
      <c r="C115" s="61" t="s">
        <v>25</v>
      </c>
      <c r="D115" s="61" t="s">
        <v>52</v>
      </c>
      <c r="E115" s="62">
        <v>13975468</v>
      </c>
      <c r="F115" s="62">
        <v>8985185</v>
      </c>
      <c r="G115" s="62">
        <v>25416893</v>
      </c>
      <c r="H115" s="62">
        <v>60105731</v>
      </c>
      <c r="I115" s="62">
        <v>42356231</v>
      </c>
      <c r="J115" s="62">
        <v>42407912</v>
      </c>
      <c r="K115" s="62">
        <v>52283505</v>
      </c>
      <c r="L115" s="62">
        <v>92443328</v>
      </c>
      <c r="M115" s="62">
        <v>118390459</v>
      </c>
      <c r="N115" s="62">
        <v>103097245</v>
      </c>
      <c r="O115" s="62">
        <v>114680426</v>
      </c>
      <c r="P115" s="62">
        <v>100018922</v>
      </c>
      <c r="Q115" s="62">
        <v>123411544</v>
      </c>
      <c r="R115" s="62">
        <v>76220300</v>
      </c>
      <c r="S115" s="62">
        <v>43315710</v>
      </c>
    </row>
    <row r="116" spans="1:19" ht="14.5" x14ac:dyDescent="0.35">
      <c r="A116" t="str">
        <f t="shared" si="11"/>
        <v>Kärnten12</v>
      </c>
      <c r="B116">
        <v>116</v>
      </c>
      <c r="C116" s="61" t="s">
        <v>26</v>
      </c>
      <c r="D116" s="61" t="s">
        <v>52</v>
      </c>
      <c r="E116" s="62">
        <v>5496397</v>
      </c>
      <c r="F116" s="62">
        <v>6444100</v>
      </c>
      <c r="G116" s="62">
        <v>7063096</v>
      </c>
      <c r="H116" s="62">
        <v>4504529</v>
      </c>
      <c r="I116" s="62">
        <v>5058976</v>
      </c>
      <c r="J116" s="62">
        <v>5760058</v>
      </c>
      <c r="K116" s="62">
        <v>6547835</v>
      </c>
      <c r="L116" s="62">
        <v>7919079</v>
      </c>
      <c r="M116" s="62">
        <v>7737976</v>
      </c>
      <c r="N116" s="62">
        <v>7533536</v>
      </c>
      <c r="O116" s="62">
        <v>8869461</v>
      </c>
      <c r="P116" s="62">
        <v>6428663</v>
      </c>
      <c r="Q116" s="62">
        <v>10309855</v>
      </c>
      <c r="R116" s="62">
        <v>11116702</v>
      </c>
      <c r="S116" s="62">
        <v>8243649</v>
      </c>
    </row>
    <row r="117" spans="1:19" ht="14.5" x14ac:dyDescent="0.35">
      <c r="A117" t="str">
        <f t="shared" si="11"/>
        <v>Niederösterreich12</v>
      </c>
      <c r="B117">
        <v>117</v>
      </c>
      <c r="C117" s="61" t="s">
        <v>27</v>
      </c>
      <c r="D117" s="61" t="s">
        <v>52</v>
      </c>
      <c r="E117" s="62">
        <v>30251637</v>
      </c>
      <c r="F117" s="62">
        <v>38768046</v>
      </c>
      <c r="G117" s="62">
        <v>41436435</v>
      </c>
      <c r="H117" s="62">
        <v>31205069</v>
      </c>
      <c r="I117" s="62">
        <v>28776621</v>
      </c>
      <c r="J117" s="62">
        <v>43239241</v>
      </c>
      <c r="K117" s="62">
        <v>37909388</v>
      </c>
      <c r="L117" s="62">
        <v>41729934</v>
      </c>
      <c r="M117" s="62">
        <v>41203002</v>
      </c>
      <c r="N117" s="62">
        <v>45999518</v>
      </c>
      <c r="O117" s="62">
        <v>51783379</v>
      </c>
      <c r="P117" s="62">
        <v>57283050</v>
      </c>
      <c r="Q117" s="62">
        <v>61344977</v>
      </c>
      <c r="R117" s="62">
        <v>65448296</v>
      </c>
      <c r="S117" s="62">
        <v>77961690</v>
      </c>
    </row>
    <row r="118" spans="1:19" ht="14.5" x14ac:dyDescent="0.35">
      <c r="A118" t="str">
        <f t="shared" si="11"/>
        <v>Oberösterreich12</v>
      </c>
      <c r="B118">
        <v>118</v>
      </c>
      <c r="C118" s="61" t="s">
        <v>28</v>
      </c>
      <c r="D118" s="61" t="s">
        <v>52</v>
      </c>
      <c r="E118" s="62">
        <v>38553911</v>
      </c>
      <c r="F118" s="62">
        <v>41675858</v>
      </c>
      <c r="G118" s="62">
        <v>50193515</v>
      </c>
      <c r="H118" s="62">
        <v>45818375</v>
      </c>
      <c r="I118" s="62">
        <v>44095080</v>
      </c>
      <c r="J118" s="62">
        <v>47522319</v>
      </c>
      <c r="K118" s="62">
        <v>50883253</v>
      </c>
      <c r="L118" s="62">
        <v>49393593</v>
      </c>
      <c r="M118" s="62">
        <v>61309500</v>
      </c>
      <c r="N118" s="62">
        <v>59081211</v>
      </c>
      <c r="O118" s="62">
        <v>66441056</v>
      </c>
      <c r="P118" s="62">
        <v>73277023</v>
      </c>
      <c r="Q118" s="62">
        <v>105505435</v>
      </c>
      <c r="R118" s="62">
        <v>95935522</v>
      </c>
      <c r="S118" s="62">
        <v>97868946</v>
      </c>
    </row>
    <row r="119" spans="1:19" ht="14.5" x14ac:dyDescent="0.35">
      <c r="A119" t="str">
        <f t="shared" si="11"/>
        <v>Salzburg12</v>
      </c>
      <c r="B119">
        <v>119</v>
      </c>
      <c r="C119" s="61" t="s">
        <v>29</v>
      </c>
      <c r="D119" s="61" t="s">
        <v>52</v>
      </c>
      <c r="E119" s="62">
        <v>6643543</v>
      </c>
      <c r="F119" s="62">
        <v>8614265</v>
      </c>
      <c r="G119" s="62">
        <v>10808992</v>
      </c>
      <c r="H119" s="62">
        <v>11261029</v>
      </c>
      <c r="I119" s="62">
        <v>14394552</v>
      </c>
      <c r="J119" s="62">
        <v>14732587</v>
      </c>
      <c r="K119" s="62">
        <v>18817712</v>
      </c>
      <c r="L119" s="62">
        <v>20479087</v>
      </c>
      <c r="M119" s="62">
        <v>19925538</v>
      </c>
      <c r="N119" s="62">
        <v>19703597</v>
      </c>
      <c r="O119" s="62">
        <v>24862023</v>
      </c>
      <c r="P119" s="62">
        <v>25585833</v>
      </c>
      <c r="Q119" s="62">
        <v>28938702</v>
      </c>
      <c r="R119" s="62">
        <v>31405566</v>
      </c>
      <c r="S119" s="62">
        <v>35653427</v>
      </c>
    </row>
    <row r="120" spans="1:19" ht="14.5" x14ac:dyDescent="0.35">
      <c r="A120" t="str">
        <f t="shared" si="11"/>
        <v>Steiermark12</v>
      </c>
      <c r="B120">
        <v>120</v>
      </c>
      <c r="C120" s="61" t="s">
        <v>30</v>
      </c>
      <c r="D120" s="61" t="s">
        <v>52</v>
      </c>
      <c r="E120" s="62">
        <v>24058011</v>
      </c>
      <c r="F120" s="62">
        <v>25192440</v>
      </c>
      <c r="G120" s="62">
        <v>26777200</v>
      </c>
      <c r="H120" s="62">
        <v>28653896</v>
      </c>
      <c r="I120" s="62">
        <v>31601856</v>
      </c>
      <c r="J120" s="62">
        <v>30525756</v>
      </c>
      <c r="K120" s="62">
        <v>32451036</v>
      </c>
      <c r="L120" s="62">
        <v>43611309</v>
      </c>
      <c r="M120" s="62">
        <v>36126651</v>
      </c>
      <c r="N120" s="62">
        <v>39887496</v>
      </c>
      <c r="O120" s="62">
        <v>58357968</v>
      </c>
      <c r="P120" s="62">
        <v>58629048</v>
      </c>
      <c r="Q120" s="62">
        <v>75961485</v>
      </c>
      <c r="R120" s="62">
        <v>83169400</v>
      </c>
      <c r="S120" s="62">
        <v>92571130</v>
      </c>
    </row>
    <row r="121" spans="1:19" ht="14.5" x14ac:dyDescent="0.35">
      <c r="A121" t="str">
        <f t="shared" si="11"/>
        <v>Tirol12</v>
      </c>
      <c r="B121">
        <v>121</v>
      </c>
      <c r="C121" s="61" t="s">
        <v>31</v>
      </c>
      <c r="D121" s="61" t="s">
        <v>52</v>
      </c>
      <c r="E121" s="62">
        <v>3849335</v>
      </c>
      <c r="F121" s="62">
        <v>4543712</v>
      </c>
      <c r="G121" s="62">
        <v>4317973</v>
      </c>
      <c r="H121" s="62">
        <v>3862133</v>
      </c>
      <c r="I121" s="62">
        <v>3608517</v>
      </c>
      <c r="J121" s="62">
        <v>2955103</v>
      </c>
      <c r="K121" s="62">
        <v>4272368</v>
      </c>
      <c r="L121" s="62">
        <v>4317098</v>
      </c>
      <c r="M121" s="62">
        <v>4880836</v>
      </c>
      <c r="N121" s="62">
        <v>4798983</v>
      </c>
      <c r="O121" s="62">
        <v>3481571</v>
      </c>
      <c r="P121" s="62">
        <v>3925474</v>
      </c>
      <c r="Q121" s="62">
        <v>3902889</v>
      </c>
      <c r="R121" s="62">
        <v>4819012</v>
      </c>
      <c r="S121" s="62">
        <v>4262881</v>
      </c>
    </row>
    <row r="122" spans="1:19" ht="14.5" x14ac:dyDescent="0.35">
      <c r="A122" t="str">
        <f t="shared" si="11"/>
        <v>Vorarlberg12</v>
      </c>
      <c r="B122">
        <v>122</v>
      </c>
      <c r="C122" s="61" t="s">
        <v>32</v>
      </c>
      <c r="D122" s="61" t="s">
        <v>52</v>
      </c>
      <c r="E122" s="62">
        <v>5451532</v>
      </c>
      <c r="F122" s="62">
        <v>7919473</v>
      </c>
      <c r="G122" s="62">
        <v>8726597</v>
      </c>
      <c r="H122" s="62">
        <v>9702942</v>
      </c>
      <c r="I122" s="62">
        <v>9552037</v>
      </c>
      <c r="J122" s="62">
        <v>9781970</v>
      </c>
      <c r="K122" s="62">
        <v>10581070</v>
      </c>
      <c r="L122" s="62">
        <v>9224100</v>
      </c>
      <c r="M122" s="62">
        <v>13568452</v>
      </c>
      <c r="N122" s="62">
        <v>12279675</v>
      </c>
      <c r="O122" s="62">
        <v>10303536</v>
      </c>
      <c r="P122" s="62">
        <v>13189472</v>
      </c>
      <c r="Q122" s="62">
        <v>14153812</v>
      </c>
      <c r="R122" s="62">
        <v>16335382</v>
      </c>
      <c r="S122" s="62">
        <v>11801912</v>
      </c>
    </row>
    <row r="123" spans="1:19" ht="14.5" x14ac:dyDescent="0.35">
      <c r="A123" t="str">
        <f t="shared" si="11"/>
        <v>Wien12</v>
      </c>
      <c r="B123">
        <v>123</v>
      </c>
      <c r="C123" s="61" t="s">
        <v>33</v>
      </c>
      <c r="D123" s="61" t="s">
        <v>52</v>
      </c>
      <c r="E123" s="62">
        <v>27241705</v>
      </c>
      <c r="F123" s="62">
        <v>40564018</v>
      </c>
      <c r="G123" s="62">
        <v>47558525</v>
      </c>
      <c r="H123" s="62">
        <v>53129425</v>
      </c>
      <c r="I123" s="62">
        <v>44095627</v>
      </c>
      <c r="J123" s="62">
        <v>43757197</v>
      </c>
      <c r="K123" s="62">
        <v>42142703</v>
      </c>
      <c r="L123" s="62">
        <v>52720550</v>
      </c>
      <c r="M123" s="62">
        <v>40493435</v>
      </c>
      <c r="N123" s="62">
        <v>72167814</v>
      </c>
      <c r="O123" s="62">
        <v>64633790</v>
      </c>
      <c r="P123" s="62">
        <v>56950926</v>
      </c>
      <c r="Q123" s="62">
        <v>63218400</v>
      </c>
      <c r="R123" s="62">
        <v>67263606</v>
      </c>
      <c r="S123" s="62">
        <v>43148738</v>
      </c>
    </row>
    <row r="124" spans="1:19" ht="14.5" x14ac:dyDescent="0.35">
      <c r="A124" t="str">
        <f t="shared" si="11"/>
        <v>Österreich12</v>
      </c>
      <c r="B124">
        <v>124</v>
      </c>
      <c r="C124" s="61" t="s">
        <v>34</v>
      </c>
      <c r="D124" s="61" t="s">
        <v>52</v>
      </c>
      <c r="E124" s="62">
        <v>155521539</v>
      </c>
      <c r="F124" s="62">
        <v>182707097</v>
      </c>
      <c r="G124" s="62">
        <v>222299226</v>
      </c>
      <c r="H124" s="62">
        <v>248243129</v>
      </c>
      <c r="I124" s="62">
        <v>223539497</v>
      </c>
      <c r="J124" s="62">
        <v>240682143</v>
      </c>
      <c r="K124" s="62">
        <v>255888870</v>
      </c>
      <c r="L124" s="62">
        <v>321838078</v>
      </c>
      <c r="M124" s="62">
        <v>343635849</v>
      </c>
      <c r="N124" s="62">
        <v>364549075</v>
      </c>
      <c r="O124" s="62">
        <v>403413210</v>
      </c>
      <c r="P124" s="62">
        <v>395288411</v>
      </c>
      <c r="Q124" s="62">
        <v>486747099</v>
      </c>
      <c r="R124" s="62">
        <v>451713786</v>
      </c>
      <c r="S124" s="62">
        <v>414828083</v>
      </c>
    </row>
    <row r="125" spans="1:19" ht="14.5" x14ac:dyDescent="0.35">
      <c r="A125" t="str">
        <f t="shared" si="11"/>
        <v>Burgenland13</v>
      </c>
      <c r="B125">
        <v>125</v>
      </c>
      <c r="C125" s="61" t="s">
        <v>25</v>
      </c>
      <c r="D125" s="61" t="s">
        <v>53</v>
      </c>
      <c r="E125" s="62">
        <v>60471</v>
      </c>
      <c r="F125" s="62">
        <v>90059</v>
      </c>
      <c r="G125" s="62">
        <v>91597</v>
      </c>
      <c r="H125" s="62">
        <v>40010</v>
      </c>
      <c r="I125" s="62">
        <v>45473</v>
      </c>
      <c r="J125" s="62">
        <v>68503</v>
      </c>
      <c r="K125" s="62">
        <v>1130752</v>
      </c>
      <c r="L125" s="62">
        <v>4021109</v>
      </c>
      <c r="M125" s="62">
        <v>5593467</v>
      </c>
      <c r="N125" s="62">
        <v>8366540</v>
      </c>
      <c r="O125" s="62">
        <v>8280603</v>
      </c>
      <c r="P125" s="62">
        <v>5562064</v>
      </c>
      <c r="Q125" s="62">
        <v>3139974</v>
      </c>
      <c r="R125" s="62">
        <v>2876696</v>
      </c>
      <c r="S125" s="62">
        <v>1873113</v>
      </c>
    </row>
    <row r="126" spans="1:19" ht="14.5" x14ac:dyDescent="0.35">
      <c r="A126" t="str">
        <f t="shared" si="11"/>
        <v>Kärnten13</v>
      </c>
      <c r="B126">
        <v>126</v>
      </c>
      <c r="C126" s="61" t="s">
        <v>26</v>
      </c>
      <c r="D126" s="61" t="s">
        <v>53</v>
      </c>
      <c r="E126" s="62">
        <v>48395</v>
      </c>
      <c r="F126" s="62">
        <v>64417</v>
      </c>
      <c r="G126" s="62">
        <v>76792</v>
      </c>
      <c r="H126" s="62">
        <v>43002</v>
      </c>
      <c r="I126" s="62">
        <v>85403</v>
      </c>
      <c r="J126" s="62">
        <v>92657</v>
      </c>
      <c r="K126" s="62">
        <v>166596</v>
      </c>
      <c r="L126" s="62">
        <v>433422</v>
      </c>
      <c r="M126" s="62">
        <v>994823</v>
      </c>
      <c r="N126" s="62">
        <v>136438</v>
      </c>
      <c r="O126" s="62">
        <v>48119</v>
      </c>
      <c r="P126" s="62">
        <v>386727</v>
      </c>
      <c r="Q126" s="62">
        <v>231126</v>
      </c>
      <c r="R126" s="62">
        <v>332630</v>
      </c>
      <c r="S126" s="62">
        <v>478231</v>
      </c>
    </row>
    <row r="127" spans="1:19" ht="14.5" x14ac:dyDescent="0.35">
      <c r="A127" t="str">
        <f t="shared" si="11"/>
        <v>Niederösterreich13</v>
      </c>
      <c r="B127">
        <v>127</v>
      </c>
      <c r="C127" s="61" t="s">
        <v>27</v>
      </c>
      <c r="D127" s="61" t="s">
        <v>53</v>
      </c>
      <c r="E127" s="62">
        <v>1270282</v>
      </c>
      <c r="F127" s="62">
        <v>1789321</v>
      </c>
      <c r="G127" s="62">
        <v>1350788</v>
      </c>
      <c r="H127" s="62">
        <v>1079125</v>
      </c>
      <c r="I127" s="62">
        <v>1120136</v>
      </c>
      <c r="J127" s="62">
        <v>1237792</v>
      </c>
      <c r="K127" s="62">
        <v>1416904</v>
      </c>
      <c r="L127" s="62">
        <v>1250665</v>
      </c>
      <c r="M127" s="62">
        <v>1407921</v>
      </c>
      <c r="N127" s="62">
        <v>1586938</v>
      </c>
      <c r="O127" s="62">
        <v>1728974</v>
      </c>
      <c r="P127" s="62">
        <v>1705991</v>
      </c>
      <c r="Q127" s="62">
        <v>1488912</v>
      </c>
      <c r="R127" s="62">
        <v>1490089</v>
      </c>
      <c r="S127" s="62">
        <v>1920551</v>
      </c>
    </row>
    <row r="128" spans="1:19" ht="14.5" x14ac:dyDescent="0.35">
      <c r="A128" t="str">
        <f t="shared" si="11"/>
        <v>Oberösterreich13</v>
      </c>
      <c r="B128">
        <v>128</v>
      </c>
      <c r="C128" s="61" t="s">
        <v>28</v>
      </c>
      <c r="D128" s="61" t="s">
        <v>53</v>
      </c>
      <c r="E128" s="62">
        <v>1156559</v>
      </c>
      <c r="F128" s="62">
        <v>1602158</v>
      </c>
      <c r="G128" s="62">
        <v>1167349</v>
      </c>
      <c r="H128" s="62">
        <v>947141</v>
      </c>
      <c r="I128" s="62">
        <v>907858</v>
      </c>
      <c r="J128" s="62">
        <v>1583717</v>
      </c>
      <c r="K128" s="62">
        <v>1274003</v>
      </c>
      <c r="L128" s="62">
        <v>977542</v>
      </c>
      <c r="M128" s="62">
        <v>1175453</v>
      </c>
      <c r="N128" s="62">
        <v>967914</v>
      </c>
      <c r="O128" s="62">
        <v>974772</v>
      </c>
      <c r="P128" s="62">
        <v>1681157</v>
      </c>
      <c r="Q128" s="62">
        <v>1240718</v>
      </c>
      <c r="R128" s="62">
        <v>2640918</v>
      </c>
      <c r="S128" s="62">
        <v>2946444</v>
      </c>
    </row>
    <row r="129" spans="1:19" ht="14.5" x14ac:dyDescent="0.35">
      <c r="A129" t="str">
        <f t="shared" si="11"/>
        <v>Salzburg13</v>
      </c>
      <c r="B129">
        <v>129</v>
      </c>
      <c r="C129" s="61" t="s">
        <v>29</v>
      </c>
      <c r="D129" s="61" t="s">
        <v>53</v>
      </c>
      <c r="E129" s="62">
        <v>397290</v>
      </c>
      <c r="F129" s="62">
        <v>479943</v>
      </c>
      <c r="G129" s="62">
        <v>423028</v>
      </c>
      <c r="H129" s="62">
        <v>829252</v>
      </c>
      <c r="I129" s="62">
        <v>312917</v>
      </c>
      <c r="J129" s="62">
        <v>373522</v>
      </c>
      <c r="K129" s="62">
        <v>536452</v>
      </c>
      <c r="L129" s="62">
        <v>653220</v>
      </c>
      <c r="M129" s="62">
        <v>1063714</v>
      </c>
      <c r="N129" s="62">
        <v>689465</v>
      </c>
      <c r="O129" s="62">
        <v>368494</v>
      </c>
      <c r="P129" s="62">
        <v>616434</v>
      </c>
      <c r="Q129" s="62">
        <v>804303</v>
      </c>
      <c r="R129" s="62">
        <v>905938</v>
      </c>
      <c r="S129" s="62">
        <v>683861</v>
      </c>
    </row>
    <row r="130" spans="1:19" ht="14.5" x14ac:dyDescent="0.35">
      <c r="A130" t="str">
        <f t="shared" si="11"/>
        <v>Steiermark13</v>
      </c>
      <c r="B130">
        <v>130</v>
      </c>
      <c r="C130" s="61" t="s">
        <v>30</v>
      </c>
      <c r="D130" s="61" t="s">
        <v>53</v>
      </c>
      <c r="E130" s="62">
        <v>270310</v>
      </c>
      <c r="F130" s="62">
        <v>702236</v>
      </c>
      <c r="G130" s="62">
        <v>444921</v>
      </c>
      <c r="H130" s="62">
        <v>383591</v>
      </c>
      <c r="I130" s="62">
        <v>367046</v>
      </c>
      <c r="J130" s="62">
        <v>357816</v>
      </c>
      <c r="K130" s="62">
        <v>545761</v>
      </c>
      <c r="L130" s="62">
        <v>248447</v>
      </c>
      <c r="M130" s="62">
        <v>376995</v>
      </c>
      <c r="N130" s="62">
        <v>628045</v>
      </c>
      <c r="O130" s="62">
        <v>3151511</v>
      </c>
      <c r="P130" s="62">
        <v>5358440</v>
      </c>
      <c r="Q130" s="62">
        <v>619335</v>
      </c>
      <c r="R130" s="62">
        <v>948762</v>
      </c>
      <c r="S130" s="62">
        <v>906683</v>
      </c>
    </row>
    <row r="131" spans="1:19" ht="14.5" x14ac:dyDescent="0.35">
      <c r="A131" t="str">
        <f t="shared" si="11"/>
        <v>Tirol13</v>
      </c>
      <c r="B131">
        <v>131</v>
      </c>
      <c r="C131" s="61" t="s">
        <v>31</v>
      </c>
      <c r="D131" s="61" t="s">
        <v>53</v>
      </c>
      <c r="E131" s="62">
        <v>396688</v>
      </c>
      <c r="F131" s="62">
        <v>949620</v>
      </c>
      <c r="G131" s="62">
        <v>360485</v>
      </c>
      <c r="H131" s="62">
        <v>695403</v>
      </c>
      <c r="I131" s="62">
        <v>372947</v>
      </c>
      <c r="J131" s="62">
        <v>283318</v>
      </c>
      <c r="K131" s="62">
        <v>534573</v>
      </c>
      <c r="L131" s="62">
        <v>1353323</v>
      </c>
      <c r="M131" s="62">
        <v>901619</v>
      </c>
      <c r="N131" s="62">
        <v>991790</v>
      </c>
      <c r="O131" s="62">
        <v>616131</v>
      </c>
      <c r="P131" s="62">
        <v>1186412</v>
      </c>
      <c r="Q131" s="62">
        <v>371961</v>
      </c>
      <c r="R131" s="62">
        <v>627639</v>
      </c>
      <c r="S131" s="62">
        <v>387018</v>
      </c>
    </row>
    <row r="132" spans="1:19" ht="14.5" x14ac:dyDescent="0.35">
      <c r="A132" t="str">
        <f t="shared" si="11"/>
        <v>Vorarlberg13</v>
      </c>
      <c r="B132">
        <v>132</v>
      </c>
      <c r="C132" s="61" t="s">
        <v>32</v>
      </c>
      <c r="D132" s="61" t="s">
        <v>53</v>
      </c>
      <c r="E132" s="62">
        <v>30663</v>
      </c>
      <c r="F132" s="62">
        <v>657075</v>
      </c>
      <c r="G132" s="62">
        <v>519344</v>
      </c>
      <c r="H132" s="62">
        <v>609435</v>
      </c>
      <c r="I132" s="62">
        <v>251589</v>
      </c>
      <c r="J132" s="62">
        <v>259222</v>
      </c>
      <c r="K132" s="62">
        <v>343855</v>
      </c>
      <c r="L132" s="62">
        <v>285775</v>
      </c>
      <c r="M132" s="62">
        <v>270130</v>
      </c>
      <c r="N132" s="62">
        <v>270791</v>
      </c>
      <c r="O132" s="62">
        <v>338929</v>
      </c>
      <c r="P132" s="62">
        <v>398559</v>
      </c>
      <c r="Q132" s="62">
        <v>364247</v>
      </c>
      <c r="R132" s="62">
        <v>360121</v>
      </c>
      <c r="S132" s="62">
        <v>288197</v>
      </c>
    </row>
    <row r="133" spans="1:19" ht="14.5" x14ac:dyDescent="0.35">
      <c r="A133" t="str">
        <f t="shared" si="11"/>
        <v>Wien13</v>
      </c>
      <c r="B133">
        <v>133</v>
      </c>
      <c r="C133" s="61" t="s">
        <v>33</v>
      </c>
      <c r="D133" s="61" t="s">
        <v>53</v>
      </c>
      <c r="E133" s="62">
        <v>1632558</v>
      </c>
      <c r="F133" s="62">
        <v>1305633</v>
      </c>
      <c r="G133" s="62">
        <v>855039</v>
      </c>
      <c r="H133" s="62">
        <v>953938</v>
      </c>
      <c r="I133" s="62">
        <v>927270</v>
      </c>
      <c r="J133" s="62">
        <v>767705</v>
      </c>
      <c r="K133" s="62">
        <v>977658</v>
      </c>
      <c r="L133" s="62">
        <v>702937</v>
      </c>
      <c r="M133" s="62">
        <v>1112711</v>
      </c>
      <c r="N133" s="62">
        <v>1415717</v>
      </c>
      <c r="O133" s="62">
        <v>1279512</v>
      </c>
      <c r="P133" s="62">
        <v>3053410</v>
      </c>
      <c r="Q133" s="62">
        <v>3024719</v>
      </c>
      <c r="R133" s="62">
        <v>3773047</v>
      </c>
      <c r="S133" s="62">
        <v>2505197</v>
      </c>
    </row>
    <row r="134" spans="1:19" ht="14.5" x14ac:dyDescent="0.35">
      <c r="A134" t="str">
        <f t="shared" ref="A134:A197" si="12">C134&amp;D134</f>
        <v>Österreich13</v>
      </c>
      <c r="B134">
        <v>134</v>
      </c>
      <c r="C134" s="61" t="s">
        <v>34</v>
      </c>
      <c r="D134" s="61" t="s">
        <v>53</v>
      </c>
      <c r="E134" s="62">
        <v>5263216</v>
      </c>
      <c r="F134" s="62">
        <v>7640462</v>
      </c>
      <c r="G134" s="62">
        <v>5289343</v>
      </c>
      <c r="H134" s="62">
        <v>5580897</v>
      </c>
      <c r="I134" s="62">
        <v>4390639</v>
      </c>
      <c r="J134" s="62">
        <v>5024252</v>
      </c>
      <c r="K134" s="62">
        <v>6926554</v>
      </c>
      <c r="L134" s="62">
        <v>9926440</v>
      </c>
      <c r="M134" s="62">
        <v>12896833</v>
      </c>
      <c r="N134" s="62">
        <v>15053638</v>
      </c>
      <c r="O134" s="62">
        <v>16787045</v>
      </c>
      <c r="P134" s="62">
        <v>19949194</v>
      </c>
      <c r="Q134" s="62">
        <v>11285295</v>
      </c>
      <c r="R134" s="62">
        <v>13955840</v>
      </c>
      <c r="S134" s="62">
        <v>11989295</v>
      </c>
    </row>
    <row r="135" spans="1:19" ht="14.5" x14ac:dyDescent="0.35">
      <c r="A135" t="str">
        <f t="shared" si="12"/>
        <v>Burgenland14</v>
      </c>
      <c r="B135">
        <v>135</v>
      </c>
      <c r="C135" s="61" t="s">
        <v>25</v>
      </c>
      <c r="D135" s="61" t="s">
        <v>54</v>
      </c>
      <c r="E135" s="62">
        <v>890743</v>
      </c>
      <c r="F135" s="62">
        <v>438925</v>
      </c>
      <c r="G135" s="62">
        <v>265050</v>
      </c>
      <c r="H135" s="62">
        <v>254661</v>
      </c>
      <c r="I135" s="62">
        <v>351871</v>
      </c>
      <c r="J135" s="62">
        <v>261941</v>
      </c>
      <c r="K135" s="62">
        <v>214375</v>
      </c>
      <c r="L135" s="62">
        <v>110701</v>
      </c>
      <c r="M135" s="62">
        <v>3477</v>
      </c>
      <c r="N135" s="62">
        <v>7807</v>
      </c>
      <c r="O135" s="62">
        <v>42658</v>
      </c>
      <c r="P135" s="62">
        <v>65705</v>
      </c>
      <c r="Q135" s="62">
        <v>84002</v>
      </c>
      <c r="R135" s="62">
        <v>47893</v>
      </c>
      <c r="S135" s="62">
        <v>170403</v>
      </c>
    </row>
    <row r="136" spans="1:19" ht="14.5" x14ac:dyDescent="0.35">
      <c r="A136" t="str">
        <f t="shared" si="12"/>
        <v>Kärnten14</v>
      </c>
      <c r="B136">
        <v>136</v>
      </c>
      <c r="C136" s="61" t="s">
        <v>26</v>
      </c>
      <c r="D136" s="61" t="s">
        <v>54</v>
      </c>
      <c r="E136" s="62">
        <v>28565</v>
      </c>
      <c r="F136" s="62">
        <v>26552</v>
      </c>
      <c r="G136" s="59"/>
      <c r="H136" s="62">
        <v>46333</v>
      </c>
      <c r="I136" s="59"/>
      <c r="J136" s="59"/>
      <c r="K136" s="62">
        <v>7633</v>
      </c>
      <c r="L136" s="59"/>
      <c r="M136" s="59"/>
      <c r="N136" s="62">
        <v>1834</v>
      </c>
      <c r="O136" s="62">
        <v>16415</v>
      </c>
      <c r="P136" s="62">
        <v>24664</v>
      </c>
      <c r="Q136" s="62">
        <v>40064</v>
      </c>
      <c r="R136" s="62">
        <v>27391</v>
      </c>
      <c r="S136" s="62">
        <v>30354</v>
      </c>
    </row>
    <row r="137" spans="1:19" ht="14.5" x14ac:dyDescent="0.35">
      <c r="A137" t="str">
        <f t="shared" si="12"/>
        <v>Niederösterreich14</v>
      </c>
      <c r="B137">
        <v>137</v>
      </c>
      <c r="C137" s="61" t="s">
        <v>27</v>
      </c>
      <c r="D137" s="61" t="s">
        <v>54</v>
      </c>
      <c r="E137" s="62">
        <v>160676</v>
      </c>
      <c r="F137" s="62">
        <v>168900</v>
      </c>
      <c r="G137" s="62">
        <v>146360</v>
      </c>
      <c r="H137" s="62">
        <v>282670</v>
      </c>
      <c r="I137" s="62">
        <v>138099</v>
      </c>
      <c r="J137" s="62">
        <v>62847</v>
      </c>
      <c r="K137" s="62">
        <v>69599</v>
      </c>
      <c r="L137" s="62">
        <v>47871</v>
      </c>
      <c r="M137" s="62">
        <v>45381</v>
      </c>
      <c r="N137" s="62">
        <v>48099</v>
      </c>
      <c r="O137" s="62">
        <v>46530</v>
      </c>
      <c r="P137" s="62">
        <v>78491</v>
      </c>
      <c r="Q137" s="62">
        <v>120997</v>
      </c>
      <c r="R137" s="62">
        <v>36524</v>
      </c>
      <c r="S137" s="62">
        <v>25255</v>
      </c>
    </row>
    <row r="138" spans="1:19" ht="14.5" x14ac:dyDescent="0.35">
      <c r="A138" t="str">
        <f t="shared" si="12"/>
        <v>Oberösterreich14</v>
      </c>
      <c r="B138">
        <v>138</v>
      </c>
      <c r="C138" s="61" t="s">
        <v>28</v>
      </c>
      <c r="D138" s="61" t="s">
        <v>54</v>
      </c>
      <c r="E138" s="62">
        <v>88185</v>
      </c>
      <c r="F138" s="62">
        <v>94037</v>
      </c>
      <c r="G138" s="59"/>
      <c r="H138" s="62">
        <v>191167</v>
      </c>
      <c r="I138" s="62">
        <v>115856</v>
      </c>
      <c r="J138" s="62">
        <v>502830</v>
      </c>
      <c r="K138" s="62">
        <v>641845</v>
      </c>
      <c r="L138" s="62">
        <v>565541</v>
      </c>
      <c r="M138" s="62">
        <v>782172</v>
      </c>
      <c r="N138" s="62">
        <v>806313</v>
      </c>
      <c r="O138" s="62">
        <v>659670</v>
      </c>
      <c r="P138" s="62">
        <v>441065</v>
      </c>
      <c r="Q138" s="62">
        <v>534759</v>
      </c>
      <c r="R138" s="62">
        <v>733342</v>
      </c>
      <c r="S138" s="62">
        <v>858027</v>
      </c>
    </row>
    <row r="139" spans="1:19" ht="14.5" x14ac:dyDescent="0.35">
      <c r="A139" t="str">
        <f t="shared" si="12"/>
        <v>Salzburg14</v>
      </c>
      <c r="B139">
        <v>139</v>
      </c>
      <c r="C139" s="61" t="s">
        <v>29</v>
      </c>
      <c r="D139" s="61" t="s">
        <v>54</v>
      </c>
      <c r="E139" s="62">
        <v>265785</v>
      </c>
      <c r="F139" s="62">
        <v>321130</v>
      </c>
      <c r="G139" s="62">
        <v>328088</v>
      </c>
      <c r="H139" s="62">
        <v>378074</v>
      </c>
      <c r="I139" s="59"/>
      <c r="J139" s="62">
        <v>401301</v>
      </c>
      <c r="K139" s="62">
        <v>533272</v>
      </c>
      <c r="L139" s="59"/>
      <c r="M139" s="62">
        <v>490978</v>
      </c>
      <c r="N139" s="62">
        <v>631193</v>
      </c>
      <c r="O139" s="62">
        <v>834008</v>
      </c>
      <c r="P139" s="62">
        <v>1233795</v>
      </c>
      <c r="Q139" s="62">
        <v>1700481</v>
      </c>
      <c r="R139" s="62">
        <v>1128185</v>
      </c>
      <c r="S139" s="62">
        <v>1024996</v>
      </c>
    </row>
    <row r="140" spans="1:19" ht="14.5" x14ac:dyDescent="0.35">
      <c r="A140" t="str">
        <f t="shared" si="12"/>
        <v>Steiermark14</v>
      </c>
      <c r="B140">
        <v>140</v>
      </c>
      <c r="C140" s="61" t="s">
        <v>30</v>
      </c>
      <c r="D140" s="61" t="s">
        <v>54</v>
      </c>
      <c r="E140" s="62">
        <v>57160</v>
      </c>
      <c r="F140" s="62">
        <v>89863</v>
      </c>
      <c r="G140" s="59"/>
      <c r="H140" s="62">
        <v>110816</v>
      </c>
      <c r="I140" s="62">
        <v>49437</v>
      </c>
      <c r="J140" s="59"/>
      <c r="K140" s="62">
        <v>31684</v>
      </c>
      <c r="L140" s="62">
        <v>25117</v>
      </c>
      <c r="M140" s="59"/>
      <c r="N140" s="62">
        <v>31428</v>
      </c>
      <c r="O140" s="62">
        <v>34891</v>
      </c>
      <c r="P140" s="62">
        <v>59698</v>
      </c>
      <c r="Q140" s="62">
        <v>126951</v>
      </c>
      <c r="R140" s="62">
        <v>78182</v>
      </c>
      <c r="S140" s="62">
        <v>49843</v>
      </c>
    </row>
    <row r="141" spans="1:19" ht="14.5" x14ac:dyDescent="0.35">
      <c r="A141" t="str">
        <f t="shared" si="12"/>
        <v>Tirol14</v>
      </c>
      <c r="B141">
        <v>141</v>
      </c>
      <c r="C141" s="61" t="s">
        <v>31</v>
      </c>
      <c r="D141" s="61" t="s">
        <v>54</v>
      </c>
      <c r="E141" s="62">
        <v>31811</v>
      </c>
      <c r="F141" s="62">
        <v>35497</v>
      </c>
      <c r="G141" s="59"/>
      <c r="H141" s="62">
        <v>86205</v>
      </c>
      <c r="I141" s="62">
        <v>21288</v>
      </c>
      <c r="J141" s="62">
        <v>18098</v>
      </c>
      <c r="K141" s="62">
        <v>18991</v>
      </c>
      <c r="L141" s="62">
        <v>10118</v>
      </c>
      <c r="M141" s="62">
        <v>14354</v>
      </c>
      <c r="N141" s="62">
        <v>11834</v>
      </c>
      <c r="O141" s="62">
        <v>5600</v>
      </c>
      <c r="P141" s="62">
        <v>12977</v>
      </c>
      <c r="Q141" s="62">
        <v>1473904</v>
      </c>
      <c r="R141" s="62">
        <v>2449696</v>
      </c>
      <c r="S141" s="62">
        <v>873279</v>
      </c>
    </row>
    <row r="142" spans="1:19" ht="14.5" x14ac:dyDescent="0.35">
      <c r="A142" t="str">
        <f t="shared" si="12"/>
        <v>Vorarlberg14</v>
      </c>
      <c r="B142">
        <v>142</v>
      </c>
      <c r="C142" s="61" t="s">
        <v>32</v>
      </c>
      <c r="D142" s="61" t="s">
        <v>54</v>
      </c>
      <c r="E142" s="62">
        <v>119547</v>
      </c>
      <c r="F142" s="62">
        <v>65528</v>
      </c>
      <c r="G142" s="62">
        <v>15147</v>
      </c>
      <c r="H142" s="62">
        <v>62785</v>
      </c>
      <c r="I142" s="62">
        <v>16581</v>
      </c>
      <c r="J142" s="62">
        <v>14794</v>
      </c>
      <c r="K142" s="62">
        <v>11964</v>
      </c>
      <c r="L142" s="62">
        <v>6786</v>
      </c>
      <c r="M142" s="62">
        <v>10150</v>
      </c>
      <c r="N142" s="62">
        <v>5055</v>
      </c>
      <c r="O142" s="62">
        <v>17836</v>
      </c>
      <c r="P142" s="62">
        <v>50162</v>
      </c>
      <c r="Q142" s="62">
        <v>37557</v>
      </c>
      <c r="R142" s="62">
        <v>23035</v>
      </c>
      <c r="S142" s="62">
        <v>2425</v>
      </c>
    </row>
    <row r="143" spans="1:19" ht="14.5" x14ac:dyDescent="0.35">
      <c r="A143" t="str">
        <f t="shared" si="12"/>
        <v>Wien14</v>
      </c>
      <c r="B143">
        <v>143</v>
      </c>
      <c r="C143" s="61" t="s">
        <v>33</v>
      </c>
      <c r="D143" s="61" t="s">
        <v>54</v>
      </c>
      <c r="E143" s="62">
        <v>67377</v>
      </c>
      <c r="F143" s="62">
        <v>74475</v>
      </c>
      <c r="G143" s="62">
        <v>53328</v>
      </c>
      <c r="H143" s="62">
        <v>176926</v>
      </c>
      <c r="I143" s="62">
        <v>33062</v>
      </c>
      <c r="J143" s="62">
        <v>25227</v>
      </c>
      <c r="K143" s="62">
        <v>25865</v>
      </c>
      <c r="L143" s="62">
        <v>35096</v>
      </c>
      <c r="M143" s="62">
        <v>115668</v>
      </c>
      <c r="N143" s="62">
        <v>36733</v>
      </c>
      <c r="O143" s="62">
        <v>30273</v>
      </c>
      <c r="P143" s="62">
        <v>94669</v>
      </c>
      <c r="Q143" s="62">
        <v>293817</v>
      </c>
      <c r="R143" s="62">
        <v>63387</v>
      </c>
      <c r="S143" s="62">
        <v>124922</v>
      </c>
    </row>
    <row r="144" spans="1:19" ht="14.5" x14ac:dyDescent="0.35">
      <c r="A144" t="str">
        <f t="shared" si="12"/>
        <v>Österreich14</v>
      </c>
      <c r="B144">
        <v>144</v>
      </c>
      <c r="C144" s="61" t="s">
        <v>34</v>
      </c>
      <c r="D144" s="61" t="s">
        <v>54</v>
      </c>
      <c r="E144" s="62">
        <v>1709849</v>
      </c>
      <c r="F144" s="62">
        <v>1314907</v>
      </c>
      <c r="G144" s="62">
        <v>807973</v>
      </c>
      <c r="H144" s="62">
        <v>1589637</v>
      </c>
      <c r="I144" s="62">
        <v>726194</v>
      </c>
      <c r="J144" s="62">
        <v>1287038</v>
      </c>
      <c r="K144" s="62">
        <v>1555228</v>
      </c>
      <c r="L144" s="62">
        <v>801230</v>
      </c>
      <c r="M144" s="62">
        <v>1462180</v>
      </c>
      <c r="N144" s="62">
        <v>1580296</v>
      </c>
      <c r="O144" s="62">
        <v>1687881</v>
      </c>
      <c r="P144" s="62">
        <v>2061226</v>
      </c>
      <c r="Q144" s="62">
        <v>4412532</v>
      </c>
      <c r="R144" s="62">
        <v>4587635</v>
      </c>
      <c r="S144" s="62">
        <v>3159504</v>
      </c>
    </row>
    <row r="145" spans="1:19" ht="14.5" x14ac:dyDescent="0.35">
      <c r="A145" t="str">
        <f t="shared" si="12"/>
        <v>Burgenland15</v>
      </c>
      <c r="B145">
        <v>145</v>
      </c>
      <c r="C145" s="61" t="s">
        <v>25</v>
      </c>
      <c r="D145" s="61" t="s">
        <v>55</v>
      </c>
      <c r="E145" s="62">
        <v>1651489</v>
      </c>
      <c r="F145" s="62">
        <v>1484865</v>
      </c>
      <c r="G145" s="62">
        <v>3781035</v>
      </c>
      <c r="H145" s="62">
        <v>6120850</v>
      </c>
      <c r="I145" s="62">
        <v>5085647</v>
      </c>
      <c r="J145" s="62">
        <v>4762204</v>
      </c>
      <c r="K145" s="62">
        <v>10441270</v>
      </c>
      <c r="L145" s="62">
        <v>8738010</v>
      </c>
      <c r="M145" s="62">
        <v>9658741</v>
      </c>
      <c r="N145" s="62">
        <v>9575679</v>
      </c>
      <c r="O145" s="62">
        <v>8783657</v>
      </c>
      <c r="P145" s="62">
        <v>12232589</v>
      </c>
      <c r="Q145" s="62">
        <v>10030365</v>
      </c>
      <c r="R145" s="62">
        <v>6765458</v>
      </c>
      <c r="S145" s="62">
        <v>7791481</v>
      </c>
    </row>
    <row r="146" spans="1:19" ht="14.5" x14ac:dyDescent="0.35">
      <c r="A146" t="str">
        <f t="shared" si="12"/>
        <v>Kärnten15</v>
      </c>
      <c r="B146">
        <v>146</v>
      </c>
      <c r="C146" s="61" t="s">
        <v>26</v>
      </c>
      <c r="D146" s="61" t="s">
        <v>55</v>
      </c>
      <c r="E146" s="62">
        <v>3798330</v>
      </c>
      <c r="F146" s="62">
        <v>4954515</v>
      </c>
      <c r="G146" s="62">
        <v>2542739</v>
      </c>
      <c r="H146" s="62">
        <v>3100800</v>
      </c>
      <c r="I146" s="62">
        <v>2223689</v>
      </c>
      <c r="J146" s="62">
        <v>1841764</v>
      </c>
      <c r="K146" s="62">
        <v>2826408</v>
      </c>
      <c r="L146" s="62">
        <v>2518309</v>
      </c>
      <c r="M146" s="62">
        <v>2793048</v>
      </c>
      <c r="N146" s="62">
        <v>1996753</v>
      </c>
      <c r="O146" s="62">
        <v>1925499</v>
      </c>
      <c r="P146" s="62">
        <v>6194564</v>
      </c>
      <c r="Q146" s="62">
        <v>4354673</v>
      </c>
      <c r="R146" s="62">
        <v>4328792</v>
      </c>
      <c r="S146" s="62">
        <v>4288680</v>
      </c>
    </row>
    <row r="147" spans="1:19" ht="14.5" x14ac:dyDescent="0.35">
      <c r="A147" t="str">
        <f t="shared" si="12"/>
        <v>Niederösterreich15</v>
      </c>
      <c r="B147">
        <v>147</v>
      </c>
      <c r="C147" s="61" t="s">
        <v>27</v>
      </c>
      <c r="D147" s="61" t="s">
        <v>55</v>
      </c>
      <c r="E147" s="62">
        <v>36139366</v>
      </c>
      <c r="F147" s="62">
        <v>53892439</v>
      </c>
      <c r="G147" s="62">
        <v>52525581</v>
      </c>
      <c r="H147" s="62">
        <v>49975004</v>
      </c>
      <c r="I147" s="62">
        <v>38892856</v>
      </c>
      <c r="J147" s="62">
        <v>34460542</v>
      </c>
      <c r="K147" s="62">
        <v>59406379</v>
      </c>
      <c r="L147" s="62">
        <v>71120732</v>
      </c>
      <c r="M147" s="62">
        <v>78714480</v>
      </c>
      <c r="N147" s="62">
        <v>85754326</v>
      </c>
      <c r="O147" s="62">
        <v>92043919</v>
      </c>
      <c r="P147" s="62">
        <v>114556128</v>
      </c>
      <c r="Q147" s="62">
        <v>111945067</v>
      </c>
      <c r="R147" s="62">
        <v>113969752</v>
      </c>
      <c r="S147" s="62">
        <v>67495488</v>
      </c>
    </row>
    <row r="148" spans="1:19" ht="14.5" x14ac:dyDescent="0.35">
      <c r="A148" t="str">
        <f t="shared" si="12"/>
        <v>Oberösterreich15</v>
      </c>
      <c r="B148">
        <v>148</v>
      </c>
      <c r="C148" s="61" t="s">
        <v>28</v>
      </c>
      <c r="D148" s="61" t="s">
        <v>55</v>
      </c>
      <c r="E148" s="62">
        <v>64921820</v>
      </c>
      <c r="F148" s="62">
        <v>97035162</v>
      </c>
      <c r="G148" s="62">
        <v>99863874</v>
      </c>
      <c r="H148" s="62">
        <v>117111053</v>
      </c>
      <c r="I148" s="62">
        <v>108050770</v>
      </c>
      <c r="J148" s="62">
        <v>106933225</v>
      </c>
      <c r="K148" s="62">
        <v>113350589</v>
      </c>
      <c r="L148" s="62">
        <v>115497718</v>
      </c>
      <c r="M148" s="62">
        <v>120662628</v>
      </c>
      <c r="N148" s="62">
        <v>133478167</v>
      </c>
      <c r="O148" s="62">
        <v>143623084</v>
      </c>
      <c r="P148" s="62">
        <v>183022697</v>
      </c>
      <c r="Q148" s="62">
        <v>250769912</v>
      </c>
      <c r="R148" s="62">
        <v>187652294</v>
      </c>
      <c r="S148" s="62">
        <v>177732966</v>
      </c>
    </row>
    <row r="149" spans="1:19" ht="14.5" x14ac:dyDescent="0.35">
      <c r="A149" t="str">
        <f t="shared" si="12"/>
        <v>Salzburg15</v>
      </c>
      <c r="B149">
        <v>149</v>
      </c>
      <c r="C149" s="61" t="s">
        <v>29</v>
      </c>
      <c r="D149" s="61" t="s">
        <v>55</v>
      </c>
      <c r="E149" s="62">
        <v>3277609</v>
      </c>
      <c r="F149" s="62">
        <v>5507948</v>
      </c>
      <c r="G149" s="62">
        <v>7740187</v>
      </c>
      <c r="H149" s="62">
        <v>5947305</v>
      </c>
      <c r="I149" s="62">
        <v>4749270</v>
      </c>
      <c r="J149" s="62">
        <v>3096602</v>
      </c>
      <c r="K149" s="62">
        <v>3159012</v>
      </c>
      <c r="L149" s="62">
        <v>2042285</v>
      </c>
      <c r="M149" s="62">
        <v>2643479</v>
      </c>
      <c r="N149" s="62">
        <v>2400567</v>
      </c>
      <c r="O149" s="62">
        <v>1721996</v>
      </c>
      <c r="P149" s="62">
        <v>7773806</v>
      </c>
      <c r="Q149" s="62">
        <v>3422853</v>
      </c>
      <c r="R149" s="62">
        <v>3576191</v>
      </c>
      <c r="S149" s="62">
        <v>2443952</v>
      </c>
    </row>
    <row r="150" spans="1:19" ht="14.5" x14ac:dyDescent="0.35">
      <c r="A150" t="str">
        <f t="shared" si="12"/>
        <v>Steiermark15</v>
      </c>
      <c r="B150">
        <v>150</v>
      </c>
      <c r="C150" s="61" t="s">
        <v>30</v>
      </c>
      <c r="D150" s="61" t="s">
        <v>55</v>
      </c>
      <c r="E150" s="62">
        <v>22252510</v>
      </c>
      <c r="F150" s="62">
        <v>24958254</v>
      </c>
      <c r="G150" s="62">
        <v>22938751</v>
      </c>
      <c r="H150" s="62">
        <v>32879603</v>
      </c>
      <c r="I150" s="62">
        <v>28549339</v>
      </c>
      <c r="J150" s="62">
        <v>25641342</v>
      </c>
      <c r="K150" s="62">
        <v>30544842</v>
      </c>
      <c r="L150" s="62">
        <v>30822892</v>
      </c>
      <c r="M150" s="62">
        <v>29419186</v>
      </c>
      <c r="N150" s="62">
        <v>30298963</v>
      </c>
      <c r="O150" s="62">
        <v>34525099</v>
      </c>
      <c r="P150" s="62">
        <v>38640619</v>
      </c>
      <c r="Q150" s="62">
        <v>32452843</v>
      </c>
      <c r="R150" s="62">
        <v>26578131</v>
      </c>
      <c r="S150" s="62">
        <v>28786560</v>
      </c>
    </row>
    <row r="151" spans="1:19" ht="14.5" x14ac:dyDescent="0.35">
      <c r="A151" t="str">
        <f t="shared" si="12"/>
        <v>Tirol15</v>
      </c>
      <c r="B151">
        <v>151</v>
      </c>
      <c r="C151" s="61" t="s">
        <v>31</v>
      </c>
      <c r="D151" s="61" t="s">
        <v>55</v>
      </c>
      <c r="E151" s="62">
        <v>2325563</v>
      </c>
      <c r="F151" s="62">
        <v>4032791</v>
      </c>
      <c r="G151" s="62">
        <v>2099898</v>
      </c>
      <c r="H151" s="62">
        <v>3086763</v>
      </c>
      <c r="I151" s="62">
        <v>2337674</v>
      </c>
      <c r="J151" s="62">
        <v>2763450</v>
      </c>
      <c r="K151" s="62">
        <v>3491855</v>
      </c>
      <c r="L151" s="62">
        <v>2605816</v>
      </c>
      <c r="M151" s="62">
        <v>3092013</v>
      </c>
      <c r="N151" s="62">
        <v>3244181</v>
      </c>
      <c r="O151" s="62">
        <v>2537808</v>
      </c>
      <c r="P151" s="62">
        <v>9335438</v>
      </c>
      <c r="Q151" s="62">
        <v>3803033</v>
      </c>
      <c r="R151" s="62">
        <v>4980088</v>
      </c>
      <c r="S151" s="62">
        <v>3878245</v>
      </c>
    </row>
    <row r="152" spans="1:19" ht="14.5" x14ac:dyDescent="0.35">
      <c r="A152" t="str">
        <f t="shared" si="12"/>
        <v>Vorarlberg15</v>
      </c>
      <c r="B152">
        <v>152</v>
      </c>
      <c r="C152" s="61" t="s">
        <v>32</v>
      </c>
      <c r="D152" s="61" t="s">
        <v>55</v>
      </c>
      <c r="E152" s="62">
        <v>4416031</v>
      </c>
      <c r="F152" s="62">
        <v>4564446</v>
      </c>
      <c r="G152" s="62">
        <v>1835477</v>
      </c>
      <c r="H152" s="62">
        <v>2609726</v>
      </c>
      <c r="I152" s="62">
        <v>2588706</v>
      </c>
      <c r="J152" s="62">
        <v>2461953</v>
      </c>
      <c r="K152" s="62">
        <v>2727514</v>
      </c>
      <c r="L152" s="62">
        <v>2966984</v>
      </c>
      <c r="M152" s="62">
        <v>3157944</v>
      </c>
      <c r="N152" s="62">
        <v>2837383</v>
      </c>
      <c r="O152" s="62">
        <v>3041399</v>
      </c>
      <c r="P152" s="62">
        <v>7957411</v>
      </c>
      <c r="Q152" s="62">
        <v>4798008</v>
      </c>
      <c r="R152" s="62">
        <v>4216186</v>
      </c>
      <c r="S152" s="62">
        <v>2884209</v>
      </c>
    </row>
    <row r="153" spans="1:19" ht="14.5" x14ac:dyDescent="0.35">
      <c r="A153" t="str">
        <f t="shared" si="12"/>
        <v>Wien15</v>
      </c>
      <c r="B153">
        <v>153</v>
      </c>
      <c r="C153" s="61" t="s">
        <v>33</v>
      </c>
      <c r="D153" s="61" t="s">
        <v>55</v>
      </c>
      <c r="E153" s="62">
        <v>60704266</v>
      </c>
      <c r="F153" s="62">
        <v>76782300</v>
      </c>
      <c r="G153" s="62">
        <v>56470764</v>
      </c>
      <c r="H153" s="62">
        <v>59514437</v>
      </c>
      <c r="I153" s="62">
        <v>38971521</v>
      </c>
      <c r="J153" s="62">
        <v>37392804</v>
      </c>
      <c r="K153" s="62">
        <v>39349315</v>
      </c>
      <c r="L153" s="62">
        <v>28256764</v>
      </c>
      <c r="M153" s="62">
        <v>31100103</v>
      </c>
      <c r="N153" s="62">
        <v>32669749</v>
      </c>
      <c r="O153" s="62">
        <v>21567874</v>
      </c>
      <c r="P153" s="62">
        <v>37269061</v>
      </c>
      <c r="Q153" s="62">
        <v>40382843</v>
      </c>
      <c r="R153" s="62">
        <v>48882855</v>
      </c>
      <c r="S153" s="62">
        <v>35455011</v>
      </c>
    </row>
    <row r="154" spans="1:19" ht="14.5" x14ac:dyDescent="0.35">
      <c r="A154" t="str">
        <f t="shared" si="12"/>
        <v>Österreich15</v>
      </c>
      <c r="B154">
        <v>154</v>
      </c>
      <c r="C154" s="61" t="s">
        <v>34</v>
      </c>
      <c r="D154" s="61" t="s">
        <v>55</v>
      </c>
      <c r="E154" s="62">
        <v>199486984</v>
      </c>
      <c r="F154" s="62">
        <v>273212720</v>
      </c>
      <c r="G154" s="62">
        <v>249798306</v>
      </c>
      <c r="H154" s="62">
        <v>280345541</v>
      </c>
      <c r="I154" s="62">
        <v>231449472</v>
      </c>
      <c r="J154" s="62">
        <v>219353886</v>
      </c>
      <c r="K154" s="62">
        <v>265297184</v>
      </c>
      <c r="L154" s="62">
        <v>264569510</v>
      </c>
      <c r="M154" s="62">
        <v>281241622</v>
      </c>
      <c r="N154" s="62">
        <v>302255768</v>
      </c>
      <c r="O154" s="62">
        <v>309770335</v>
      </c>
      <c r="P154" s="62">
        <v>416982313</v>
      </c>
      <c r="Q154" s="62">
        <v>461959597</v>
      </c>
      <c r="R154" s="62">
        <v>400949747</v>
      </c>
      <c r="S154" s="62">
        <v>330756592</v>
      </c>
    </row>
    <row r="155" spans="1:19" ht="14.5" x14ac:dyDescent="0.35">
      <c r="A155" t="str">
        <f t="shared" si="12"/>
        <v>Burgenland16</v>
      </c>
      <c r="B155">
        <v>155</v>
      </c>
      <c r="C155" s="61" t="s">
        <v>25</v>
      </c>
      <c r="D155" s="61" t="s">
        <v>56</v>
      </c>
      <c r="E155" s="62">
        <v>1821901</v>
      </c>
      <c r="F155" s="62">
        <v>1597598</v>
      </c>
      <c r="G155" s="62">
        <v>1226894</v>
      </c>
      <c r="H155" s="62">
        <v>2954665</v>
      </c>
      <c r="I155" s="62">
        <v>3959675</v>
      </c>
      <c r="J155" s="62">
        <v>4693670</v>
      </c>
      <c r="K155" s="62">
        <v>3662923</v>
      </c>
      <c r="L155" s="62">
        <v>4789833</v>
      </c>
      <c r="M155" s="62">
        <v>4430784</v>
      </c>
      <c r="N155" s="62">
        <v>3861854</v>
      </c>
      <c r="O155" s="62">
        <v>3792527</v>
      </c>
      <c r="P155" s="62">
        <v>2887824</v>
      </c>
      <c r="Q155" s="62">
        <v>5243308</v>
      </c>
      <c r="R155" s="62">
        <v>3341717</v>
      </c>
      <c r="S155" s="62">
        <v>3027687</v>
      </c>
    </row>
    <row r="156" spans="1:19" ht="14.5" x14ac:dyDescent="0.35">
      <c r="A156" t="str">
        <f t="shared" si="12"/>
        <v>Kärnten16</v>
      </c>
      <c r="B156">
        <v>156</v>
      </c>
      <c r="C156" s="61" t="s">
        <v>26</v>
      </c>
      <c r="D156" s="61" t="s">
        <v>56</v>
      </c>
      <c r="E156" s="62">
        <v>2715591</v>
      </c>
      <c r="F156" s="62">
        <v>2750390</v>
      </c>
      <c r="G156" s="62">
        <v>2943347</v>
      </c>
      <c r="H156" s="62">
        <v>3981306</v>
      </c>
      <c r="I156" s="62">
        <v>4347227</v>
      </c>
      <c r="J156" s="62">
        <v>4945237</v>
      </c>
      <c r="K156" s="62">
        <v>5092192</v>
      </c>
      <c r="L156" s="62">
        <v>5337388</v>
      </c>
      <c r="M156" s="62">
        <v>3885965</v>
      </c>
      <c r="N156" s="62">
        <v>2697731</v>
      </c>
      <c r="O156" s="62">
        <v>4712791</v>
      </c>
      <c r="P156" s="62">
        <v>6645111</v>
      </c>
      <c r="Q156" s="62">
        <v>20217253</v>
      </c>
      <c r="R156" s="62">
        <v>29351035</v>
      </c>
      <c r="S156" s="62">
        <v>38372506</v>
      </c>
    </row>
    <row r="157" spans="1:19" ht="14.5" x14ac:dyDescent="0.35">
      <c r="A157" t="str">
        <f t="shared" si="12"/>
        <v>Niederösterreich16</v>
      </c>
      <c r="B157">
        <v>157</v>
      </c>
      <c r="C157" s="61" t="s">
        <v>27</v>
      </c>
      <c r="D157" s="61" t="s">
        <v>56</v>
      </c>
      <c r="E157" s="62">
        <v>17995619</v>
      </c>
      <c r="F157" s="62">
        <v>20605346</v>
      </c>
      <c r="G157" s="62">
        <v>22941974</v>
      </c>
      <c r="H157" s="62">
        <v>24361541</v>
      </c>
      <c r="I157" s="62">
        <v>25817552</v>
      </c>
      <c r="J157" s="62">
        <v>22544135</v>
      </c>
      <c r="K157" s="62">
        <v>24875568</v>
      </c>
      <c r="L157" s="62">
        <v>32328379</v>
      </c>
      <c r="M157" s="62">
        <v>35823322</v>
      </c>
      <c r="N157" s="62">
        <v>40681580</v>
      </c>
      <c r="O157" s="62">
        <v>43431647</v>
      </c>
      <c r="P157" s="62">
        <v>60800416</v>
      </c>
      <c r="Q157" s="62">
        <v>73474304</v>
      </c>
      <c r="R157" s="62">
        <v>71677196</v>
      </c>
      <c r="S157" s="62">
        <v>79712105</v>
      </c>
    </row>
    <row r="158" spans="1:19" ht="14.5" x14ac:dyDescent="0.35">
      <c r="A158" t="str">
        <f t="shared" si="12"/>
        <v>Oberösterreich16</v>
      </c>
      <c r="B158">
        <v>158</v>
      </c>
      <c r="C158" s="61" t="s">
        <v>28</v>
      </c>
      <c r="D158" s="61" t="s">
        <v>56</v>
      </c>
      <c r="E158" s="62">
        <v>137856818</v>
      </c>
      <c r="F158" s="62">
        <v>163667172</v>
      </c>
      <c r="G158" s="62">
        <v>175994638</v>
      </c>
      <c r="H158" s="62">
        <v>203589486</v>
      </c>
      <c r="I158" s="62">
        <v>201789416</v>
      </c>
      <c r="J158" s="62">
        <v>197084729</v>
      </c>
      <c r="K158" s="62">
        <v>209780237</v>
      </c>
      <c r="L158" s="62">
        <v>230578205</v>
      </c>
      <c r="M158" s="62">
        <v>256723373</v>
      </c>
      <c r="N158" s="62">
        <v>287204279</v>
      </c>
      <c r="O158" s="62">
        <v>272241566</v>
      </c>
      <c r="P158" s="62">
        <v>278693193</v>
      </c>
      <c r="Q158" s="62">
        <v>323212137</v>
      </c>
      <c r="R158" s="62">
        <v>365995894</v>
      </c>
      <c r="S158" s="62">
        <v>421596143</v>
      </c>
    </row>
    <row r="159" spans="1:19" ht="14.5" x14ac:dyDescent="0.35">
      <c r="A159" t="str">
        <f t="shared" si="12"/>
        <v>Salzburg16</v>
      </c>
      <c r="B159">
        <v>159</v>
      </c>
      <c r="C159" s="61" t="s">
        <v>29</v>
      </c>
      <c r="D159" s="61" t="s">
        <v>56</v>
      </c>
      <c r="E159" s="62">
        <v>4450320</v>
      </c>
      <c r="F159" s="62">
        <v>4662818</v>
      </c>
      <c r="G159" s="62">
        <v>6428483</v>
      </c>
      <c r="H159" s="62">
        <v>7328510</v>
      </c>
      <c r="I159" s="62">
        <v>6431039</v>
      </c>
      <c r="J159" s="62">
        <v>5377901</v>
      </c>
      <c r="K159" s="62">
        <v>5037393</v>
      </c>
      <c r="L159" s="62">
        <v>5020862</v>
      </c>
      <c r="M159" s="62">
        <v>5368373</v>
      </c>
      <c r="N159" s="62">
        <v>4713331</v>
      </c>
      <c r="O159" s="62">
        <v>3867427</v>
      </c>
      <c r="P159" s="62">
        <v>6592404</v>
      </c>
      <c r="Q159" s="62">
        <v>13296709</v>
      </c>
      <c r="R159" s="62">
        <v>11869938</v>
      </c>
      <c r="S159" s="62">
        <v>6750223</v>
      </c>
    </row>
    <row r="160" spans="1:19" ht="14.5" x14ac:dyDescent="0.35">
      <c r="A160" t="str">
        <f t="shared" si="12"/>
        <v>Steiermark16</v>
      </c>
      <c r="B160">
        <v>160</v>
      </c>
      <c r="C160" s="61" t="s">
        <v>30</v>
      </c>
      <c r="D160" s="61" t="s">
        <v>56</v>
      </c>
      <c r="E160" s="62">
        <v>32421852</v>
      </c>
      <c r="F160" s="62">
        <v>31879992</v>
      </c>
      <c r="G160" s="62">
        <v>28714686</v>
      </c>
      <c r="H160" s="62">
        <v>28657961</v>
      </c>
      <c r="I160" s="62">
        <v>29368435</v>
      </c>
      <c r="J160" s="62">
        <v>28198824</v>
      </c>
      <c r="K160" s="62">
        <v>23675705</v>
      </c>
      <c r="L160" s="62">
        <v>25569234</v>
      </c>
      <c r="M160" s="62">
        <v>27413398</v>
      </c>
      <c r="N160" s="62">
        <v>28790685</v>
      </c>
      <c r="O160" s="62">
        <v>33590459</v>
      </c>
      <c r="P160" s="62">
        <v>37555157</v>
      </c>
      <c r="Q160" s="62">
        <v>45035717</v>
      </c>
      <c r="R160" s="62">
        <v>47721975</v>
      </c>
      <c r="S160" s="62">
        <v>43435269</v>
      </c>
    </row>
    <row r="161" spans="1:19" ht="14.5" x14ac:dyDescent="0.35">
      <c r="A161" t="str">
        <f t="shared" si="12"/>
        <v>Tirol16</v>
      </c>
      <c r="B161">
        <v>161</v>
      </c>
      <c r="C161" s="61" t="s">
        <v>31</v>
      </c>
      <c r="D161" s="61" t="s">
        <v>56</v>
      </c>
      <c r="E161" s="62">
        <v>33024032</v>
      </c>
      <c r="F161" s="62">
        <v>36731330</v>
      </c>
      <c r="G161" s="62">
        <v>41097258</v>
      </c>
      <c r="H161" s="62">
        <v>40199033</v>
      </c>
      <c r="I161" s="62">
        <v>38103554</v>
      </c>
      <c r="J161" s="62">
        <v>38922020</v>
      </c>
      <c r="K161" s="62">
        <v>50815572</v>
      </c>
      <c r="L161" s="62">
        <v>57633435</v>
      </c>
      <c r="M161" s="62">
        <v>57808013</v>
      </c>
      <c r="N161" s="62">
        <v>65113964</v>
      </c>
      <c r="O161" s="62">
        <v>70518531</v>
      </c>
      <c r="P161" s="62">
        <v>70690554</v>
      </c>
      <c r="Q161" s="62">
        <v>76592629</v>
      </c>
      <c r="R161" s="62">
        <v>81327253</v>
      </c>
      <c r="S161" s="62">
        <v>85546135</v>
      </c>
    </row>
    <row r="162" spans="1:19" ht="14.5" x14ac:dyDescent="0.35">
      <c r="A162" t="str">
        <f t="shared" si="12"/>
        <v>Vorarlberg16</v>
      </c>
      <c r="B162">
        <v>162</v>
      </c>
      <c r="C162" s="61" t="s">
        <v>32</v>
      </c>
      <c r="D162" s="61" t="s">
        <v>56</v>
      </c>
      <c r="E162" s="62">
        <v>4144829</v>
      </c>
      <c r="F162" s="62">
        <v>5516627</v>
      </c>
      <c r="G162" s="62">
        <v>6183336</v>
      </c>
      <c r="H162" s="62">
        <v>7846365</v>
      </c>
      <c r="I162" s="62">
        <v>7567400</v>
      </c>
      <c r="J162" s="62">
        <v>8229412</v>
      </c>
      <c r="K162" s="62">
        <v>8903754</v>
      </c>
      <c r="L162" s="62">
        <v>9939627</v>
      </c>
      <c r="M162" s="62">
        <v>10997358</v>
      </c>
      <c r="N162" s="62">
        <v>12056918</v>
      </c>
      <c r="O162" s="62">
        <v>12262547</v>
      </c>
      <c r="P162" s="62">
        <v>10517836</v>
      </c>
      <c r="Q162" s="62">
        <v>13126514</v>
      </c>
      <c r="R162" s="62">
        <v>14038709</v>
      </c>
      <c r="S162" s="62">
        <v>13151938</v>
      </c>
    </row>
    <row r="163" spans="1:19" ht="14.5" x14ac:dyDescent="0.35">
      <c r="A163" t="str">
        <f t="shared" si="12"/>
        <v>Wien16</v>
      </c>
      <c r="B163">
        <v>163</v>
      </c>
      <c r="C163" s="61" t="s">
        <v>33</v>
      </c>
      <c r="D163" s="61" t="s">
        <v>56</v>
      </c>
      <c r="E163" s="62">
        <v>59032464</v>
      </c>
      <c r="F163" s="62">
        <v>64375453</v>
      </c>
      <c r="G163" s="62">
        <v>68061618</v>
      </c>
      <c r="H163" s="62">
        <v>71337367</v>
      </c>
      <c r="I163" s="62">
        <v>66615525</v>
      </c>
      <c r="J163" s="62">
        <v>68342213</v>
      </c>
      <c r="K163" s="62">
        <v>67376134</v>
      </c>
      <c r="L163" s="62">
        <v>76715254</v>
      </c>
      <c r="M163" s="62">
        <v>78249721</v>
      </c>
      <c r="N163" s="62">
        <v>80329136</v>
      </c>
      <c r="O163" s="62">
        <v>87098010</v>
      </c>
      <c r="P163" s="62">
        <v>89484319</v>
      </c>
      <c r="Q163" s="62">
        <v>110411451</v>
      </c>
      <c r="R163" s="62">
        <v>113587412</v>
      </c>
      <c r="S163" s="62">
        <v>121475956</v>
      </c>
    </row>
    <row r="164" spans="1:19" ht="14.5" x14ac:dyDescent="0.35">
      <c r="A164" t="str">
        <f t="shared" si="12"/>
        <v>Österreich16</v>
      </c>
      <c r="B164">
        <v>164</v>
      </c>
      <c r="C164" s="61" t="s">
        <v>34</v>
      </c>
      <c r="D164" s="61" t="s">
        <v>56</v>
      </c>
      <c r="E164" s="62">
        <v>293463426</v>
      </c>
      <c r="F164" s="62">
        <v>331786726</v>
      </c>
      <c r="G164" s="62">
        <v>353592234</v>
      </c>
      <c r="H164" s="62">
        <v>390256234</v>
      </c>
      <c r="I164" s="62">
        <v>383999823</v>
      </c>
      <c r="J164" s="62">
        <v>378338141</v>
      </c>
      <c r="K164" s="62">
        <v>399219478</v>
      </c>
      <c r="L164" s="62">
        <v>447912217</v>
      </c>
      <c r="M164" s="62">
        <v>480700307</v>
      </c>
      <c r="N164" s="62">
        <v>525449478</v>
      </c>
      <c r="O164" s="62">
        <v>531515505</v>
      </c>
      <c r="P164" s="62">
        <v>563866814</v>
      </c>
      <c r="Q164" s="62">
        <v>680610022</v>
      </c>
      <c r="R164" s="62">
        <v>738911129</v>
      </c>
      <c r="S164" s="62">
        <v>813067962</v>
      </c>
    </row>
    <row r="165" spans="1:19" ht="14.5" x14ac:dyDescent="0.35">
      <c r="A165" t="str">
        <f t="shared" si="12"/>
        <v>Burgenland17</v>
      </c>
      <c r="B165">
        <v>165</v>
      </c>
      <c r="C165" s="61" t="s">
        <v>25</v>
      </c>
      <c r="D165" s="61" t="s">
        <v>57</v>
      </c>
      <c r="E165" s="62">
        <v>336341</v>
      </c>
      <c r="F165" s="62">
        <v>540211</v>
      </c>
      <c r="G165" s="62">
        <v>1029217</v>
      </c>
      <c r="H165" s="62">
        <v>792893</v>
      </c>
      <c r="I165" s="62">
        <v>463912</v>
      </c>
      <c r="J165" s="62">
        <v>342760</v>
      </c>
      <c r="K165" s="62">
        <v>441337</v>
      </c>
      <c r="L165" s="62">
        <v>679003</v>
      </c>
      <c r="M165" s="62">
        <v>637144</v>
      </c>
      <c r="N165" s="62">
        <v>456393</v>
      </c>
      <c r="O165" s="62">
        <v>329628</v>
      </c>
      <c r="P165" s="62">
        <v>238133</v>
      </c>
      <c r="Q165" s="62">
        <v>462842</v>
      </c>
      <c r="R165" s="62">
        <v>457746</v>
      </c>
      <c r="S165" s="62">
        <v>657091</v>
      </c>
    </row>
    <row r="166" spans="1:19" ht="14.5" x14ac:dyDescent="0.35">
      <c r="A166" t="str">
        <f t="shared" si="12"/>
        <v>Kärnten17</v>
      </c>
      <c r="B166">
        <v>166</v>
      </c>
      <c r="C166" s="61" t="s">
        <v>26</v>
      </c>
      <c r="D166" s="61" t="s">
        <v>57</v>
      </c>
      <c r="E166" s="62">
        <v>876401</v>
      </c>
      <c r="F166" s="62">
        <v>513718</v>
      </c>
      <c r="G166" s="62">
        <v>352013</v>
      </c>
      <c r="H166" s="62">
        <v>368751</v>
      </c>
      <c r="I166" s="62">
        <v>309078</v>
      </c>
      <c r="J166" s="62">
        <v>328473</v>
      </c>
      <c r="K166" s="62">
        <v>370963</v>
      </c>
      <c r="L166" s="62">
        <v>331171</v>
      </c>
      <c r="M166" s="62">
        <v>333979</v>
      </c>
      <c r="N166" s="62">
        <v>427942</v>
      </c>
      <c r="O166" s="62">
        <v>304260</v>
      </c>
      <c r="P166" s="62">
        <v>878220</v>
      </c>
      <c r="Q166" s="62">
        <v>470068</v>
      </c>
      <c r="R166" s="62">
        <v>611227</v>
      </c>
      <c r="S166" s="62">
        <v>403206</v>
      </c>
    </row>
    <row r="167" spans="1:19" ht="14.5" x14ac:dyDescent="0.35">
      <c r="A167" t="str">
        <f t="shared" si="12"/>
        <v>Niederösterreich17</v>
      </c>
      <c r="B167">
        <v>167</v>
      </c>
      <c r="C167" s="61" t="s">
        <v>27</v>
      </c>
      <c r="D167" s="61" t="s">
        <v>57</v>
      </c>
      <c r="E167" s="62">
        <v>94151104</v>
      </c>
      <c r="F167" s="62">
        <v>89231570</v>
      </c>
      <c r="G167" s="62">
        <v>106441149</v>
      </c>
      <c r="H167" s="62">
        <v>72474868</v>
      </c>
      <c r="I167" s="62">
        <v>103848846</v>
      </c>
      <c r="J167" s="62">
        <v>82220751</v>
      </c>
      <c r="K167" s="62">
        <v>96335579</v>
      </c>
      <c r="L167" s="62">
        <v>101337737</v>
      </c>
      <c r="M167" s="62">
        <v>74700127</v>
      </c>
      <c r="N167" s="62">
        <v>64958333</v>
      </c>
      <c r="O167" s="62">
        <v>79243228</v>
      </c>
      <c r="P167" s="62">
        <v>111560077</v>
      </c>
      <c r="Q167" s="62">
        <v>145985849</v>
      </c>
      <c r="R167" s="62">
        <v>151419365</v>
      </c>
      <c r="S167" s="62">
        <v>192198429</v>
      </c>
    </row>
    <row r="168" spans="1:19" ht="14.5" x14ac:dyDescent="0.35">
      <c r="A168" t="str">
        <f t="shared" si="12"/>
        <v>Oberösterreich17</v>
      </c>
      <c r="B168">
        <v>168</v>
      </c>
      <c r="C168" s="61" t="s">
        <v>28</v>
      </c>
      <c r="D168" s="61" t="s">
        <v>57</v>
      </c>
      <c r="E168" s="62">
        <v>47635403</v>
      </c>
      <c r="F168" s="62">
        <v>73227431</v>
      </c>
      <c r="G168" s="62">
        <v>93147330</v>
      </c>
      <c r="H168" s="62">
        <v>105119621</v>
      </c>
      <c r="I168" s="62">
        <v>97764347</v>
      </c>
      <c r="J168" s="62">
        <v>97972558</v>
      </c>
      <c r="K168" s="62">
        <v>109444012</v>
      </c>
      <c r="L168" s="62">
        <v>108796316</v>
      </c>
      <c r="M168" s="62">
        <v>121482601</v>
      </c>
      <c r="N168" s="62">
        <v>127999214</v>
      </c>
      <c r="O168" s="62">
        <v>117475963</v>
      </c>
      <c r="P168" s="62">
        <v>118222214</v>
      </c>
      <c r="Q168" s="62">
        <v>141572172</v>
      </c>
      <c r="R168" s="62">
        <v>183588248</v>
      </c>
      <c r="S168" s="62">
        <v>166469412</v>
      </c>
    </row>
    <row r="169" spans="1:19" ht="14.5" x14ac:dyDescent="0.35">
      <c r="A169" t="str">
        <f t="shared" si="12"/>
        <v>Salzburg17</v>
      </c>
      <c r="B169">
        <v>169</v>
      </c>
      <c r="C169" s="61" t="s">
        <v>29</v>
      </c>
      <c r="D169" s="61" t="s">
        <v>57</v>
      </c>
      <c r="E169" s="62">
        <v>4039771</v>
      </c>
      <c r="F169" s="62">
        <v>3575395</v>
      </c>
      <c r="G169" s="62">
        <v>3479923</v>
      </c>
      <c r="H169" s="62">
        <v>4215947</v>
      </c>
      <c r="I169" s="62">
        <v>3600236</v>
      </c>
      <c r="J169" s="62">
        <v>3662423</v>
      </c>
      <c r="K169" s="62">
        <v>1315373</v>
      </c>
      <c r="L169" s="62">
        <v>1031953</v>
      </c>
      <c r="M169" s="62">
        <v>1033536</v>
      </c>
      <c r="N169" s="62">
        <v>1167730</v>
      </c>
      <c r="O169" s="62">
        <v>1298701</v>
      </c>
      <c r="P169" s="62">
        <v>1648933</v>
      </c>
      <c r="Q169" s="62">
        <v>1969962</v>
      </c>
      <c r="R169" s="62">
        <v>2739310</v>
      </c>
      <c r="S169" s="62">
        <v>1351688</v>
      </c>
    </row>
    <row r="170" spans="1:19" ht="14.5" x14ac:dyDescent="0.35">
      <c r="A170" t="str">
        <f t="shared" si="12"/>
        <v>Steiermark17</v>
      </c>
      <c r="B170">
        <v>170</v>
      </c>
      <c r="C170" s="61" t="s">
        <v>30</v>
      </c>
      <c r="D170" s="61" t="s">
        <v>57</v>
      </c>
      <c r="E170" s="62">
        <v>2686586</v>
      </c>
      <c r="F170" s="62">
        <v>2624034</v>
      </c>
      <c r="G170" s="62">
        <v>3145165</v>
      </c>
      <c r="H170" s="62">
        <v>3430953</v>
      </c>
      <c r="I170" s="62">
        <v>7257603</v>
      </c>
      <c r="J170" s="62">
        <v>18859017</v>
      </c>
      <c r="K170" s="62">
        <v>24057540</v>
      </c>
      <c r="L170" s="62">
        <v>27378031</v>
      </c>
      <c r="M170" s="62">
        <v>53919766</v>
      </c>
      <c r="N170" s="62">
        <v>63218471</v>
      </c>
      <c r="O170" s="62">
        <v>63106306</v>
      </c>
      <c r="P170" s="62">
        <v>54277039</v>
      </c>
      <c r="Q170" s="62">
        <v>67353915</v>
      </c>
      <c r="R170" s="62">
        <v>60855833</v>
      </c>
      <c r="S170" s="62">
        <v>65387781</v>
      </c>
    </row>
    <row r="171" spans="1:19" ht="14.5" x14ac:dyDescent="0.35">
      <c r="A171" t="str">
        <f t="shared" si="12"/>
        <v>Tirol17</v>
      </c>
      <c r="B171">
        <v>171</v>
      </c>
      <c r="C171" s="61" t="s">
        <v>31</v>
      </c>
      <c r="D171" s="61" t="s">
        <v>57</v>
      </c>
      <c r="E171" s="62">
        <v>3281784</v>
      </c>
      <c r="F171" s="62">
        <v>3038126</v>
      </c>
      <c r="G171" s="62">
        <v>2661172</v>
      </c>
      <c r="H171" s="62">
        <v>2565948</v>
      </c>
      <c r="I171" s="62">
        <v>3990268</v>
      </c>
      <c r="J171" s="62">
        <v>5465038</v>
      </c>
      <c r="K171" s="62">
        <v>2199826</v>
      </c>
      <c r="L171" s="62">
        <v>2203858</v>
      </c>
      <c r="M171" s="62">
        <v>2105566</v>
      </c>
      <c r="N171" s="62">
        <v>2086129</v>
      </c>
      <c r="O171" s="62">
        <v>2175223</v>
      </c>
      <c r="P171" s="62">
        <v>1914237</v>
      </c>
      <c r="Q171" s="62">
        <v>2288603</v>
      </c>
      <c r="R171" s="62">
        <v>2224834</v>
      </c>
      <c r="S171" s="62">
        <v>1725349</v>
      </c>
    </row>
    <row r="172" spans="1:19" ht="14.5" x14ac:dyDescent="0.35">
      <c r="A172" t="str">
        <f t="shared" si="12"/>
        <v>Vorarlberg17</v>
      </c>
      <c r="B172">
        <v>172</v>
      </c>
      <c r="C172" s="61" t="s">
        <v>32</v>
      </c>
      <c r="D172" s="61" t="s">
        <v>57</v>
      </c>
      <c r="E172" s="62">
        <v>10895198</v>
      </c>
      <c r="F172" s="62">
        <v>9610127</v>
      </c>
      <c r="G172" s="62">
        <v>9560545</v>
      </c>
      <c r="H172" s="62">
        <v>7111418</v>
      </c>
      <c r="I172" s="62">
        <v>6937907</v>
      </c>
      <c r="J172" s="62">
        <v>8443618</v>
      </c>
      <c r="K172" s="62">
        <v>9559917</v>
      </c>
      <c r="L172" s="62">
        <v>11224411</v>
      </c>
      <c r="M172" s="62">
        <v>10958170</v>
      </c>
      <c r="N172" s="62">
        <v>10490381</v>
      </c>
      <c r="O172" s="62">
        <v>10413236</v>
      </c>
      <c r="P172" s="62">
        <v>11562499</v>
      </c>
      <c r="Q172" s="62">
        <v>14017606</v>
      </c>
      <c r="R172" s="62">
        <v>16780211</v>
      </c>
      <c r="S172" s="62">
        <v>16502190</v>
      </c>
    </row>
    <row r="173" spans="1:19" ht="14.5" x14ac:dyDescent="0.35">
      <c r="A173" t="str">
        <f t="shared" si="12"/>
        <v>Wien17</v>
      </c>
      <c r="B173">
        <v>173</v>
      </c>
      <c r="C173" s="61" t="s">
        <v>33</v>
      </c>
      <c r="D173" s="61" t="s">
        <v>57</v>
      </c>
      <c r="E173" s="62">
        <v>28555461</v>
      </c>
      <c r="F173" s="62">
        <v>22847693</v>
      </c>
      <c r="G173" s="62">
        <v>25594526</v>
      </c>
      <c r="H173" s="62">
        <v>34273711</v>
      </c>
      <c r="I173" s="62">
        <v>37852506</v>
      </c>
      <c r="J173" s="62">
        <v>36136748</v>
      </c>
      <c r="K173" s="62">
        <v>23589985</v>
      </c>
      <c r="L173" s="62">
        <v>35440521</v>
      </c>
      <c r="M173" s="62">
        <v>8271031</v>
      </c>
      <c r="N173" s="62">
        <v>8620249</v>
      </c>
      <c r="O173" s="62">
        <v>5358551</v>
      </c>
      <c r="P173" s="62">
        <v>4904227</v>
      </c>
      <c r="Q173" s="62">
        <v>5386312</v>
      </c>
      <c r="R173" s="62">
        <v>26640841</v>
      </c>
      <c r="S173" s="62">
        <v>32557150</v>
      </c>
    </row>
    <row r="174" spans="1:19" ht="14.5" x14ac:dyDescent="0.35">
      <c r="A174" t="str">
        <f t="shared" si="12"/>
        <v>Österreich17</v>
      </c>
      <c r="B174">
        <v>174</v>
      </c>
      <c r="C174" s="61" t="s">
        <v>34</v>
      </c>
      <c r="D174" s="61" t="s">
        <v>57</v>
      </c>
      <c r="E174" s="62">
        <v>192458049</v>
      </c>
      <c r="F174" s="62">
        <v>205208305</v>
      </c>
      <c r="G174" s="62">
        <v>245411040</v>
      </c>
      <c r="H174" s="62">
        <v>230354110</v>
      </c>
      <c r="I174" s="62">
        <v>262024703</v>
      </c>
      <c r="J174" s="62">
        <v>253431386</v>
      </c>
      <c r="K174" s="62">
        <v>267314532</v>
      </c>
      <c r="L174" s="62">
        <v>288423001</v>
      </c>
      <c r="M174" s="62">
        <v>273441920</v>
      </c>
      <c r="N174" s="62">
        <v>279424842</v>
      </c>
      <c r="O174" s="62">
        <v>279705096</v>
      </c>
      <c r="P174" s="62">
        <v>305205579</v>
      </c>
      <c r="Q174" s="62">
        <v>379507329</v>
      </c>
      <c r="R174" s="62">
        <v>445317615</v>
      </c>
      <c r="S174" s="62">
        <v>477252296</v>
      </c>
    </row>
    <row r="175" spans="1:19" ht="14.5" x14ac:dyDescent="0.35">
      <c r="A175" t="str">
        <f t="shared" si="12"/>
        <v>Burgenland18</v>
      </c>
      <c r="B175">
        <v>175</v>
      </c>
      <c r="C175" s="61" t="s">
        <v>25</v>
      </c>
      <c r="D175" s="61" t="s">
        <v>58</v>
      </c>
      <c r="E175" s="62">
        <v>12583254</v>
      </c>
      <c r="F175" s="62">
        <v>13213251</v>
      </c>
      <c r="G175" s="62">
        <v>16183000</v>
      </c>
      <c r="H175" s="62">
        <v>17272609</v>
      </c>
      <c r="I175" s="62">
        <v>18453561</v>
      </c>
      <c r="J175" s="62">
        <v>13133054</v>
      </c>
      <c r="K175" s="62">
        <v>10441564</v>
      </c>
      <c r="L175" s="62">
        <v>10423980</v>
      </c>
      <c r="M175" s="62">
        <v>13136689</v>
      </c>
      <c r="N175" s="62">
        <v>7548460</v>
      </c>
      <c r="O175" s="62">
        <v>7467548</v>
      </c>
      <c r="P175" s="62">
        <v>13575386</v>
      </c>
      <c r="Q175" s="62">
        <v>18446696</v>
      </c>
      <c r="R175" s="62">
        <v>23678072</v>
      </c>
      <c r="S175" s="62">
        <v>24655035</v>
      </c>
    </row>
    <row r="176" spans="1:19" ht="14.5" x14ac:dyDescent="0.35">
      <c r="A176" t="str">
        <f t="shared" si="12"/>
        <v>Kärnten18</v>
      </c>
      <c r="B176">
        <v>176</v>
      </c>
      <c r="C176" s="61" t="s">
        <v>26</v>
      </c>
      <c r="D176" s="61" t="s">
        <v>58</v>
      </c>
      <c r="E176" s="62">
        <v>1016240</v>
      </c>
      <c r="F176" s="62">
        <v>1024478</v>
      </c>
      <c r="G176" s="62">
        <v>918215</v>
      </c>
      <c r="H176" s="62">
        <v>1186080</v>
      </c>
      <c r="I176" s="62">
        <v>935675</v>
      </c>
      <c r="J176" s="62">
        <v>1061448</v>
      </c>
      <c r="K176" s="62">
        <v>1145850</v>
      </c>
      <c r="L176" s="62">
        <v>1219007</v>
      </c>
      <c r="M176" s="62">
        <v>1231403</v>
      </c>
      <c r="N176" s="62">
        <v>1003367</v>
      </c>
      <c r="O176" s="62">
        <v>796724</v>
      </c>
      <c r="P176" s="62">
        <v>1047880</v>
      </c>
      <c r="Q176" s="62">
        <v>1114464</v>
      </c>
      <c r="R176" s="62">
        <v>1869137</v>
      </c>
      <c r="S176" s="62">
        <v>4109710</v>
      </c>
    </row>
    <row r="177" spans="1:19" ht="14.5" x14ac:dyDescent="0.35">
      <c r="A177" t="str">
        <f t="shared" si="12"/>
        <v>Niederösterreich18</v>
      </c>
      <c r="B177">
        <v>177</v>
      </c>
      <c r="C177" s="61" t="s">
        <v>27</v>
      </c>
      <c r="D177" s="61" t="s">
        <v>58</v>
      </c>
      <c r="E177" s="62">
        <v>32798586</v>
      </c>
      <c r="F177" s="62">
        <v>28827070</v>
      </c>
      <c r="G177" s="62">
        <v>26603273</v>
      </c>
      <c r="H177" s="62">
        <v>28199741</v>
      </c>
      <c r="I177" s="62">
        <v>29983410</v>
      </c>
      <c r="J177" s="62">
        <v>33502168</v>
      </c>
      <c r="K177" s="62">
        <v>35867498</v>
      </c>
      <c r="L177" s="62">
        <v>40244553</v>
      </c>
      <c r="M177" s="62">
        <v>33878898</v>
      </c>
      <c r="N177" s="62">
        <v>38601023</v>
      </c>
      <c r="O177" s="62">
        <v>43495798</v>
      </c>
      <c r="P177" s="62">
        <v>62121674</v>
      </c>
      <c r="Q177" s="62">
        <v>73727537</v>
      </c>
      <c r="R177" s="62">
        <v>86414439</v>
      </c>
      <c r="S177" s="62">
        <v>102024456</v>
      </c>
    </row>
    <row r="178" spans="1:19" ht="14.5" x14ac:dyDescent="0.35">
      <c r="A178" t="str">
        <f t="shared" si="12"/>
        <v>Oberösterreich18</v>
      </c>
      <c r="B178">
        <v>178</v>
      </c>
      <c r="C178" s="61" t="s">
        <v>28</v>
      </c>
      <c r="D178" s="61" t="s">
        <v>58</v>
      </c>
      <c r="E178" s="62">
        <v>26420267</v>
      </c>
      <c r="F178" s="62">
        <v>33146078</v>
      </c>
      <c r="G178" s="62">
        <v>40970719</v>
      </c>
      <c r="H178" s="62">
        <v>44737802</v>
      </c>
      <c r="I178" s="62">
        <v>53323904</v>
      </c>
      <c r="J178" s="62">
        <v>47225278</v>
      </c>
      <c r="K178" s="62">
        <v>39464138</v>
      </c>
      <c r="L178" s="62">
        <v>33740776</v>
      </c>
      <c r="M178" s="62">
        <v>28662920</v>
      </c>
      <c r="N178" s="62">
        <v>28263848</v>
      </c>
      <c r="O178" s="62">
        <v>31942780</v>
      </c>
      <c r="P178" s="62">
        <v>34006261</v>
      </c>
      <c r="Q178" s="62">
        <v>33723939</v>
      </c>
      <c r="R178" s="62">
        <v>52731356</v>
      </c>
      <c r="S178" s="62">
        <v>85450893</v>
      </c>
    </row>
    <row r="179" spans="1:19" ht="14.5" x14ac:dyDescent="0.35">
      <c r="A179" t="str">
        <f t="shared" si="12"/>
        <v>Salzburg18</v>
      </c>
      <c r="B179">
        <v>179</v>
      </c>
      <c r="C179" s="61" t="s">
        <v>29</v>
      </c>
      <c r="D179" s="61" t="s">
        <v>58</v>
      </c>
      <c r="E179" s="62">
        <v>19154435</v>
      </c>
      <c r="F179" s="62">
        <v>22991389</v>
      </c>
      <c r="G179" s="62">
        <v>21174660</v>
      </c>
      <c r="H179" s="62">
        <v>21590761</v>
      </c>
      <c r="I179" s="62">
        <v>20199700</v>
      </c>
      <c r="J179" s="62">
        <v>19616167</v>
      </c>
      <c r="K179" s="62">
        <v>14090710</v>
      </c>
      <c r="L179" s="62">
        <v>13946271</v>
      </c>
      <c r="M179" s="62">
        <v>12068601</v>
      </c>
      <c r="N179" s="62">
        <v>12924617</v>
      </c>
      <c r="O179" s="62">
        <v>9681242</v>
      </c>
      <c r="P179" s="62">
        <v>12671556</v>
      </c>
      <c r="Q179" s="62">
        <v>14849015</v>
      </c>
      <c r="R179" s="62">
        <v>23763772</v>
      </c>
      <c r="S179" s="62">
        <v>11464889</v>
      </c>
    </row>
    <row r="180" spans="1:19" ht="14.5" x14ac:dyDescent="0.35">
      <c r="A180" t="str">
        <f t="shared" si="12"/>
        <v>Steiermark18</v>
      </c>
      <c r="B180">
        <v>180</v>
      </c>
      <c r="C180" s="61" t="s">
        <v>30</v>
      </c>
      <c r="D180" s="61" t="s">
        <v>58</v>
      </c>
      <c r="E180" s="62">
        <v>19702076</v>
      </c>
      <c r="F180" s="62">
        <v>23693226</v>
      </c>
      <c r="G180" s="62">
        <v>21401125</v>
      </c>
      <c r="H180" s="62">
        <v>24028892</v>
      </c>
      <c r="I180" s="62">
        <v>22531700</v>
      </c>
      <c r="J180" s="62">
        <v>22447769</v>
      </c>
      <c r="K180" s="62">
        <v>22067447</v>
      </c>
      <c r="L180" s="62">
        <v>25698400</v>
      </c>
      <c r="M180" s="62">
        <v>24212714</v>
      </c>
      <c r="N180" s="62">
        <v>20933579</v>
      </c>
      <c r="O180" s="62">
        <v>21376106</v>
      </c>
      <c r="P180" s="62">
        <v>22750206</v>
      </c>
      <c r="Q180" s="62">
        <v>23846519</v>
      </c>
      <c r="R180" s="62">
        <v>27602311</v>
      </c>
      <c r="S180" s="62">
        <v>31025602</v>
      </c>
    </row>
    <row r="181" spans="1:19" ht="14.5" x14ac:dyDescent="0.35">
      <c r="A181" t="str">
        <f t="shared" si="12"/>
        <v>Tirol18</v>
      </c>
      <c r="B181">
        <v>181</v>
      </c>
      <c r="C181" s="61" t="s">
        <v>31</v>
      </c>
      <c r="D181" s="61" t="s">
        <v>58</v>
      </c>
      <c r="E181" s="62">
        <v>5525787</v>
      </c>
      <c r="F181" s="62">
        <v>5142264</v>
      </c>
      <c r="G181" s="62">
        <v>4969946</v>
      </c>
      <c r="H181" s="62">
        <v>4918569</v>
      </c>
      <c r="I181" s="62">
        <v>4265041</v>
      </c>
      <c r="J181" s="62">
        <v>4369804</v>
      </c>
      <c r="K181" s="62">
        <v>4287700</v>
      </c>
      <c r="L181" s="62">
        <v>4811879</v>
      </c>
      <c r="M181" s="62">
        <v>4505464</v>
      </c>
      <c r="N181" s="62">
        <v>5225631</v>
      </c>
      <c r="O181" s="62">
        <v>4218211</v>
      </c>
      <c r="P181" s="62">
        <v>5433207</v>
      </c>
      <c r="Q181" s="62">
        <v>5536244</v>
      </c>
      <c r="R181" s="62">
        <v>5806134</v>
      </c>
      <c r="S181" s="62">
        <v>6141489</v>
      </c>
    </row>
    <row r="182" spans="1:19" ht="14.5" x14ac:dyDescent="0.35">
      <c r="A182" t="str">
        <f t="shared" si="12"/>
        <v>Vorarlberg18</v>
      </c>
      <c r="B182">
        <v>182</v>
      </c>
      <c r="C182" s="61" t="s">
        <v>32</v>
      </c>
      <c r="D182" s="61" t="s">
        <v>58</v>
      </c>
      <c r="E182" s="62">
        <v>117028638</v>
      </c>
      <c r="F182" s="62">
        <v>17717602</v>
      </c>
      <c r="G182" s="62">
        <v>18899731</v>
      </c>
      <c r="H182" s="62">
        <v>17822836</v>
      </c>
      <c r="I182" s="62">
        <v>19799536</v>
      </c>
      <c r="J182" s="62">
        <v>21630113</v>
      </c>
      <c r="K182" s="62">
        <v>34925461</v>
      </c>
      <c r="L182" s="62">
        <v>38006718</v>
      </c>
      <c r="M182" s="62">
        <v>47046086</v>
      </c>
      <c r="N182" s="62">
        <v>58298552</v>
      </c>
      <c r="O182" s="62">
        <v>61900746</v>
      </c>
      <c r="P182" s="62">
        <v>294283967</v>
      </c>
      <c r="Q182" s="62">
        <v>50867999</v>
      </c>
      <c r="R182" s="62">
        <v>345825584</v>
      </c>
      <c r="S182" s="62">
        <v>462104456</v>
      </c>
    </row>
    <row r="183" spans="1:19" ht="14.5" x14ac:dyDescent="0.35">
      <c r="A183" t="str">
        <f t="shared" si="12"/>
        <v>Wien18</v>
      </c>
      <c r="B183">
        <v>183</v>
      </c>
      <c r="C183" s="61" t="s">
        <v>33</v>
      </c>
      <c r="D183" s="61" t="s">
        <v>58</v>
      </c>
      <c r="E183" s="62">
        <v>111037685</v>
      </c>
      <c r="F183" s="62">
        <v>206031153</v>
      </c>
      <c r="G183" s="62">
        <v>195897074</v>
      </c>
      <c r="H183" s="62">
        <v>246921612</v>
      </c>
      <c r="I183" s="62">
        <v>245701289</v>
      </c>
      <c r="J183" s="62">
        <v>251423005</v>
      </c>
      <c r="K183" s="62">
        <v>233799378</v>
      </c>
      <c r="L183" s="62">
        <v>246231843</v>
      </c>
      <c r="M183" s="62">
        <v>206686147</v>
      </c>
      <c r="N183" s="62">
        <v>214038572</v>
      </c>
      <c r="O183" s="62">
        <v>234525426</v>
      </c>
      <c r="P183" s="62">
        <v>33297500</v>
      </c>
      <c r="Q183" s="62">
        <v>302046489</v>
      </c>
      <c r="R183" s="62">
        <v>65522734</v>
      </c>
      <c r="S183" s="62">
        <v>87446310</v>
      </c>
    </row>
    <row r="184" spans="1:19" ht="14.5" x14ac:dyDescent="0.35">
      <c r="A184" t="str">
        <f t="shared" si="12"/>
        <v>Österreich18</v>
      </c>
      <c r="B184">
        <v>184</v>
      </c>
      <c r="C184" s="61" t="s">
        <v>34</v>
      </c>
      <c r="D184" s="61" t="s">
        <v>58</v>
      </c>
      <c r="E184" s="62">
        <v>345266968</v>
      </c>
      <c r="F184" s="62">
        <v>351786511</v>
      </c>
      <c r="G184" s="62">
        <v>347017743</v>
      </c>
      <c r="H184" s="62">
        <v>406678902</v>
      </c>
      <c r="I184" s="62">
        <v>415193816</v>
      </c>
      <c r="J184" s="62">
        <v>414408806</v>
      </c>
      <c r="K184" s="62">
        <v>396089746</v>
      </c>
      <c r="L184" s="62">
        <v>414323427</v>
      </c>
      <c r="M184" s="62">
        <v>371428922</v>
      </c>
      <c r="N184" s="62">
        <v>386837649</v>
      </c>
      <c r="O184" s="62">
        <v>415404581</v>
      </c>
      <c r="P184" s="62">
        <v>479187637</v>
      </c>
      <c r="Q184" s="62">
        <v>524158902</v>
      </c>
      <c r="R184" s="62">
        <v>633213539</v>
      </c>
      <c r="S184" s="62">
        <v>814422840</v>
      </c>
    </row>
    <row r="185" spans="1:19" ht="14.5" x14ac:dyDescent="0.35">
      <c r="A185" t="str">
        <f t="shared" si="12"/>
        <v>Burgenland19</v>
      </c>
      <c r="B185">
        <v>185</v>
      </c>
      <c r="C185" s="61" t="s">
        <v>25</v>
      </c>
      <c r="D185" s="61" t="s">
        <v>59</v>
      </c>
      <c r="E185" s="62">
        <v>24944576</v>
      </c>
      <c r="F185" s="62">
        <v>27325480</v>
      </c>
      <c r="G185" s="62">
        <v>24696974</v>
      </c>
      <c r="H185" s="62">
        <v>26197876</v>
      </c>
      <c r="I185" s="62">
        <v>27337671</v>
      </c>
      <c r="J185" s="62">
        <v>25178194</v>
      </c>
      <c r="K185" s="62">
        <v>11822185</v>
      </c>
      <c r="L185" s="62">
        <v>10640897</v>
      </c>
      <c r="M185" s="62">
        <v>12510870</v>
      </c>
      <c r="N185" s="62">
        <v>10916454</v>
      </c>
      <c r="O185" s="62">
        <v>7602214</v>
      </c>
      <c r="P185" s="62">
        <v>14050035</v>
      </c>
      <c r="Q185" s="62">
        <v>18601071</v>
      </c>
      <c r="R185" s="62">
        <v>19217400</v>
      </c>
      <c r="S185" s="62">
        <v>15040014</v>
      </c>
    </row>
    <row r="186" spans="1:19" ht="14.5" x14ac:dyDescent="0.35">
      <c r="A186" t="str">
        <f t="shared" si="12"/>
        <v>Kärnten19</v>
      </c>
      <c r="B186">
        <v>186</v>
      </c>
      <c r="C186" s="61" t="s">
        <v>26</v>
      </c>
      <c r="D186" s="61" t="s">
        <v>59</v>
      </c>
      <c r="E186" s="62">
        <v>5988130</v>
      </c>
      <c r="F186" s="62">
        <v>5938425</v>
      </c>
      <c r="G186" s="62">
        <v>6463496</v>
      </c>
      <c r="H186" s="62">
        <v>7453555</v>
      </c>
      <c r="I186" s="62">
        <v>6979784</v>
      </c>
      <c r="J186" s="62">
        <v>14970508</v>
      </c>
      <c r="K186" s="62">
        <v>24990576</v>
      </c>
      <c r="L186" s="62">
        <v>24762007</v>
      </c>
      <c r="M186" s="62">
        <v>30650607</v>
      </c>
      <c r="N186" s="62">
        <v>32505758</v>
      </c>
      <c r="O186" s="62">
        <v>38644967</v>
      </c>
      <c r="P186" s="62">
        <v>46211614</v>
      </c>
      <c r="Q186" s="62">
        <v>56357202</v>
      </c>
      <c r="R186" s="62">
        <v>69542978</v>
      </c>
      <c r="S186" s="62">
        <v>70705668</v>
      </c>
    </row>
    <row r="187" spans="1:19" ht="14.5" x14ac:dyDescent="0.35">
      <c r="A187" t="str">
        <f t="shared" si="12"/>
        <v>Niederösterreich19</v>
      </c>
      <c r="B187">
        <v>187</v>
      </c>
      <c r="C187" s="61" t="s">
        <v>27</v>
      </c>
      <c r="D187" s="61" t="s">
        <v>59</v>
      </c>
      <c r="E187" s="62">
        <v>159073090</v>
      </c>
      <c r="F187" s="62">
        <v>165314883</v>
      </c>
      <c r="G187" s="62">
        <v>171431832</v>
      </c>
      <c r="H187" s="62">
        <v>171913167</v>
      </c>
      <c r="I187" s="62">
        <v>152436850</v>
      </c>
      <c r="J187" s="62">
        <v>160252779</v>
      </c>
      <c r="K187" s="62">
        <v>164252909</v>
      </c>
      <c r="L187" s="62">
        <v>158787667</v>
      </c>
      <c r="M187" s="62">
        <v>178249728</v>
      </c>
      <c r="N187" s="62">
        <v>200645326</v>
      </c>
      <c r="O187" s="62">
        <v>219048242</v>
      </c>
      <c r="P187" s="62">
        <v>244702091</v>
      </c>
      <c r="Q187" s="62">
        <v>269996203</v>
      </c>
      <c r="R187" s="62">
        <v>315869991</v>
      </c>
      <c r="S187" s="62">
        <v>354853267</v>
      </c>
    </row>
    <row r="188" spans="1:19" ht="14.5" x14ac:dyDescent="0.35">
      <c r="A188" t="str">
        <f t="shared" si="12"/>
        <v>Oberösterreich19</v>
      </c>
      <c r="B188">
        <v>188</v>
      </c>
      <c r="C188" s="61" t="s">
        <v>28</v>
      </c>
      <c r="D188" s="61" t="s">
        <v>59</v>
      </c>
      <c r="E188" s="62">
        <v>167187782</v>
      </c>
      <c r="F188" s="62">
        <v>187652102</v>
      </c>
      <c r="G188" s="62">
        <v>197266156</v>
      </c>
      <c r="H188" s="62">
        <v>233706197</v>
      </c>
      <c r="I188" s="62">
        <v>267874135</v>
      </c>
      <c r="J188" s="62">
        <v>283979742</v>
      </c>
      <c r="K188" s="62">
        <v>279375251</v>
      </c>
      <c r="L188" s="62">
        <v>285045833</v>
      </c>
      <c r="M188" s="62">
        <v>298207757</v>
      </c>
      <c r="N188" s="62">
        <v>349841275</v>
      </c>
      <c r="O188" s="62">
        <v>361228745</v>
      </c>
      <c r="P188" s="62">
        <v>374212490</v>
      </c>
      <c r="Q188" s="62">
        <v>438331876</v>
      </c>
      <c r="R188" s="62">
        <v>532701626</v>
      </c>
      <c r="S188" s="62">
        <v>587115779</v>
      </c>
    </row>
    <row r="189" spans="1:19" ht="14.5" x14ac:dyDescent="0.35">
      <c r="A189" t="str">
        <f t="shared" si="12"/>
        <v>Salzburg19</v>
      </c>
      <c r="B189">
        <v>189</v>
      </c>
      <c r="C189" s="61" t="s">
        <v>29</v>
      </c>
      <c r="D189" s="61" t="s">
        <v>59</v>
      </c>
      <c r="E189" s="62">
        <v>18028363</v>
      </c>
      <c r="F189" s="62">
        <v>19357327</v>
      </c>
      <c r="G189" s="62">
        <v>22012354</v>
      </c>
      <c r="H189" s="62">
        <v>21653172</v>
      </c>
      <c r="I189" s="62">
        <v>22393769</v>
      </c>
      <c r="J189" s="62">
        <v>23857833</v>
      </c>
      <c r="K189" s="62">
        <v>24394737</v>
      </c>
      <c r="L189" s="62">
        <v>26839835</v>
      </c>
      <c r="M189" s="62">
        <v>29419053</v>
      </c>
      <c r="N189" s="62">
        <v>32929584</v>
      </c>
      <c r="O189" s="62">
        <v>31326170</v>
      </c>
      <c r="P189" s="62">
        <v>33885725</v>
      </c>
      <c r="Q189" s="62">
        <v>39550483</v>
      </c>
      <c r="R189" s="62">
        <v>35454797</v>
      </c>
      <c r="S189" s="62">
        <v>25376472</v>
      </c>
    </row>
    <row r="190" spans="1:19" ht="14.5" x14ac:dyDescent="0.35">
      <c r="A190" t="str">
        <f t="shared" si="12"/>
        <v>Steiermark19</v>
      </c>
      <c r="B190">
        <v>190</v>
      </c>
      <c r="C190" s="61" t="s">
        <v>30</v>
      </c>
      <c r="D190" s="61" t="s">
        <v>59</v>
      </c>
      <c r="E190" s="62">
        <v>11718397</v>
      </c>
      <c r="F190" s="62">
        <v>14146825</v>
      </c>
      <c r="G190" s="62">
        <v>13305009</v>
      </c>
      <c r="H190" s="62">
        <v>13901759</v>
      </c>
      <c r="I190" s="62">
        <v>16571941</v>
      </c>
      <c r="J190" s="62">
        <v>18054357</v>
      </c>
      <c r="K190" s="62">
        <v>21409883</v>
      </c>
      <c r="L190" s="62">
        <v>25376235</v>
      </c>
      <c r="M190" s="62">
        <v>26728679</v>
      </c>
      <c r="N190" s="62">
        <v>28778235</v>
      </c>
      <c r="O190" s="62">
        <v>25249837</v>
      </c>
      <c r="P190" s="62">
        <v>26520429</v>
      </c>
      <c r="Q190" s="62">
        <v>31965381</v>
      </c>
      <c r="R190" s="62">
        <v>41953926</v>
      </c>
      <c r="S190" s="62">
        <v>45306155</v>
      </c>
    </row>
    <row r="191" spans="1:19" ht="14.5" x14ac:dyDescent="0.35">
      <c r="A191" t="str">
        <f t="shared" si="12"/>
        <v>Tirol19</v>
      </c>
      <c r="B191">
        <v>191</v>
      </c>
      <c r="C191" s="61" t="s">
        <v>31</v>
      </c>
      <c r="D191" s="61" t="s">
        <v>59</v>
      </c>
      <c r="E191" s="62">
        <v>92695641</v>
      </c>
      <c r="F191" s="62">
        <v>106300406</v>
      </c>
      <c r="G191" s="62">
        <v>107245872</v>
      </c>
      <c r="H191" s="62">
        <v>124511029</v>
      </c>
      <c r="I191" s="62">
        <v>135851508</v>
      </c>
      <c r="J191" s="62">
        <v>145135419</v>
      </c>
      <c r="K191" s="62">
        <v>154095414</v>
      </c>
      <c r="L191" s="62">
        <v>175849814</v>
      </c>
      <c r="M191" s="62">
        <v>193962397</v>
      </c>
      <c r="N191" s="62">
        <v>207416728</v>
      </c>
      <c r="O191" s="62">
        <v>225854004</v>
      </c>
      <c r="P191" s="62">
        <v>236596746</v>
      </c>
      <c r="Q191" s="62">
        <v>271278261</v>
      </c>
      <c r="R191" s="62">
        <v>277253937</v>
      </c>
      <c r="S191" s="62">
        <v>289658188</v>
      </c>
    </row>
    <row r="192" spans="1:19" ht="14.5" x14ac:dyDescent="0.35">
      <c r="A192" t="str">
        <f t="shared" si="12"/>
        <v>Vorarlberg19</v>
      </c>
      <c r="B192">
        <v>192</v>
      </c>
      <c r="C192" s="61" t="s">
        <v>32</v>
      </c>
      <c r="D192" s="61" t="s">
        <v>59</v>
      </c>
      <c r="E192" s="62">
        <v>131117620</v>
      </c>
      <c r="F192" s="62">
        <v>127390651</v>
      </c>
      <c r="G192" s="62">
        <v>127944995</v>
      </c>
      <c r="H192" s="62">
        <v>135994261</v>
      </c>
      <c r="I192" s="62">
        <v>147869728</v>
      </c>
      <c r="J192" s="62">
        <v>160714308</v>
      </c>
      <c r="K192" s="62">
        <v>163000970</v>
      </c>
      <c r="L192" s="62">
        <v>161801463</v>
      </c>
      <c r="M192" s="62">
        <v>162803259</v>
      </c>
      <c r="N192" s="62">
        <v>166632148</v>
      </c>
      <c r="O192" s="62">
        <v>155676825</v>
      </c>
      <c r="P192" s="62">
        <v>154307868</v>
      </c>
      <c r="Q192" s="62">
        <v>158229373</v>
      </c>
      <c r="R192" s="62">
        <v>174100429</v>
      </c>
      <c r="S192" s="62">
        <v>187836353</v>
      </c>
    </row>
    <row r="193" spans="1:19" ht="14.5" x14ac:dyDescent="0.35">
      <c r="A193" t="str">
        <f t="shared" si="12"/>
        <v>Wien19</v>
      </c>
      <c r="B193">
        <v>193</v>
      </c>
      <c r="C193" s="61" t="s">
        <v>33</v>
      </c>
      <c r="D193" s="61" t="s">
        <v>59</v>
      </c>
      <c r="E193" s="62">
        <v>52650994</v>
      </c>
      <c r="F193" s="62">
        <v>66047164</v>
      </c>
      <c r="G193" s="62">
        <v>70360506</v>
      </c>
      <c r="H193" s="62">
        <v>83343238</v>
      </c>
      <c r="I193" s="62">
        <v>79800822</v>
      </c>
      <c r="J193" s="62">
        <v>80583030</v>
      </c>
      <c r="K193" s="62">
        <v>97619241</v>
      </c>
      <c r="L193" s="62">
        <v>119343502</v>
      </c>
      <c r="M193" s="62">
        <v>112743954</v>
      </c>
      <c r="N193" s="62">
        <v>126589010</v>
      </c>
      <c r="O193" s="62">
        <v>112858664</v>
      </c>
      <c r="P193" s="62">
        <v>104966742</v>
      </c>
      <c r="Q193" s="62">
        <v>124737023</v>
      </c>
      <c r="R193" s="62">
        <v>130068558</v>
      </c>
      <c r="S193" s="62">
        <v>122244834</v>
      </c>
    </row>
    <row r="194" spans="1:19" ht="14.5" x14ac:dyDescent="0.35">
      <c r="A194" t="str">
        <f t="shared" si="12"/>
        <v>Österreich19</v>
      </c>
      <c r="B194">
        <v>194</v>
      </c>
      <c r="C194" s="61" t="s">
        <v>34</v>
      </c>
      <c r="D194" s="61" t="s">
        <v>59</v>
      </c>
      <c r="E194" s="62">
        <v>663404593</v>
      </c>
      <c r="F194" s="62">
        <v>719473263</v>
      </c>
      <c r="G194" s="62">
        <v>740727194</v>
      </c>
      <c r="H194" s="62">
        <v>818674254</v>
      </c>
      <c r="I194" s="62">
        <v>857116208</v>
      </c>
      <c r="J194" s="62">
        <v>912726170</v>
      </c>
      <c r="K194" s="62">
        <v>940961166</v>
      </c>
      <c r="L194" s="62">
        <v>988447253</v>
      </c>
      <c r="M194" s="62">
        <v>1045276304</v>
      </c>
      <c r="N194" s="62">
        <v>1156254518</v>
      </c>
      <c r="O194" s="62">
        <v>1177489668</v>
      </c>
      <c r="P194" s="62">
        <v>1235453740</v>
      </c>
      <c r="Q194" s="62">
        <v>1409046873</v>
      </c>
      <c r="R194" s="62">
        <v>1596163642</v>
      </c>
      <c r="S194" s="62">
        <v>1698136730</v>
      </c>
    </row>
    <row r="195" spans="1:19" ht="14.5" x14ac:dyDescent="0.35">
      <c r="A195" t="str">
        <f t="shared" si="12"/>
        <v>Burgenland20</v>
      </c>
      <c r="B195">
        <v>195</v>
      </c>
      <c r="C195" s="61" t="s">
        <v>25</v>
      </c>
      <c r="D195" s="61" t="s">
        <v>60</v>
      </c>
      <c r="E195" s="62">
        <v>11129981</v>
      </c>
      <c r="F195" s="62">
        <v>13104466</v>
      </c>
      <c r="G195" s="62">
        <v>15236713</v>
      </c>
      <c r="H195" s="62">
        <v>17153558</v>
      </c>
      <c r="I195" s="62">
        <v>18164218</v>
      </c>
      <c r="J195" s="62">
        <v>23167725</v>
      </c>
      <c r="K195" s="62">
        <v>14595725</v>
      </c>
      <c r="L195" s="62">
        <v>13122635</v>
      </c>
      <c r="M195" s="62">
        <v>11254453</v>
      </c>
      <c r="N195" s="62">
        <v>10496167</v>
      </c>
      <c r="O195" s="62">
        <v>11230206</v>
      </c>
      <c r="P195" s="62">
        <v>19763004</v>
      </c>
      <c r="Q195" s="62">
        <v>19067405</v>
      </c>
      <c r="R195" s="62">
        <v>14390121</v>
      </c>
      <c r="S195" s="62">
        <v>18838127</v>
      </c>
    </row>
    <row r="196" spans="1:19" ht="14.5" x14ac:dyDescent="0.35">
      <c r="A196" t="str">
        <f t="shared" si="12"/>
        <v>Kärnten20</v>
      </c>
      <c r="B196">
        <v>196</v>
      </c>
      <c r="C196" s="61" t="s">
        <v>26</v>
      </c>
      <c r="D196" s="61" t="s">
        <v>60</v>
      </c>
      <c r="E196" s="62">
        <v>16419832</v>
      </c>
      <c r="F196" s="62">
        <v>16687875</v>
      </c>
      <c r="G196" s="62">
        <v>17860694</v>
      </c>
      <c r="H196" s="62">
        <v>16778216</v>
      </c>
      <c r="I196" s="62">
        <v>4480925</v>
      </c>
      <c r="J196" s="62">
        <v>6895397</v>
      </c>
      <c r="K196" s="62">
        <v>3231453</v>
      </c>
      <c r="L196" s="62">
        <v>4014370</v>
      </c>
      <c r="M196" s="62">
        <v>2392790</v>
      </c>
      <c r="N196" s="62">
        <v>1931892</v>
      </c>
      <c r="O196" s="62">
        <v>2357121</v>
      </c>
      <c r="P196" s="62">
        <v>3957812</v>
      </c>
      <c r="Q196" s="62">
        <v>3042075</v>
      </c>
      <c r="R196" s="62">
        <v>5455770</v>
      </c>
      <c r="S196" s="62">
        <v>15859122</v>
      </c>
    </row>
    <row r="197" spans="1:19" ht="14.5" x14ac:dyDescent="0.35">
      <c r="A197" t="str">
        <f t="shared" si="12"/>
        <v>Niederösterreich20</v>
      </c>
      <c r="B197">
        <v>197</v>
      </c>
      <c r="C197" s="61" t="s">
        <v>27</v>
      </c>
      <c r="D197" s="61" t="s">
        <v>60</v>
      </c>
      <c r="E197" s="62">
        <v>104532784</v>
      </c>
      <c r="F197" s="62">
        <v>140774974</v>
      </c>
      <c r="G197" s="62">
        <v>133865012</v>
      </c>
      <c r="H197" s="62">
        <v>151597921</v>
      </c>
      <c r="I197" s="62">
        <v>141850120</v>
      </c>
      <c r="J197" s="62">
        <v>126111575</v>
      </c>
      <c r="K197" s="62">
        <v>148158523</v>
      </c>
      <c r="L197" s="62">
        <v>139263613</v>
      </c>
      <c r="M197" s="62">
        <v>168988175</v>
      </c>
      <c r="N197" s="62">
        <v>147804571</v>
      </c>
      <c r="O197" s="62">
        <v>142662654</v>
      </c>
      <c r="P197" s="62">
        <v>170893724</v>
      </c>
      <c r="Q197" s="62">
        <v>195375173</v>
      </c>
      <c r="R197" s="62">
        <v>185674497</v>
      </c>
      <c r="S197" s="62">
        <v>222214664</v>
      </c>
    </row>
    <row r="198" spans="1:19" ht="14.5" x14ac:dyDescent="0.35">
      <c r="A198" t="str">
        <f t="shared" ref="A198:A261" si="13">C198&amp;D198</f>
        <v>Oberösterreich20</v>
      </c>
      <c r="B198">
        <v>198</v>
      </c>
      <c r="C198" s="61" t="s">
        <v>28</v>
      </c>
      <c r="D198" s="61" t="s">
        <v>60</v>
      </c>
      <c r="E198" s="62">
        <v>71131069</v>
      </c>
      <c r="F198" s="62">
        <v>92694066</v>
      </c>
      <c r="G198" s="62">
        <v>77720141</v>
      </c>
      <c r="H198" s="62">
        <v>78339690</v>
      </c>
      <c r="I198" s="62">
        <v>91909119</v>
      </c>
      <c r="J198" s="62">
        <v>109904644</v>
      </c>
      <c r="K198" s="62">
        <v>117800113</v>
      </c>
      <c r="L198" s="62">
        <v>124881092</v>
      </c>
      <c r="M198" s="62">
        <v>140303529</v>
      </c>
      <c r="N198" s="62">
        <v>143542245</v>
      </c>
      <c r="O198" s="62">
        <v>142795972</v>
      </c>
      <c r="P198" s="62">
        <v>163923191</v>
      </c>
      <c r="Q198" s="62">
        <v>172994392</v>
      </c>
      <c r="R198" s="62">
        <v>217828784</v>
      </c>
      <c r="S198" s="62">
        <v>231849613</v>
      </c>
    </row>
    <row r="199" spans="1:19" ht="14.5" x14ac:dyDescent="0.35">
      <c r="A199" t="str">
        <f t="shared" si="13"/>
        <v>Salzburg20</v>
      </c>
      <c r="B199">
        <v>199</v>
      </c>
      <c r="C199" s="61" t="s">
        <v>29</v>
      </c>
      <c r="D199" s="61" t="s">
        <v>60</v>
      </c>
      <c r="E199" s="62">
        <v>4160262</v>
      </c>
      <c r="F199" s="62">
        <v>4089461</v>
      </c>
      <c r="G199" s="62">
        <v>4721173</v>
      </c>
      <c r="H199" s="62">
        <v>6553778</v>
      </c>
      <c r="I199" s="62">
        <v>7170406</v>
      </c>
      <c r="J199" s="62">
        <v>8361050</v>
      </c>
      <c r="K199" s="62">
        <v>7998145</v>
      </c>
      <c r="L199" s="62">
        <v>9771199</v>
      </c>
      <c r="M199" s="62">
        <v>9155701</v>
      </c>
      <c r="N199" s="62">
        <v>9064800</v>
      </c>
      <c r="O199" s="62">
        <v>11005761</v>
      </c>
      <c r="P199" s="62">
        <v>17518448</v>
      </c>
      <c r="Q199" s="62">
        <v>20984745</v>
      </c>
      <c r="R199" s="62">
        <v>27554394</v>
      </c>
      <c r="S199" s="62">
        <v>47822080</v>
      </c>
    </row>
    <row r="200" spans="1:19" ht="14.5" x14ac:dyDescent="0.35">
      <c r="A200" t="str">
        <f t="shared" si="13"/>
        <v>Steiermark20</v>
      </c>
      <c r="B200">
        <v>200</v>
      </c>
      <c r="C200" s="61" t="s">
        <v>30</v>
      </c>
      <c r="D200" s="61" t="s">
        <v>60</v>
      </c>
      <c r="E200" s="62">
        <v>105876401</v>
      </c>
      <c r="F200" s="62">
        <v>110317495</v>
      </c>
      <c r="G200" s="62">
        <v>114392558</v>
      </c>
      <c r="H200" s="62">
        <v>122845280</v>
      </c>
      <c r="I200" s="62">
        <v>123015798</v>
      </c>
      <c r="J200" s="62">
        <v>121951277</v>
      </c>
      <c r="K200" s="62">
        <v>112949631</v>
      </c>
      <c r="L200" s="62">
        <v>121652928</v>
      </c>
      <c r="M200" s="62">
        <v>122682942</v>
      </c>
      <c r="N200" s="62">
        <v>120374908</v>
      </c>
      <c r="O200" s="62">
        <v>123066303</v>
      </c>
      <c r="P200" s="62">
        <v>134967631</v>
      </c>
      <c r="Q200" s="62">
        <v>163207524</v>
      </c>
      <c r="R200" s="62">
        <v>185252287</v>
      </c>
      <c r="S200" s="62">
        <v>205990507</v>
      </c>
    </row>
    <row r="201" spans="1:19" ht="14.5" x14ac:dyDescent="0.35">
      <c r="A201" t="str">
        <f t="shared" si="13"/>
        <v>Tirol20</v>
      </c>
      <c r="B201">
        <v>201</v>
      </c>
      <c r="C201" s="61" t="s">
        <v>31</v>
      </c>
      <c r="D201" s="61" t="s">
        <v>60</v>
      </c>
      <c r="E201" s="62">
        <v>43239580</v>
      </c>
      <c r="F201" s="62">
        <v>44816993</v>
      </c>
      <c r="G201" s="62">
        <v>52043895</v>
      </c>
      <c r="H201" s="62">
        <v>53712440</v>
      </c>
      <c r="I201" s="62">
        <v>59132827</v>
      </c>
      <c r="J201" s="62">
        <v>62016349</v>
      </c>
      <c r="K201" s="62">
        <v>62923348</v>
      </c>
      <c r="L201" s="62">
        <v>69067245</v>
      </c>
      <c r="M201" s="62">
        <v>68798315</v>
      </c>
      <c r="N201" s="62">
        <v>71415290</v>
      </c>
      <c r="O201" s="62">
        <v>70423522</v>
      </c>
      <c r="P201" s="62">
        <v>79188162</v>
      </c>
      <c r="Q201" s="62">
        <v>90698868</v>
      </c>
      <c r="R201" s="62">
        <v>108303636</v>
      </c>
      <c r="S201" s="62">
        <v>122286430</v>
      </c>
    </row>
    <row r="202" spans="1:19" ht="14.5" x14ac:dyDescent="0.35">
      <c r="A202" t="str">
        <f t="shared" si="13"/>
        <v>Vorarlberg20</v>
      </c>
      <c r="B202">
        <v>202</v>
      </c>
      <c r="C202" s="61" t="s">
        <v>32</v>
      </c>
      <c r="D202" s="61" t="s">
        <v>60</v>
      </c>
      <c r="E202" s="62">
        <v>99543950</v>
      </c>
      <c r="F202" s="62">
        <v>123218746</v>
      </c>
      <c r="G202" s="62">
        <v>121289124</v>
      </c>
      <c r="H202" s="62">
        <v>123780058</v>
      </c>
      <c r="I202" s="62">
        <v>122958128</v>
      </c>
      <c r="J202" s="62">
        <v>119786499</v>
      </c>
      <c r="K202" s="62">
        <v>129670165</v>
      </c>
      <c r="L202" s="62">
        <v>135140566</v>
      </c>
      <c r="M202" s="62">
        <v>159512881</v>
      </c>
      <c r="N202" s="62">
        <v>151782923</v>
      </c>
      <c r="O202" s="62">
        <v>149103946</v>
      </c>
      <c r="P202" s="62">
        <v>180724252</v>
      </c>
      <c r="Q202" s="62">
        <v>197710072</v>
      </c>
      <c r="R202" s="62">
        <v>218669147</v>
      </c>
      <c r="S202" s="62">
        <v>241052258</v>
      </c>
    </row>
    <row r="203" spans="1:19" ht="14.5" x14ac:dyDescent="0.35">
      <c r="A203" t="str">
        <f t="shared" si="13"/>
        <v>Wien20</v>
      </c>
      <c r="B203">
        <v>203</v>
      </c>
      <c r="C203" s="61" t="s">
        <v>33</v>
      </c>
      <c r="D203" s="61" t="s">
        <v>60</v>
      </c>
      <c r="E203" s="62">
        <v>24683194</v>
      </c>
      <c r="F203" s="62">
        <v>29557996</v>
      </c>
      <c r="G203" s="62">
        <v>28481849</v>
      </c>
      <c r="H203" s="62">
        <v>32351901</v>
      </c>
      <c r="I203" s="62">
        <v>23693663</v>
      </c>
      <c r="J203" s="62">
        <v>25904552</v>
      </c>
      <c r="K203" s="62">
        <v>24970969</v>
      </c>
      <c r="L203" s="62">
        <v>24163975</v>
      </c>
      <c r="M203" s="62">
        <v>27552729</v>
      </c>
      <c r="N203" s="62">
        <v>26270204</v>
      </c>
      <c r="O203" s="62">
        <v>23767309</v>
      </c>
      <c r="P203" s="62">
        <v>24806642</v>
      </c>
      <c r="Q203" s="62">
        <v>25603758</v>
      </c>
      <c r="R203" s="62">
        <v>34140039</v>
      </c>
      <c r="S203" s="62">
        <v>54944385</v>
      </c>
    </row>
    <row r="204" spans="1:19" ht="14.5" x14ac:dyDescent="0.35">
      <c r="A204" t="str">
        <f t="shared" si="13"/>
        <v>Österreich20</v>
      </c>
      <c r="B204">
        <v>204</v>
      </c>
      <c r="C204" s="61" t="s">
        <v>34</v>
      </c>
      <c r="D204" s="61" t="s">
        <v>60</v>
      </c>
      <c r="E204" s="62">
        <v>480717053</v>
      </c>
      <c r="F204" s="62">
        <v>575262072</v>
      </c>
      <c r="G204" s="62">
        <v>565611159</v>
      </c>
      <c r="H204" s="62">
        <v>603112842</v>
      </c>
      <c r="I204" s="62">
        <v>592375204</v>
      </c>
      <c r="J204" s="62">
        <v>604099068</v>
      </c>
      <c r="K204" s="62">
        <v>622298072</v>
      </c>
      <c r="L204" s="62">
        <v>641077623</v>
      </c>
      <c r="M204" s="62">
        <v>710641515</v>
      </c>
      <c r="N204" s="62">
        <v>682683000</v>
      </c>
      <c r="O204" s="62">
        <v>676412794</v>
      </c>
      <c r="P204" s="62">
        <v>795742866</v>
      </c>
      <c r="Q204" s="62">
        <v>888684012</v>
      </c>
      <c r="R204" s="62">
        <v>997268675</v>
      </c>
      <c r="S204" s="62">
        <v>1160857186</v>
      </c>
    </row>
    <row r="205" spans="1:19" ht="14.5" x14ac:dyDescent="0.35">
      <c r="A205" t="str">
        <f t="shared" si="13"/>
        <v>Burgenland21</v>
      </c>
      <c r="B205">
        <v>205</v>
      </c>
      <c r="C205" s="61" t="s">
        <v>25</v>
      </c>
      <c r="D205" s="61" t="s">
        <v>61</v>
      </c>
      <c r="E205" s="62">
        <v>10992329</v>
      </c>
      <c r="F205" s="62">
        <v>12553103</v>
      </c>
      <c r="G205" s="62">
        <v>13205480</v>
      </c>
      <c r="H205" s="62">
        <v>14916320</v>
      </c>
      <c r="I205" s="62">
        <v>23284713</v>
      </c>
      <c r="J205" s="62">
        <v>26849437</v>
      </c>
      <c r="K205" s="62">
        <v>27124706</v>
      </c>
      <c r="L205" s="62">
        <v>30701409</v>
      </c>
      <c r="M205" s="62">
        <v>31575687</v>
      </c>
      <c r="N205" s="62">
        <v>30354616</v>
      </c>
      <c r="O205" s="62">
        <v>25442547</v>
      </c>
      <c r="P205" s="62">
        <v>26027031</v>
      </c>
      <c r="Q205" s="62">
        <v>32938308</v>
      </c>
      <c r="R205" s="62">
        <v>35434991</v>
      </c>
      <c r="S205" s="62">
        <v>39168418</v>
      </c>
    </row>
    <row r="206" spans="1:19" ht="14.5" x14ac:dyDescent="0.35">
      <c r="A206" t="str">
        <f t="shared" si="13"/>
        <v>Kärnten21</v>
      </c>
      <c r="B206">
        <v>206</v>
      </c>
      <c r="C206" s="61" t="s">
        <v>26</v>
      </c>
      <c r="D206" s="61" t="s">
        <v>61</v>
      </c>
      <c r="E206" s="62">
        <v>25324948</v>
      </c>
      <c r="F206" s="62">
        <v>29346391</v>
      </c>
      <c r="G206" s="62">
        <v>28509369</v>
      </c>
      <c r="H206" s="62">
        <v>30991081</v>
      </c>
      <c r="I206" s="62">
        <v>32971876</v>
      </c>
      <c r="J206" s="62">
        <v>42250345</v>
      </c>
      <c r="K206" s="62">
        <v>45812780</v>
      </c>
      <c r="L206" s="62">
        <v>54914511</v>
      </c>
      <c r="M206" s="62">
        <v>58218338</v>
      </c>
      <c r="N206" s="62">
        <v>62938768</v>
      </c>
      <c r="O206" s="62">
        <v>69450305</v>
      </c>
      <c r="P206" s="62">
        <v>73750601</v>
      </c>
      <c r="Q206" s="62">
        <v>83662296</v>
      </c>
      <c r="R206" s="62">
        <v>109237759</v>
      </c>
      <c r="S206" s="62">
        <v>92086425</v>
      </c>
    </row>
    <row r="207" spans="1:19" ht="14.5" x14ac:dyDescent="0.35">
      <c r="A207" t="str">
        <f t="shared" si="13"/>
        <v>Niederösterreich21</v>
      </c>
      <c r="B207">
        <v>207</v>
      </c>
      <c r="C207" s="61" t="s">
        <v>27</v>
      </c>
      <c r="D207" s="61" t="s">
        <v>61</v>
      </c>
      <c r="E207" s="62">
        <v>58127536</v>
      </c>
      <c r="F207" s="62">
        <v>61016840</v>
      </c>
      <c r="G207" s="62">
        <v>66272122</v>
      </c>
      <c r="H207" s="62">
        <v>69262319</v>
      </c>
      <c r="I207" s="62">
        <v>76078296</v>
      </c>
      <c r="J207" s="62">
        <v>75184240</v>
      </c>
      <c r="K207" s="62">
        <v>81869587</v>
      </c>
      <c r="L207" s="62">
        <v>96743782</v>
      </c>
      <c r="M207" s="62">
        <v>101273729</v>
      </c>
      <c r="N207" s="62">
        <v>106816843</v>
      </c>
      <c r="O207" s="62">
        <v>106420983</v>
      </c>
      <c r="P207" s="62">
        <v>134344709</v>
      </c>
      <c r="Q207" s="62">
        <v>153244578</v>
      </c>
      <c r="R207" s="62">
        <v>179929976</v>
      </c>
      <c r="S207" s="62">
        <v>208741580</v>
      </c>
    </row>
    <row r="208" spans="1:19" ht="14.5" x14ac:dyDescent="0.35">
      <c r="A208" t="str">
        <f t="shared" si="13"/>
        <v>Oberösterreich21</v>
      </c>
      <c r="B208">
        <v>208</v>
      </c>
      <c r="C208" s="61" t="s">
        <v>28</v>
      </c>
      <c r="D208" s="61" t="s">
        <v>61</v>
      </c>
      <c r="E208" s="62">
        <v>115370259</v>
      </c>
      <c r="F208" s="62">
        <v>131939671</v>
      </c>
      <c r="G208" s="62">
        <v>132497307</v>
      </c>
      <c r="H208" s="62">
        <v>130965718</v>
      </c>
      <c r="I208" s="62">
        <v>139224791</v>
      </c>
      <c r="J208" s="62">
        <v>134200705</v>
      </c>
      <c r="K208" s="62">
        <v>135926015</v>
      </c>
      <c r="L208" s="62">
        <v>157017016</v>
      </c>
      <c r="M208" s="62">
        <v>158640123</v>
      </c>
      <c r="N208" s="62">
        <v>171758075</v>
      </c>
      <c r="O208" s="62">
        <v>198849788</v>
      </c>
      <c r="P208" s="62">
        <v>210831504</v>
      </c>
      <c r="Q208" s="62">
        <v>231610620</v>
      </c>
      <c r="R208" s="62">
        <v>271918091</v>
      </c>
      <c r="S208" s="62">
        <v>272713575</v>
      </c>
    </row>
    <row r="209" spans="1:19" ht="14.5" x14ac:dyDescent="0.35">
      <c r="A209" t="str">
        <f t="shared" si="13"/>
        <v>Salzburg21</v>
      </c>
      <c r="B209">
        <v>209</v>
      </c>
      <c r="C209" s="61" t="s">
        <v>29</v>
      </c>
      <c r="D209" s="61" t="s">
        <v>61</v>
      </c>
      <c r="E209" s="62">
        <v>85151399</v>
      </c>
      <c r="F209" s="62">
        <v>87175291</v>
      </c>
      <c r="G209" s="62">
        <v>91530543</v>
      </c>
      <c r="H209" s="62">
        <v>92041334</v>
      </c>
      <c r="I209" s="62">
        <v>100625007</v>
      </c>
      <c r="J209" s="62">
        <v>90890668</v>
      </c>
      <c r="K209" s="62">
        <v>98551980</v>
      </c>
      <c r="L209" s="62">
        <v>100666527</v>
      </c>
      <c r="M209" s="62">
        <v>116060818</v>
      </c>
      <c r="N209" s="62">
        <v>112933272</v>
      </c>
      <c r="O209" s="62">
        <v>123598518</v>
      </c>
      <c r="P209" s="62">
        <v>136137783</v>
      </c>
      <c r="Q209" s="62">
        <v>163594267</v>
      </c>
      <c r="R209" s="62">
        <v>194431271</v>
      </c>
      <c r="S209" s="62">
        <v>171865987</v>
      </c>
    </row>
    <row r="210" spans="1:19" ht="14.5" x14ac:dyDescent="0.35">
      <c r="A210" t="str">
        <f t="shared" si="13"/>
        <v>Steiermark21</v>
      </c>
      <c r="B210">
        <v>210</v>
      </c>
      <c r="C210" s="61" t="s">
        <v>30</v>
      </c>
      <c r="D210" s="61" t="s">
        <v>61</v>
      </c>
      <c r="E210" s="62">
        <v>44965279</v>
      </c>
      <c r="F210" s="62">
        <v>49619679</v>
      </c>
      <c r="G210" s="62">
        <v>54786400</v>
      </c>
      <c r="H210" s="62">
        <v>54594604</v>
      </c>
      <c r="I210" s="62">
        <v>60668758</v>
      </c>
      <c r="J210" s="62">
        <v>66080517</v>
      </c>
      <c r="K210" s="62">
        <v>83687712</v>
      </c>
      <c r="L210" s="62">
        <v>92768437</v>
      </c>
      <c r="M210" s="62">
        <v>97019826</v>
      </c>
      <c r="N210" s="62">
        <v>97900517</v>
      </c>
      <c r="O210" s="62">
        <v>110807692</v>
      </c>
      <c r="P210" s="62">
        <v>115828947</v>
      </c>
      <c r="Q210" s="62">
        <v>141849890</v>
      </c>
      <c r="R210" s="62">
        <v>150375010</v>
      </c>
      <c r="S210" s="62">
        <v>206042615</v>
      </c>
    </row>
    <row r="211" spans="1:19" ht="14.5" x14ac:dyDescent="0.35">
      <c r="A211" t="str">
        <f t="shared" si="13"/>
        <v>Tirol21</v>
      </c>
      <c r="B211">
        <v>211</v>
      </c>
      <c r="C211" s="61" t="s">
        <v>31</v>
      </c>
      <c r="D211" s="61" t="s">
        <v>61</v>
      </c>
      <c r="E211" s="62">
        <v>46416671</v>
      </c>
      <c r="F211" s="62">
        <v>51928116</v>
      </c>
      <c r="G211" s="62">
        <v>54773051</v>
      </c>
      <c r="H211" s="62">
        <v>57445923</v>
      </c>
      <c r="I211" s="62">
        <v>57941631</v>
      </c>
      <c r="J211" s="62">
        <v>58407881</v>
      </c>
      <c r="K211" s="62">
        <v>56618036</v>
      </c>
      <c r="L211" s="62">
        <v>61651355</v>
      </c>
      <c r="M211" s="62">
        <v>61429540</v>
      </c>
      <c r="N211" s="62">
        <v>60770039</v>
      </c>
      <c r="O211" s="62">
        <v>67665814</v>
      </c>
      <c r="P211" s="62">
        <v>65210240</v>
      </c>
      <c r="Q211" s="62">
        <v>74704930</v>
      </c>
      <c r="R211" s="62">
        <v>79436075</v>
      </c>
      <c r="S211" s="62">
        <v>86340928</v>
      </c>
    </row>
    <row r="212" spans="1:19" ht="14.5" x14ac:dyDescent="0.35">
      <c r="A212" t="str">
        <f t="shared" si="13"/>
        <v>Vorarlberg21</v>
      </c>
      <c r="B212">
        <v>212</v>
      </c>
      <c r="C212" s="61" t="s">
        <v>32</v>
      </c>
      <c r="D212" s="61" t="s">
        <v>61</v>
      </c>
      <c r="E212" s="62">
        <v>38461211</v>
      </c>
      <c r="F212" s="62">
        <v>40447441</v>
      </c>
      <c r="G212" s="62">
        <v>46867945</v>
      </c>
      <c r="H212" s="62">
        <v>42357745</v>
      </c>
      <c r="I212" s="62">
        <v>39534982</v>
      </c>
      <c r="J212" s="62">
        <v>43233388</v>
      </c>
      <c r="K212" s="62">
        <v>43158824</v>
      </c>
      <c r="L212" s="62">
        <v>43039642</v>
      </c>
      <c r="M212" s="62">
        <v>45041547</v>
      </c>
      <c r="N212" s="62">
        <v>45222592</v>
      </c>
      <c r="O212" s="62">
        <v>41501266</v>
      </c>
      <c r="P212" s="62">
        <v>50329597</v>
      </c>
      <c r="Q212" s="62">
        <v>59709792</v>
      </c>
      <c r="R212" s="62">
        <v>71522384</v>
      </c>
      <c r="S212" s="62">
        <v>74299806</v>
      </c>
    </row>
    <row r="213" spans="1:19" ht="14.5" x14ac:dyDescent="0.35">
      <c r="A213" t="str">
        <f t="shared" si="13"/>
        <v>Wien21</v>
      </c>
      <c r="B213">
        <v>213</v>
      </c>
      <c r="C213" s="61" t="s">
        <v>33</v>
      </c>
      <c r="D213" s="61" t="s">
        <v>61</v>
      </c>
      <c r="E213" s="62">
        <v>149654168</v>
      </c>
      <c r="F213" s="62">
        <v>150737213</v>
      </c>
      <c r="G213" s="62">
        <v>149232107</v>
      </c>
      <c r="H213" s="62">
        <v>159318941</v>
      </c>
      <c r="I213" s="62">
        <v>140345744</v>
      </c>
      <c r="J213" s="62">
        <v>124180332</v>
      </c>
      <c r="K213" s="62">
        <v>119111655</v>
      </c>
      <c r="L213" s="62">
        <v>110268598</v>
      </c>
      <c r="M213" s="62">
        <v>93535559</v>
      </c>
      <c r="N213" s="62">
        <v>111175987</v>
      </c>
      <c r="O213" s="62">
        <v>121424060</v>
      </c>
      <c r="P213" s="62">
        <v>146153183</v>
      </c>
      <c r="Q213" s="62">
        <v>165997679</v>
      </c>
      <c r="R213" s="62">
        <v>168991577</v>
      </c>
      <c r="S213" s="62">
        <v>166378468</v>
      </c>
    </row>
    <row r="214" spans="1:19" ht="14.5" x14ac:dyDescent="0.35">
      <c r="A214" t="str">
        <f t="shared" si="13"/>
        <v>Österreich21</v>
      </c>
      <c r="B214">
        <v>214</v>
      </c>
      <c r="C214" s="61" t="s">
        <v>34</v>
      </c>
      <c r="D214" s="61" t="s">
        <v>61</v>
      </c>
      <c r="E214" s="62">
        <v>574463800</v>
      </c>
      <c r="F214" s="62">
        <v>614763745</v>
      </c>
      <c r="G214" s="62">
        <v>637674324</v>
      </c>
      <c r="H214" s="62">
        <v>651893985</v>
      </c>
      <c r="I214" s="62">
        <v>670675798</v>
      </c>
      <c r="J214" s="62">
        <v>661277513</v>
      </c>
      <c r="K214" s="62">
        <v>691861295</v>
      </c>
      <c r="L214" s="62">
        <v>747771277</v>
      </c>
      <c r="M214" s="62">
        <v>762795167</v>
      </c>
      <c r="N214" s="62">
        <v>799870709</v>
      </c>
      <c r="O214" s="62">
        <v>865160973</v>
      </c>
      <c r="P214" s="62">
        <v>958613595</v>
      </c>
      <c r="Q214" s="62">
        <v>1107312360</v>
      </c>
      <c r="R214" s="62">
        <v>1261277134</v>
      </c>
      <c r="S214" s="62">
        <v>1317637802</v>
      </c>
    </row>
    <row r="215" spans="1:19" ht="14.5" x14ac:dyDescent="0.35">
      <c r="A215" t="str">
        <f t="shared" si="13"/>
        <v>Burgenland22</v>
      </c>
      <c r="B215">
        <v>215</v>
      </c>
      <c r="C215" s="61" t="s">
        <v>25</v>
      </c>
      <c r="D215" s="61" t="s">
        <v>62</v>
      </c>
      <c r="E215" s="62">
        <v>29350447</v>
      </c>
      <c r="F215" s="62">
        <v>34182573</v>
      </c>
      <c r="G215" s="62">
        <v>33165994</v>
      </c>
      <c r="H215" s="62">
        <v>41536168</v>
      </c>
      <c r="I215" s="62">
        <v>42231538</v>
      </c>
      <c r="J215" s="62">
        <v>55819576</v>
      </c>
      <c r="K215" s="62">
        <v>68498566</v>
      </c>
      <c r="L215" s="62">
        <v>80455982</v>
      </c>
      <c r="M215" s="62">
        <v>87429444</v>
      </c>
      <c r="N215" s="62">
        <v>84812892</v>
      </c>
      <c r="O215" s="62">
        <v>79658083</v>
      </c>
      <c r="P215" s="62">
        <v>81064682</v>
      </c>
      <c r="Q215" s="62">
        <v>102688376</v>
      </c>
      <c r="R215" s="62">
        <v>100577149</v>
      </c>
      <c r="S215" s="62">
        <v>98849616</v>
      </c>
    </row>
    <row r="216" spans="1:19" ht="14.5" x14ac:dyDescent="0.35">
      <c r="A216" t="str">
        <f t="shared" si="13"/>
        <v>Kärnten22</v>
      </c>
      <c r="B216">
        <v>216</v>
      </c>
      <c r="C216" s="61" t="s">
        <v>26</v>
      </c>
      <c r="D216" s="61" t="s">
        <v>62</v>
      </c>
      <c r="E216" s="62">
        <v>33515947</v>
      </c>
      <c r="F216" s="62">
        <v>42161312</v>
      </c>
      <c r="G216" s="62">
        <v>49049050</v>
      </c>
      <c r="H216" s="62">
        <v>41697654</v>
      </c>
      <c r="I216" s="62">
        <v>17732464</v>
      </c>
      <c r="J216" s="62">
        <v>17437505</v>
      </c>
      <c r="K216" s="62">
        <v>16245941</v>
      </c>
      <c r="L216" s="62">
        <v>16518585</v>
      </c>
      <c r="M216" s="62">
        <v>16725386</v>
      </c>
      <c r="N216" s="62">
        <v>18320592</v>
      </c>
      <c r="O216" s="62">
        <v>19494154</v>
      </c>
      <c r="P216" s="62">
        <v>26346212</v>
      </c>
      <c r="Q216" s="62">
        <v>28754909</v>
      </c>
      <c r="R216" s="62">
        <v>29539866</v>
      </c>
      <c r="S216" s="62">
        <v>26943926</v>
      </c>
    </row>
    <row r="217" spans="1:19" ht="14.5" x14ac:dyDescent="0.35">
      <c r="A217" t="str">
        <f t="shared" si="13"/>
        <v>Niederösterreich22</v>
      </c>
      <c r="B217">
        <v>217</v>
      </c>
      <c r="C217" s="61" t="s">
        <v>27</v>
      </c>
      <c r="D217" s="61" t="s">
        <v>62</v>
      </c>
      <c r="E217" s="62">
        <v>148715063</v>
      </c>
      <c r="F217" s="62">
        <v>144477625</v>
      </c>
      <c r="G217" s="62">
        <v>148517055</v>
      </c>
      <c r="H217" s="62">
        <v>158416752</v>
      </c>
      <c r="I217" s="62">
        <v>168588123</v>
      </c>
      <c r="J217" s="62">
        <v>203794822</v>
      </c>
      <c r="K217" s="62">
        <v>224444320</v>
      </c>
      <c r="L217" s="62">
        <v>240181598</v>
      </c>
      <c r="M217" s="62">
        <v>242643612</v>
      </c>
      <c r="N217" s="62">
        <v>260082598</v>
      </c>
      <c r="O217" s="62">
        <v>266467073</v>
      </c>
      <c r="P217" s="62">
        <v>324162053</v>
      </c>
      <c r="Q217" s="62">
        <v>424418863</v>
      </c>
      <c r="R217" s="62">
        <v>428979653</v>
      </c>
      <c r="S217" s="62">
        <v>450200661</v>
      </c>
    </row>
    <row r="218" spans="1:19" ht="14.5" x14ac:dyDescent="0.35">
      <c r="A218" t="str">
        <f t="shared" si="13"/>
        <v>Oberösterreich22</v>
      </c>
      <c r="B218">
        <v>218</v>
      </c>
      <c r="C218" s="61" t="s">
        <v>28</v>
      </c>
      <c r="D218" s="61" t="s">
        <v>62</v>
      </c>
      <c r="E218" s="62">
        <v>135516036</v>
      </c>
      <c r="F218" s="62">
        <v>147333808</v>
      </c>
      <c r="G218" s="62">
        <v>164052446</v>
      </c>
      <c r="H218" s="62">
        <v>150330277</v>
      </c>
      <c r="I218" s="62">
        <v>156392976</v>
      </c>
      <c r="J218" s="62">
        <v>183179608</v>
      </c>
      <c r="K218" s="62">
        <v>198224859</v>
      </c>
      <c r="L218" s="62">
        <v>183864824</v>
      </c>
      <c r="M218" s="62">
        <v>192093628</v>
      </c>
      <c r="N218" s="62">
        <v>211373671</v>
      </c>
      <c r="O218" s="62">
        <v>213753217</v>
      </c>
      <c r="P218" s="62">
        <v>249921497</v>
      </c>
      <c r="Q218" s="62">
        <v>349541149</v>
      </c>
      <c r="R218" s="62">
        <v>339973369</v>
      </c>
      <c r="S218" s="62">
        <v>359958412</v>
      </c>
    </row>
    <row r="219" spans="1:19" ht="14.5" x14ac:dyDescent="0.35">
      <c r="A219" t="str">
        <f t="shared" si="13"/>
        <v>Salzburg22</v>
      </c>
      <c r="B219">
        <v>219</v>
      </c>
      <c r="C219" s="61" t="s">
        <v>29</v>
      </c>
      <c r="D219" s="61" t="s">
        <v>62</v>
      </c>
      <c r="E219" s="62">
        <v>927624050</v>
      </c>
      <c r="F219" s="62">
        <v>1045483763</v>
      </c>
      <c r="G219" s="62">
        <v>1056733242</v>
      </c>
      <c r="H219" s="62">
        <v>956596609</v>
      </c>
      <c r="I219" s="62">
        <v>987091560</v>
      </c>
      <c r="J219" s="62">
        <v>1257795430</v>
      </c>
      <c r="K219" s="62">
        <v>1350362178</v>
      </c>
      <c r="L219" s="62">
        <v>1554909011</v>
      </c>
      <c r="M219" s="62">
        <v>1708075878</v>
      </c>
      <c r="N219" s="62">
        <v>1864544366</v>
      </c>
      <c r="O219" s="62">
        <v>1940660331</v>
      </c>
      <c r="P219" s="62">
        <v>2004019098</v>
      </c>
      <c r="Q219" s="62">
        <v>2290727797</v>
      </c>
      <c r="R219" s="62">
        <v>1883260430</v>
      </c>
      <c r="S219" s="62">
        <v>1517116681</v>
      </c>
    </row>
    <row r="220" spans="1:19" ht="14.5" x14ac:dyDescent="0.35">
      <c r="A220" t="str">
        <f t="shared" si="13"/>
        <v>Steiermark22</v>
      </c>
      <c r="B220">
        <v>220</v>
      </c>
      <c r="C220" s="61" t="s">
        <v>30</v>
      </c>
      <c r="D220" s="61" t="s">
        <v>62</v>
      </c>
      <c r="E220" s="62">
        <v>21202582</v>
      </c>
      <c r="F220" s="62">
        <v>26679450</v>
      </c>
      <c r="G220" s="62">
        <v>35789215</v>
      </c>
      <c r="H220" s="62">
        <v>39495604</v>
      </c>
      <c r="I220" s="62">
        <v>47744232</v>
      </c>
      <c r="J220" s="62">
        <v>54209853</v>
      </c>
      <c r="K220" s="62">
        <v>69469481</v>
      </c>
      <c r="L220" s="62">
        <v>83944047</v>
      </c>
      <c r="M220" s="62">
        <v>98575371</v>
      </c>
      <c r="N220" s="62">
        <v>115084642</v>
      </c>
      <c r="O220" s="62">
        <v>110950839</v>
      </c>
      <c r="P220" s="62">
        <v>126204027</v>
      </c>
      <c r="Q220" s="62">
        <v>137039794</v>
      </c>
      <c r="R220" s="62">
        <v>165010937</v>
      </c>
      <c r="S220" s="62">
        <v>162240824</v>
      </c>
    </row>
    <row r="221" spans="1:19" ht="14.5" x14ac:dyDescent="0.35">
      <c r="A221" t="str">
        <f t="shared" si="13"/>
        <v>Tirol22</v>
      </c>
      <c r="B221">
        <v>221</v>
      </c>
      <c r="C221" s="61" t="s">
        <v>31</v>
      </c>
      <c r="D221" s="61" t="s">
        <v>62</v>
      </c>
      <c r="E221" s="62">
        <v>31406835</v>
      </c>
      <c r="F221" s="62">
        <v>32365816</v>
      </c>
      <c r="G221" s="62">
        <v>31383007</v>
      </c>
      <c r="H221" s="62">
        <v>31687617</v>
      </c>
      <c r="I221" s="62">
        <v>36176579</v>
      </c>
      <c r="J221" s="62">
        <v>40266447</v>
      </c>
      <c r="K221" s="62">
        <v>42323619</v>
      </c>
      <c r="L221" s="62">
        <v>39962385</v>
      </c>
      <c r="M221" s="62">
        <v>40869847</v>
      </c>
      <c r="N221" s="62">
        <v>46964942</v>
      </c>
      <c r="O221" s="62">
        <v>39413245</v>
      </c>
      <c r="P221" s="62">
        <v>49459612</v>
      </c>
      <c r="Q221" s="62">
        <v>51032148</v>
      </c>
      <c r="R221" s="62">
        <v>50225069</v>
      </c>
      <c r="S221" s="62">
        <v>46645954</v>
      </c>
    </row>
    <row r="222" spans="1:19" ht="14.5" x14ac:dyDescent="0.35">
      <c r="A222" t="str">
        <f t="shared" si="13"/>
        <v>Vorarlberg22</v>
      </c>
      <c r="B222">
        <v>222</v>
      </c>
      <c r="C222" s="61" t="s">
        <v>32</v>
      </c>
      <c r="D222" s="61" t="s">
        <v>62</v>
      </c>
      <c r="E222" s="62">
        <v>177816927</v>
      </c>
      <c r="F222" s="62">
        <v>178220691</v>
      </c>
      <c r="G222" s="62">
        <v>211000530</v>
      </c>
      <c r="H222" s="62">
        <v>204494981</v>
      </c>
      <c r="I222" s="62">
        <v>202525695</v>
      </c>
      <c r="J222" s="62">
        <v>220104893</v>
      </c>
      <c r="K222" s="62">
        <v>184901943</v>
      </c>
      <c r="L222" s="62">
        <v>178813885</v>
      </c>
      <c r="M222" s="62">
        <v>196280254</v>
      </c>
      <c r="N222" s="62">
        <v>253068053</v>
      </c>
      <c r="O222" s="62">
        <v>278608345</v>
      </c>
      <c r="P222" s="62">
        <v>321918756</v>
      </c>
      <c r="Q222" s="62">
        <v>362458743</v>
      </c>
      <c r="R222" s="62">
        <v>386972838</v>
      </c>
      <c r="S222" s="62">
        <v>408154307</v>
      </c>
    </row>
    <row r="223" spans="1:19" ht="14.5" x14ac:dyDescent="0.35">
      <c r="A223" t="str">
        <f t="shared" si="13"/>
        <v>Wien22</v>
      </c>
      <c r="B223">
        <v>223</v>
      </c>
      <c r="C223" s="61" t="s">
        <v>33</v>
      </c>
      <c r="D223" s="61" t="s">
        <v>62</v>
      </c>
      <c r="E223" s="62">
        <v>96889310</v>
      </c>
      <c r="F223" s="62">
        <v>138210103</v>
      </c>
      <c r="G223" s="62">
        <v>138026544</v>
      </c>
      <c r="H223" s="62">
        <v>130437816</v>
      </c>
      <c r="I223" s="62">
        <v>97332003</v>
      </c>
      <c r="J223" s="62">
        <v>49271298</v>
      </c>
      <c r="K223" s="62">
        <v>54368268</v>
      </c>
      <c r="L223" s="62">
        <v>56985687</v>
      </c>
      <c r="M223" s="62">
        <v>61416395</v>
      </c>
      <c r="N223" s="62">
        <v>68865239</v>
      </c>
      <c r="O223" s="62">
        <v>55910266</v>
      </c>
      <c r="P223" s="62">
        <v>68880369</v>
      </c>
      <c r="Q223" s="62">
        <v>76211295</v>
      </c>
      <c r="R223" s="62">
        <v>85090750</v>
      </c>
      <c r="S223" s="62">
        <v>87120596</v>
      </c>
    </row>
    <row r="224" spans="1:19" ht="14.5" x14ac:dyDescent="0.35">
      <c r="A224" t="str">
        <f t="shared" si="13"/>
        <v>Österreich22</v>
      </c>
      <c r="B224">
        <v>224</v>
      </c>
      <c r="C224" s="61" t="s">
        <v>34</v>
      </c>
      <c r="D224" s="61" t="s">
        <v>62</v>
      </c>
      <c r="E224" s="62">
        <v>1602037197</v>
      </c>
      <c r="F224" s="62">
        <v>1789115141</v>
      </c>
      <c r="G224" s="62">
        <v>1867717083</v>
      </c>
      <c r="H224" s="62">
        <v>1754693478</v>
      </c>
      <c r="I224" s="62">
        <v>1755815170</v>
      </c>
      <c r="J224" s="62">
        <v>2081879432</v>
      </c>
      <c r="K224" s="62">
        <v>2208839175</v>
      </c>
      <c r="L224" s="62">
        <v>2435636004</v>
      </c>
      <c r="M224" s="62">
        <v>2644109815</v>
      </c>
      <c r="N224" s="62">
        <v>2923116995</v>
      </c>
      <c r="O224" s="62">
        <v>3004915553</v>
      </c>
      <c r="P224" s="62">
        <v>3251976306</v>
      </c>
      <c r="Q224" s="62">
        <v>3822873074</v>
      </c>
      <c r="R224" s="62">
        <v>3469630061</v>
      </c>
      <c r="S224" s="62">
        <v>3157230977</v>
      </c>
    </row>
    <row r="225" spans="1:19" ht="14.5" x14ac:dyDescent="0.35">
      <c r="A225" t="str">
        <f t="shared" si="13"/>
        <v>Burgenland23</v>
      </c>
      <c r="B225">
        <v>225</v>
      </c>
      <c r="C225" s="61" t="s">
        <v>25</v>
      </c>
      <c r="D225" s="61" t="s">
        <v>63</v>
      </c>
      <c r="E225" s="62">
        <v>51180109</v>
      </c>
      <c r="F225" s="62">
        <v>47295921</v>
      </c>
      <c r="G225" s="62">
        <v>54849781</v>
      </c>
      <c r="H225" s="62">
        <v>66113700</v>
      </c>
      <c r="I225" s="62">
        <v>74551879</v>
      </c>
      <c r="J225" s="62">
        <v>85354485</v>
      </c>
      <c r="K225" s="62">
        <v>37885857</v>
      </c>
      <c r="L225" s="62">
        <v>39609103</v>
      </c>
      <c r="M225" s="62">
        <v>43395949</v>
      </c>
      <c r="N225" s="62">
        <v>47717237</v>
      </c>
      <c r="O225" s="62">
        <v>52124336</v>
      </c>
      <c r="P225" s="62">
        <v>41243083</v>
      </c>
      <c r="Q225" s="62">
        <v>55297158</v>
      </c>
      <c r="R225" s="62">
        <v>57292805</v>
      </c>
      <c r="S225" s="62">
        <v>53086322</v>
      </c>
    </row>
    <row r="226" spans="1:19" ht="14.5" x14ac:dyDescent="0.35">
      <c r="A226" t="str">
        <f t="shared" si="13"/>
        <v>Kärnten23</v>
      </c>
      <c r="B226">
        <v>226</v>
      </c>
      <c r="C226" s="61" t="s">
        <v>26</v>
      </c>
      <c r="D226" s="61" t="s">
        <v>63</v>
      </c>
      <c r="E226" s="62">
        <v>4198235</v>
      </c>
      <c r="F226" s="62">
        <v>2242757</v>
      </c>
      <c r="G226" s="62">
        <v>5973965</v>
      </c>
      <c r="H226" s="62">
        <v>7079144</v>
      </c>
      <c r="I226" s="62">
        <v>6642315</v>
      </c>
      <c r="J226" s="62">
        <v>6779711</v>
      </c>
      <c r="K226" s="62">
        <v>6821276</v>
      </c>
      <c r="L226" s="62">
        <v>7882525</v>
      </c>
      <c r="M226" s="62">
        <v>8064395</v>
      </c>
      <c r="N226" s="62">
        <v>7051009</v>
      </c>
      <c r="O226" s="62">
        <v>6789245</v>
      </c>
      <c r="P226" s="62">
        <v>9200479</v>
      </c>
      <c r="Q226" s="62">
        <v>12799338</v>
      </c>
      <c r="R226" s="62">
        <v>13181908</v>
      </c>
      <c r="S226" s="62">
        <v>12120394</v>
      </c>
    </row>
    <row r="227" spans="1:19" ht="14.5" x14ac:dyDescent="0.35">
      <c r="A227" t="str">
        <f t="shared" si="13"/>
        <v>Niederösterreich23</v>
      </c>
      <c r="B227">
        <v>227</v>
      </c>
      <c r="C227" s="61" t="s">
        <v>27</v>
      </c>
      <c r="D227" s="61" t="s">
        <v>63</v>
      </c>
      <c r="E227" s="62">
        <v>121524762</v>
      </c>
      <c r="F227" s="62">
        <v>121803225</v>
      </c>
      <c r="G227" s="62">
        <v>125185431</v>
      </c>
      <c r="H227" s="62">
        <v>149596024</v>
      </c>
      <c r="I227" s="62">
        <v>171421428</v>
      </c>
      <c r="J227" s="62">
        <v>211695959</v>
      </c>
      <c r="K227" s="62">
        <v>194532314</v>
      </c>
      <c r="L227" s="62">
        <v>213974780</v>
      </c>
      <c r="M227" s="62">
        <v>222868964</v>
      </c>
      <c r="N227" s="62">
        <v>234958598</v>
      </c>
      <c r="O227" s="62">
        <v>304086134</v>
      </c>
      <c r="P227" s="62">
        <v>363097099</v>
      </c>
      <c r="Q227" s="62">
        <v>493391906</v>
      </c>
      <c r="R227" s="62">
        <v>521060566</v>
      </c>
      <c r="S227" s="62">
        <v>555579859</v>
      </c>
    </row>
    <row r="228" spans="1:19" ht="14.5" x14ac:dyDescent="0.35">
      <c r="A228" t="str">
        <f t="shared" si="13"/>
        <v>Oberösterreich23</v>
      </c>
      <c r="B228">
        <v>228</v>
      </c>
      <c r="C228" s="61" t="s">
        <v>28</v>
      </c>
      <c r="D228" s="61" t="s">
        <v>63</v>
      </c>
      <c r="E228" s="62">
        <v>57692549</v>
      </c>
      <c r="F228" s="62">
        <v>79771363</v>
      </c>
      <c r="G228" s="62">
        <v>104943005</v>
      </c>
      <c r="H228" s="62">
        <v>156011944</v>
      </c>
      <c r="I228" s="62">
        <v>168441789</v>
      </c>
      <c r="J228" s="62">
        <v>151577083</v>
      </c>
      <c r="K228" s="62">
        <v>150582247</v>
      </c>
      <c r="L228" s="62">
        <v>179144199</v>
      </c>
      <c r="M228" s="62">
        <v>196409481</v>
      </c>
      <c r="N228" s="62">
        <v>210258759</v>
      </c>
      <c r="O228" s="62">
        <v>173454000</v>
      </c>
      <c r="P228" s="62">
        <v>215246999</v>
      </c>
      <c r="Q228" s="62">
        <v>274623618</v>
      </c>
      <c r="R228" s="62">
        <v>263609391</v>
      </c>
      <c r="S228" s="62">
        <v>267205036</v>
      </c>
    </row>
    <row r="229" spans="1:19" ht="14.5" x14ac:dyDescent="0.35">
      <c r="A229" t="str">
        <f t="shared" si="13"/>
        <v>Salzburg23</v>
      </c>
      <c r="B229">
        <v>229</v>
      </c>
      <c r="C229" s="61" t="s">
        <v>29</v>
      </c>
      <c r="D229" s="61" t="s">
        <v>63</v>
      </c>
      <c r="E229" s="62">
        <v>3293327</v>
      </c>
      <c r="F229" s="62">
        <v>3167317</v>
      </c>
      <c r="G229" s="62">
        <v>3058983</v>
      </c>
      <c r="H229" s="62">
        <v>3448000</v>
      </c>
      <c r="I229" s="62">
        <v>3423851</v>
      </c>
      <c r="J229" s="62">
        <v>3580101</v>
      </c>
      <c r="K229" s="62">
        <v>4055013</v>
      </c>
      <c r="L229" s="62">
        <v>4988090</v>
      </c>
      <c r="M229" s="62">
        <v>6667515</v>
      </c>
      <c r="N229" s="62">
        <v>5727110</v>
      </c>
      <c r="O229" s="62">
        <v>5688171</v>
      </c>
      <c r="P229" s="62">
        <v>8595482</v>
      </c>
      <c r="Q229" s="62">
        <v>15528031</v>
      </c>
      <c r="R229" s="62">
        <v>10334027</v>
      </c>
      <c r="S229" s="62">
        <v>11894120</v>
      </c>
    </row>
    <row r="230" spans="1:19" ht="14.5" x14ac:dyDescent="0.35">
      <c r="A230" t="str">
        <f t="shared" si="13"/>
        <v>Steiermark23</v>
      </c>
      <c r="B230">
        <v>230</v>
      </c>
      <c r="C230" s="61" t="s">
        <v>30</v>
      </c>
      <c r="D230" s="61" t="s">
        <v>63</v>
      </c>
      <c r="E230" s="62">
        <v>43218870</v>
      </c>
      <c r="F230" s="62">
        <v>47141691</v>
      </c>
      <c r="G230" s="62">
        <v>53402799</v>
      </c>
      <c r="H230" s="62">
        <v>63152416</v>
      </c>
      <c r="I230" s="62">
        <v>62093382</v>
      </c>
      <c r="J230" s="62">
        <v>64696864</v>
      </c>
      <c r="K230" s="62">
        <v>66109503</v>
      </c>
      <c r="L230" s="62">
        <v>65900096</v>
      </c>
      <c r="M230" s="62">
        <v>71274840</v>
      </c>
      <c r="N230" s="62">
        <v>72917568</v>
      </c>
      <c r="O230" s="62">
        <v>79416925</v>
      </c>
      <c r="P230" s="62">
        <v>86065464</v>
      </c>
      <c r="Q230" s="62">
        <v>108271381</v>
      </c>
      <c r="R230" s="62">
        <v>117012147</v>
      </c>
      <c r="S230" s="62">
        <v>117687263</v>
      </c>
    </row>
    <row r="231" spans="1:19" ht="14.5" x14ac:dyDescent="0.35">
      <c r="A231" t="str">
        <f t="shared" si="13"/>
        <v>Tirol23</v>
      </c>
      <c r="B231">
        <v>231</v>
      </c>
      <c r="C231" s="61" t="s">
        <v>31</v>
      </c>
      <c r="D231" s="61" t="s">
        <v>63</v>
      </c>
      <c r="E231" s="62">
        <v>2817815</v>
      </c>
      <c r="F231" s="62">
        <v>4251632</v>
      </c>
      <c r="G231" s="62">
        <v>4905264</v>
      </c>
      <c r="H231" s="62">
        <v>6409589</v>
      </c>
      <c r="I231" s="62">
        <v>5738095</v>
      </c>
      <c r="J231" s="62">
        <v>5531725</v>
      </c>
      <c r="K231" s="62">
        <v>5768639</v>
      </c>
      <c r="L231" s="62">
        <v>5563308</v>
      </c>
      <c r="M231" s="62">
        <v>6009805</v>
      </c>
      <c r="N231" s="62">
        <v>6354386</v>
      </c>
      <c r="O231" s="62">
        <v>6195065</v>
      </c>
      <c r="P231" s="62">
        <v>7816098</v>
      </c>
      <c r="Q231" s="62">
        <v>12574413</v>
      </c>
      <c r="R231" s="62">
        <v>12740343</v>
      </c>
      <c r="S231" s="62">
        <v>12517378</v>
      </c>
    </row>
    <row r="232" spans="1:19" ht="14.5" x14ac:dyDescent="0.35">
      <c r="A232" t="str">
        <f t="shared" si="13"/>
        <v>Vorarlberg23</v>
      </c>
      <c r="B232">
        <v>232</v>
      </c>
      <c r="C232" s="61" t="s">
        <v>32</v>
      </c>
      <c r="D232" s="61" t="s">
        <v>63</v>
      </c>
      <c r="E232" s="62">
        <v>9158490</v>
      </c>
      <c r="F232" s="62">
        <v>9695855</v>
      </c>
      <c r="G232" s="62">
        <v>53613634</v>
      </c>
      <c r="H232" s="62">
        <v>110456105</v>
      </c>
      <c r="I232" s="62">
        <v>121045598</v>
      </c>
      <c r="J232" s="62">
        <v>121254412</v>
      </c>
      <c r="K232" s="62">
        <v>125521255</v>
      </c>
      <c r="L232" s="62">
        <v>138668208</v>
      </c>
      <c r="M232" s="62">
        <v>159455106</v>
      </c>
      <c r="N232" s="62">
        <v>166327876</v>
      </c>
      <c r="O232" s="62">
        <v>182172084</v>
      </c>
      <c r="P232" s="62">
        <v>171290245</v>
      </c>
      <c r="Q232" s="62">
        <v>99565836</v>
      </c>
      <c r="R232" s="62">
        <v>102069277</v>
      </c>
      <c r="S232" s="62">
        <v>143321574</v>
      </c>
    </row>
    <row r="233" spans="1:19" ht="14.5" x14ac:dyDescent="0.35">
      <c r="A233" t="str">
        <f t="shared" si="13"/>
        <v>Wien23</v>
      </c>
      <c r="B233">
        <v>233</v>
      </c>
      <c r="C233" s="61" t="s">
        <v>33</v>
      </c>
      <c r="D233" s="61" t="s">
        <v>63</v>
      </c>
      <c r="E233" s="62">
        <v>12751763</v>
      </c>
      <c r="F233" s="62">
        <v>13849348</v>
      </c>
      <c r="G233" s="62">
        <v>15326827</v>
      </c>
      <c r="H233" s="62">
        <v>17260992</v>
      </c>
      <c r="I233" s="62">
        <v>16080815</v>
      </c>
      <c r="J233" s="62">
        <v>16719407</v>
      </c>
      <c r="K233" s="62">
        <v>72432287</v>
      </c>
      <c r="L233" s="62">
        <v>75007617</v>
      </c>
      <c r="M233" s="62">
        <v>82317835</v>
      </c>
      <c r="N233" s="62">
        <v>90411286</v>
      </c>
      <c r="O233" s="62">
        <v>90765094</v>
      </c>
      <c r="P233" s="62">
        <v>103455932</v>
      </c>
      <c r="Q233" s="62">
        <v>47374582</v>
      </c>
      <c r="R233" s="62">
        <v>63637440</v>
      </c>
      <c r="S233" s="62">
        <v>67199990</v>
      </c>
    </row>
    <row r="234" spans="1:19" ht="14.5" x14ac:dyDescent="0.35">
      <c r="A234" t="str">
        <f t="shared" si="13"/>
        <v>Österreich23</v>
      </c>
      <c r="B234">
        <v>234</v>
      </c>
      <c r="C234" s="61" t="s">
        <v>34</v>
      </c>
      <c r="D234" s="61" t="s">
        <v>63</v>
      </c>
      <c r="E234" s="62">
        <v>305835920</v>
      </c>
      <c r="F234" s="62">
        <v>329219109</v>
      </c>
      <c r="G234" s="62">
        <v>421259689</v>
      </c>
      <c r="H234" s="62">
        <v>579527914</v>
      </c>
      <c r="I234" s="62">
        <v>629439152</v>
      </c>
      <c r="J234" s="62">
        <v>667189747</v>
      </c>
      <c r="K234" s="62">
        <v>663708391</v>
      </c>
      <c r="L234" s="62">
        <v>730737926</v>
      </c>
      <c r="M234" s="62">
        <v>796463890</v>
      </c>
      <c r="N234" s="62">
        <v>841723829</v>
      </c>
      <c r="O234" s="62">
        <v>900691054</v>
      </c>
      <c r="P234" s="62">
        <v>1006010881</v>
      </c>
      <c r="Q234" s="62">
        <v>1119426263</v>
      </c>
      <c r="R234" s="62">
        <v>1160937904</v>
      </c>
      <c r="S234" s="62">
        <v>1240611936</v>
      </c>
    </row>
    <row r="235" spans="1:19" ht="14.5" x14ac:dyDescent="0.35">
      <c r="A235" t="str">
        <f t="shared" si="13"/>
        <v>Burgenland24</v>
      </c>
      <c r="B235">
        <v>235</v>
      </c>
      <c r="C235" s="61" t="s">
        <v>25</v>
      </c>
      <c r="D235" s="61" t="s">
        <v>64</v>
      </c>
      <c r="E235" s="62">
        <v>54510</v>
      </c>
      <c r="F235" s="62">
        <v>4700</v>
      </c>
      <c r="G235" s="62">
        <v>1</v>
      </c>
      <c r="H235" s="59"/>
      <c r="I235" s="62">
        <v>230</v>
      </c>
      <c r="J235" s="62">
        <v>13</v>
      </c>
      <c r="K235" s="62">
        <v>11</v>
      </c>
      <c r="L235" s="62">
        <v>8</v>
      </c>
      <c r="M235" s="62">
        <v>24</v>
      </c>
      <c r="N235" s="62">
        <v>15</v>
      </c>
      <c r="O235" s="62">
        <v>6498</v>
      </c>
      <c r="P235" s="62">
        <v>3298</v>
      </c>
      <c r="Q235" s="62">
        <v>7119</v>
      </c>
      <c r="R235" s="62">
        <v>254401</v>
      </c>
      <c r="S235" s="62">
        <v>14974</v>
      </c>
    </row>
    <row r="236" spans="1:19" ht="14.5" x14ac:dyDescent="0.35">
      <c r="A236" t="str">
        <f t="shared" si="13"/>
        <v>Kärnten24</v>
      </c>
      <c r="B236">
        <v>236</v>
      </c>
      <c r="C236" s="61" t="s">
        <v>26</v>
      </c>
      <c r="D236" s="61" t="s">
        <v>64</v>
      </c>
      <c r="E236" s="62">
        <v>88061</v>
      </c>
      <c r="F236" s="59"/>
      <c r="G236" s="59"/>
      <c r="H236" s="59"/>
      <c r="I236" s="59"/>
      <c r="J236" s="59"/>
      <c r="K236" s="62">
        <v>9</v>
      </c>
      <c r="L236" s="59"/>
      <c r="M236" s="59"/>
      <c r="N236" s="62">
        <v>5</v>
      </c>
      <c r="O236" s="62">
        <v>9481</v>
      </c>
      <c r="P236" s="62">
        <v>4260</v>
      </c>
      <c r="Q236" s="59"/>
      <c r="R236" s="62">
        <v>2106546</v>
      </c>
      <c r="S236" s="62">
        <v>1943795</v>
      </c>
    </row>
    <row r="237" spans="1:19" ht="14.5" x14ac:dyDescent="0.35">
      <c r="A237" t="str">
        <f t="shared" si="13"/>
        <v>Niederösterreich24</v>
      </c>
      <c r="B237">
        <v>237</v>
      </c>
      <c r="C237" s="61" t="s">
        <v>27</v>
      </c>
      <c r="D237" s="61" t="s">
        <v>64</v>
      </c>
      <c r="E237" s="62">
        <v>44612809</v>
      </c>
      <c r="F237" s="59"/>
      <c r="G237" s="59"/>
      <c r="H237" s="62">
        <v>1136</v>
      </c>
      <c r="I237" s="62">
        <v>882</v>
      </c>
      <c r="J237" s="62">
        <v>2171</v>
      </c>
      <c r="K237" s="59"/>
      <c r="L237" s="62">
        <v>252</v>
      </c>
      <c r="M237" s="62">
        <v>264</v>
      </c>
      <c r="N237" s="59"/>
      <c r="O237" s="62">
        <v>30049</v>
      </c>
      <c r="P237" s="62">
        <v>250134</v>
      </c>
      <c r="Q237" s="62">
        <v>121327</v>
      </c>
      <c r="R237" s="62">
        <v>1681728</v>
      </c>
      <c r="S237" s="62">
        <v>117628</v>
      </c>
    </row>
    <row r="238" spans="1:19" ht="14.5" x14ac:dyDescent="0.35">
      <c r="A238" t="str">
        <f t="shared" si="13"/>
        <v>Oberösterreich24</v>
      </c>
      <c r="B238">
        <v>238</v>
      </c>
      <c r="C238" s="61" t="s">
        <v>28</v>
      </c>
      <c r="D238" s="61" t="s">
        <v>64</v>
      </c>
      <c r="E238" s="62">
        <v>235742</v>
      </c>
      <c r="F238" s="59"/>
      <c r="G238" s="59"/>
      <c r="H238" s="59"/>
      <c r="I238" s="62">
        <v>1750</v>
      </c>
      <c r="J238" s="62">
        <v>3861</v>
      </c>
      <c r="K238" s="62">
        <v>43349</v>
      </c>
      <c r="L238" s="62">
        <v>95620</v>
      </c>
      <c r="M238" s="62">
        <v>79294</v>
      </c>
      <c r="N238" s="62">
        <v>505351</v>
      </c>
      <c r="O238" s="62">
        <v>93849</v>
      </c>
      <c r="P238" s="62">
        <v>35896</v>
      </c>
      <c r="Q238" s="59"/>
      <c r="R238" s="62">
        <v>1392306</v>
      </c>
      <c r="S238" s="62">
        <v>131838</v>
      </c>
    </row>
    <row r="239" spans="1:19" ht="14.5" x14ac:dyDescent="0.35">
      <c r="A239" t="str">
        <f t="shared" si="13"/>
        <v>Salzburg24</v>
      </c>
      <c r="B239">
        <v>239</v>
      </c>
      <c r="C239" s="61" t="s">
        <v>29</v>
      </c>
      <c r="D239" s="61" t="s">
        <v>64</v>
      </c>
      <c r="E239" s="62">
        <v>96983</v>
      </c>
      <c r="F239" s="59"/>
      <c r="G239" s="62">
        <v>1247</v>
      </c>
      <c r="H239" s="59"/>
      <c r="I239" s="59"/>
      <c r="J239" s="62">
        <v>324</v>
      </c>
      <c r="K239" s="59"/>
      <c r="L239" s="59"/>
      <c r="M239" s="59"/>
      <c r="N239" s="62">
        <v>6</v>
      </c>
      <c r="O239" s="62">
        <v>13608</v>
      </c>
      <c r="P239" s="62">
        <v>6461</v>
      </c>
      <c r="Q239" s="62">
        <v>53172</v>
      </c>
      <c r="R239" s="62">
        <v>541133</v>
      </c>
      <c r="S239" s="62">
        <v>32908</v>
      </c>
    </row>
    <row r="240" spans="1:19" ht="14.5" x14ac:dyDescent="0.35">
      <c r="A240" t="str">
        <f t="shared" si="13"/>
        <v>Steiermark24</v>
      </c>
      <c r="B240">
        <v>240</v>
      </c>
      <c r="C240" s="61" t="s">
        <v>30</v>
      </c>
      <c r="D240" s="61" t="s">
        <v>64</v>
      </c>
      <c r="E240" s="62">
        <v>170812</v>
      </c>
      <c r="F240" s="59"/>
      <c r="G240" s="59"/>
      <c r="H240" s="59"/>
      <c r="I240" s="62">
        <v>1704</v>
      </c>
      <c r="J240" s="59"/>
      <c r="K240" s="62">
        <v>22</v>
      </c>
      <c r="L240" s="59"/>
      <c r="M240" s="59"/>
      <c r="N240" s="59"/>
      <c r="O240" s="62">
        <v>18257</v>
      </c>
      <c r="P240" s="62">
        <v>8926</v>
      </c>
      <c r="Q240" s="59"/>
      <c r="R240" s="62">
        <v>1026965</v>
      </c>
      <c r="S240" s="62">
        <v>57563</v>
      </c>
    </row>
    <row r="241" spans="1:19" ht="14.5" x14ac:dyDescent="0.35">
      <c r="A241" t="str">
        <f t="shared" si="13"/>
        <v>Tirol24</v>
      </c>
      <c r="B241">
        <v>241</v>
      </c>
      <c r="C241" s="61" t="s">
        <v>31</v>
      </c>
      <c r="D241" s="61" t="s">
        <v>64</v>
      </c>
      <c r="E241" s="62">
        <v>128274</v>
      </c>
      <c r="F241" s="59"/>
      <c r="G241" s="59"/>
      <c r="H241" s="59"/>
      <c r="I241" s="62">
        <v>5940</v>
      </c>
      <c r="J241" s="62">
        <v>6139</v>
      </c>
      <c r="K241" s="62">
        <v>301</v>
      </c>
      <c r="L241" s="62">
        <v>4232</v>
      </c>
      <c r="M241" s="62">
        <v>2837</v>
      </c>
      <c r="N241" s="62">
        <v>1983</v>
      </c>
      <c r="O241" s="62">
        <v>18068</v>
      </c>
      <c r="P241" s="62">
        <v>151814</v>
      </c>
      <c r="Q241" s="62">
        <v>2432376</v>
      </c>
      <c r="R241" s="62">
        <v>9900179</v>
      </c>
      <c r="S241" s="62">
        <v>23105522</v>
      </c>
    </row>
    <row r="242" spans="1:19" ht="14.5" x14ac:dyDescent="0.35">
      <c r="A242" t="str">
        <f t="shared" si="13"/>
        <v>Vorarlberg24</v>
      </c>
      <c r="B242">
        <v>242</v>
      </c>
      <c r="C242" s="61" t="s">
        <v>32</v>
      </c>
      <c r="D242" s="61" t="s">
        <v>64</v>
      </c>
      <c r="E242" s="62">
        <v>511509</v>
      </c>
      <c r="F242" s="59"/>
      <c r="G242" s="62">
        <v>842876</v>
      </c>
      <c r="H242" s="62">
        <v>893095</v>
      </c>
      <c r="I242" s="62">
        <v>705647</v>
      </c>
      <c r="J242" s="62">
        <v>567262</v>
      </c>
      <c r="K242" s="62">
        <v>412811</v>
      </c>
      <c r="L242" s="62">
        <v>16509</v>
      </c>
      <c r="M242" s="62">
        <v>34</v>
      </c>
      <c r="N242" s="59"/>
      <c r="O242" s="62">
        <v>10022</v>
      </c>
      <c r="P242" s="62">
        <v>7830</v>
      </c>
      <c r="Q242" s="62">
        <v>38764</v>
      </c>
      <c r="R242" s="62">
        <v>715885</v>
      </c>
      <c r="S242" s="62">
        <v>322481</v>
      </c>
    </row>
    <row r="243" spans="1:19" ht="14.5" x14ac:dyDescent="0.35">
      <c r="A243" t="str">
        <f t="shared" si="13"/>
        <v>Wien24</v>
      </c>
      <c r="B243">
        <v>243</v>
      </c>
      <c r="C243" s="61" t="s">
        <v>33</v>
      </c>
      <c r="D243" s="61" t="s">
        <v>64</v>
      </c>
      <c r="E243" s="62">
        <v>25306018</v>
      </c>
      <c r="F243" s="59"/>
      <c r="G243" s="62">
        <v>17394</v>
      </c>
      <c r="H243" s="59"/>
      <c r="I243" s="62">
        <v>4812</v>
      </c>
      <c r="J243" s="62">
        <v>4341</v>
      </c>
      <c r="K243" s="62">
        <v>11633</v>
      </c>
      <c r="L243" s="62">
        <v>21657</v>
      </c>
      <c r="M243" s="62">
        <v>40518</v>
      </c>
      <c r="N243" s="62">
        <v>43558</v>
      </c>
      <c r="O243" s="62">
        <v>721391</v>
      </c>
      <c r="P243" s="62">
        <v>14750</v>
      </c>
      <c r="Q243" s="62">
        <v>674670</v>
      </c>
      <c r="R243" s="62">
        <v>2075005</v>
      </c>
      <c r="S243" s="62">
        <v>270250</v>
      </c>
    </row>
    <row r="244" spans="1:19" ht="14.5" x14ac:dyDescent="0.35">
      <c r="A244" t="str">
        <f t="shared" si="13"/>
        <v>Österreich24</v>
      </c>
      <c r="B244">
        <v>244</v>
      </c>
      <c r="C244" s="61" t="s">
        <v>34</v>
      </c>
      <c r="D244" s="61" t="s">
        <v>64</v>
      </c>
      <c r="E244" s="62">
        <v>71204718</v>
      </c>
      <c r="F244" s="62">
        <v>4700</v>
      </c>
      <c r="G244" s="62">
        <v>861518</v>
      </c>
      <c r="H244" s="62">
        <v>894231</v>
      </c>
      <c r="I244" s="62">
        <v>720965</v>
      </c>
      <c r="J244" s="62">
        <v>584111</v>
      </c>
      <c r="K244" s="62">
        <v>468136</v>
      </c>
      <c r="L244" s="62">
        <v>138278</v>
      </c>
      <c r="M244" s="62">
        <v>122971</v>
      </c>
      <c r="N244" s="62">
        <v>550918</v>
      </c>
      <c r="O244" s="62">
        <v>921223</v>
      </c>
      <c r="P244" s="62">
        <v>483369</v>
      </c>
      <c r="Q244" s="62">
        <v>3327428</v>
      </c>
      <c r="R244" s="62">
        <v>19694148</v>
      </c>
      <c r="S244" s="62">
        <v>25996959</v>
      </c>
    </row>
    <row r="245" spans="1:19" ht="14.5" x14ac:dyDescent="0.35">
      <c r="A245" t="str">
        <f t="shared" si="13"/>
        <v>Burgenland25</v>
      </c>
      <c r="B245">
        <v>245</v>
      </c>
      <c r="C245" s="61" t="s">
        <v>25</v>
      </c>
      <c r="D245" s="61" t="s">
        <v>65</v>
      </c>
      <c r="E245" s="62">
        <v>3578316</v>
      </c>
      <c r="F245" s="62">
        <v>2296553</v>
      </c>
      <c r="G245" s="62">
        <v>2197236</v>
      </c>
      <c r="H245" s="62">
        <v>2707987</v>
      </c>
      <c r="I245" s="62">
        <v>3000188</v>
      </c>
      <c r="J245" s="62">
        <v>3402156</v>
      </c>
      <c r="K245" s="62">
        <v>2306404</v>
      </c>
      <c r="L245" s="62">
        <v>2145136</v>
      </c>
      <c r="M245" s="62">
        <v>3270818</v>
      </c>
      <c r="N245" s="62">
        <v>2455745</v>
      </c>
      <c r="O245" s="62">
        <v>3639966</v>
      </c>
      <c r="P245" s="62">
        <v>3195822</v>
      </c>
      <c r="Q245" s="62">
        <v>2378103</v>
      </c>
      <c r="R245" s="62">
        <v>2730447</v>
      </c>
      <c r="S245" s="62">
        <v>3615441</v>
      </c>
    </row>
    <row r="246" spans="1:19" ht="14.5" x14ac:dyDescent="0.35">
      <c r="A246" t="str">
        <f t="shared" si="13"/>
        <v>Kärnten25</v>
      </c>
      <c r="B246">
        <v>246</v>
      </c>
      <c r="C246" s="61" t="s">
        <v>26</v>
      </c>
      <c r="D246" s="61" t="s">
        <v>65</v>
      </c>
      <c r="E246" s="62">
        <v>91639579</v>
      </c>
      <c r="F246" s="62">
        <v>83787264</v>
      </c>
      <c r="G246" s="62">
        <v>83291000</v>
      </c>
      <c r="H246" s="62">
        <v>78416664</v>
      </c>
      <c r="I246" s="62">
        <v>89073900</v>
      </c>
      <c r="J246" s="62">
        <v>83240049</v>
      </c>
      <c r="K246" s="62">
        <v>79371049</v>
      </c>
      <c r="L246" s="62">
        <v>76303658</v>
      </c>
      <c r="M246" s="62">
        <v>77512961</v>
      </c>
      <c r="N246" s="62">
        <v>75916552</v>
      </c>
      <c r="O246" s="62">
        <v>71276514</v>
      </c>
      <c r="P246" s="62">
        <v>91843779</v>
      </c>
      <c r="Q246" s="62">
        <v>94708496</v>
      </c>
      <c r="R246" s="62">
        <v>98472561</v>
      </c>
      <c r="S246" s="62">
        <v>109582916</v>
      </c>
    </row>
    <row r="247" spans="1:19" ht="14.5" x14ac:dyDescent="0.35">
      <c r="A247" t="str">
        <f t="shared" si="13"/>
        <v>Niederösterreich25</v>
      </c>
      <c r="B247">
        <v>247</v>
      </c>
      <c r="C247" s="61" t="s">
        <v>27</v>
      </c>
      <c r="D247" s="61" t="s">
        <v>65</v>
      </c>
      <c r="E247" s="62">
        <v>21212204</v>
      </c>
      <c r="F247" s="62">
        <v>27999565</v>
      </c>
      <c r="G247" s="62">
        <v>24442313</v>
      </c>
      <c r="H247" s="62">
        <v>23795141</v>
      </c>
      <c r="I247" s="62">
        <v>22776313</v>
      </c>
      <c r="J247" s="62">
        <v>24466454</v>
      </c>
      <c r="K247" s="62">
        <v>27394771</v>
      </c>
      <c r="L247" s="62">
        <v>29378449</v>
      </c>
      <c r="M247" s="62">
        <v>30991791</v>
      </c>
      <c r="N247" s="62">
        <v>32353305</v>
      </c>
      <c r="O247" s="62">
        <v>33144492</v>
      </c>
      <c r="P247" s="62">
        <v>34865292</v>
      </c>
      <c r="Q247" s="62">
        <v>38875510</v>
      </c>
      <c r="R247" s="62">
        <v>48200397</v>
      </c>
      <c r="S247" s="62">
        <v>63638552</v>
      </c>
    </row>
    <row r="248" spans="1:19" ht="14.5" x14ac:dyDescent="0.35">
      <c r="A248" t="str">
        <f t="shared" si="13"/>
        <v>Oberösterreich25</v>
      </c>
      <c r="B248">
        <v>248</v>
      </c>
      <c r="C248" s="61" t="s">
        <v>28</v>
      </c>
      <c r="D248" s="61" t="s">
        <v>65</v>
      </c>
      <c r="E248" s="62">
        <v>45708157</v>
      </c>
      <c r="F248" s="62">
        <v>46089454</v>
      </c>
      <c r="G248" s="62">
        <v>55071890</v>
      </c>
      <c r="H248" s="62">
        <v>64875094</v>
      </c>
      <c r="I248" s="62">
        <v>67947850</v>
      </c>
      <c r="J248" s="62">
        <v>65418513</v>
      </c>
      <c r="K248" s="62">
        <v>67613180</v>
      </c>
      <c r="L248" s="62">
        <v>74455661</v>
      </c>
      <c r="M248" s="62">
        <v>71008174</v>
      </c>
      <c r="N248" s="62">
        <v>74235944</v>
      </c>
      <c r="O248" s="62">
        <v>75080832</v>
      </c>
      <c r="P248" s="62">
        <v>87830693</v>
      </c>
      <c r="Q248" s="62">
        <v>97824025</v>
      </c>
      <c r="R248" s="62">
        <v>125218920</v>
      </c>
      <c r="S248" s="62">
        <v>136877650</v>
      </c>
    </row>
    <row r="249" spans="1:19" ht="14.5" x14ac:dyDescent="0.35">
      <c r="A249" t="str">
        <f t="shared" si="13"/>
        <v>Salzburg25</v>
      </c>
      <c r="B249">
        <v>249</v>
      </c>
      <c r="C249" s="61" t="s">
        <v>29</v>
      </c>
      <c r="D249" s="61" t="s">
        <v>65</v>
      </c>
      <c r="E249" s="62">
        <v>8284077</v>
      </c>
      <c r="F249" s="62">
        <v>8888140</v>
      </c>
      <c r="G249" s="62">
        <v>9112818</v>
      </c>
      <c r="H249" s="62">
        <v>10875058</v>
      </c>
      <c r="I249" s="62">
        <v>10807510</v>
      </c>
      <c r="J249" s="62">
        <v>12272007</v>
      </c>
      <c r="K249" s="62">
        <v>10846380</v>
      </c>
      <c r="L249" s="62">
        <v>11244824</v>
      </c>
      <c r="M249" s="62">
        <v>13534715</v>
      </c>
      <c r="N249" s="62">
        <v>13242422</v>
      </c>
      <c r="O249" s="62">
        <v>15564873</v>
      </c>
      <c r="P249" s="62">
        <v>17254027</v>
      </c>
      <c r="Q249" s="62">
        <v>18931607</v>
      </c>
      <c r="R249" s="62">
        <v>20081161</v>
      </c>
      <c r="S249" s="62">
        <v>23612637</v>
      </c>
    </row>
    <row r="250" spans="1:19" ht="14.5" x14ac:dyDescent="0.35">
      <c r="A250" t="str">
        <f t="shared" si="13"/>
        <v>Steiermark25</v>
      </c>
      <c r="B250">
        <v>250</v>
      </c>
      <c r="C250" s="61" t="s">
        <v>30</v>
      </c>
      <c r="D250" s="61" t="s">
        <v>65</v>
      </c>
      <c r="E250" s="62">
        <v>85174019</v>
      </c>
      <c r="F250" s="62">
        <v>87761687</v>
      </c>
      <c r="G250" s="62">
        <v>82426040</v>
      </c>
      <c r="H250" s="62">
        <v>83176112</v>
      </c>
      <c r="I250" s="62">
        <v>83153503</v>
      </c>
      <c r="J250" s="62">
        <v>83704460</v>
      </c>
      <c r="K250" s="62">
        <v>87382961</v>
      </c>
      <c r="L250" s="62">
        <v>87199658</v>
      </c>
      <c r="M250" s="62">
        <v>105864999</v>
      </c>
      <c r="N250" s="62">
        <v>98282743</v>
      </c>
      <c r="O250" s="62">
        <v>102911630</v>
      </c>
      <c r="P250" s="62">
        <v>108988019</v>
      </c>
      <c r="Q250" s="62">
        <v>132654858</v>
      </c>
      <c r="R250" s="62">
        <v>138673348</v>
      </c>
      <c r="S250" s="62">
        <v>144104288</v>
      </c>
    </row>
    <row r="251" spans="1:19" ht="14.5" x14ac:dyDescent="0.35">
      <c r="A251" t="str">
        <f t="shared" si="13"/>
        <v>Tirol25</v>
      </c>
      <c r="B251">
        <v>251</v>
      </c>
      <c r="C251" s="61" t="s">
        <v>31</v>
      </c>
      <c r="D251" s="61" t="s">
        <v>65</v>
      </c>
      <c r="E251" s="62">
        <v>19458077</v>
      </c>
      <c r="F251" s="62">
        <v>24820613</v>
      </c>
      <c r="G251" s="62">
        <v>25240712</v>
      </c>
      <c r="H251" s="62">
        <v>26564479</v>
      </c>
      <c r="I251" s="62">
        <v>27927686</v>
      </c>
      <c r="J251" s="62">
        <v>23495209</v>
      </c>
      <c r="K251" s="62">
        <v>24836641</v>
      </c>
      <c r="L251" s="62">
        <v>25289402</v>
      </c>
      <c r="M251" s="62">
        <v>27662629</v>
      </c>
      <c r="N251" s="62">
        <v>24724007</v>
      </c>
      <c r="O251" s="62">
        <v>25504655</v>
      </c>
      <c r="P251" s="62">
        <v>24675922</v>
      </c>
      <c r="Q251" s="62">
        <v>28376877</v>
      </c>
      <c r="R251" s="62">
        <v>34353987</v>
      </c>
      <c r="S251" s="62">
        <v>41433478</v>
      </c>
    </row>
    <row r="252" spans="1:19" ht="14.5" x14ac:dyDescent="0.35">
      <c r="A252" t="str">
        <f t="shared" si="13"/>
        <v>Vorarlberg25</v>
      </c>
      <c r="B252">
        <v>252</v>
      </c>
      <c r="C252" s="61" t="s">
        <v>32</v>
      </c>
      <c r="D252" s="61" t="s">
        <v>65</v>
      </c>
      <c r="E252" s="62">
        <v>16301291</v>
      </c>
      <c r="F252" s="62">
        <v>20399443</v>
      </c>
      <c r="G252" s="62">
        <v>18405603</v>
      </c>
      <c r="H252" s="62">
        <v>20433166</v>
      </c>
      <c r="I252" s="62">
        <v>17967513</v>
      </c>
      <c r="J252" s="62">
        <v>20114049</v>
      </c>
      <c r="K252" s="62">
        <v>21082737</v>
      </c>
      <c r="L252" s="62">
        <v>19841371</v>
      </c>
      <c r="M252" s="62">
        <v>17381143</v>
      </c>
      <c r="N252" s="62">
        <v>17589989</v>
      </c>
      <c r="O252" s="62">
        <v>15727100</v>
      </c>
      <c r="P252" s="62">
        <v>15402539</v>
      </c>
      <c r="Q252" s="62">
        <v>16492276</v>
      </c>
      <c r="R252" s="62">
        <v>16508206</v>
      </c>
      <c r="S252" s="62">
        <v>16592742</v>
      </c>
    </row>
    <row r="253" spans="1:19" ht="14.5" x14ac:dyDescent="0.35">
      <c r="A253" t="str">
        <f t="shared" si="13"/>
        <v>Wien25</v>
      </c>
      <c r="B253">
        <v>253</v>
      </c>
      <c r="C253" s="61" t="s">
        <v>33</v>
      </c>
      <c r="D253" s="61" t="s">
        <v>65</v>
      </c>
      <c r="E253" s="62">
        <v>12482848</v>
      </c>
      <c r="F253" s="62">
        <v>15083967</v>
      </c>
      <c r="G253" s="62">
        <v>16131080</v>
      </c>
      <c r="H253" s="62">
        <v>15171164</v>
      </c>
      <c r="I253" s="62">
        <v>12808797</v>
      </c>
      <c r="J253" s="62">
        <v>14748578</v>
      </c>
      <c r="K253" s="62">
        <v>14799409</v>
      </c>
      <c r="L253" s="62">
        <v>17636402</v>
      </c>
      <c r="M253" s="62">
        <v>7525164</v>
      </c>
      <c r="N253" s="62">
        <v>17421888</v>
      </c>
      <c r="O253" s="62">
        <v>14147838</v>
      </c>
      <c r="P253" s="62">
        <v>17893445</v>
      </c>
      <c r="Q253" s="62">
        <v>18663671</v>
      </c>
      <c r="R253" s="62">
        <v>19307472</v>
      </c>
      <c r="S253" s="62">
        <v>21162921</v>
      </c>
    </row>
    <row r="254" spans="1:19" ht="14.5" x14ac:dyDescent="0.35">
      <c r="A254" t="str">
        <f t="shared" si="13"/>
        <v>Österreich25</v>
      </c>
      <c r="B254">
        <v>254</v>
      </c>
      <c r="C254" s="61" t="s">
        <v>34</v>
      </c>
      <c r="D254" s="61" t="s">
        <v>65</v>
      </c>
      <c r="E254" s="62">
        <v>303838568</v>
      </c>
      <c r="F254" s="62">
        <v>317126686</v>
      </c>
      <c r="G254" s="62">
        <v>316318692</v>
      </c>
      <c r="H254" s="62">
        <v>326014865</v>
      </c>
      <c r="I254" s="62">
        <v>335463260</v>
      </c>
      <c r="J254" s="62">
        <v>330861475</v>
      </c>
      <c r="K254" s="62">
        <v>335633532</v>
      </c>
      <c r="L254" s="62">
        <v>343494561</v>
      </c>
      <c r="M254" s="62">
        <v>354752394</v>
      </c>
      <c r="N254" s="62">
        <v>356222595</v>
      </c>
      <c r="O254" s="62">
        <v>356997900</v>
      </c>
      <c r="P254" s="62">
        <v>401949538</v>
      </c>
      <c r="Q254" s="62">
        <v>448905423</v>
      </c>
      <c r="R254" s="62">
        <v>503546499</v>
      </c>
      <c r="S254" s="62">
        <v>560620625</v>
      </c>
    </row>
    <row r="255" spans="1:19" ht="14.5" x14ac:dyDescent="0.35">
      <c r="A255" t="str">
        <f t="shared" si="13"/>
        <v>Burgenland26</v>
      </c>
      <c r="B255">
        <v>255</v>
      </c>
      <c r="C255" s="61" t="s">
        <v>25</v>
      </c>
      <c r="D255" s="61" t="s">
        <v>66</v>
      </c>
      <c r="E255" s="62">
        <v>5625</v>
      </c>
      <c r="F255" s="62">
        <v>111816</v>
      </c>
      <c r="G255" s="62">
        <v>24997</v>
      </c>
      <c r="H255" s="59"/>
      <c r="I255" s="62">
        <v>42135</v>
      </c>
      <c r="J255" s="62">
        <v>61944</v>
      </c>
      <c r="K255" s="59"/>
      <c r="L255" s="62">
        <v>33134</v>
      </c>
      <c r="M255" s="62">
        <v>17225</v>
      </c>
      <c r="N255" s="59"/>
      <c r="O255" s="62">
        <v>13842</v>
      </c>
      <c r="P255" s="62">
        <v>27597</v>
      </c>
      <c r="Q255" s="62">
        <v>122778</v>
      </c>
      <c r="R255" s="62">
        <v>38846</v>
      </c>
      <c r="S255" s="62">
        <v>6156</v>
      </c>
    </row>
    <row r="256" spans="1:19" ht="14.5" x14ac:dyDescent="0.35">
      <c r="A256" t="str">
        <f t="shared" si="13"/>
        <v>Kärnten26</v>
      </c>
      <c r="B256">
        <v>256</v>
      </c>
      <c r="C256" s="61" t="s">
        <v>26</v>
      </c>
      <c r="D256" s="61" t="s">
        <v>66</v>
      </c>
      <c r="E256" s="62">
        <v>4269676</v>
      </c>
      <c r="F256" s="62">
        <v>4259314</v>
      </c>
      <c r="G256" s="62">
        <v>5415844</v>
      </c>
      <c r="H256" s="62">
        <v>8607322</v>
      </c>
      <c r="I256" s="62">
        <v>5158564</v>
      </c>
      <c r="J256" s="62">
        <v>6602198</v>
      </c>
      <c r="K256" s="62">
        <v>6228136</v>
      </c>
      <c r="L256" s="62">
        <v>8190845</v>
      </c>
      <c r="M256" s="62">
        <v>7073645</v>
      </c>
      <c r="N256" s="62">
        <v>5343419</v>
      </c>
      <c r="O256" s="62">
        <v>3705366</v>
      </c>
      <c r="P256" s="62">
        <v>3977535</v>
      </c>
      <c r="Q256" s="62">
        <v>5036408</v>
      </c>
      <c r="R256" s="62">
        <v>4821836</v>
      </c>
      <c r="S256" s="62">
        <v>6897799</v>
      </c>
    </row>
    <row r="257" spans="1:19" ht="14.5" x14ac:dyDescent="0.35">
      <c r="A257" t="str">
        <f t="shared" si="13"/>
        <v>Niederösterreich26</v>
      </c>
      <c r="B257">
        <v>257</v>
      </c>
      <c r="C257" s="61" t="s">
        <v>27</v>
      </c>
      <c r="D257" s="61" t="s">
        <v>66</v>
      </c>
      <c r="E257" s="62">
        <v>801962</v>
      </c>
      <c r="F257" s="62">
        <v>1519260</v>
      </c>
      <c r="G257" s="62">
        <v>1181621</v>
      </c>
      <c r="H257" s="62">
        <v>1812023</v>
      </c>
      <c r="I257" s="62">
        <v>2400580</v>
      </c>
      <c r="J257" s="62">
        <v>3986298</v>
      </c>
      <c r="K257" s="62">
        <v>3719489</v>
      </c>
      <c r="L257" s="62">
        <v>3621129</v>
      </c>
      <c r="M257" s="62">
        <v>4111455</v>
      </c>
      <c r="N257" s="62">
        <v>4123355</v>
      </c>
      <c r="O257" s="62">
        <v>5139665</v>
      </c>
      <c r="P257" s="62">
        <v>7036966</v>
      </c>
      <c r="Q257" s="62">
        <v>7406587</v>
      </c>
      <c r="R257" s="62">
        <v>8678101</v>
      </c>
      <c r="S257" s="62">
        <v>12559141</v>
      </c>
    </row>
    <row r="258" spans="1:19" ht="14.5" x14ac:dyDescent="0.35">
      <c r="A258" t="str">
        <f t="shared" si="13"/>
        <v>Oberösterreich26</v>
      </c>
      <c r="B258">
        <v>258</v>
      </c>
      <c r="C258" s="61" t="s">
        <v>28</v>
      </c>
      <c r="D258" s="61" t="s">
        <v>66</v>
      </c>
      <c r="E258" s="62">
        <v>14208500</v>
      </c>
      <c r="F258" s="62">
        <v>15585791</v>
      </c>
      <c r="G258" s="62">
        <v>19066454</v>
      </c>
      <c r="H258" s="62">
        <v>10627859</v>
      </c>
      <c r="I258" s="62">
        <v>10544114</v>
      </c>
      <c r="J258" s="62">
        <v>11253244</v>
      </c>
      <c r="K258" s="62">
        <v>13009360</v>
      </c>
      <c r="L258" s="62">
        <v>16857265</v>
      </c>
      <c r="M258" s="62">
        <v>17185401</v>
      </c>
      <c r="N258" s="62">
        <v>14206013</v>
      </c>
      <c r="O258" s="62">
        <v>12198371</v>
      </c>
      <c r="P258" s="62">
        <v>18159908</v>
      </c>
      <c r="Q258" s="62">
        <v>19709789</v>
      </c>
      <c r="R258" s="62">
        <v>21536385</v>
      </c>
      <c r="S258" s="62">
        <v>24678216</v>
      </c>
    </row>
    <row r="259" spans="1:19" ht="14.5" x14ac:dyDescent="0.35">
      <c r="A259" t="str">
        <f t="shared" si="13"/>
        <v>Salzburg26</v>
      </c>
      <c r="B259">
        <v>259</v>
      </c>
      <c r="C259" s="61" t="s">
        <v>29</v>
      </c>
      <c r="D259" s="61" t="s">
        <v>66</v>
      </c>
      <c r="E259" s="62">
        <v>166517</v>
      </c>
      <c r="F259" s="62">
        <v>658707</v>
      </c>
      <c r="G259" s="62">
        <v>381007</v>
      </c>
      <c r="H259" s="62">
        <v>319306</v>
      </c>
      <c r="I259" s="62">
        <v>76780</v>
      </c>
      <c r="J259" s="62">
        <v>154823</v>
      </c>
      <c r="K259" s="59"/>
      <c r="L259" s="62">
        <v>94121</v>
      </c>
      <c r="M259" s="62">
        <v>52851</v>
      </c>
      <c r="N259" s="62">
        <v>7995</v>
      </c>
      <c r="O259" s="62">
        <v>33989</v>
      </c>
      <c r="P259" s="62">
        <v>63046</v>
      </c>
      <c r="Q259" s="62">
        <v>254043</v>
      </c>
      <c r="R259" s="62">
        <v>81518</v>
      </c>
      <c r="S259" s="62">
        <v>13113</v>
      </c>
    </row>
    <row r="260" spans="1:19" ht="14.5" x14ac:dyDescent="0.35">
      <c r="A260" t="str">
        <f t="shared" si="13"/>
        <v>Steiermark26</v>
      </c>
      <c r="B260">
        <v>260</v>
      </c>
      <c r="C260" s="61" t="s">
        <v>30</v>
      </c>
      <c r="D260" s="61" t="s">
        <v>66</v>
      </c>
      <c r="E260" s="62">
        <v>384496</v>
      </c>
      <c r="F260" s="62">
        <v>1174639</v>
      </c>
      <c r="G260" s="62">
        <v>694846</v>
      </c>
      <c r="H260" s="62">
        <v>875247</v>
      </c>
      <c r="I260" s="62">
        <v>467266</v>
      </c>
      <c r="J260" s="62">
        <v>560443</v>
      </c>
      <c r="K260" s="62">
        <v>642278</v>
      </c>
      <c r="L260" s="62">
        <v>1415814</v>
      </c>
      <c r="M260" s="62">
        <v>8629504</v>
      </c>
      <c r="N260" s="59"/>
      <c r="O260" s="62">
        <v>3727831</v>
      </c>
      <c r="P260" s="62">
        <v>3038558</v>
      </c>
      <c r="Q260" s="62">
        <v>6090308</v>
      </c>
      <c r="R260" s="62">
        <v>8416443</v>
      </c>
      <c r="S260" s="62">
        <v>9444367</v>
      </c>
    </row>
    <row r="261" spans="1:19" ht="14.5" x14ac:dyDescent="0.35">
      <c r="A261" t="str">
        <f t="shared" si="13"/>
        <v>Tirol26</v>
      </c>
      <c r="B261">
        <v>261</v>
      </c>
      <c r="C261" s="61" t="s">
        <v>31</v>
      </c>
      <c r="D261" s="61" t="s">
        <v>66</v>
      </c>
      <c r="E261" s="62">
        <v>4097858</v>
      </c>
      <c r="F261" s="62">
        <v>10533145</v>
      </c>
      <c r="G261" s="62">
        <v>6147367</v>
      </c>
      <c r="H261" s="62">
        <v>8392521</v>
      </c>
      <c r="I261" s="62">
        <v>2266348</v>
      </c>
      <c r="J261" s="62">
        <v>5534500</v>
      </c>
      <c r="K261" s="62">
        <v>3960003</v>
      </c>
      <c r="L261" s="62">
        <v>4046844</v>
      </c>
      <c r="M261" s="62">
        <v>11059022</v>
      </c>
      <c r="N261" s="62">
        <v>8995997</v>
      </c>
      <c r="O261" s="62">
        <v>7617864</v>
      </c>
      <c r="P261" s="62">
        <v>6571452</v>
      </c>
      <c r="Q261" s="62">
        <v>5846898</v>
      </c>
      <c r="R261" s="62">
        <v>5471363</v>
      </c>
      <c r="S261" s="62">
        <v>5520474</v>
      </c>
    </row>
    <row r="262" spans="1:19" ht="14.5" x14ac:dyDescent="0.35">
      <c r="A262" t="str">
        <f t="shared" ref="A262:A325" si="14">C262&amp;D262</f>
        <v>Vorarlberg26</v>
      </c>
      <c r="B262">
        <v>262</v>
      </c>
      <c r="C262" s="61" t="s">
        <v>32</v>
      </c>
      <c r="D262" s="61" t="s">
        <v>66</v>
      </c>
      <c r="E262" s="62">
        <v>1155428</v>
      </c>
      <c r="F262" s="62">
        <v>1041972</v>
      </c>
      <c r="G262" s="62">
        <v>32954</v>
      </c>
      <c r="H262" s="59"/>
      <c r="I262" s="62">
        <v>62947</v>
      </c>
      <c r="J262" s="62">
        <v>843416</v>
      </c>
      <c r="K262" s="62">
        <v>358660</v>
      </c>
      <c r="L262" s="62">
        <v>131456</v>
      </c>
      <c r="M262" s="62">
        <v>43268</v>
      </c>
      <c r="N262" s="59"/>
      <c r="O262" s="62">
        <v>35932</v>
      </c>
      <c r="P262" s="62">
        <v>55017</v>
      </c>
      <c r="Q262" s="62">
        <v>196407</v>
      </c>
      <c r="R262" s="62">
        <v>171822</v>
      </c>
      <c r="S262" s="62">
        <v>1812014</v>
      </c>
    </row>
    <row r="263" spans="1:19" ht="14.5" x14ac:dyDescent="0.35">
      <c r="A263" t="str">
        <f t="shared" si="14"/>
        <v>Wien26</v>
      </c>
      <c r="B263">
        <v>263</v>
      </c>
      <c r="C263" s="61" t="s">
        <v>33</v>
      </c>
      <c r="D263" s="61" t="s">
        <v>66</v>
      </c>
      <c r="E263" s="62">
        <v>309699</v>
      </c>
      <c r="F263" s="62">
        <v>1060439</v>
      </c>
      <c r="G263" s="62">
        <v>108348</v>
      </c>
      <c r="H263" s="62">
        <v>291438</v>
      </c>
      <c r="I263" s="62">
        <v>200667</v>
      </c>
      <c r="J263" s="62">
        <v>391786</v>
      </c>
      <c r="K263" s="62">
        <v>183057</v>
      </c>
      <c r="L263" s="62">
        <v>307022</v>
      </c>
      <c r="M263" s="62">
        <v>121318</v>
      </c>
      <c r="N263" s="62">
        <v>191917</v>
      </c>
      <c r="O263" s="62">
        <v>449090</v>
      </c>
      <c r="P263" s="62">
        <v>582976</v>
      </c>
      <c r="Q263" s="62">
        <v>843326</v>
      </c>
      <c r="R263" s="62">
        <v>521170</v>
      </c>
      <c r="S263" s="62">
        <v>437524</v>
      </c>
    </row>
    <row r="264" spans="1:19" ht="14.5" x14ac:dyDescent="0.35">
      <c r="A264" t="str">
        <f t="shared" si="14"/>
        <v>Österreich26</v>
      </c>
      <c r="B264">
        <v>264</v>
      </c>
      <c r="C264" s="61" t="s">
        <v>34</v>
      </c>
      <c r="D264" s="61" t="s">
        <v>66</v>
      </c>
      <c r="E264" s="62">
        <v>25399761</v>
      </c>
      <c r="F264" s="62">
        <v>35945083</v>
      </c>
      <c r="G264" s="62">
        <v>33053438</v>
      </c>
      <c r="H264" s="62">
        <v>30925716</v>
      </c>
      <c r="I264" s="62">
        <v>21219401</v>
      </c>
      <c r="J264" s="62">
        <v>29388652</v>
      </c>
      <c r="K264" s="62">
        <v>28100983</v>
      </c>
      <c r="L264" s="62">
        <v>34697630</v>
      </c>
      <c r="M264" s="62">
        <v>48293689</v>
      </c>
      <c r="N264" s="62">
        <v>32868696</v>
      </c>
      <c r="O264" s="62">
        <v>32921950</v>
      </c>
      <c r="P264" s="62">
        <v>39513055</v>
      </c>
      <c r="Q264" s="62">
        <v>45506544</v>
      </c>
      <c r="R264" s="62">
        <v>49737484</v>
      </c>
      <c r="S264" s="62">
        <v>61368804</v>
      </c>
    </row>
    <row r="265" spans="1:19" ht="14.5" x14ac:dyDescent="0.35">
      <c r="A265" t="str">
        <f t="shared" si="14"/>
        <v>Burgenland27</v>
      </c>
      <c r="B265">
        <v>265</v>
      </c>
      <c r="C265" s="61" t="s">
        <v>25</v>
      </c>
      <c r="D265" s="61" t="s">
        <v>67</v>
      </c>
      <c r="E265" s="62">
        <v>3438671</v>
      </c>
      <c r="F265" s="62">
        <v>5634552</v>
      </c>
      <c r="G265" s="62">
        <v>5155641</v>
      </c>
      <c r="H265" s="62">
        <v>68713776</v>
      </c>
      <c r="I265" s="62">
        <v>43683082</v>
      </c>
      <c r="J265" s="62">
        <v>74577303</v>
      </c>
      <c r="K265" s="62">
        <v>64374043</v>
      </c>
      <c r="L265" s="62">
        <v>97654187</v>
      </c>
      <c r="M265" s="62">
        <v>133403131</v>
      </c>
      <c r="N265" s="62">
        <v>206553508</v>
      </c>
      <c r="O265" s="62">
        <v>227203758</v>
      </c>
      <c r="P265" s="62">
        <v>294652801</v>
      </c>
      <c r="Q265" s="62">
        <v>453781944</v>
      </c>
      <c r="R265" s="62">
        <v>420094945</v>
      </c>
      <c r="S265" s="62">
        <v>459839600</v>
      </c>
    </row>
    <row r="266" spans="1:19" ht="14.5" x14ac:dyDescent="0.35">
      <c r="A266" t="str">
        <f t="shared" si="14"/>
        <v>Kärnten27</v>
      </c>
      <c r="B266">
        <v>266</v>
      </c>
      <c r="C266" s="61" t="s">
        <v>26</v>
      </c>
      <c r="D266" s="61" t="s">
        <v>67</v>
      </c>
      <c r="E266" s="62">
        <v>37423499</v>
      </c>
      <c r="F266" s="62">
        <v>33164750</v>
      </c>
      <c r="G266" s="62">
        <v>45767951</v>
      </c>
      <c r="H266" s="62">
        <v>47132289</v>
      </c>
      <c r="I266" s="62">
        <v>83221299</v>
      </c>
      <c r="J266" s="62">
        <v>83868802</v>
      </c>
      <c r="K266" s="62">
        <v>23205733</v>
      </c>
      <c r="L266" s="62">
        <v>37876070</v>
      </c>
      <c r="M266" s="62">
        <v>34444267</v>
      </c>
      <c r="N266" s="62">
        <v>110636936</v>
      </c>
      <c r="O266" s="62">
        <v>93717608</v>
      </c>
      <c r="P266" s="62">
        <v>120350949</v>
      </c>
      <c r="Q266" s="62">
        <v>240333705</v>
      </c>
      <c r="R266" s="62">
        <v>264220098</v>
      </c>
      <c r="S266" s="62">
        <v>164344794</v>
      </c>
    </row>
    <row r="267" spans="1:19" ht="14.5" x14ac:dyDescent="0.35">
      <c r="A267" t="str">
        <f t="shared" si="14"/>
        <v>Niederösterreich27</v>
      </c>
      <c r="B267">
        <v>267</v>
      </c>
      <c r="C267" s="61" t="s">
        <v>27</v>
      </c>
      <c r="D267" s="61" t="s">
        <v>67</v>
      </c>
      <c r="E267" s="62">
        <v>894229466</v>
      </c>
      <c r="F267" s="62">
        <v>1200801338</v>
      </c>
      <c r="G267" s="62">
        <v>1717430937</v>
      </c>
      <c r="H267" s="62">
        <v>2001552089</v>
      </c>
      <c r="I267" s="62">
        <v>1843835180</v>
      </c>
      <c r="J267" s="62">
        <v>1405602302</v>
      </c>
      <c r="K267" s="62">
        <v>1147357814</v>
      </c>
      <c r="L267" s="62">
        <v>1393983852</v>
      </c>
      <c r="M267" s="62">
        <v>1761870783</v>
      </c>
      <c r="N267" s="62">
        <v>1863952354</v>
      </c>
      <c r="O267" s="62">
        <v>1322899894</v>
      </c>
      <c r="P267" s="62">
        <v>2049465816</v>
      </c>
      <c r="Q267" s="62">
        <v>3143107097</v>
      </c>
      <c r="R267" s="62">
        <v>3371090692</v>
      </c>
      <c r="S267" s="62">
        <v>2535355116</v>
      </c>
    </row>
    <row r="268" spans="1:19" ht="14.5" x14ac:dyDescent="0.35">
      <c r="A268" t="str">
        <f t="shared" si="14"/>
        <v>Oberösterreich27</v>
      </c>
      <c r="B268">
        <v>268</v>
      </c>
      <c r="C268" s="61" t="s">
        <v>28</v>
      </c>
      <c r="D268" s="61" t="s">
        <v>67</v>
      </c>
      <c r="E268" s="62">
        <v>269151418</v>
      </c>
      <c r="F268" s="62">
        <v>260932028</v>
      </c>
      <c r="G268" s="62">
        <v>169917162</v>
      </c>
      <c r="H268" s="62">
        <v>199653755</v>
      </c>
      <c r="I268" s="62">
        <v>115450670</v>
      </c>
      <c r="J268" s="62">
        <v>107904986</v>
      </c>
      <c r="K268" s="62">
        <v>98845273</v>
      </c>
      <c r="L268" s="62">
        <v>122843299</v>
      </c>
      <c r="M268" s="62">
        <v>140463949</v>
      </c>
      <c r="N268" s="62">
        <v>187325279</v>
      </c>
      <c r="O268" s="62">
        <v>230682490</v>
      </c>
      <c r="P268" s="62">
        <v>321622094</v>
      </c>
      <c r="Q268" s="62">
        <v>990430265</v>
      </c>
      <c r="R268" s="62">
        <v>711913288</v>
      </c>
      <c r="S268" s="62">
        <v>712055114</v>
      </c>
    </row>
    <row r="269" spans="1:19" ht="14.5" x14ac:dyDescent="0.35">
      <c r="A269" t="str">
        <f t="shared" si="14"/>
        <v>Salzburg27</v>
      </c>
      <c r="B269">
        <v>269</v>
      </c>
      <c r="C269" s="61" t="s">
        <v>29</v>
      </c>
      <c r="D269" s="61" t="s">
        <v>67</v>
      </c>
      <c r="E269" s="62">
        <v>36591061</v>
      </c>
      <c r="F269" s="62">
        <v>40932404</v>
      </c>
      <c r="G269" s="62">
        <v>16435704</v>
      </c>
      <c r="H269" s="62">
        <v>53404058</v>
      </c>
      <c r="I269" s="62">
        <v>53977757</v>
      </c>
      <c r="J269" s="62">
        <v>48569873</v>
      </c>
      <c r="K269" s="62">
        <v>37811306</v>
      </c>
      <c r="L269" s="62">
        <v>55334702</v>
      </c>
      <c r="M269" s="62">
        <v>54013310</v>
      </c>
      <c r="N269" s="62">
        <v>68025227</v>
      </c>
      <c r="O269" s="62">
        <v>65117016</v>
      </c>
      <c r="P269" s="62">
        <v>92615444</v>
      </c>
      <c r="Q269" s="62">
        <v>238699025</v>
      </c>
      <c r="R269" s="62">
        <v>268014431</v>
      </c>
      <c r="S269" s="62">
        <v>131320508</v>
      </c>
    </row>
    <row r="270" spans="1:19" ht="14.5" x14ac:dyDescent="0.35">
      <c r="A270" t="str">
        <f t="shared" si="14"/>
        <v>Steiermark27</v>
      </c>
      <c r="B270">
        <v>270</v>
      </c>
      <c r="C270" s="61" t="s">
        <v>30</v>
      </c>
      <c r="D270" s="61" t="s">
        <v>67</v>
      </c>
      <c r="E270" s="62">
        <v>108699083</v>
      </c>
      <c r="F270" s="62">
        <v>178229006</v>
      </c>
      <c r="G270" s="62">
        <v>460221931</v>
      </c>
      <c r="H270" s="62">
        <v>339639303</v>
      </c>
      <c r="I270" s="62">
        <v>216109156</v>
      </c>
      <c r="J270" s="62">
        <v>152609263</v>
      </c>
      <c r="K270" s="62">
        <v>174368946</v>
      </c>
      <c r="L270" s="62">
        <v>214531196</v>
      </c>
      <c r="M270" s="62">
        <v>313148506</v>
      </c>
      <c r="N270" s="62">
        <v>271308134</v>
      </c>
      <c r="O270" s="62">
        <v>283109633</v>
      </c>
      <c r="P270" s="62">
        <v>294873408</v>
      </c>
      <c r="Q270" s="62">
        <v>443283831</v>
      </c>
      <c r="R270" s="62">
        <v>397318288</v>
      </c>
      <c r="S270" s="62">
        <v>375805297</v>
      </c>
    </row>
    <row r="271" spans="1:19" ht="14.5" x14ac:dyDescent="0.35">
      <c r="A271" t="str">
        <f t="shared" si="14"/>
        <v>Tirol27</v>
      </c>
      <c r="B271">
        <v>271</v>
      </c>
      <c r="C271" s="61" t="s">
        <v>31</v>
      </c>
      <c r="D271" s="61" t="s">
        <v>67</v>
      </c>
      <c r="E271" s="62">
        <v>119568229</v>
      </c>
      <c r="F271" s="62">
        <v>101518808</v>
      </c>
      <c r="G271" s="62">
        <v>130860419</v>
      </c>
      <c r="H271" s="62">
        <v>264553992</v>
      </c>
      <c r="I271" s="62">
        <v>253206885</v>
      </c>
      <c r="J271" s="62">
        <v>198625975</v>
      </c>
      <c r="K271" s="62">
        <v>204707628</v>
      </c>
      <c r="L271" s="62">
        <v>257911947</v>
      </c>
      <c r="M271" s="62">
        <v>197351214</v>
      </c>
      <c r="N271" s="62">
        <v>230466468</v>
      </c>
      <c r="O271" s="62">
        <v>188728250</v>
      </c>
      <c r="P271" s="62">
        <v>269518204</v>
      </c>
      <c r="Q271" s="62">
        <v>730908616</v>
      </c>
      <c r="R271" s="62">
        <v>762155104</v>
      </c>
      <c r="S271" s="62">
        <v>352816090</v>
      </c>
    </row>
    <row r="272" spans="1:19" ht="14.5" x14ac:dyDescent="0.35">
      <c r="A272" t="str">
        <f t="shared" si="14"/>
        <v>Vorarlberg27</v>
      </c>
      <c r="B272">
        <v>272</v>
      </c>
      <c r="C272" s="61" t="s">
        <v>32</v>
      </c>
      <c r="D272" s="61" t="s">
        <v>67</v>
      </c>
      <c r="E272" s="62">
        <v>276944004</v>
      </c>
      <c r="F272" s="62">
        <v>256819007</v>
      </c>
      <c r="G272" s="62">
        <v>248936714</v>
      </c>
      <c r="H272" s="62">
        <v>15921118</v>
      </c>
      <c r="I272" s="62">
        <v>13628997</v>
      </c>
      <c r="J272" s="62">
        <v>14920352</v>
      </c>
      <c r="K272" s="62">
        <v>16475674</v>
      </c>
      <c r="L272" s="62">
        <v>18953739</v>
      </c>
      <c r="M272" s="62">
        <v>16648306</v>
      </c>
      <c r="N272" s="62">
        <v>19990967</v>
      </c>
      <c r="O272" s="62">
        <v>19459642</v>
      </c>
      <c r="P272" s="62">
        <v>58835435</v>
      </c>
      <c r="Q272" s="62">
        <v>56351775</v>
      </c>
      <c r="R272" s="62">
        <v>55416216</v>
      </c>
      <c r="S272" s="62">
        <v>66493744</v>
      </c>
    </row>
    <row r="273" spans="1:19" ht="14.5" x14ac:dyDescent="0.35">
      <c r="A273" t="str">
        <f t="shared" si="14"/>
        <v>Wien27</v>
      </c>
      <c r="B273">
        <v>273</v>
      </c>
      <c r="C273" s="61" t="s">
        <v>33</v>
      </c>
      <c r="D273" s="61" t="s">
        <v>67</v>
      </c>
      <c r="E273" s="62">
        <v>1767953119</v>
      </c>
      <c r="F273" s="62">
        <v>2035689059</v>
      </c>
      <c r="G273" s="62">
        <v>1743236609</v>
      </c>
      <c r="H273" s="62">
        <v>406081382</v>
      </c>
      <c r="I273" s="62">
        <v>453900988</v>
      </c>
      <c r="J273" s="62">
        <v>496474462</v>
      </c>
      <c r="K273" s="62">
        <v>462409762</v>
      </c>
      <c r="L273" s="62">
        <v>506825635</v>
      </c>
      <c r="M273" s="62">
        <v>497605719</v>
      </c>
      <c r="N273" s="62">
        <v>459132409</v>
      </c>
      <c r="O273" s="62">
        <v>336846533</v>
      </c>
      <c r="P273" s="62">
        <v>573057671</v>
      </c>
      <c r="Q273" s="62">
        <v>1209378970</v>
      </c>
      <c r="R273" s="62">
        <v>929297595</v>
      </c>
      <c r="S273" s="62">
        <v>521385415</v>
      </c>
    </row>
    <row r="274" spans="1:19" ht="14.5" x14ac:dyDescent="0.35">
      <c r="A274" t="str">
        <f t="shared" si="14"/>
        <v>Österreich27</v>
      </c>
      <c r="B274">
        <v>274</v>
      </c>
      <c r="C274" s="61" t="s">
        <v>34</v>
      </c>
      <c r="D274" s="61" t="s">
        <v>67</v>
      </c>
      <c r="E274" s="62">
        <v>3513998550</v>
      </c>
      <c r="F274" s="62">
        <v>4113720952</v>
      </c>
      <c r="G274" s="62">
        <v>4537963068</v>
      </c>
      <c r="H274" s="62">
        <v>3396651762</v>
      </c>
      <c r="I274" s="62">
        <v>3077014014</v>
      </c>
      <c r="J274" s="62">
        <v>2583153318</v>
      </c>
      <c r="K274" s="62">
        <v>2229556179</v>
      </c>
      <c r="L274" s="62">
        <v>2705914627</v>
      </c>
      <c r="M274" s="62">
        <v>3148949185</v>
      </c>
      <c r="N274" s="62">
        <v>3417391282</v>
      </c>
      <c r="O274" s="62">
        <v>2767764824</v>
      </c>
      <c r="P274" s="62">
        <v>4074991822</v>
      </c>
      <c r="Q274" s="62">
        <v>7506275228</v>
      </c>
      <c r="R274" s="62">
        <v>7179520657</v>
      </c>
      <c r="S274" s="62">
        <v>5319415678</v>
      </c>
    </row>
    <row r="275" spans="1:19" ht="14.5" x14ac:dyDescent="0.35">
      <c r="A275" t="str">
        <f t="shared" si="14"/>
        <v>Burgenland28</v>
      </c>
      <c r="B275">
        <v>275</v>
      </c>
      <c r="C275" s="61" t="s">
        <v>25</v>
      </c>
      <c r="D275" s="61" t="s">
        <v>68</v>
      </c>
      <c r="E275" s="62">
        <v>363615</v>
      </c>
      <c r="F275" s="62">
        <v>469643</v>
      </c>
      <c r="G275" s="62">
        <v>426409</v>
      </c>
      <c r="H275" s="62">
        <v>396675</v>
      </c>
      <c r="I275" s="62">
        <v>449616</v>
      </c>
      <c r="J275" s="62">
        <v>617805</v>
      </c>
      <c r="K275" s="62">
        <v>591139</v>
      </c>
      <c r="L275" s="62">
        <v>735380</v>
      </c>
      <c r="M275" s="62">
        <v>957402</v>
      </c>
      <c r="N275" s="62">
        <v>1017959</v>
      </c>
      <c r="O275" s="62">
        <v>911921</v>
      </c>
      <c r="P275" s="62">
        <v>1367487</v>
      </c>
      <c r="Q275" s="62">
        <v>1779271</v>
      </c>
      <c r="R275" s="62">
        <v>1968162</v>
      </c>
      <c r="S275" s="62">
        <v>2190489</v>
      </c>
    </row>
    <row r="276" spans="1:19" ht="14.5" x14ac:dyDescent="0.35">
      <c r="A276" t="str">
        <f t="shared" si="14"/>
        <v>Kärnten28</v>
      </c>
      <c r="B276">
        <v>276</v>
      </c>
      <c r="C276" s="61" t="s">
        <v>26</v>
      </c>
      <c r="D276" s="61" t="s">
        <v>68</v>
      </c>
      <c r="E276" s="62">
        <v>255710760</v>
      </c>
      <c r="F276" s="62">
        <v>421742544</v>
      </c>
      <c r="G276" s="62">
        <v>318405729</v>
      </c>
      <c r="H276" s="62">
        <v>266623046</v>
      </c>
      <c r="I276" s="62">
        <v>258298193</v>
      </c>
      <c r="J276" s="62">
        <v>249811414</v>
      </c>
      <c r="K276" s="62">
        <v>234878082</v>
      </c>
      <c r="L276" s="62">
        <v>271753814</v>
      </c>
      <c r="M276" s="62">
        <v>376662088</v>
      </c>
      <c r="N276" s="62">
        <v>341439001</v>
      </c>
      <c r="O276" s="62">
        <v>272182324</v>
      </c>
      <c r="P276" s="62">
        <v>353803332</v>
      </c>
      <c r="Q276" s="62">
        <v>450955353</v>
      </c>
      <c r="R276" s="62">
        <v>374792930</v>
      </c>
      <c r="S276" s="62">
        <v>370270204</v>
      </c>
    </row>
    <row r="277" spans="1:19" ht="14.5" x14ac:dyDescent="0.35">
      <c r="A277" t="str">
        <f t="shared" si="14"/>
        <v>Niederösterreich28</v>
      </c>
      <c r="B277">
        <v>277</v>
      </c>
      <c r="C277" s="61" t="s">
        <v>27</v>
      </c>
      <c r="D277" s="61" t="s">
        <v>68</v>
      </c>
      <c r="E277" s="62">
        <v>28787210</v>
      </c>
      <c r="F277" s="62">
        <v>30022231</v>
      </c>
      <c r="G277" s="62">
        <v>27351330</v>
      </c>
      <c r="H277" s="62">
        <v>34910108</v>
      </c>
      <c r="I277" s="62">
        <v>38208649</v>
      </c>
      <c r="J277" s="62">
        <v>73012371</v>
      </c>
      <c r="K277" s="62">
        <v>73731793</v>
      </c>
      <c r="L277" s="62">
        <v>84492437</v>
      </c>
      <c r="M277" s="62">
        <v>75326405</v>
      </c>
      <c r="N277" s="62">
        <v>97208748</v>
      </c>
      <c r="O277" s="62">
        <v>90596287</v>
      </c>
      <c r="P277" s="62">
        <v>134274569</v>
      </c>
      <c r="Q277" s="62">
        <v>148040082</v>
      </c>
      <c r="R277" s="62">
        <v>131350049</v>
      </c>
      <c r="S277" s="62">
        <v>139470779</v>
      </c>
    </row>
    <row r="278" spans="1:19" ht="14.5" x14ac:dyDescent="0.35">
      <c r="A278" t="str">
        <f t="shared" si="14"/>
        <v>Oberösterreich28</v>
      </c>
      <c r="B278">
        <v>278</v>
      </c>
      <c r="C278" s="61" t="s">
        <v>28</v>
      </c>
      <c r="D278" s="61" t="s">
        <v>68</v>
      </c>
      <c r="E278" s="62">
        <v>66550197</v>
      </c>
      <c r="F278" s="62">
        <v>71415227</v>
      </c>
      <c r="G278" s="62">
        <v>77371211</v>
      </c>
      <c r="H278" s="62">
        <v>89432882</v>
      </c>
      <c r="I278" s="62">
        <v>109114757</v>
      </c>
      <c r="J278" s="62">
        <v>90269816</v>
      </c>
      <c r="K278" s="62">
        <v>81370896</v>
      </c>
      <c r="L278" s="62">
        <v>85175136</v>
      </c>
      <c r="M278" s="62">
        <v>83371970</v>
      </c>
      <c r="N278" s="62">
        <v>80133937</v>
      </c>
      <c r="O278" s="62">
        <v>76275443</v>
      </c>
      <c r="P278" s="62">
        <v>91034519</v>
      </c>
      <c r="Q278" s="62">
        <v>158804360</v>
      </c>
      <c r="R278" s="62">
        <v>148879684</v>
      </c>
      <c r="S278" s="62">
        <v>136325302</v>
      </c>
    </row>
    <row r="279" spans="1:19" ht="14.5" x14ac:dyDescent="0.35">
      <c r="A279" t="str">
        <f t="shared" si="14"/>
        <v>Salzburg28</v>
      </c>
      <c r="B279">
        <v>279</v>
      </c>
      <c r="C279" s="61" t="s">
        <v>29</v>
      </c>
      <c r="D279" s="61" t="s">
        <v>68</v>
      </c>
      <c r="E279" s="62">
        <v>2939309</v>
      </c>
      <c r="F279" s="62">
        <v>3745070</v>
      </c>
      <c r="G279" s="62">
        <v>4719228</v>
      </c>
      <c r="H279" s="62">
        <v>3868107</v>
      </c>
      <c r="I279" s="62">
        <v>5133558</v>
      </c>
      <c r="J279" s="62">
        <v>4891296</v>
      </c>
      <c r="K279" s="62">
        <v>5071355</v>
      </c>
      <c r="L279" s="62">
        <v>5283577</v>
      </c>
      <c r="M279" s="62">
        <v>5567909</v>
      </c>
      <c r="N279" s="62">
        <v>5655570</v>
      </c>
      <c r="O279" s="62">
        <v>6133376</v>
      </c>
      <c r="P279" s="62">
        <v>8291233</v>
      </c>
      <c r="Q279" s="62">
        <v>8941534</v>
      </c>
      <c r="R279" s="62">
        <v>10568904</v>
      </c>
      <c r="S279" s="62">
        <v>12341552</v>
      </c>
    </row>
    <row r="280" spans="1:19" ht="14.5" x14ac:dyDescent="0.35">
      <c r="A280" t="str">
        <f t="shared" si="14"/>
        <v>Steiermark28</v>
      </c>
      <c r="B280">
        <v>280</v>
      </c>
      <c r="C280" s="61" t="s">
        <v>30</v>
      </c>
      <c r="D280" s="61" t="s">
        <v>68</v>
      </c>
      <c r="E280" s="62">
        <v>185768968</v>
      </c>
      <c r="F280" s="62">
        <v>284163676</v>
      </c>
      <c r="G280" s="62">
        <v>206132208</v>
      </c>
      <c r="H280" s="62">
        <v>215378345</v>
      </c>
      <c r="I280" s="62">
        <v>212851715</v>
      </c>
      <c r="J280" s="62">
        <v>181725743</v>
      </c>
      <c r="K280" s="62">
        <v>184276274</v>
      </c>
      <c r="L280" s="62">
        <v>268176937</v>
      </c>
      <c r="M280" s="62">
        <v>320301340</v>
      </c>
      <c r="N280" s="62">
        <v>217665257</v>
      </c>
      <c r="O280" s="62">
        <v>162238188</v>
      </c>
      <c r="P280" s="62">
        <v>262077983</v>
      </c>
      <c r="Q280" s="62">
        <v>290697526</v>
      </c>
      <c r="R280" s="62">
        <v>222193817</v>
      </c>
      <c r="S280" s="62">
        <v>260515546</v>
      </c>
    </row>
    <row r="281" spans="1:19" ht="14.5" x14ac:dyDescent="0.35">
      <c r="A281" t="str">
        <f t="shared" si="14"/>
        <v>Tirol28</v>
      </c>
      <c r="B281">
        <v>281</v>
      </c>
      <c r="C281" s="61" t="s">
        <v>31</v>
      </c>
      <c r="D281" s="61" t="s">
        <v>68</v>
      </c>
      <c r="E281" s="62">
        <v>22009476</v>
      </c>
      <c r="F281" s="62">
        <v>20862955</v>
      </c>
      <c r="G281" s="62">
        <v>14529784</v>
      </c>
      <c r="H281" s="62">
        <v>17307802</v>
      </c>
      <c r="I281" s="62">
        <v>19576864</v>
      </c>
      <c r="J281" s="62">
        <v>20763329</v>
      </c>
      <c r="K281" s="62">
        <v>21647483</v>
      </c>
      <c r="L281" s="62">
        <v>23102993</v>
      </c>
      <c r="M281" s="62">
        <v>23328371</v>
      </c>
      <c r="N281" s="62">
        <v>25825960</v>
      </c>
      <c r="O281" s="62">
        <v>21618738</v>
      </c>
      <c r="P281" s="62">
        <v>27407257</v>
      </c>
      <c r="Q281" s="62">
        <v>43321622</v>
      </c>
      <c r="R281" s="62">
        <v>33359386</v>
      </c>
      <c r="S281" s="62">
        <v>33127809</v>
      </c>
    </row>
    <row r="282" spans="1:19" ht="14.5" x14ac:dyDescent="0.35">
      <c r="A282" t="str">
        <f t="shared" si="14"/>
        <v>Vorarlberg28</v>
      </c>
      <c r="B282">
        <v>282</v>
      </c>
      <c r="C282" s="61" t="s">
        <v>32</v>
      </c>
      <c r="D282" s="61" t="s">
        <v>68</v>
      </c>
      <c r="E282" s="62">
        <v>1159771</v>
      </c>
      <c r="F282" s="62">
        <v>1997002</v>
      </c>
      <c r="G282" s="62">
        <v>1970535</v>
      </c>
      <c r="H282" s="62">
        <v>2477668</v>
      </c>
      <c r="I282" s="62">
        <v>2444304</v>
      </c>
      <c r="J282" s="62">
        <v>4059930</v>
      </c>
      <c r="K282" s="62">
        <v>3009543</v>
      </c>
      <c r="L282" s="62">
        <v>2952540</v>
      </c>
      <c r="M282" s="62">
        <v>2270896</v>
      </c>
      <c r="N282" s="62">
        <v>2668414</v>
      </c>
      <c r="O282" s="62">
        <v>2960865</v>
      </c>
      <c r="P282" s="62">
        <v>3277537</v>
      </c>
      <c r="Q282" s="62">
        <v>4950926</v>
      </c>
      <c r="R282" s="62">
        <v>5544488</v>
      </c>
      <c r="S282" s="62">
        <v>4029337</v>
      </c>
    </row>
    <row r="283" spans="1:19" ht="14.5" x14ac:dyDescent="0.35">
      <c r="A283" t="str">
        <f t="shared" si="14"/>
        <v>Wien28</v>
      </c>
      <c r="B283">
        <v>283</v>
      </c>
      <c r="C283" s="61" t="s">
        <v>33</v>
      </c>
      <c r="D283" s="61" t="s">
        <v>68</v>
      </c>
      <c r="E283" s="62">
        <v>94736625</v>
      </c>
      <c r="F283" s="62">
        <v>102974202</v>
      </c>
      <c r="G283" s="62">
        <v>126459036</v>
      </c>
      <c r="H283" s="62">
        <v>113172545</v>
      </c>
      <c r="I283" s="62">
        <v>121381069</v>
      </c>
      <c r="J283" s="62">
        <v>108778473</v>
      </c>
      <c r="K283" s="62">
        <v>86302451</v>
      </c>
      <c r="L283" s="62">
        <v>111149535</v>
      </c>
      <c r="M283" s="62">
        <v>122382583</v>
      </c>
      <c r="N283" s="62">
        <v>99681688</v>
      </c>
      <c r="O283" s="62">
        <v>92148252</v>
      </c>
      <c r="P283" s="62">
        <v>100076452</v>
      </c>
      <c r="Q283" s="62">
        <v>99121883</v>
      </c>
      <c r="R283" s="62">
        <v>118530601</v>
      </c>
      <c r="S283" s="62">
        <v>126586833</v>
      </c>
    </row>
    <row r="284" spans="1:19" ht="14.5" x14ac:dyDescent="0.35">
      <c r="A284" t="str">
        <f t="shared" si="14"/>
        <v>Österreich28</v>
      </c>
      <c r="B284">
        <v>284</v>
      </c>
      <c r="C284" s="61" t="s">
        <v>34</v>
      </c>
      <c r="D284" s="61" t="s">
        <v>68</v>
      </c>
      <c r="E284" s="62">
        <v>658025931</v>
      </c>
      <c r="F284" s="62">
        <v>937392550</v>
      </c>
      <c r="G284" s="62">
        <v>777365470</v>
      </c>
      <c r="H284" s="62">
        <v>743567178</v>
      </c>
      <c r="I284" s="62">
        <v>767458725</v>
      </c>
      <c r="J284" s="62">
        <v>733930177</v>
      </c>
      <c r="K284" s="62">
        <v>690879016</v>
      </c>
      <c r="L284" s="62">
        <v>852822349</v>
      </c>
      <c r="M284" s="62">
        <v>1010168964</v>
      </c>
      <c r="N284" s="62">
        <v>871296534</v>
      </c>
      <c r="O284" s="62">
        <v>725065394</v>
      </c>
      <c r="P284" s="62">
        <v>981610369</v>
      </c>
      <c r="Q284" s="62">
        <v>1206612557</v>
      </c>
      <c r="R284" s="62">
        <v>1047188021</v>
      </c>
      <c r="S284" s="62">
        <v>1084857851</v>
      </c>
    </row>
    <row r="285" spans="1:19" ht="14.5" x14ac:dyDescent="0.35">
      <c r="A285" t="str">
        <f t="shared" si="14"/>
        <v>Burgenland29</v>
      </c>
      <c r="B285">
        <v>285</v>
      </c>
      <c r="C285" s="61" t="s">
        <v>25</v>
      </c>
      <c r="D285" s="61" t="s">
        <v>69</v>
      </c>
      <c r="E285" s="62">
        <v>9607031</v>
      </c>
      <c r="F285" s="62">
        <v>6739309</v>
      </c>
      <c r="G285" s="62">
        <v>7824591</v>
      </c>
      <c r="H285" s="62">
        <v>7456307</v>
      </c>
      <c r="I285" s="62">
        <v>9422370</v>
      </c>
      <c r="J285" s="62">
        <v>4693838</v>
      </c>
      <c r="K285" s="62">
        <v>8010490</v>
      </c>
      <c r="L285" s="62">
        <v>5869022</v>
      </c>
      <c r="M285" s="62">
        <v>6630242</v>
      </c>
      <c r="N285" s="62">
        <v>8954102</v>
      </c>
      <c r="O285" s="62">
        <v>9256200</v>
      </c>
      <c r="P285" s="62">
        <v>6353340</v>
      </c>
      <c r="Q285" s="62">
        <v>7939315</v>
      </c>
      <c r="R285" s="62">
        <v>3041263</v>
      </c>
      <c r="S285" s="62">
        <v>2732648</v>
      </c>
    </row>
    <row r="286" spans="1:19" ht="14.5" x14ac:dyDescent="0.35">
      <c r="A286" t="str">
        <f t="shared" si="14"/>
        <v>Kärnten29</v>
      </c>
      <c r="B286">
        <v>286</v>
      </c>
      <c r="C286" s="61" t="s">
        <v>26</v>
      </c>
      <c r="D286" s="61" t="s">
        <v>69</v>
      </c>
      <c r="E286" s="62">
        <v>6859176</v>
      </c>
      <c r="F286" s="62">
        <v>10475307</v>
      </c>
      <c r="G286" s="62">
        <v>9773442</v>
      </c>
      <c r="H286" s="62">
        <v>9449699</v>
      </c>
      <c r="I286" s="62">
        <v>11812243</v>
      </c>
      <c r="J286" s="62">
        <v>14888199</v>
      </c>
      <c r="K286" s="62">
        <v>14779405</v>
      </c>
      <c r="L286" s="62">
        <v>17739286</v>
      </c>
      <c r="M286" s="62">
        <v>16130233</v>
      </c>
      <c r="N286" s="62">
        <v>13302770</v>
      </c>
      <c r="O286" s="62">
        <v>17641123</v>
      </c>
      <c r="P286" s="62">
        <v>20121166</v>
      </c>
      <c r="Q286" s="62">
        <v>26721704</v>
      </c>
      <c r="R286" s="62">
        <v>22725876</v>
      </c>
      <c r="S286" s="62">
        <v>24332972</v>
      </c>
    </row>
    <row r="287" spans="1:19" ht="14.5" x14ac:dyDescent="0.35">
      <c r="A287" t="str">
        <f t="shared" si="14"/>
        <v>Niederösterreich29</v>
      </c>
      <c r="B287">
        <v>287</v>
      </c>
      <c r="C287" s="61" t="s">
        <v>27</v>
      </c>
      <c r="D287" s="61" t="s">
        <v>69</v>
      </c>
      <c r="E287" s="62">
        <v>334926377</v>
      </c>
      <c r="F287" s="62">
        <v>373695262</v>
      </c>
      <c r="G287" s="62">
        <v>418247617</v>
      </c>
      <c r="H287" s="62">
        <v>377556178</v>
      </c>
      <c r="I287" s="62">
        <v>352411612</v>
      </c>
      <c r="J287" s="62">
        <v>337985291</v>
      </c>
      <c r="K287" s="62">
        <v>323999357</v>
      </c>
      <c r="L287" s="62">
        <v>371854714</v>
      </c>
      <c r="M287" s="62">
        <v>410552290</v>
      </c>
      <c r="N287" s="62">
        <v>428484694</v>
      </c>
      <c r="O287" s="62">
        <v>380713750</v>
      </c>
      <c r="P287" s="62">
        <v>476981214</v>
      </c>
      <c r="Q287" s="62">
        <v>679649095</v>
      </c>
      <c r="R287" s="62">
        <v>582704656</v>
      </c>
      <c r="S287" s="62">
        <v>525329242</v>
      </c>
    </row>
    <row r="288" spans="1:19" ht="14.5" x14ac:dyDescent="0.35">
      <c r="A288" t="str">
        <f t="shared" si="14"/>
        <v>Oberösterreich29</v>
      </c>
      <c r="B288">
        <v>288</v>
      </c>
      <c r="C288" s="61" t="s">
        <v>28</v>
      </c>
      <c r="D288" s="61" t="s">
        <v>69</v>
      </c>
      <c r="E288" s="62">
        <v>406526680</v>
      </c>
      <c r="F288" s="62">
        <v>448242299</v>
      </c>
      <c r="G288" s="62">
        <v>454532726</v>
      </c>
      <c r="H288" s="62">
        <v>504406422</v>
      </c>
      <c r="I288" s="62">
        <v>498798836</v>
      </c>
      <c r="J288" s="62">
        <v>486562427</v>
      </c>
      <c r="K288" s="62">
        <v>454181574</v>
      </c>
      <c r="L288" s="62">
        <v>471588042</v>
      </c>
      <c r="M288" s="62">
        <v>492616877</v>
      </c>
      <c r="N288" s="62">
        <v>437502320</v>
      </c>
      <c r="O288" s="62">
        <v>457237183</v>
      </c>
      <c r="P288" s="62">
        <v>471380513</v>
      </c>
      <c r="Q288" s="62">
        <v>786191536</v>
      </c>
      <c r="R288" s="62">
        <v>3677720882</v>
      </c>
      <c r="S288" s="62">
        <v>875562065</v>
      </c>
    </row>
    <row r="289" spans="1:19" ht="14.5" x14ac:dyDescent="0.35">
      <c r="A289" t="str">
        <f t="shared" si="14"/>
        <v>Salzburg29</v>
      </c>
      <c r="B289">
        <v>289</v>
      </c>
      <c r="C289" s="61" t="s">
        <v>29</v>
      </c>
      <c r="D289" s="61" t="s">
        <v>69</v>
      </c>
      <c r="E289" s="62">
        <v>3048515</v>
      </c>
      <c r="F289" s="62">
        <v>2022294</v>
      </c>
      <c r="G289" s="62">
        <v>2644370</v>
      </c>
      <c r="H289" s="62">
        <v>2368823</v>
      </c>
      <c r="I289" s="62">
        <v>3808256</v>
      </c>
      <c r="J289" s="62">
        <v>2755220</v>
      </c>
      <c r="K289" s="62">
        <v>5666677</v>
      </c>
      <c r="L289" s="62">
        <v>9317511</v>
      </c>
      <c r="M289" s="62">
        <v>5414264</v>
      </c>
      <c r="N289" s="62">
        <v>3797715</v>
      </c>
      <c r="O289" s="62">
        <v>6216732</v>
      </c>
      <c r="P289" s="62">
        <v>3540053</v>
      </c>
      <c r="Q289" s="62">
        <v>5011639</v>
      </c>
      <c r="R289" s="62">
        <v>4084440</v>
      </c>
      <c r="S289" s="62">
        <v>5129630</v>
      </c>
    </row>
    <row r="290" spans="1:19" ht="14.5" x14ac:dyDescent="0.35">
      <c r="A290" t="str">
        <f t="shared" si="14"/>
        <v>Steiermark29</v>
      </c>
      <c r="B290">
        <v>290</v>
      </c>
      <c r="C290" s="61" t="s">
        <v>30</v>
      </c>
      <c r="D290" s="61" t="s">
        <v>69</v>
      </c>
      <c r="E290" s="62">
        <v>20748998</v>
      </c>
      <c r="F290" s="62">
        <v>22222113</v>
      </c>
      <c r="G290" s="62">
        <v>29191660</v>
      </c>
      <c r="H290" s="62">
        <v>28661040</v>
      </c>
      <c r="I290" s="62">
        <v>29061710</v>
      </c>
      <c r="J290" s="62">
        <v>25047615</v>
      </c>
      <c r="K290" s="62">
        <v>30732310</v>
      </c>
      <c r="L290" s="62">
        <v>38221137</v>
      </c>
      <c r="M290" s="62">
        <v>26097164</v>
      </c>
      <c r="N290" s="62">
        <v>21568927</v>
      </c>
      <c r="O290" s="62">
        <v>21041561</v>
      </c>
      <c r="P290" s="62">
        <v>23973500</v>
      </c>
      <c r="Q290" s="62">
        <v>32196645</v>
      </c>
      <c r="R290" s="62">
        <v>18148347</v>
      </c>
      <c r="S290" s="62">
        <v>21777351</v>
      </c>
    </row>
    <row r="291" spans="1:19" ht="14.5" x14ac:dyDescent="0.35">
      <c r="A291" t="str">
        <f t="shared" si="14"/>
        <v>Tirol29</v>
      </c>
      <c r="B291">
        <v>291</v>
      </c>
      <c r="C291" s="61" t="s">
        <v>31</v>
      </c>
      <c r="D291" s="61" t="s">
        <v>69</v>
      </c>
      <c r="E291" s="62">
        <v>336554547</v>
      </c>
      <c r="F291" s="62">
        <v>277002988</v>
      </c>
      <c r="G291" s="62">
        <v>261700303</v>
      </c>
      <c r="H291" s="62">
        <v>255606064</v>
      </c>
      <c r="I291" s="62">
        <v>247546494</v>
      </c>
      <c r="J291" s="62">
        <v>239272237</v>
      </c>
      <c r="K291" s="62">
        <v>398483305</v>
      </c>
      <c r="L291" s="62">
        <v>278334670</v>
      </c>
      <c r="M291" s="62">
        <v>280294228</v>
      </c>
      <c r="N291" s="62">
        <v>310621494</v>
      </c>
      <c r="O291" s="62">
        <v>273329509</v>
      </c>
      <c r="P291" s="62">
        <v>225549405</v>
      </c>
      <c r="Q291" s="62">
        <v>183602421</v>
      </c>
      <c r="R291" s="62">
        <v>260447087</v>
      </c>
      <c r="S291" s="62">
        <v>223365217</v>
      </c>
    </row>
    <row r="292" spans="1:19" ht="14.5" x14ac:dyDescent="0.35">
      <c r="A292" t="str">
        <f t="shared" si="14"/>
        <v>Vorarlberg29</v>
      </c>
      <c r="B292">
        <v>292</v>
      </c>
      <c r="C292" s="61" t="s">
        <v>32</v>
      </c>
      <c r="D292" s="61" t="s">
        <v>69</v>
      </c>
      <c r="E292" s="62">
        <v>4103158</v>
      </c>
      <c r="F292" s="62">
        <v>9677145</v>
      </c>
      <c r="G292" s="62">
        <v>8215924</v>
      </c>
      <c r="H292" s="62">
        <v>9257464</v>
      </c>
      <c r="I292" s="62">
        <v>12567898</v>
      </c>
      <c r="J292" s="62">
        <v>9987444</v>
      </c>
      <c r="K292" s="62">
        <v>11080600</v>
      </c>
      <c r="L292" s="62">
        <v>6004870</v>
      </c>
      <c r="M292" s="62">
        <v>6268495</v>
      </c>
      <c r="N292" s="62">
        <v>7598298</v>
      </c>
      <c r="O292" s="62">
        <v>7671495</v>
      </c>
      <c r="P292" s="62">
        <v>9221516</v>
      </c>
      <c r="Q292" s="62">
        <v>18705289</v>
      </c>
      <c r="R292" s="62">
        <v>8663458</v>
      </c>
      <c r="S292" s="62">
        <v>9131012</v>
      </c>
    </row>
    <row r="293" spans="1:19" ht="14.5" x14ac:dyDescent="0.35">
      <c r="A293" t="str">
        <f t="shared" si="14"/>
        <v>Wien29</v>
      </c>
      <c r="B293">
        <v>293</v>
      </c>
      <c r="C293" s="61" t="s">
        <v>33</v>
      </c>
      <c r="D293" s="61" t="s">
        <v>69</v>
      </c>
      <c r="E293" s="62">
        <v>117422167</v>
      </c>
      <c r="F293" s="62">
        <v>23895542</v>
      </c>
      <c r="G293" s="62">
        <v>543436419</v>
      </c>
      <c r="H293" s="62">
        <v>733366243</v>
      </c>
      <c r="I293" s="62">
        <v>1349649275</v>
      </c>
      <c r="J293" s="62">
        <v>994306043</v>
      </c>
      <c r="K293" s="62">
        <v>306713222</v>
      </c>
      <c r="L293" s="62">
        <v>1781913482</v>
      </c>
      <c r="M293" s="62">
        <v>738821965</v>
      </c>
      <c r="N293" s="62">
        <v>1022844505</v>
      </c>
      <c r="O293" s="62">
        <v>1040677985</v>
      </c>
      <c r="P293" s="62">
        <v>300055361</v>
      </c>
      <c r="Q293" s="62">
        <v>763004078</v>
      </c>
      <c r="R293" s="62">
        <v>2268879851</v>
      </c>
      <c r="S293" s="62">
        <v>622981425</v>
      </c>
    </row>
    <row r="294" spans="1:19" ht="14.5" x14ac:dyDescent="0.35">
      <c r="A294" t="str">
        <f t="shared" si="14"/>
        <v>Österreich29</v>
      </c>
      <c r="B294">
        <v>294</v>
      </c>
      <c r="C294" s="61" t="s">
        <v>34</v>
      </c>
      <c r="D294" s="61" t="s">
        <v>69</v>
      </c>
      <c r="E294" s="62">
        <v>1239796649</v>
      </c>
      <c r="F294" s="62">
        <v>1173972259</v>
      </c>
      <c r="G294" s="62">
        <v>1735567052</v>
      </c>
      <c r="H294" s="62">
        <v>1928128240</v>
      </c>
      <c r="I294" s="62">
        <v>2515078694</v>
      </c>
      <c r="J294" s="62">
        <v>2115498314</v>
      </c>
      <c r="K294" s="62">
        <v>1553646940</v>
      </c>
      <c r="L294" s="62">
        <v>2980842734</v>
      </c>
      <c r="M294" s="62">
        <v>1982825758</v>
      </c>
      <c r="N294" s="62">
        <v>2254674825</v>
      </c>
      <c r="O294" s="62">
        <v>2213785538</v>
      </c>
      <c r="P294" s="62">
        <v>1537176068</v>
      </c>
      <c r="Q294" s="62">
        <v>2503021722</v>
      </c>
      <c r="R294" s="62">
        <v>6846415860</v>
      </c>
      <c r="S294" s="62">
        <v>2310341562</v>
      </c>
    </row>
    <row r="295" spans="1:19" ht="14.5" x14ac:dyDescent="0.35">
      <c r="A295" t="str">
        <f t="shared" si="14"/>
        <v>Burgenland30</v>
      </c>
      <c r="B295">
        <v>295</v>
      </c>
      <c r="C295" s="61" t="s">
        <v>25</v>
      </c>
      <c r="D295" s="61" t="s">
        <v>70</v>
      </c>
      <c r="E295" s="62">
        <v>10386455</v>
      </c>
      <c r="F295" s="62">
        <v>16174111</v>
      </c>
      <c r="G295" s="62">
        <v>14815421</v>
      </c>
      <c r="H295" s="62">
        <v>15242025</v>
      </c>
      <c r="I295" s="62">
        <v>19041145</v>
      </c>
      <c r="J295" s="62">
        <v>23407112</v>
      </c>
      <c r="K295" s="62">
        <v>26326194</v>
      </c>
      <c r="L295" s="62">
        <v>31539363</v>
      </c>
      <c r="M295" s="62">
        <v>25987045</v>
      </c>
      <c r="N295" s="62">
        <v>33165857</v>
      </c>
      <c r="O295" s="62">
        <v>25132150</v>
      </c>
      <c r="P295" s="62">
        <v>74599523</v>
      </c>
      <c r="Q295" s="62">
        <v>49345630</v>
      </c>
      <c r="R295" s="62">
        <v>34220151</v>
      </c>
      <c r="S295" s="62">
        <v>56565766</v>
      </c>
    </row>
    <row r="296" spans="1:19" ht="14.5" x14ac:dyDescent="0.35">
      <c r="A296" t="str">
        <f t="shared" si="14"/>
        <v>Kärnten30</v>
      </c>
      <c r="B296">
        <v>296</v>
      </c>
      <c r="C296" s="61" t="s">
        <v>26</v>
      </c>
      <c r="D296" s="61" t="s">
        <v>70</v>
      </c>
      <c r="E296" s="62">
        <v>133971703</v>
      </c>
      <c r="F296" s="62">
        <v>127055955</v>
      </c>
      <c r="G296" s="62">
        <v>107807014</v>
      </c>
      <c r="H296" s="62">
        <v>115301313</v>
      </c>
      <c r="I296" s="62">
        <v>113645383</v>
      </c>
      <c r="J296" s="62">
        <v>111459783</v>
      </c>
      <c r="K296" s="62">
        <v>98365690</v>
      </c>
      <c r="L296" s="62">
        <v>107549999</v>
      </c>
      <c r="M296" s="62">
        <v>108162392</v>
      </c>
      <c r="N296" s="62">
        <v>120830084</v>
      </c>
      <c r="O296" s="62">
        <v>102011367</v>
      </c>
      <c r="P296" s="62">
        <v>138456160</v>
      </c>
      <c r="Q296" s="62">
        <v>118741377</v>
      </c>
      <c r="R296" s="62">
        <v>152802207</v>
      </c>
      <c r="S296" s="62">
        <v>146843775</v>
      </c>
    </row>
    <row r="297" spans="1:19" ht="14.5" x14ac:dyDescent="0.35">
      <c r="A297" t="str">
        <f t="shared" si="14"/>
        <v>Niederösterreich30</v>
      </c>
      <c r="B297">
        <v>297</v>
      </c>
      <c r="C297" s="61" t="s">
        <v>27</v>
      </c>
      <c r="D297" s="61" t="s">
        <v>70</v>
      </c>
      <c r="E297" s="62">
        <v>611017142</v>
      </c>
      <c r="F297" s="62">
        <v>670229242</v>
      </c>
      <c r="G297" s="62">
        <v>697911328</v>
      </c>
      <c r="H297" s="62">
        <v>722946513</v>
      </c>
      <c r="I297" s="62">
        <v>690058408</v>
      </c>
      <c r="J297" s="62">
        <v>721033690</v>
      </c>
      <c r="K297" s="62">
        <v>670416303</v>
      </c>
      <c r="L297" s="62">
        <v>735341434</v>
      </c>
      <c r="M297" s="62">
        <v>888089214</v>
      </c>
      <c r="N297" s="62">
        <v>666413881</v>
      </c>
      <c r="O297" s="62">
        <v>789115969</v>
      </c>
      <c r="P297" s="62">
        <v>770970972</v>
      </c>
      <c r="Q297" s="62">
        <v>505188515</v>
      </c>
      <c r="R297" s="62">
        <v>796459675</v>
      </c>
      <c r="S297" s="62">
        <v>1117120564</v>
      </c>
    </row>
    <row r="298" spans="1:19" ht="14.5" x14ac:dyDescent="0.35">
      <c r="A298" t="str">
        <f t="shared" si="14"/>
        <v>Oberösterreich30</v>
      </c>
      <c r="B298">
        <v>298</v>
      </c>
      <c r="C298" s="61" t="s">
        <v>28</v>
      </c>
      <c r="D298" s="61" t="s">
        <v>70</v>
      </c>
      <c r="E298" s="62">
        <v>881367959</v>
      </c>
      <c r="F298" s="62">
        <v>902322647</v>
      </c>
      <c r="G298" s="62">
        <v>854792100</v>
      </c>
      <c r="H298" s="62">
        <v>878362262</v>
      </c>
      <c r="I298" s="62">
        <v>912689685</v>
      </c>
      <c r="J298" s="62">
        <v>786290610</v>
      </c>
      <c r="K298" s="62">
        <v>771592077</v>
      </c>
      <c r="L298" s="62">
        <v>939635010</v>
      </c>
      <c r="M298" s="62">
        <v>974058563</v>
      </c>
      <c r="N298" s="62">
        <v>1601423887</v>
      </c>
      <c r="O298" s="62">
        <v>1935119278</v>
      </c>
      <c r="P298" s="62">
        <v>2175519390</v>
      </c>
      <c r="Q298" s="62">
        <v>2935911631</v>
      </c>
      <c r="R298" s="62">
        <v>1752130546</v>
      </c>
      <c r="S298" s="62">
        <v>2134343946</v>
      </c>
    </row>
    <row r="299" spans="1:19" ht="14.5" x14ac:dyDescent="0.35">
      <c r="A299" t="str">
        <f t="shared" si="14"/>
        <v>Salzburg30</v>
      </c>
      <c r="B299">
        <v>299</v>
      </c>
      <c r="C299" s="61" t="s">
        <v>29</v>
      </c>
      <c r="D299" s="61" t="s">
        <v>70</v>
      </c>
      <c r="E299" s="62">
        <v>69444334</v>
      </c>
      <c r="F299" s="62">
        <v>99214713</v>
      </c>
      <c r="G299" s="62">
        <v>119141917</v>
      </c>
      <c r="H299" s="62">
        <v>123240868</v>
      </c>
      <c r="I299" s="62">
        <v>114801923</v>
      </c>
      <c r="J299" s="62">
        <v>108777097</v>
      </c>
      <c r="K299" s="62">
        <v>93903077</v>
      </c>
      <c r="L299" s="62">
        <v>102185800</v>
      </c>
      <c r="M299" s="62">
        <v>107919488</v>
      </c>
      <c r="N299" s="62">
        <v>121395603</v>
      </c>
      <c r="O299" s="62">
        <v>117151219</v>
      </c>
      <c r="P299" s="62">
        <v>131407419</v>
      </c>
      <c r="Q299" s="62">
        <v>135010454</v>
      </c>
      <c r="R299" s="62">
        <v>146277980</v>
      </c>
      <c r="S299" s="62">
        <v>165854796</v>
      </c>
    </row>
    <row r="300" spans="1:19" ht="14.5" x14ac:dyDescent="0.35">
      <c r="A300" t="str">
        <f t="shared" si="14"/>
        <v>Steiermark30</v>
      </c>
      <c r="B300">
        <v>300</v>
      </c>
      <c r="C300" s="61" t="s">
        <v>30</v>
      </c>
      <c r="D300" s="61" t="s">
        <v>70</v>
      </c>
      <c r="E300" s="62">
        <v>266752790</v>
      </c>
      <c r="F300" s="62">
        <v>329611204</v>
      </c>
      <c r="G300" s="62">
        <v>334134253</v>
      </c>
      <c r="H300" s="62">
        <v>306552959</v>
      </c>
      <c r="I300" s="62">
        <v>295486205</v>
      </c>
      <c r="J300" s="62">
        <v>314839423</v>
      </c>
      <c r="K300" s="62">
        <v>311532857</v>
      </c>
      <c r="L300" s="62">
        <v>355701503</v>
      </c>
      <c r="M300" s="62">
        <v>382083869</v>
      </c>
      <c r="N300" s="62">
        <v>400787798</v>
      </c>
      <c r="O300" s="62">
        <v>458443143</v>
      </c>
      <c r="P300" s="62">
        <v>809513015</v>
      </c>
      <c r="Q300" s="62">
        <v>490918089</v>
      </c>
      <c r="R300" s="62">
        <v>608822069</v>
      </c>
      <c r="S300" s="62">
        <v>717804518</v>
      </c>
    </row>
    <row r="301" spans="1:19" ht="14.5" x14ac:dyDescent="0.35">
      <c r="A301" t="str">
        <f t="shared" si="14"/>
        <v>Tirol30</v>
      </c>
      <c r="B301">
        <v>301</v>
      </c>
      <c r="C301" s="61" t="s">
        <v>31</v>
      </c>
      <c r="D301" s="61" t="s">
        <v>70</v>
      </c>
      <c r="E301" s="62">
        <v>1581788058</v>
      </c>
      <c r="F301" s="62">
        <v>1897790955</v>
      </c>
      <c r="G301" s="62">
        <v>1954055926</v>
      </c>
      <c r="H301" s="62">
        <v>1833226529</v>
      </c>
      <c r="I301" s="62">
        <v>2055316089</v>
      </c>
      <c r="J301" s="62">
        <v>2005623910</v>
      </c>
      <c r="K301" s="62">
        <v>2329909828</v>
      </c>
      <c r="L301" s="62">
        <v>2162167018</v>
      </c>
      <c r="M301" s="62">
        <v>1965705746</v>
      </c>
      <c r="N301" s="62">
        <v>2303296039</v>
      </c>
      <c r="O301" s="62">
        <v>2752419627</v>
      </c>
      <c r="P301" s="62">
        <v>2655759034</v>
      </c>
      <c r="Q301" s="62">
        <v>2883238317</v>
      </c>
      <c r="R301" s="62">
        <v>3064496609</v>
      </c>
      <c r="S301" s="62">
        <v>3686805689</v>
      </c>
    </row>
    <row r="302" spans="1:19" ht="14.5" x14ac:dyDescent="0.35">
      <c r="A302" t="str">
        <f t="shared" si="14"/>
        <v>Vorarlberg30</v>
      </c>
      <c r="B302">
        <v>302</v>
      </c>
      <c r="C302" s="61" t="s">
        <v>32</v>
      </c>
      <c r="D302" s="61" t="s">
        <v>70</v>
      </c>
      <c r="E302" s="62">
        <v>18619072</v>
      </c>
      <c r="F302" s="62">
        <v>27633690</v>
      </c>
      <c r="G302" s="62">
        <v>31228984</v>
      </c>
      <c r="H302" s="62">
        <v>43676074</v>
      </c>
      <c r="I302" s="62">
        <v>49176956</v>
      </c>
      <c r="J302" s="62">
        <v>50713623</v>
      </c>
      <c r="K302" s="62">
        <v>47497916</v>
      </c>
      <c r="L302" s="62">
        <v>45743505</v>
      </c>
      <c r="M302" s="62">
        <v>56742647</v>
      </c>
      <c r="N302" s="62">
        <v>49803843</v>
      </c>
      <c r="O302" s="62">
        <v>42510626</v>
      </c>
      <c r="P302" s="62">
        <v>37845765</v>
      </c>
      <c r="Q302" s="62">
        <v>17478438</v>
      </c>
      <c r="R302" s="62">
        <v>20884571</v>
      </c>
      <c r="S302" s="62">
        <v>45936765</v>
      </c>
    </row>
    <row r="303" spans="1:19" ht="14.5" x14ac:dyDescent="0.35">
      <c r="A303" t="str">
        <f t="shared" si="14"/>
        <v>Wien30</v>
      </c>
      <c r="B303">
        <v>303</v>
      </c>
      <c r="C303" s="61" t="s">
        <v>33</v>
      </c>
      <c r="D303" s="61" t="s">
        <v>70</v>
      </c>
      <c r="E303" s="62">
        <v>2280470164</v>
      </c>
      <c r="F303" s="62">
        <v>2289239658</v>
      </c>
      <c r="G303" s="62">
        <v>2453288626</v>
      </c>
      <c r="H303" s="62">
        <v>2640740722</v>
      </c>
      <c r="I303" s="62">
        <v>2739512142</v>
      </c>
      <c r="J303" s="62">
        <v>3187082997</v>
      </c>
      <c r="K303" s="62">
        <v>3404335761</v>
      </c>
      <c r="L303" s="62">
        <v>3563503124</v>
      </c>
      <c r="M303" s="62">
        <v>3988323821</v>
      </c>
      <c r="N303" s="62">
        <v>4761466185</v>
      </c>
      <c r="O303" s="62">
        <v>4613632628</v>
      </c>
      <c r="P303" s="62">
        <v>5401218145</v>
      </c>
      <c r="Q303" s="62">
        <v>5891918503</v>
      </c>
      <c r="R303" s="62">
        <v>9689993827</v>
      </c>
      <c r="S303" s="62">
        <v>11362375334</v>
      </c>
    </row>
    <row r="304" spans="1:19" ht="14.5" x14ac:dyDescent="0.35">
      <c r="A304" t="str">
        <f t="shared" si="14"/>
        <v>Österreich30</v>
      </c>
      <c r="B304">
        <v>304</v>
      </c>
      <c r="C304" s="61" t="s">
        <v>34</v>
      </c>
      <c r="D304" s="61" t="s">
        <v>70</v>
      </c>
      <c r="E304" s="62">
        <v>5853817677</v>
      </c>
      <c r="F304" s="62">
        <v>6359272175</v>
      </c>
      <c r="G304" s="62">
        <v>6567175569</v>
      </c>
      <c r="H304" s="62">
        <v>6679289265</v>
      </c>
      <c r="I304" s="62">
        <v>6989727936</v>
      </c>
      <c r="J304" s="62">
        <v>7309228245</v>
      </c>
      <c r="K304" s="62">
        <v>7753879703</v>
      </c>
      <c r="L304" s="62">
        <v>8043366756</v>
      </c>
      <c r="M304" s="62">
        <v>8497072785</v>
      </c>
      <c r="N304" s="62">
        <v>10058583177</v>
      </c>
      <c r="O304" s="62">
        <v>10835536007</v>
      </c>
      <c r="P304" s="62">
        <v>12195289423</v>
      </c>
      <c r="Q304" s="62">
        <v>13027750954</v>
      </c>
      <c r="R304" s="62">
        <v>16266087635</v>
      </c>
      <c r="S304" s="62">
        <v>19433651153</v>
      </c>
    </row>
    <row r="305" spans="1:19" ht="14.5" x14ac:dyDescent="0.35">
      <c r="A305" t="str">
        <f t="shared" si="14"/>
        <v>Burgenland31</v>
      </c>
      <c r="B305">
        <v>305</v>
      </c>
      <c r="C305" s="61" t="s">
        <v>25</v>
      </c>
      <c r="D305" s="61" t="s">
        <v>71</v>
      </c>
      <c r="E305" s="62">
        <v>2322995</v>
      </c>
      <c r="F305" s="62">
        <v>2620251</v>
      </c>
      <c r="G305" s="62">
        <v>4020278</v>
      </c>
      <c r="H305" s="62">
        <v>1978711</v>
      </c>
      <c r="I305" s="62">
        <v>3156595</v>
      </c>
      <c r="J305" s="62">
        <v>1614672</v>
      </c>
      <c r="K305" s="62">
        <v>1805295</v>
      </c>
      <c r="L305" s="62">
        <v>3184777</v>
      </c>
      <c r="M305" s="62">
        <v>1801129</v>
      </c>
      <c r="N305" s="62">
        <v>1460552</v>
      </c>
      <c r="O305" s="62">
        <v>1378442</v>
      </c>
      <c r="P305" s="62">
        <v>2441466</v>
      </c>
      <c r="Q305" s="62">
        <v>5398748</v>
      </c>
      <c r="R305" s="62">
        <v>3630041</v>
      </c>
      <c r="S305" s="62">
        <v>2422328</v>
      </c>
    </row>
    <row r="306" spans="1:19" ht="14.5" x14ac:dyDescent="0.35">
      <c r="A306" t="str">
        <f t="shared" si="14"/>
        <v>Kärnten31</v>
      </c>
      <c r="B306">
        <v>306</v>
      </c>
      <c r="C306" s="61" t="s">
        <v>26</v>
      </c>
      <c r="D306" s="61" t="s">
        <v>71</v>
      </c>
      <c r="E306" s="62">
        <v>1502255</v>
      </c>
      <c r="F306" s="62">
        <v>1798159</v>
      </c>
      <c r="G306" s="62">
        <v>928039</v>
      </c>
      <c r="H306" s="62">
        <v>637780</v>
      </c>
      <c r="I306" s="62">
        <v>624530</v>
      </c>
      <c r="J306" s="62">
        <v>684776</v>
      </c>
      <c r="K306" s="62">
        <v>733831</v>
      </c>
      <c r="L306" s="62">
        <v>434935</v>
      </c>
      <c r="M306" s="62">
        <v>588831</v>
      </c>
      <c r="N306" s="62">
        <v>940571</v>
      </c>
      <c r="O306" s="62">
        <v>937736</v>
      </c>
      <c r="P306" s="62">
        <v>847868</v>
      </c>
      <c r="Q306" s="62">
        <v>1008191</v>
      </c>
      <c r="R306" s="62">
        <v>892868</v>
      </c>
      <c r="S306" s="62">
        <v>1178597</v>
      </c>
    </row>
    <row r="307" spans="1:19" ht="14.5" x14ac:dyDescent="0.35">
      <c r="A307" t="str">
        <f t="shared" si="14"/>
        <v>Niederösterreich31</v>
      </c>
      <c r="B307">
        <v>307</v>
      </c>
      <c r="C307" s="61" t="s">
        <v>27</v>
      </c>
      <c r="D307" s="61" t="s">
        <v>71</v>
      </c>
      <c r="E307" s="62">
        <v>12118996</v>
      </c>
      <c r="F307" s="62">
        <v>11762874</v>
      </c>
      <c r="G307" s="62">
        <v>12810400</v>
      </c>
      <c r="H307" s="62">
        <v>11429490</v>
      </c>
      <c r="I307" s="62">
        <v>13525773</v>
      </c>
      <c r="J307" s="62">
        <v>13954884</v>
      </c>
      <c r="K307" s="62">
        <v>11502387</v>
      </c>
      <c r="L307" s="62">
        <v>10567606</v>
      </c>
      <c r="M307" s="62">
        <v>9332125</v>
      </c>
      <c r="N307" s="62">
        <v>10517055</v>
      </c>
      <c r="O307" s="62">
        <v>10916420</v>
      </c>
      <c r="P307" s="62">
        <v>12072433</v>
      </c>
      <c r="Q307" s="62">
        <v>18133205</v>
      </c>
      <c r="R307" s="62">
        <v>15274717</v>
      </c>
      <c r="S307" s="62">
        <v>15990201</v>
      </c>
    </row>
    <row r="308" spans="1:19" ht="14.5" x14ac:dyDescent="0.35">
      <c r="A308" t="str">
        <f t="shared" si="14"/>
        <v>Oberösterreich31</v>
      </c>
      <c r="B308">
        <v>308</v>
      </c>
      <c r="C308" s="61" t="s">
        <v>28</v>
      </c>
      <c r="D308" s="61" t="s">
        <v>71</v>
      </c>
      <c r="E308" s="62">
        <v>211616523</v>
      </c>
      <c r="F308" s="62">
        <v>304495204</v>
      </c>
      <c r="G308" s="62">
        <v>322988947</v>
      </c>
      <c r="H308" s="62">
        <v>236952050</v>
      </c>
      <c r="I308" s="62">
        <v>272510624</v>
      </c>
      <c r="J308" s="62">
        <v>259495356</v>
      </c>
      <c r="K308" s="62">
        <v>220312398</v>
      </c>
      <c r="L308" s="62">
        <v>213558034</v>
      </c>
      <c r="M308" s="62">
        <v>167675114</v>
      </c>
      <c r="N308" s="62">
        <v>258852017</v>
      </c>
      <c r="O308" s="62">
        <v>224226205</v>
      </c>
      <c r="P308" s="62">
        <v>330800061</v>
      </c>
      <c r="Q308" s="62">
        <v>606840495</v>
      </c>
      <c r="R308" s="62">
        <v>388133735</v>
      </c>
      <c r="S308" s="62">
        <v>280797456</v>
      </c>
    </row>
    <row r="309" spans="1:19" ht="14.5" x14ac:dyDescent="0.35">
      <c r="A309" t="str">
        <f t="shared" si="14"/>
        <v>Salzburg31</v>
      </c>
      <c r="B309">
        <v>309</v>
      </c>
      <c r="C309" s="61" t="s">
        <v>29</v>
      </c>
      <c r="D309" s="61" t="s">
        <v>71</v>
      </c>
      <c r="E309" s="62">
        <v>2742469</v>
      </c>
      <c r="F309" s="62">
        <v>2335662</v>
      </c>
      <c r="G309" s="62">
        <v>1744284</v>
      </c>
      <c r="H309" s="62">
        <v>1647888</v>
      </c>
      <c r="I309" s="62">
        <v>2153683</v>
      </c>
      <c r="J309" s="62">
        <v>1543444</v>
      </c>
      <c r="K309" s="62">
        <v>1478022</v>
      </c>
      <c r="L309" s="62">
        <v>1499373</v>
      </c>
      <c r="M309" s="62">
        <v>1335109</v>
      </c>
      <c r="N309" s="62">
        <v>3049399</v>
      </c>
      <c r="O309" s="62">
        <v>1269401</v>
      </c>
      <c r="P309" s="62">
        <v>1737050</v>
      </c>
      <c r="Q309" s="62">
        <v>1749405</v>
      </c>
      <c r="R309" s="62">
        <v>1900742</v>
      </c>
      <c r="S309" s="62">
        <v>2183422</v>
      </c>
    </row>
    <row r="310" spans="1:19" ht="14.5" x14ac:dyDescent="0.35">
      <c r="A310" t="str">
        <f t="shared" si="14"/>
        <v>Steiermark31</v>
      </c>
      <c r="B310">
        <v>310</v>
      </c>
      <c r="C310" s="61" t="s">
        <v>30</v>
      </c>
      <c r="D310" s="61" t="s">
        <v>71</v>
      </c>
      <c r="E310" s="62">
        <v>8964113</v>
      </c>
      <c r="F310" s="62">
        <v>6993203</v>
      </c>
      <c r="G310" s="62">
        <v>8869585</v>
      </c>
      <c r="H310" s="62">
        <v>9423051</v>
      </c>
      <c r="I310" s="62">
        <v>7295899</v>
      </c>
      <c r="J310" s="62">
        <v>6129871</v>
      </c>
      <c r="K310" s="62">
        <v>6601017</v>
      </c>
      <c r="L310" s="62">
        <v>6384992</v>
      </c>
      <c r="M310" s="62">
        <v>7949198</v>
      </c>
      <c r="N310" s="62">
        <v>7934538</v>
      </c>
      <c r="O310" s="62">
        <v>7610589</v>
      </c>
      <c r="P310" s="62">
        <v>17061541</v>
      </c>
      <c r="Q310" s="62">
        <v>26144108</v>
      </c>
      <c r="R310" s="62">
        <v>21837109</v>
      </c>
      <c r="S310" s="62">
        <v>18762317</v>
      </c>
    </row>
    <row r="311" spans="1:19" ht="14.5" x14ac:dyDescent="0.35">
      <c r="A311" t="str">
        <f t="shared" si="14"/>
        <v>Tirol31</v>
      </c>
      <c r="B311">
        <v>311</v>
      </c>
      <c r="C311" s="61" t="s">
        <v>31</v>
      </c>
      <c r="D311" s="61" t="s">
        <v>71</v>
      </c>
      <c r="E311" s="62">
        <v>6478820</v>
      </c>
      <c r="F311" s="62">
        <v>7187264</v>
      </c>
      <c r="G311" s="62">
        <v>7733823</v>
      </c>
      <c r="H311" s="62">
        <v>10695481</v>
      </c>
      <c r="I311" s="62">
        <v>9557542</v>
      </c>
      <c r="J311" s="62">
        <v>5116611</v>
      </c>
      <c r="K311" s="62">
        <v>5482124</v>
      </c>
      <c r="L311" s="62">
        <v>5813287</v>
      </c>
      <c r="M311" s="62">
        <v>5092708</v>
      </c>
      <c r="N311" s="62">
        <v>5334187</v>
      </c>
      <c r="O311" s="62">
        <v>6390226</v>
      </c>
      <c r="P311" s="62">
        <v>7023625</v>
      </c>
      <c r="Q311" s="62">
        <v>7710651</v>
      </c>
      <c r="R311" s="62">
        <v>6942888</v>
      </c>
      <c r="S311" s="62">
        <v>8857964</v>
      </c>
    </row>
    <row r="312" spans="1:19" ht="14.5" x14ac:dyDescent="0.35">
      <c r="A312" t="str">
        <f t="shared" si="14"/>
        <v>Vorarlberg31</v>
      </c>
      <c r="B312">
        <v>312</v>
      </c>
      <c r="C312" s="61" t="s">
        <v>32</v>
      </c>
      <c r="D312" s="61" t="s">
        <v>71</v>
      </c>
      <c r="E312" s="62">
        <v>333031</v>
      </c>
      <c r="F312" s="62">
        <v>464652</v>
      </c>
      <c r="G312" s="62">
        <v>483957</v>
      </c>
      <c r="H312" s="62">
        <v>929159</v>
      </c>
      <c r="I312" s="62">
        <v>826680</v>
      </c>
      <c r="J312" s="62">
        <v>530094</v>
      </c>
      <c r="K312" s="62">
        <v>714953</v>
      </c>
      <c r="L312" s="62">
        <v>595646</v>
      </c>
      <c r="M312" s="62">
        <v>569528</v>
      </c>
      <c r="N312" s="62">
        <v>567332</v>
      </c>
      <c r="O312" s="62">
        <v>408403</v>
      </c>
      <c r="P312" s="62">
        <v>547919</v>
      </c>
      <c r="Q312" s="62">
        <v>467764</v>
      </c>
      <c r="R312" s="62">
        <v>1227509</v>
      </c>
      <c r="S312" s="62">
        <v>1100978</v>
      </c>
    </row>
    <row r="313" spans="1:19" ht="14.5" x14ac:dyDescent="0.35">
      <c r="A313" t="str">
        <f t="shared" si="14"/>
        <v>Wien31</v>
      </c>
      <c r="B313">
        <v>313</v>
      </c>
      <c r="C313" s="61" t="s">
        <v>33</v>
      </c>
      <c r="D313" s="61" t="s">
        <v>71</v>
      </c>
      <c r="E313" s="62">
        <v>41436421</v>
      </c>
      <c r="F313" s="62">
        <v>55802122</v>
      </c>
      <c r="G313" s="62">
        <v>55329741</v>
      </c>
      <c r="H313" s="62">
        <v>50080274</v>
      </c>
      <c r="I313" s="62">
        <v>43153196</v>
      </c>
      <c r="J313" s="62">
        <v>42996578</v>
      </c>
      <c r="K313" s="62">
        <v>38778966</v>
      </c>
      <c r="L313" s="62">
        <v>35921904</v>
      </c>
      <c r="M313" s="62">
        <v>36689609</v>
      </c>
      <c r="N313" s="62">
        <v>31673441</v>
      </c>
      <c r="O313" s="62">
        <v>21783466</v>
      </c>
      <c r="P313" s="62">
        <v>51760824</v>
      </c>
      <c r="Q313" s="62">
        <v>79418873</v>
      </c>
      <c r="R313" s="62">
        <v>42659374</v>
      </c>
      <c r="S313" s="62">
        <v>51733935</v>
      </c>
    </row>
    <row r="314" spans="1:19" ht="14.5" x14ac:dyDescent="0.35">
      <c r="A314" t="str">
        <f t="shared" si="14"/>
        <v>Österreich31</v>
      </c>
      <c r="B314">
        <v>314</v>
      </c>
      <c r="C314" s="61" t="s">
        <v>34</v>
      </c>
      <c r="D314" s="61" t="s">
        <v>71</v>
      </c>
      <c r="E314" s="62">
        <v>287515623</v>
      </c>
      <c r="F314" s="62">
        <v>393459391</v>
      </c>
      <c r="G314" s="62">
        <v>414909054</v>
      </c>
      <c r="H314" s="62">
        <v>323773884</v>
      </c>
      <c r="I314" s="62">
        <v>352804522</v>
      </c>
      <c r="J314" s="62">
        <v>332066286</v>
      </c>
      <c r="K314" s="62">
        <v>287408993</v>
      </c>
      <c r="L314" s="62">
        <v>277960554</v>
      </c>
      <c r="M314" s="62">
        <v>231033351</v>
      </c>
      <c r="N314" s="62">
        <v>320329092</v>
      </c>
      <c r="O314" s="62">
        <v>274920888</v>
      </c>
      <c r="P314" s="62">
        <v>424292787</v>
      </c>
      <c r="Q314" s="62">
        <v>746871440</v>
      </c>
      <c r="R314" s="62">
        <v>482498983</v>
      </c>
      <c r="S314" s="62">
        <v>383027198</v>
      </c>
    </row>
    <row r="315" spans="1:19" ht="14.5" x14ac:dyDescent="0.35">
      <c r="A315" t="str">
        <f t="shared" si="14"/>
        <v>Burgenland32</v>
      </c>
      <c r="B315">
        <v>315</v>
      </c>
      <c r="C315" s="61" t="s">
        <v>25</v>
      </c>
      <c r="D315" s="61" t="s">
        <v>72</v>
      </c>
      <c r="E315" s="62">
        <v>1387808</v>
      </c>
      <c r="F315" s="62">
        <v>1482734</v>
      </c>
      <c r="G315" s="62">
        <v>2249682</v>
      </c>
      <c r="H315" s="62">
        <v>2474646</v>
      </c>
      <c r="I315" s="62">
        <v>2546744</v>
      </c>
      <c r="J315" s="62">
        <v>2577840</v>
      </c>
      <c r="K315" s="62">
        <v>8693409</v>
      </c>
      <c r="L315" s="62">
        <v>8252933</v>
      </c>
      <c r="M315" s="62">
        <v>14026621</v>
      </c>
      <c r="N315" s="62">
        <v>13522092</v>
      </c>
      <c r="O315" s="62">
        <v>17384324</v>
      </c>
      <c r="P315" s="62">
        <v>16828918</v>
      </c>
      <c r="Q315" s="62">
        <v>14692118</v>
      </c>
      <c r="R315" s="62">
        <v>7631167</v>
      </c>
      <c r="S315" s="62">
        <v>4546972</v>
      </c>
    </row>
    <row r="316" spans="1:19" ht="14.5" x14ac:dyDescent="0.35">
      <c r="A316" t="str">
        <f t="shared" si="14"/>
        <v>Kärnten32</v>
      </c>
      <c r="B316">
        <v>316</v>
      </c>
      <c r="C316" s="61" t="s">
        <v>26</v>
      </c>
      <c r="D316" s="61" t="s">
        <v>72</v>
      </c>
      <c r="E316" s="62">
        <v>19690821</v>
      </c>
      <c r="F316" s="62">
        <v>15207014</v>
      </c>
      <c r="G316" s="62">
        <v>16176296</v>
      </c>
      <c r="H316" s="62">
        <v>15408883</v>
      </c>
      <c r="I316" s="62">
        <v>13103979</v>
      </c>
      <c r="J316" s="62">
        <v>14070256</v>
      </c>
      <c r="K316" s="62">
        <v>15905522</v>
      </c>
      <c r="L316" s="62">
        <v>17424327</v>
      </c>
      <c r="M316" s="62">
        <v>13337999</v>
      </c>
      <c r="N316" s="62">
        <v>11333744</v>
      </c>
      <c r="O316" s="62">
        <v>11399898</v>
      </c>
      <c r="P316" s="62">
        <v>16768566</v>
      </c>
      <c r="Q316" s="62">
        <v>18780265</v>
      </c>
      <c r="R316" s="62">
        <v>20911912</v>
      </c>
      <c r="S316" s="62">
        <v>19114569</v>
      </c>
    </row>
    <row r="317" spans="1:19" ht="14.5" x14ac:dyDescent="0.35">
      <c r="A317" t="str">
        <f t="shared" si="14"/>
        <v>Niederösterreich32</v>
      </c>
      <c r="B317">
        <v>317</v>
      </c>
      <c r="C317" s="61" t="s">
        <v>27</v>
      </c>
      <c r="D317" s="61" t="s">
        <v>72</v>
      </c>
      <c r="E317" s="62">
        <v>182050589</v>
      </c>
      <c r="F317" s="62">
        <v>169159454</v>
      </c>
      <c r="G317" s="62">
        <v>162207687</v>
      </c>
      <c r="H317" s="62">
        <v>146995412</v>
      </c>
      <c r="I317" s="62">
        <v>157180682</v>
      </c>
      <c r="J317" s="62">
        <v>186672732</v>
      </c>
      <c r="K317" s="62">
        <v>189458848</v>
      </c>
      <c r="L317" s="62">
        <v>206720514</v>
      </c>
      <c r="M317" s="62">
        <v>251758458</v>
      </c>
      <c r="N317" s="62">
        <v>238532836</v>
      </c>
      <c r="O317" s="62">
        <v>241498169</v>
      </c>
      <c r="P317" s="62">
        <v>263958294</v>
      </c>
      <c r="Q317" s="62">
        <v>288394676</v>
      </c>
      <c r="R317" s="62">
        <v>268632597</v>
      </c>
      <c r="S317" s="62">
        <v>276455222</v>
      </c>
    </row>
    <row r="318" spans="1:19" ht="14.5" x14ac:dyDescent="0.35">
      <c r="A318" t="str">
        <f t="shared" si="14"/>
        <v>Oberösterreich32</v>
      </c>
      <c r="B318">
        <v>318</v>
      </c>
      <c r="C318" s="61" t="s">
        <v>28</v>
      </c>
      <c r="D318" s="61" t="s">
        <v>72</v>
      </c>
      <c r="E318" s="62">
        <v>84946122</v>
      </c>
      <c r="F318" s="62">
        <v>96672382</v>
      </c>
      <c r="G318" s="62">
        <v>87489087</v>
      </c>
      <c r="H318" s="62">
        <v>78378888</v>
      </c>
      <c r="I318" s="62">
        <v>83734373</v>
      </c>
      <c r="J318" s="62">
        <v>82981984</v>
      </c>
      <c r="K318" s="62">
        <v>83778825</v>
      </c>
      <c r="L318" s="62">
        <v>82962936</v>
      </c>
      <c r="M318" s="62">
        <v>92257632</v>
      </c>
      <c r="N318" s="62">
        <v>103001163</v>
      </c>
      <c r="O318" s="62">
        <v>105961483</v>
      </c>
      <c r="P318" s="62">
        <v>109015865</v>
      </c>
      <c r="Q318" s="62">
        <v>99498247</v>
      </c>
      <c r="R318" s="62">
        <v>99520978</v>
      </c>
      <c r="S318" s="62">
        <v>155894948</v>
      </c>
    </row>
    <row r="319" spans="1:19" ht="14.5" x14ac:dyDescent="0.35">
      <c r="A319" t="str">
        <f t="shared" si="14"/>
        <v>Salzburg32</v>
      </c>
      <c r="B319">
        <v>319</v>
      </c>
      <c r="C319" s="61" t="s">
        <v>29</v>
      </c>
      <c r="D319" s="61" t="s">
        <v>72</v>
      </c>
      <c r="E319" s="62">
        <v>26878651</v>
      </c>
      <c r="F319" s="62">
        <v>25786745</v>
      </c>
      <c r="G319" s="62">
        <v>30705779</v>
      </c>
      <c r="H319" s="62">
        <v>22617404</v>
      </c>
      <c r="I319" s="62">
        <v>35143485</v>
      </c>
      <c r="J319" s="62">
        <v>27265335</v>
      </c>
      <c r="K319" s="62">
        <v>26699706</v>
      </c>
      <c r="L319" s="62">
        <v>33544213</v>
      </c>
      <c r="M319" s="62">
        <v>31049733</v>
      </c>
      <c r="N319" s="62">
        <v>33544801</v>
      </c>
      <c r="O319" s="62">
        <v>37035649</v>
      </c>
      <c r="P319" s="62">
        <v>42892082</v>
      </c>
      <c r="Q319" s="62">
        <v>45491259</v>
      </c>
      <c r="R319" s="62">
        <v>45905275</v>
      </c>
      <c r="S319" s="62">
        <v>40748141</v>
      </c>
    </row>
    <row r="320" spans="1:19" ht="14.5" x14ac:dyDescent="0.35">
      <c r="A320" t="str">
        <f t="shared" si="14"/>
        <v>Steiermark32</v>
      </c>
      <c r="B320">
        <v>320</v>
      </c>
      <c r="C320" s="61" t="s">
        <v>30</v>
      </c>
      <c r="D320" s="61" t="s">
        <v>72</v>
      </c>
      <c r="E320" s="62">
        <v>26703494</v>
      </c>
      <c r="F320" s="62">
        <v>28507651</v>
      </c>
      <c r="G320" s="62">
        <v>30843381</v>
      </c>
      <c r="H320" s="62">
        <v>30454866</v>
      </c>
      <c r="I320" s="62">
        <v>31164346</v>
      </c>
      <c r="J320" s="62">
        <v>32608375</v>
      </c>
      <c r="K320" s="62">
        <v>38677811</v>
      </c>
      <c r="L320" s="62">
        <v>41720862</v>
      </c>
      <c r="M320" s="62">
        <v>36344184</v>
      </c>
      <c r="N320" s="62">
        <v>37320574</v>
      </c>
      <c r="O320" s="62">
        <v>36733844</v>
      </c>
      <c r="P320" s="62">
        <v>46612142</v>
      </c>
      <c r="Q320" s="62">
        <v>43479556</v>
      </c>
      <c r="R320" s="62">
        <v>50897110</v>
      </c>
      <c r="S320" s="62">
        <v>52182244</v>
      </c>
    </row>
    <row r="321" spans="1:19" ht="14.5" x14ac:dyDescent="0.35">
      <c r="A321" t="str">
        <f t="shared" si="14"/>
        <v>Tirol32</v>
      </c>
      <c r="B321">
        <v>321</v>
      </c>
      <c r="C321" s="61" t="s">
        <v>31</v>
      </c>
      <c r="D321" s="61" t="s">
        <v>72</v>
      </c>
      <c r="E321" s="62">
        <v>71000766</v>
      </c>
      <c r="F321" s="62">
        <v>76524123</v>
      </c>
      <c r="G321" s="62">
        <v>81470242</v>
      </c>
      <c r="H321" s="62">
        <v>91241752</v>
      </c>
      <c r="I321" s="62">
        <v>93265663</v>
      </c>
      <c r="J321" s="62">
        <v>100144311</v>
      </c>
      <c r="K321" s="62">
        <v>108453732</v>
      </c>
      <c r="L321" s="62">
        <v>117168214</v>
      </c>
      <c r="M321" s="62">
        <v>125876503</v>
      </c>
      <c r="N321" s="62">
        <v>129317116</v>
      </c>
      <c r="O321" s="62">
        <v>134099052</v>
      </c>
      <c r="P321" s="62">
        <v>154501095</v>
      </c>
      <c r="Q321" s="62">
        <v>166901390</v>
      </c>
      <c r="R321" s="62">
        <v>179972395</v>
      </c>
      <c r="S321" s="62">
        <v>200230959</v>
      </c>
    </row>
    <row r="322" spans="1:19" ht="14.5" x14ac:dyDescent="0.35">
      <c r="A322" t="str">
        <f t="shared" si="14"/>
        <v>Vorarlberg32</v>
      </c>
      <c r="B322">
        <v>322</v>
      </c>
      <c r="C322" s="61" t="s">
        <v>32</v>
      </c>
      <c r="D322" s="61" t="s">
        <v>72</v>
      </c>
      <c r="E322" s="62">
        <v>18424067</v>
      </c>
      <c r="F322" s="62">
        <v>73007467</v>
      </c>
      <c r="G322" s="62">
        <v>35376743</v>
      </c>
      <c r="H322" s="62">
        <v>37275911</v>
      </c>
      <c r="I322" s="62">
        <v>40994135</v>
      </c>
      <c r="J322" s="62">
        <v>43730248</v>
      </c>
      <c r="K322" s="62">
        <v>44184440</v>
      </c>
      <c r="L322" s="62">
        <v>45451555</v>
      </c>
      <c r="M322" s="62">
        <v>56388266</v>
      </c>
      <c r="N322" s="62">
        <v>61348243</v>
      </c>
      <c r="O322" s="62">
        <v>50410790</v>
      </c>
      <c r="P322" s="62">
        <v>49519627</v>
      </c>
      <c r="Q322" s="62">
        <v>49976402</v>
      </c>
      <c r="R322" s="62">
        <v>49886166</v>
      </c>
      <c r="S322" s="62">
        <v>44205066</v>
      </c>
    </row>
    <row r="323" spans="1:19" ht="14.5" x14ac:dyDescent="0.35">
      <c r="A323" t="str">
        <f t="shared" si="14"/>
        <v>Wien32</v>
      </c>
      <c r="B323">
        <v>323</v>
      </c>
      <c r="C323" s="61" t="s">
        <v>33</v>
      </c>
      <c r="D323" s="61" t="s">
        <v>72</v>
      </c>
      <c r="E323" s="62">
        <v>107822701</v>
      </c>
      <c r="F323" s="62">
        <v>99765125</v>
      </c>
      <c r="G323" s="62">
        <v>84845379</v>
      </c>
      <c r="H323" s="62">
        <v>91693559</v>
      </c>
      <c r="I323" s="62">
        <v>97819157</v>
      </c>
      <c r="J323" s="62">
        <v>95387008</v>
      </c>
      <c r="K323" s="62">
        <v>85088329</v>
      </c>
      <c r="L323" s="62">
        <v>93899416</v>
      </c>
      <c r="M323" s="62">
        <v>100251690</v>
      </c>
      <c r="N323" s="62">
        <v>107212505</v>
      </c>
      <c r="O323" s="62">
        <v>118305823</v>
      </c>
      <c r="P323" s="62">
        <v>136622639</v>
      </c>
      <c r="Q323" s="62">
        <v>137145517</v>
      </c>
      <c r="R323" s="62">
        <v>111794377</v>
      </c>
      <c r="S323" s="62">
        <v>103550853</v>
      </c>
    </row>
    <row r="324" spans="1:19" ht="14.5" x14ac:dyDescent="0.35">
      <c r="A324" t="str">
        <f t="shared" si="14"/>
        <v>Österreich32</v>
      </c>
      <c r="B324">
        <v>324</v>
      </c>
      <c r="C324" s="61" t="s">
        <v>34</v>
      </c>
      <c r="D324" s="61" t="s">
        <v>72</v>
      </c>
      <c r="E324" s="62">
        <v>538905019</v>
      </c>
      <c r="F324" s="62">
        <v>586112695</v>
      </c>
      <c r="G324" s="62">
        <v>531364276</v>
      </c>
      <c r="H324" s="62">
        <v>516541321</v>
      </c>
      <c r="I324" s="62">
        <v>554952564</v>
      </c>
      <c r="J324" s="62">
        <v>585438089</v>
      </c>
      <c r="K324" s="62">
        <v>600940622</v>
      </c>
      <c r="L324" s="62">
        <v>647144970</v>
      </c>
      <c r="M324" s="62">
        <v>721291086</v>
      </c>
      <c r="N324" s="62">
        <v>735133074</v>
      </c>
      <c r="O324" s="62">
        <v>752829032</v>
      </c>
      <c r="P324" s="62">
        <v>836719228</v>
      </c>
      <c r="Q324" s="62">
        <v>864359430</v>
      </c>
      <c r="R324" s="62">
        <v>835151977</v>
      </c>
      <c r="S324" s="62">
        <v>896928974</v>
      </c>
    </row>
    <row r="325" spans="1:19" ht="14.5" x14ac:dyDescent="0.35">
      <c r="A325" t="str">
        <f t="shared" si="14"/>
        <v>Burgenland33</v>
      </c>
      <c r="B325">
        <v>325</v>
      </c>
      <c r="C325" s="61" t="s">
        <v>25</v>
      </c>
      <c r="D325" s="61" t="s">
        <v>73</v>
      </c>
      <c r="E325" s="62">
        <v>7186581</v>
      </c>
      <c r="F325" s="62">
        <v>5340885</v>
      </c>
      <c r="G325" s="62">
        <v>7078857</v>
      </c>
      <c r="H325" s="62">
        <v>5754221</v>
      </c>
      <c r="I325" s="62">
        <v>6608372</v>
      </c>
      <c r="J325" s="62">
        <v>5232465</v>
      </c>
      <c r="K325" s="62">
        <v>2766038</v>
      </c>
      <c r="L325" s="62">
        <v>3517250</v>
      </c>
      <c r="M325" s="62">
        <v>4012554</v>
      </c>
      <c r="N325" s="62">
        <v>4051278</v>
      </c>
      <c r="O325" s="62">
        <v>6325830</v>
      </c>
      <c r="P325" s="62">
        <v>6423916</v>
      </c>
      <c r="Q325" s="62">
        <v>5673715</v>
      </c>
      <c r="R325" s="62">
        <v>9184473</v>
      </c>
      <c r="S325" s="62">
        <v>10010824</v>
      </c>
    </row>
    <row r="326" spans="1:19" ht="14.5" x14ac:dyDescent="0.35">
      <c r="A326" t="str">
        <f t="shared" ref="A326:A389" si="15">C326&amp;D326</f>
        <v>Kärnten33</v>
      </c>
      <c r="B326">
        <v>326</v>
      </c>
      <c r="C326" s="61" t="s">
        <v>26</v>
      </c>
      <c r="D326" s="61" t="s">
        <v>73</v>
      </c>
      <c r="E326" s="62">
        <v>4063768</v>
      </c>
      <c r="F326" s="62">
        <v>4408414</v>
      </c>
      <c r="G326" s="62">
        <v>4003548</v>
      </c>
      <c r="H326" s="62">
        <v>3592957</v>
      </c>
      <c r="I326" s="62">
        <v>4100113</v>
      </c>
      <c r="J326" s="62">
        <v>4658488</v>
      </c>
      <c r="K326" s="62">
        <v>3601994</v>
      </c>
      <c r="L326" s="62">
        <v>4364432</v>
      </c>
      <c r="M326" s="62">
        <v>3709151</v>
      </c>
      <c r="N326" s="62">
        <v>3818005</v>
      </c>
      <c r="O326" s="62">
        <v>4297446</v>
      </c>
      <c r="P326" s="62">
        <v>7084036</v>
      </c>
      <c r="Q326" s="62">
        <v>9601248</v>
      </c>
      <c r="R326" s="62">
        <v>13578208</v>
      </c>
      <c r="S326" s="62">
        <v>9828714</v>
      </c>
    </row>
    <row r="327" spans="1:19" ht="14.5" x14ac:dyDescent="0.35">
      <c r="A327" t="str">
        <f t="shared" si="15"/>
        <v>Niederösterreich33</v>
      </c>
      <c r="B327">
        <v>327</v>
      </c>
      <c r="C327" s="61" t="s">
        <v>27</v>
      </c>
      <c r="D327" s="61" t="s">
        <v>73</v>
      </c>
      <c r="E327" s="62">
        <v>61350763</v>
      </c>
      <c r="F327" s="62">
        <v>59586608</v>
      </c>
      <c r="G327" s="62">
        <v>65139768</v>
      </c>
      <c r="H327" s="62">
        <v>69834544</v>
      </c>
      <c r="I327" s="62">
        <v>76284664</v>
      </c>
      <c r="J327" s="62">
        <v>88735121</v>
      </c>
      <c r="K327" s="62">
        <v>92030914</v>
      </c>
      <c r="L327" s="62">
        <v>105683272</v>
      </c>
      <c r="M327" s="62">
        <v>119964832</v>
      </c>
      <c r="N327" s="62">
        <v>130885114</v>
      </c>
      <c r="O327" s="62">
        <v>120232140</v>
      </c>
      <c r="P327" s="62">
        <v>144602138</v>
      </c>
      <c r="Q327" s="62">
        <v>170775989</v>
      </c>
      <c r="R327" s="62">
        <v>198235409</v>
      </c>
      <c r="S327" s="62">
        <v>207462255</v>
      </c>
    </row>
    <row r="328" spans="1:19" ht="14.5" x14ac:dyDescent="0.35">
      <c r="A328" t="str">
        <f t="shared" si="15"/>
        <v>Oberösterreich33</v>
      </c>
      <c r="B328">
        <v>328</v>
      </c>
      <c r="C328" s="61" t="s">
        <v>28</v>
      </c>
      <c r="D328" s="61" t="s">
        <v>73</v>
      </c>
      <c r="E328" s="62">
        <v>21169222</v>
      </c>
      <c r="F328" s="62">
        <v>23998926</v>
      </c>
      <c r="G328" s="62">
        <v>31097006</v>
      </c>
      <c r="H328" s="62">
        <v>24797556</v>
      </c>
      <c r="I328" s="62">
        <v>25681635</v>
      </c>
      <c r="J328" s="62">
        <v>22984520</v>
      </c>
      <c r="K328" s="62">
        <v>22926619</v>
      </c>
      <c r="L328" s="62">
        <v>29642430</v>
      </c>
      <c r="M328" s="62">
        <v>26000872</v>
      </c>
      <c r="N328" s="62">
        <v>26228763</v>
      </c>
      <c r="O328" s="62">
        <v>32315973</v>
      </c>
      <c r="P328" s="62">
        <v>33857991</v>
      </c>
      <c r="Q328" s="62">
        <v>31824162</v>
      </c>
      <c r="R328" s="62">
        <v>39283489</v>
      </c>
      <c r="S328" s="62">
        <v>42149825</v>
      </c>
    </row>
    <row r="329" spans="1:19" ht="14.5" x14ac:dyDescent="0.35">
      <c r="A329" t="str">
        <f t="shared" si="15"/>
        <v>Salzburg33</v>
      </c>
      <c r="B329">
        <v>329</v>
      </c>
      <c r="C329" s="61" t="s">
        <v>29</v>
      </c>
      <c r="D329" s="61" t="s">
        <v>73</v>
      </c>
      <c r="E329" s="62">
        <v>38448848</v>
      </c>
      <c r="F329" s="62">
        <v>35232616</v>
      </c>
      <c r="G329" s="62">
        <v>37410402</v>
      </c>
      <c r="H329" s="62">
        <v>35623532</v>
      </c>
      <c r="I329" s="62">
        <v>37517974</v>
      </c>
      <c r="J329" s="62">
        <v>39247783</v>
      </c>
      <c r="K329" s="62">
        <v>43589671</v>
      </c>
      <c r="L329" s="62">
        <v>44114515</v>
      </c>
      <c r="M329" s="62">
        <v>45630706</v>
      </c>
      <c r="N329" s="62">
        <v>45658475</v>
      </c>
      <c r="O329" s="62">
        <v>46135132</v>
      </c>
      <c r="P329" s="62">
        <v>46064419</v>
      </c>
      <c r="Q329" s="62">
        <v>58656809</v>
      </c>
      <c r="R329" s="62">
        <v>66608787</v>
      </c>
      <c r="S329" s="62">
        <v>62978072</v>
      </c>
    </row>
    <row r="330" spans="1:19" ht="14.5" x14ac:dyDescent="0.35">
      <c r="A330" t="str">
        <f t="shared" si="15"/>
        <v>Steiermark33</v>
      </c>
      <c r="B330">
        <v>330</v>
      </c>
      <c r="C330" s="61" t="s">
        <v>30</v>
      </c>
      <c r="D330" s="61" t="s">
        <v>73</v>
      </c>
      <c r="E330" s="62">
        <v>13013280</v>
      </c>
      <c r="F330" s="62">
        <v>13261335</v>
      </c>
      <c r="G330" s="62">
        <v>14736649</v>
      </c>
      <c r="H330" s="62">
        <v>12761547</v>
      </c>
      <c r="I330" s="62">
        <v>14193573</v>
      </c>
      <c r="J330" s="62">
        <v>20596092</v>
      </c>
      <c r="K330" s="62">
        <v>18242752</v>
      </c>
      <c r="L330" s="62">
        <v>20754935</v>
      </c>
      <c r="M330" s="62">
        <v>33710322</v>
      </c>
      <c r="N330" s="62">
        <v>51455802</v>
      </c>
      <c r="O330" s="62">
        <v>62073459</v>
      </c>
      <c r="P330" s="62">
        <v>70447901</v>
      </c>
      <c r="Q330" s="62">
        <v>106852861</v>
      </c>
      <c r="R330" s="62">
        <v>125584273</v>
      </c>
      <c r="S330" s="62">
        <v>161809748</v>
      </c>
    </row>
    <row r="331" spans="1:19" ht="14.5" x14ac:dyDescent="0.35">
      <c r="A331" t="str">
        <f t="shared" si="15"/>
        <v>Tirol33</v>
      </c>
      <c r="B331">
        <v>331</v>
      </c>
      <c r="C331" s="61" t="s">
        <v>31</v>
      </c>
      <c r="D331" s="61" t="s">
        <v>73</v>
      </c>
      <c r="E331" s="62">
        <v>59782012</v>
      </c>
      <c r="F331" s="62">
        <v>62528276</v>
      </c>
      <c r="G331" s="62">
        <v>85786704</v>
      </c>
      <c r="H331" s="62">
        <v>93969597</v>
      </c>
      <c r="I331" s="62">
        <v>106260975</v>
      </c>
      <c r="J331" s="62">
        <v>100323292</v>
      </c>
      <c r="K331" s="62">
        <v>108340981</v>
      </c>
      <c r="L331" s="62">
        <v>107220293</v>
      </c>
      <c r="M331" s="62">
        <v>106511759</v>
      </c>
      <c r="N331" s="62">
        <v>108835079</v>
      </c>
      <c r="O331" s="62">
        <v>98803148</v>
      </c>
      <c r="P331" s="62">
        <v>97157760</v>
      </c>
      <c r="Q331" s="62">
        <v>89497433</v>
      </c>
      <c r="R331" s="62">
        <v>102382028</v>
      </c>
      <c r="S331" s="62">
        <v>116047760</v>
      </c>
    </row>
    <row r="332" spans="1:19" ht="14.5" x14ac:dyDescent="0.35">
      <c r="A332" t="str">
        <f t="shared" si="15"/>
        <v>Vorarlberg33</v>
      </c>
      <c r="B332">
        <v>332</v>
      </c>
      <c r="C332" s="61" t="s">
        <v>32</v>
      </c>
      <c r="D332" s="61" t="s">
        <v>73</v>
      </c>
      <c r="E332" s="62">
        <v>18439882</v>
      </c>
      <c r="F332" s="62">
        <v>25340605</v>
      </c>
      <c r="G332" s="62">
        <v>29567657</v>
      </c>
      <c r="H332" s="62">
        <v>32065149</v>
      </c>
      <c r="I332" s="62">
        <v>37754140</v>
      </c>
      <c r="J332" s="62">
        <v>36667355</v>
      </c>
      <c r="K332" s="62">
        <v>34656514</v>
      </c>
      <c r="L332" s="62">
        <v>36383517</v>
      </c>
      <c r="M332" s="62">
        <v>43262280</v>
      </c>
      <c r="N332" s="62">
        <v>44443084</v>
      </c>
      <c r="O332" s="62">
        <v>43629749</v>
      </c>
      <c r="P332" s="62">
        <v>49104295</v>
      </c>
      <c r="Q332" s="62">
        <v>39245797</v>
      </c>
      <c r="R332" s="62">
        <v>37622851</v>
      </c>
      <c r="S332" s="62">
        <v>48456117</v>
      </c>
    </row>
    <row r="333" spans="1:19" ht="14.5" x14ac:dyDescent="0.35">
      <c r="A333" t="str">
        <f t="shared" si="15"/>
        <v>Wien33</v>
      </c>
      <c r="B333">
        <v>333</v>
      </c>
      <c r="C333" s="61" t="s">
        <v>33</v>
      </c>
      <c r="D333" s="61" t="s">
        <v>73</v>
      </c>
      <c r="E333" s="62">
        <v>74661789</v>
      </c>
      <c r="F333" s="62">
        <v>72096193</v>
      </c>
      <c r="G333" s="62">
        <v>87561489</v>
      </c>
      <c r="H333" s="62">
        <v>48977757</v>
      </c>
      <c r="I333" s="62">
        <v>35674684</v>
      </c>
      <c r="J333" s="62">
        <v>38399039</v>
      </c>
      <c r="K333" s="62">
        <v>43958456</v>
      </c>
      <c r="L333" s="62">
        <v>45911113</v>
      </c>
      <c r="M333" s="62">
        <v>46956618</v>
      </c>
      <c r="N333" s="62">
        <v>57267126</v>
      </c>
      <c r="O333" s="62">
        <v>58019081</v>
      </c>
      <c r="P333" s="62">
        <v>62683659</v>
      </c>
      <c r="Q333" s="62">
        <v>65841033</v>
      </c>
      <c r="R333" s="62">
        <v>69730496</v>
      </c>
      <c r="S333" s="62">
        <v>80115882</v>
      </c>
    </row>
    <row r="334" spans="1:19" ht="14.5" x14ac:dyDescent="0.35">
      <c r="A334" t="str">
        <f t="shared" si="15"/>
        <v>Österreich33</v>
      </c>
      <c r="B334">
        <v>334</v>
      </c>
      <c r="C334" s="61" t="s">
        <v>34</v>
      </c>
      <c r="D334" s="61" t="s">
        <v>73</v>
      </c>
      <c r="E334" s="62">
        <v>298116145</v>
      </c>
      <c r="F334" s="62">
        <v>301793858</v>
      </c>
      <c r="G334" s="62">
        <v>362382080</v>
      </c>
      <c r="H334" s="62">
        <v>327376860</v>
      </c>
      <c r="I334" s="62">
        <v>344076130</v>
      </c>
      <c r="J334" s="62">
        <v>356844155</v>
      </c>
      <c r="K334" s="62">
        <v>370113939</v>
      </c>
      <c r="L334" s="62">
        <v>397591757</v>
      </c>
      <c r="M334" s="62">
        <v>429759094</v>
      </c>
      <c r="N334" s="62">
        <v>472642726</v>
      </c>
      <c r="O334" s="62">
        <v>471831958</v>
      </c>
      <c r="P334" s="62">
        <v>517426115</v>
      </c>
      <c r="Q334" s="62">
        <v>577969047</v>
      </c>
      <c r="R334" s="62">
        <v>662210014</v>
      </c>
      <c r="S334" s="62">
        <v>738859197</v>
      </c>
    </row>
    <row r="335" spans="1:19" ht="14.5" x14ac:dyDescent="0.35">
      <c r="A335" t="str">
        <f t="shared" si="15"/>
        <v>Burgenland34</v>
      </c>
      <c r="B335">
        <v>335</v>
      </c>
      <c r="C335" s="61" t="s">
        <v>25</v>
      </c>
      <c r="D335" s="61" t="s">
        <v>74</v>
      </c>
      <c r="E335" s="62">
        <v>891291</v>
      </c>
      <c r="F335" s="62">
        <v>1156996</v>
      </c>
      <c r="G335" s="62">
        <v>1062489</v>
      </c>
      <c r="H335" s="62">
        <v>1127810</v>
      </c>
      <c r="I335" s="62">
        <v>1167569</v>
      </c>
      <c r="J335" s="62">
        <v>1141706</v>
      </c>
      <c r="K335" s="62">
        <v>1289845</v>
      </c>
      <c r="L335" s="62">
        <v>1125290</v>
      </c>
      <c r="M335" s="62">
        <v>1157803</v>
      </c>
      <c r="N335" s="62">
        <v>992334</v>
      </c>
      <c r="O335" s="62">
        <v>1039341</v>
      </c>
      <c r="P335" s="62">
        <v>1065763</v>
      </c>
      <c r="Q335" s="62">
        <v>1104635</v>
      </c>
      <c r="R335" s="62">
        <v>1063450</v>
      </c>
      <c r="S335" s="62">
        <v>1143652</v>
      </c>
    </row>
    <row r="336" spans="1:19" ht="14.5" x14ac:dyDescent="0.35">
      <c r="A336" t="str">
        <f t="shared" si="15"/>
        <v>Kärnten34</v>
      </c>
      <c r="B336">
        <v>336</v>
      </c>
      <c r="C336" s="61" t="s">
        <v>26</v>
      </c>
      <c r="D336" s="61" t="s">
        <v>74</v>
      </c>
      <c r="E336" s="62">
        <v>13520437</v>
      </c>
      <c r="F336" s="62">
        <v>12262056</v>
      </c>
      <c r="G336" s="62">
        <v>11590217</v>
      </c>
      <c r="H336" s="62">
        <v>10772014</v>
      </c>
      <c r="I336" s="62">
        <v>10999103</v>
      </c>
      <c r="J336" s="62">
        <v>11263851</v>
      </c>
      <c r="K336" s="62">
        <v>12993157</v>
      </c>
      <c r="L336" s="62">
        <v>15082750</v>
      </c>
      <c r="M336" s="62">
        <v>12822184</v>
      </c>
      <c r="N336" s="62">
        <v>14073618</v>
      </c>
      <c r="O336" s="62">
        <v>13729670</v>
      </c>
      <c r="P336" s="62">
        <v>17382225</v>
      </c>
      <c r="Q336" s="62">
        <v>19339553</v>
      </c>
      <c r="R336" s="62">
        <v>18981839</v>
      </c>
      <c r="S336" s="62">
        <v>20449634</v>
      </c>
    </row>
    <row r="337" spans="1:19" ht="14.5" x14ac:dyDescent="0.35">
      <c r="A337" t="str">
        <f t="shared" si="15"/>
        <v>Niederösterreich34</v>
      </c>
      <c r="B337">
        <v>337</v>
      </c>
      <c r="C337" s="61" t="s">
        <v>27</v>
      </c>
      <c r="D337" s="61" t="s">
        <v>74</v>
      </c>
      <c r="E337" s="62">
        <v>68622181</v>
      </c>
      <c r="F337" s="62">
        <v>75019608</v>
      </c>
      <c r="G337" s="62">
        <v>52733749</v>
      </c>
      <c r="H337" s="62">
        <v>77244732</v>
      </c>
      <c r="I337" s="62">
        <v>94198563</v>
      </c>
      <c r="J337" s="62">
        <v>88532690</v>
      </c>
      <c r="K337" s="62">
        <v>82560037</v>
      </c>
      <c r="L337" s="62">
        <v>76584575</v>
      </c>
      <c r="M337" s="62">
        <v>93165360</v>
      </c>
      <c r="N337" s="62">
        <v>98431698</v>
      </c>
      <c r="O337" s="62">
        <v>67814778</v>
      </c>
      <c r="P337" s="62">
        <v>56139266</v>
      </c>
      <c r="Q337" s="62">
        <v>58151802</v>
      </c>
      <c r="R337" s="62">
        <v>24414720</v>
      </c>
      <c r="S337" s="62">
        <v>32005487</v>
      </c>
    </row>
    <row r="338" spans="1:19" ht="14.5" x14ac:dyDescent="0.35">
      <c r="A338" t="str">
        <f t="shared" si="15"/>
        <v>Oberösterreich34</v>
      </c>
      <c r="B338">
        <v>338</v>
      </c>
      <c r="C338" s="61" t="s">
        <v>28</v>
      </c>
      <c r="D338" s="61" t="s">
        <v>74</v>
      </c>
      <c r="E338" s="62">
        <v>33185930</v>
      </c>
      <c r="F338" s="62">
        <v>40967348</v>
      </c>
      <c r="G338" s="62">
        <v>46486214</v>
      </c>
      <c r="H338" s="62">
        <v>43389950</v>
      </c>
      <c r="I338" s="62">
        <v>35937135</v>
      </c>
      <c r="J338" s="62">
        <v>38470773</v>
      </c>
      <c r="K338" s="62">
        <v>39847963</v>
      </c>
      <c r="L338" s="62">
        <v>37916444</v>
      </c>
      <c r="M338" s="62">
        <v>42755535</v>
      </c>
      <c r="N338" s="62">
        <v>41930746</v>
      </c>
      <c r="O338" s="62">
        <v>35684045</v>
      </c>
      <c r="P338" s="62">
        <v>42054077</v>
      </c>
      <c r="Q338" s="62">
        <v>71599107</v>
      </c>
      <c r="R338" s="62">
        <v>56056948</v>
      </c>
      <c r="S338" s="62">
        <v>55988204</v>
      </c>
    </row>
    <row r="339" spans="1:19" ht="14.5" x14ac:dyDescent="0.35">
      <c r="A339" t="str">
        <f t="shared" si="15"/>
        <v>Salzburg34</v>
      </c>
      <c r="B339">
        <v>339</v>
      </c>
      <c r="C339" s="61" t="s">
        <v>29</v>
      </c>
      <c r="D339" s="61" t="s">
        <v>74</v>
      </c>
      <c r="E339" s="62">
        <v>61507163</v>
      </c>
      <c r="F339" s="62">
        <v>62503067</v>
      </c>
      <c r="G339" s="62">
        <v>65188454</v>
      </c>
      <c r="H339" s="62">
        <v>65192334</v>
      </c>
      <c r="I339" s="62">
        <v>72499518</v>
      </c>
      <c r="J339" s="62">
        <v>71960987</v>
      </c>
      <c r="K339" s="62">
        <v>74361371</v>
      </c>
      <c r="L339" s="62">
        <v>72370774</v>
      </c>
      <c r="M339" s="62">
        <v>76919066</v>
      </c>
      <c r="N339" s="62">
        <v>79736801</v>
      </c>
      <c r="O339" s="62">
        <v>92787341</v>
      </c>
      <c r="P339" s="62">
        <v>95454946</v>
      </c>
      <c r="Q339" s="62">
        <v>101311672</v>
      </c>
      <c r="R339" s="62">
        <v>107560502</v>
      </c>
      <c r="S339" s="62">
        <v>107888168</v>
      </c>
    </row>
    <row r="340" spans="1:19" ht="14.5" x14ac:dyDescent="0.35">
      <c r="A340" t="str">
        <f t="shared" si="15"/>
        <v>Steiermark34</v>
      </c>
      <c r="B340">
        <v>340</v>
      </c>
      <c r="C340" s="61" t="s">
        <v>30</v>
      </c>
      <c r="D340" s="61" t="s">
        <v>74</v>
      </c>
      <c r="E340" s="62">
        <v>6918145</v>
      </c>
      <c r="F340" s="62">
        <v>6632990</v>
      </c>
      <c r="G340" s="62">
        <v>6320385</v>
      </c>
      <c r="H340" s="62">
        <v>5942830</v>
      </c>
      <c r="I340" s="62">
        <v>6161198</v>
      </c>
      <c r="J340" s="62">
        <v>6472794</v>
      </c>
      <c r="K340" s="62">
        <v>6458249</v>
      </c>
      <c r="L340" s="62">
        <v>6809769</v>
      </c>
      <c r="M340" s="62">
        <v>10097053</v>
      </c>
      <c r="N340" s="62">
        <v>13105952</v>
      </c>
      <c r="O340" s="62">
        <v>14870737</v>
      </c>
      <c r="P340" s="62">
        <v>20447092</v>
      </c>
      <c r="Q340" s="62">
        <v>25046352</v>
      </c>
      <c r="R340" s="62">
        <v>27563843</v>
      </c>
      <c r="S340" s="62">
        <v>32720994</v>
      </c>
    </row>
    <row r="341" spans="1:19" ht="14.5" x14ac:dyDescent="0.35">
      <c r="A341" t="str">
        <f t="shared" si="15"/>
        <v>Tirol34</v>
      </c>
      <c r="B341">
        <v>341</v>
      </c>
      <c r="C341" s="61" t="s">
        <v>31</v>
      </c>
      <c r="D341" s="61" t="s">
        <v>74</v>
      </c>
      <c r="E341" s="62">
        <v>8391817</v>
      </c>
      <c r="F341" s="62">
        <v>9354061</v>
      </c>
      <c r="G341" s="62">
        <v>12308475</v>
      </c>
      <c r="H341" s="62">
        <v>11396782</v>
      </c>
      <c r="I341" s="62">
        <v>15586254</v>
      </c>
      <c r="J341" s="62">
        <v>13500056</v>
      </c>
      <c r="K341" s="62">
        <v>17600145</v>
      </c>
      <c r="L341" s="62">
        <v>16298254</v>
      </c>
      <c r="M341" s="62">
        <v>19841033</v>
      </c>
      <c r="N341" s="62">
        <v>23751551</v>
      </c>
      <c r="O341" s="62">
        <v>25796354</v>
      </c>
      <c r="P341" s="62">
        <v>26309998</v>
      </c>
      <c r="Q341" s="62">
        <v>18165024</v>
      </c>
      <c r="R341" s="62">
        <v>19635714</v>
      </c>
      <c r="S341" s="62">
        <v>17469313</v>
      </c>
    </row>
    <row r="342" spans="1:19" ht="14.5" x14ac:dyDescent="0.35">
      <c r="A342" t="str">
        <f t="shared" si="15"/>
        <v>Vorarlberg34</v>
      </c>
      <c r="B342">
        <v>342</v>
      </c>
      <c r="C342" s="61" t="s">
        <v>32</v>
      </c>
      <c r="D342" s="61" t="s">
        <v>74</v>
      </c>
      <c r="E342" s="62">
        <v>23555287</v>
      </c>
      <c r="F342" s="62">
        <v>23420964</v>
      </c>
      <c r="G342" s="62">
        <v>22256952</v>
      </c>
      <c r="H342" s="62">
        <v>25878314</v>
      </c>
      <c r="I342" s="62">
        <v>25296203</v>
      </c>
      <c r="J342" s="62">
        <v>25914174</v>
      </c>
      <c r="K342" s="62">
        <v>25780424</v>
      </c>
      <c r="L342" s="62">
        <v>25353978</v>
      </c>
      <c r="M342" s="62">
        <v>25754636</v>
      </c>
      <c r="N342" s="62">
        <v>25096313</v>
      </c>
      <c r="O342" s="62">
        <v>184375859</v>
      </c>
      <c r="P342" s="62">
        <v>267865690</v>
      </c>
      <c r="Q342" s="62">
        <v>291832924</v>
      </c>
      <c r="R342" s="62">
        <v>127775279</v>
      </c>
      <c r="S342" s="62">
        <v>121918154</v>
      </c>
    </row>
    <row r="343" spans="1:19" ht="14.5" x14ac:dyDescent="0.35">
      <c r="A343" t="str">
        <f t="shared" si="15"/>
        <v>Wien34</v>
      </c>
      <c r="B343">
        <v>343</v>
      </c>
      <c r="C343" s="61" t="s">
        <v>33</v>
      </c>
      <c r="D343" s="61" t="s">
        <v>74</v>
      </c>
      <c r="E343" s="62">
        <v>238875959</v>
      </c>
      <c r="F343" s="62">
        <v>246714085</v>
      </c>
      <c r="G343" s="62">
        <v>316047890</v>
      </c>
      <c r="H343" s="62">
        <v>251323612</v>
      </c>
      <c r="I343" s="62">
        <v>262315762</v>
      </c>
      <c r="J343" s="62">
        <v>235456321</v>
      </c>
      <c r="K343" s="62">
        <v>235922001</v>
      </c>
      <c r="L343" s="62">
        <v>238265420</v>
      </c>
      <c r="M343" s="62">
        <v>249623039</v>
      </c>
      <c r="N343" s="62">
        <v>249321549</v>
      </c>
      <c r="O343" s="62">
        <v>102583391</v>
      </c>
      <c r="P343" s="62">
        <v>58452806</v>
      </c>
      <c r="Q343" s="62">
        <v>69264068</v>
      </c>
      <c r="R343" s="62">
        <v>210143451</v>
      </c>
      <c r="S343" s="62">
        <v>180062068</v>
      </c>
    </row>
    <row r="344" spans="1:19" ht="14.5" x14ac:dyDescent="0.35">
      <c r="A344" t="str">
        <f t="shared" si="15"/>
        <v>Österreich34</v>
      </c>
      <c r="B344">
        <v>344</v>
      </c>
      <c r="C344" s="61" t="s">
        <v>34</v>
      </c>
      <c r="D344" s="61" t="s">
        <v>74</v>
      </c>
      <c r="E344" s="62">
        <v>455468210</v>
      </c>
      <c r="F344" s="62">
        <v>478031175</v>
      </c>
      <c r="G344" s="62">
        <v>533994825</v>
      </c>
      <c r="H344" s="62">
        <v>492268378</v>
      </c>
      <c r="I344" s="62">
        <v>524161305</v>
      </c>
      <c r="J344" s="62">
        <v>492713352</v>
      </c>
      <c r="K344" s="62">
        <v>496813192</v>
      </c>
      <c r="L344" s="62">
        <v>489807254</v>
      </c>
      <c r="M344" s="62">
        <v>532135709</v>
      </c>
      <c r="N344" s="62">
        <v>546440562</v>
      </c>
      <c r="O344" s="62">
        <v>538681516</v>
      </c>
      <c r="P344" s="62">
        <v>585171863</v>
      </c>
      <c r="Q344" s="62">
        <v>655815137</v>
      </c>
      <c r="R344" s="62">
        <v>593195746</v>
      </c>
      <c r="S344" s="62">
        <v>569645674</v>
      </c>
    </row>
    <row r="345" spans="1:19" ht="14.5" x14ac:dyDescent="0.35">
      <c r="A345" t="str">
        <f t="shared" si="15"/>
        <v>Burgenland35</v>
      </c>
      <c r="B345">
        <v>345</v>
      </c>
      <c r="C345" s="61" t="s">
        <v>25</v>
      </c>
      <c r="D345" s="61" t="s">
        <v>75</v>
      </c>
      <c r="E345" s="62">
        <v>466544</v>
      </c>
      <c r="F345" s="62">
        <v>525343</v>
      </c>
      <c r="G345" s="62">
        <v>526534</v>
      </c>
      <c r="H345" s="62">
        <v>915685</v>
      </c>
      <c r="I345" s="62">
        <v>1442412</v>
      </c>
      <c r="J345" s="62">
        <v>2191063</v>
      </c>
      <c r="K345" s="62">
        <v>2230463</v>
      </c>
      <c r="L345" s="62">
        <v>2907541</v>
      </c>
      <c r="M345" s="62">
        <v>3032763</v>
      </c>
      <c r="N345" s="62">
        <v>3781772</v>
      </c>
      <c r="O345" s="62">
        <v>3629221</v>
      </c>
      <c r="P345" s="62">
        <v>5007461</v>
      </c>
      <c r="Q345" s="62">
        <v>6421211</v>
      </c>
      <c r="R345" s="62">
        <v>7533362</v>
      </c>
      <c r="S345" s="62">
        <v>7383986</v>
      </c>
    </row>
    <row r="346" spans="1:19" ht="14.5" x14ac:dyDescent="0.35">
      <c r="A346" t="str">
        <f t="shared" si="15"/>
        <v>Kärnten35</v>
      </c>
      <c r="B346">
        <v>346</v>
      </c>
      <c r="C346" s="61" t="s">
        <v>26</v>
      </c>
      <c r="D346" s="61" t="s">
        <v>75</v>
      </c>
      <c r="E346" s="62">
        <v>814600</v>
      </c>
      <c r="F346" s="62">
        <v>1183910</v>
      </c>
      <c r="G346" s="62">
        <v>1029079</v>
      </c>
      <c r="H346" s="62">
        <v>1144808</v>
      </c>
      <c r="I346" s="62">
        <v>1102602</v>
      </c>
      <c r="J346" s="62">
        <v>1770048</v>
      </c>
      <c r="K346" s="62">
        <v>1608568</v>
      </c>
      <c r="L346" s="62">
        <v>1706263</v>
      </c>
      <c r="M346" s="62">
        <v>1439858</v>
      </c>
      <c r="N346" s="62">
        <v>1918868</v>
      </c>
      <c r="O346" s="62">
        <v>1662803</v>
      </c>
      <c r="P346" s="62">
        <v>1628128</v>
      </c>
      <c r="Q346" s="62">
        <v>2247575</v>
      </c>
      <c r="R346" s="62">
        <v>2411860</v>
      </c>
      <c r="S346" s="62">
        <v>1399539</v>
      </c>
    </row>
    <row r="347" spans="1:19" ht="14.5" x14ac:dyDescent="0.35">
      <c r="A347" t="str">
        <f t="shared" si="15"/>
        <v>Niederösterreich35</v>
      </c>
      <c r="B347">
        <v>347</v>
      </c>
      <c r="C347" s="61" t="s">
        <v>27</v>
      </c>
      <c r="D347" s="61" t="s">
        <v>75</v>
      </c>
      <c r="E347" s="62">
        <v>30957696</v>
      </c>
      <c r="F347" s="62">
        <v>17030694</v>
      </c>
      <c r="G347" s="62">
        <v>19071013</v>
      </c>
      <c r="H347" s="62">
        <v>19603648</v>
      </c>
      <c r="I347" s="62">
        <v>25163997</v>
      </c>
      <c r="J347" s="62">
        <v>50598374</v>
      </c>
      <c r="K347" s="62">
        <v>50656085</v>
      </c>
      <c r="L347" s="62">
        <v>56197778</v>
      </c>
      <c r="M347" s="62">
        <v>70093008</v>
      </c>
      <c r="N347" s="62">
        <v>64379389</v>
      </c>
      <c r="O347" s="62">
        <v>70741001</v>
      </c>
      <c r="P347" s="62">
        <v>83110467</v>
      </c>
      <c r="Q347" s="62">
        <v>93215816</v>
      </c>
      <c r="R347" s="62">
        <v>92765771</v>
      </c>
      <c r="S347" s="62">
        <v>83816514</v>
      </c>
    </row>
    <row r="348" spans="1:19" ht="14.5" x14ac:dyDescent="0.35">
      <c r="A348" t="str">
        <f t="shared" si="15"/>
        <v>Oberösterreich35</v>
      </c>
      <c r="B348">
        <v>348</v>
      </c>
      <c r="C348" s="61" t="s">
        <v>28</v>
      </c>
      <c r="D348" s="61" t="s">
        <v>75</v>
      </c>
      <c r="E348" s="62">
        <v>53047042</v>
      </c>
      <c r="F348" s="62">
        <v>76026860</v>
      </c>
      <c r="G348" s="62">
        <v>79111216</v>
      </c>
      <c r="H348" s="62">
        <v>80964556</v>
      </c>
      <c r="I348" s="62">
        <v>74311579</v>
      </c>
      <c r="J348" s="62">
        <v>62470577</v>
      </c>
      <c r="K348" s="62">
        <v>63818698</v>
      </c>
      <c r="L348" s="62">
        <v>62701234</v>
      </c>
      <c r="M348" s="62">
        <v>67952213</v>
      </c>
      <c r="N348" s="62">
        <v>69218073</v>
      </c>
      <c r="O348" s="62">
        <v>65284710</v>
      </c>
      <c r="P348" s="62">
        <v>67455584</v>
      </c>
      <c r="Q348" s="62">
        <v>75006113</v>
      </c>
      <c r="R348" s="62">
        <v>75365097</v>
      </c>
      <c r="S348" s="62">
        <v>77236408</v>
      </c>
    </row>
    <row r="349" spans="1:19" ht="14.5" x14ac:dyDescent="0.35">
      <c r="A349" t="str">
        <f t="shared" si="15"/>
        <v>Salzburg35</v>
      </c>
      <c r="B349">
        <v>349</v>
      </c>
      <c r="C349" s="61" t="s">
        <v>29</v>
      </c>
      <c r="D349" s="61" t="s">
        <v>75</v>
      </c>
      <c r="E349" s="62">
        <v>2862044</v>
      </c>
      <c r="F349" s="62">
        <v>3059762</v>
      </c>
      <c r="G349" s="62">
        <v>3715693</v>
      </c>
      <c r="H349" s="62">
        <v>3693674</v>
      </c>
      <c r="I349" s="62">
        <v>3872359</v>
      </c>
      <c r="J349" s="62">
        <v>4995566</v>
      </c>
      <c r="K349" s="62">
        <v>4806002</v>
      </c>
      <c r="L349" s="62">
        <v>5285681</v>
      </c>
      <c r="M349" s="62">
        <v>5003448</v>
      </c>
      <c r="N349" s="62">
        <v>6873469</v>
      </c>
      <c r="O349" s="62">
        <v>8213468</v>
      </c>
      <c r="P349" s="62">
        <v>8300145</v>
      </c>
      <c r="Q349" s="62">
        <v>7951542</v>
      </c>
      <c r="R349" s="62">
        <v>7573071</v>
      </c>
      <c r="S349" s="62">
        <v>7955801</v>
      </c>
    </row>
    <row r="350" spans="1:19" ht="14.5" x14ac:dyDescent="0.35">
      <c r="A350" t="str">
        <f t="shared" si="15"/>
        <v>Steiermark35</v>
      </c>
      <c r="B350">
        <v>350</v>
      </c>
      <c r="C350" s="61" t="s">
        <v>30</v>
      </c>
      <c r="D350" s="61" t="s">
        <v>75</v>
      </c>
      <c r="E350" s="62">
        <v>27094454</v>
      </c>
      <c r="F350" s="62">
        <v>29951470</v>
      </c>
      <c r="G350" s="62">
        <v>31709986</v>
      </c>
      <c r="H350" s="62">
        <v>22270515</v>
      </c>
      <c r="I350" s="62">
        <v>33903468</v>
      </c>
      <c r="J350" s="62">
        <v>39446880</v>
      </c>
      <c r="K350" s="62">
        <v>48289813</v>
      </c>
      <c r="L350" s="62">
        <v>66976623</v>
      </c>
      <c r="M350" s="62">
        <v>50676506</v>
      </c>
      <c r="N350" s="62">
        <v>46244677</v>
      </c>
      <c r="O350" s="62">
        <v>46361005</v>
      </c>
      <c r="P350" s="62">
        <v>86486250</v>
      </c>
      <c r="Q350" s="62">
        <v>131993690</v>
      </c>
      <c r="R350" s="62">
        <v>89155604</v>
      </c>
      <c r="S350" s="62">
        <v>81714984</v>
      </c>
    </row>
    <row r="351" spans="1:19" ht="14.5" x14ac:dyDescent="0.35">
      <c r="A351" t="str">
        <f t="shared" si="15"/>
        <v>Tirol35</v>
      </c>
      <c r="B351">
        <v>351</v>
      </c>
      <c r="C351" s="61" t="s">
        <v>31</v>
      </c>
      <c r="D351" s="61" t="s">
        <v>75</v>
      </c>
      <c r="E351" s="62">
        <v>55540923</v>
      </c>
      <c r="F351" s="62">
        <v>59377537</v>
      </c>
      <c r="G351" s="62">
        <v>46404070</v>
      </c>
      <c r="H351" s="62">
        <v>31413274</v>
      </c>
      <c r="I351" s="62">
        <v>23518079</v>
      </c>
      <c r="J351" s="62">
        <v>50756898</v>
      </c>
      <c r="K351" s="62">
        <v>48134358</v>
      </c>
      <c r="L351" s="62">
        <v>34178910</v>
      </c>
      <c r="M351" s="62">
        <v>33127740</v>
      </c>
      <c r="N351" s="62">
        <v>26671708</v>
      </c>
      <c r="O351" s="62">
        <v>44345588</v>
      </c>
      <c r="P351" s="62">
        <v>43758862</v>
      </c>
      <c r="Q351" s="62">
        <v>24500142</v>
      </c>
      <c r="R351" s="62">
        <v>20411350</v>
      </c>
      <c r="S351" s="62">
        <v>9765558</v>
      </c>
    </row>
    <row r="352" spans="1:19" ht="14.5" x14ac:dyDescent="0.35">
      <c r="A352" t="str">
        <f t="shared" si="15"/>
        <v>Vorarlberg35</v>
      </c>
      <c r="B352">
        <v>352</v>
      </c>
      <c r="C352" s="61" t="s">
        <v>32</v>
      </c>
      <c r="D352" s="61" t="s">
        <v>75</v>
      </c>
      <c r="E352" s="62">
        <v>2306830</v>
      </c>
      <c r="F352" s="62">
        <v>2603875</v>
      </c>
      <c r="G352" s="62">
        <v>3057958</v>
      </c>
      <c r="H352" s="62">
        <v>3654328</v>
      </c>
      <c r="I352" s="62">
        <v>3192263</v>
      </c>
      <c r="J352" s="62">
        <v>3125494</v>
      </c>
      <c r="K352" s="62">
        <v>3150968</v>
      </c>
      <c r="L352" s="62">
        <v>1981356</v>
      </c>
      <c r="M352" s="62">
        <v>2649525</v>
      </c>
      <c r="N352" s="62">
        <v>3185607</v>
      </c>
      <c r="O352" s="62">
        <v>3448838</v>
      </c>
      <c r="P352" s="62">
        <v>4214924</v>
      </c>
      <c r="Q352" s="62">
        <v>7740869</v>
      </c>
      <c r="R352" s="62">
        <v>4923827</v>
      </c>
      <c r="S352" s="62">
        <v>3255534</v>
      </c>
    </row>
    <row r="353" spans="1:19" ht="14.5" x14ac:dyDescent="0.35">
      <c r="A353" t="str">
        <f t="shared" si="15"/>
        <v>Wien35</v>
      </c>
      <c r="B353">
        <v>353</v>
      </c>
      <c r="C353" s="61" t="s">
        <v>33</v>
      </c>
      <c r="D353" s="61" t="s">
        <v>75</v>
      </c>
      <c r="E353" s="62">
        <v>24641062</v>
      </c>
      <c r="F353" s="62">
        <v>12596243</v>
      </c>
      <c r="G353" s="62">
        <v>7957313</v>
      </c>
      <c r="H353" s="62">
        <v>9426004</v>
      </c>
      <c r="I353" s="62">
        <v>17628837</v>
      </c>
      <c r="J353" s="62">
        <v>11979926</v>
      </c>
      <c r="K353" s="62">
        <v>7796534</v>
      </c>
      <c r="L353" s="62">
        <v>15664253</v>
      </c>
      <c r="M353" s="62">
        <v>17191766</v>
      </c>
      <c r="N353" s="62">
        <v>12734805</v>
      </c>
      <c r="O353" s="62">
        <v>3997600</v>
      </c>
      <c r="P353" s="62">
        <v>4660192</v>
      </c>
      <c r="Q353" s="62">
        <v>4068942</v>
      </c>
      <c r="R353" s="62">
        <v>13421135</v>
      </c>
      <c r="S353" s="62">
        <v>57285115</v>
      </c>
    </row>
    <row r="354" spans="1:19" ht="14.5" x14ac:dyDescent="0.35">
      <c r="A354" t="str">
        <f t="shared" si="15"/>
        <v>Österreich35</v>
      </c>
      <c r="B354">
        <v>354</v>
      </c>
      <c r="C354" s="61" t="s">
        <v>34</v>
      </c>
      <c r="D354" s="61" t="s">
        <v>75</v>
      </c>
      <c r="E354" s="62">
        <v>197731195</v>
      </c>
      <c r="F354" s="62">
        <v>202355694</v>
      </c>
      <c r="G354" s="62">
        <v>192582862</v>
      </c>
      <c r="H354" s="62">
        <v>173086492</v>
      </c>
      <c r="I354" s="62">
        <v>184135596</v>
      </c>
      <c r="J354" s="62">
        <v>227334826</v>
      </c>
      <c r="K354" s="62">
        <v>230491489</v>
      </c>
      <c r="L354" s="62">
        <v>247599639</v>
      </c>
      <c r="M354" s="62">
        <v>251166827</v>
      </c>
      <c r="N354" s="62">
        <v>235008368</v>
      </c>
      <c r="O354" s="62">
        <v>247684234</v>
      </c>
      <c r="P354" s="62">
        <v>304622013</v>
      </c>
      <c r="Q354" s="62">
        <v>353145900</v>
      </c>
      <c r="R354" s="62">
        <v>313561077</v>
      </c>
      <c r="S354" s="62">
        <v>329813439</v>
      </c>
    </row>
    <row r="355" spans="1:19" ht="14.5" x14ac:dyDescent="0.35">
      <c r="A355" t="str">
        <f t="shared" si="15"/>
        <v>Burgenland36</v>
      </c>
      <c r="B355">
        <v>355</v>
      </c>
      <c r="C355" s="61" t="s">
        <v>25</v>
      </c>
      <c r="D355" s="61" t="s">
        <v>76</v>
      </c>
      <c r="E355" s="62">
        <v>42036</v>
      </c>
      <c r="F355" s="62">
        <v>68387</v>
      </c>
      <c r="G355" s="62">
        <v>62621</v>
      </c>
      <c r="H355" s="62">
        <v>36520</v>
      </c>
      <c r="I355" s="62">
        <v>70268</v>
      </c>
      <c r="J355" s="62">
        <v>129557</v>
      </c>
      <c r="K355" s="62">
        <v>47512</v>
      </c>
      <c r="L355" s="62">
        <v>7064</v>
      </c>
      <c r="M355" s="62">
        <v>37641</v>
      </c>
      <c r="N355" s="62">
        <v>8127</v>
      </c>
      <c r="O355" s="62">
        <v>4629</v>
      </c>
      <c r="P355" s="62">
        <v>3566</v>
      </c>
      <c r="Q355" s="62">
        <v>3372</v>
      </c>
      <c r="R355" s="62">
        <v>11914</v>
      </c>
      <c r="S355" s="62">
        <v>9456</v>
      </c>
    </row>
    <row r="356" spans="1:19" ht="14.5" x14ac:dyDescent="0.35">
      <c r="A356" t="str">
        <f t="shared" si="15"/>
        <v>Kärnten36</v>
      </c>
      <c r="B356">
        <v>356</v>
      </c>
      <c r="C356" s="61" t="s">
        <v>26</v>
      </c>
      <c r="D356" s="61" t="s">
        <v>76</v>
      </c>
      <c r="E356" s="62">
        <v>2422123</v>
      </c>
      <c r="F356" s="62">
        <v>3710963</v>
      </c>
      <c r="G356" s="62">
        <v>5216213</v>
      </c>
      <c r="H356" s="62">
        <v>4545187</v>
      </c>
      <c r="I356" s="62">
        <v>4095746</v>
      </c>
      <c r="J356" s="62">
        <v>3541398</v>
      </c>
      <c r="K356" s="62">
        <v>3570141</v>
      </c>
      <c r="L356" s="62">
        <v>5068840</v>
      </c>
      <c r="M356" s="62">
        <v>4711411</v>
      </c>
      <c r="N356" s="62">
        <v>3523387</v>
      </c>
      <c r="O356" s="62">
        <v>2877626</v>
      </c>
      <c r="P356" s="62">
        <v>3304841</v>
      </c>
      <c r="Q356" s="62">
        <v>3774350</v>
      </c>
      <c r="R356" s="62">
        <v>2593858</v>
      </c>
      <c r="S356" s="62">
        <v>2126477</v>
      </c>
    </row>
    <row r="357" spans="1:19" ht="14.5" x14ac:dyDescent="0.35">
      <c r="A357" t="str">
        <f t="shared" si="15"/>
        <v>Niederösterreich36</v>
      </c>
      <c r="B357">
        <v>357</v>
      </c>
      <c r="C357" s="61" t="s">
        <v>27</v>
      </c>
      <c r="D357" s="61" t="s">
        <v>76</v>
      </c>
      <c r="E357" s="62">
        <v>6210120</v>
      </c>
      <c r="F357" s="62">
        <v>8378536</v>
      </c>
      <c r="G357" s="62">
        <v>10574917</v>
      </c>
      <c r="H357" s="62">
        <v>9946055</v>
      </c>
      <c r="I357" s="62">
        <v>13405729</v>
      </c>
      <c r="J357" s="62">
        <v>13701099</v>
      </c>
      <c r="K357" s="62">
        <v>14617120</v>
      </c>
      <c r="L357" s="62">
        <v>19684478</v>
      </c>
      <c r="M357" s="62">
        <v>24854324</v>
      </c>
      <c r="N357" s="62">
        <v>40795731</v>
      </c>
      <c r="O357" s="62">
        <v>34897455</v>
      </c>
      <c r="P357" s="62">
        <v>41373350</v>
      </c>
      <c r="Q357" s="62">
        <v>54291071</v>
      </c>
      <c r="R357" s="62">
        <v>52056036</v>
      </c>
      <c r="S357" s="62">
        <v>48524403</v>
      </c>
    </row>
    <row r="358" spans="1:19" ht="14.5" x14ac:dyDescent="0.35">
      <c r="A358" t="str">
        <f t="shared" si="15"/>
        <v>Oberösterreich36</v>
      </c>
      <c r="B358">
        <v>358</v>
      </c>
      <c r="C358" s="61" t="s">
        <v>28</v>
      </c>
      <c r="D358" s="61" t="s">
        <v>76</v>
      </c>
      <c r="E358" s="62">
        <v>3835474</v>
      </c>
      <c r="F358" s="62">
        <v>4566898</v>
      </c>
      <c r="G358" s="62">
        <v>4812826</v>
      </c>
      <c r="H358" s="62">
        <v>5909687</v>
      </c>
      <c r="I358" s="62">
        <v>8137764</v>
      </c>
      <c r="J358" s="62">
        <v>19842847</v>
      </c>
      <c r="K358" s="62">
        <v>12527505</v>
      </c>
      <c r="L358" s="62">
        <v>9124974</v>
      </c>
      <c r="M358" s="62">
        <v>6790959</v>
      </c>
      <c r="N358" s="62">
        <v>5914428</v>
      </c>
      <c r="O358" s="62">
        <v>5932689</v>
      </c>
      <c r="P358" s="62">
        <v>5664091</v>
      </c>
      <c r="Q358" s="62">
        <v>5181967</v>
      </c>
      <c r="R358" s="62">
        <v>3979765</v>
      </c>
      <c r="S358" s="62">
        <v>4771068</v>
      </c>
    </row>
    <row r="359" spans="1:19" ht="14.5" x14ac:dyDescent="0.35">
      <c r="A359" t="str">
        <f t="shared" si="15"/>
        <v>Salzburg36</v>
      </c>
      <c r="B359">
        <v>359</v>
      </c>
      <c r="C359" s="61" t="s">
        <v>29</v>
      </c>
      <c r="D359" s="61" t="s">
        <v>76</v>
      </c>
      <c r="E359" s="62">
        <v>202762</v>
      </c>
      <c r="F359" s="62">
        <v>428784</v>
      </c>
      <c r="G359" s="62">
        <v>388050</v>
      </c>
      <c r="H359" s="62">
        <v>285863</v>
      </c>
      <c r="I359" s="62">
        <v>704244</v>
      </c>
      <c r="J359" s="62">
        <v>620203</v>
      </c>
      <c r="K359" s="62">
        <v>354925</v>
      </c>
      <c r="L359" s="62">
        <v>404086</v>
      </c>
      <c r="M359" s="62">
        <v>341056</v>
      </c>
      <c r="N359" s="62">
        <v>154337</v>
      </c>
      <c r="O359" s="62">
        <v>102409</v>
      </c>
      <c r="P359" s="62">
        <v>260423</v>
      </c>
      <c r="Q359" s="62">
        <v>731935</v>
      </c>
      <c r="R359" s="62">
        <v>933813</v>
      </c>
      <c r="S359" s="62">
        <v>1027009</v>
      </c>
    </row>
    <row r="360" spans="1:19" ht="14.5" x14ac:dyDescent="0.35">
      <c r="A360" t="str">
        <f t="shared" si="15"/>
        <v>Steiermark36</v>
      </c>
      <c r="B360">
        <v>360</v>
      </c>
      <c r="C360" s="61" t="s">
        <v>30</v>
      </c>
      <c r="D360" s="61" t="s">
        <v>76</v>
      </c>
      <c r="E360" s="62">
        <v>3753713</v>
      </c>
      <c r="F360" s="62">
        <v>5122174</v>
      </c>
      <c r="G360" s="62">
        <v>6975304</v>
      </c>
      <c r="H360" s="62">
        <v>5852459</v>
      </c>
      <c r="I360" s="62">
        <v>7269079</v>
      </c>
      <c r="J360" s="62">
        <v>9927178</v>
      </c>
      <c r="K360" s="62">
        <v>10825136</v>
      </c>
      <c r="L360" s="62">
        <v>15528424</v>
      </c>
      <c r="M360" s="62">
        <v>14376999</v>
      </c>
      <c r="N360" s="62">
        <v>12413725</v>
      </c>
      <c r="O360" s="62">
        <v>10842434</v>
      </c>
      <c r="P360" s="62">
        <v>10437707</v>
      </c>
      <c r="Q360" s="62">
        <v>15568052</v>
      </c>
      <c r="R360" s="62">
        <v>17171148</v>
      </c>
      <c r="S360" s="62">
        <v>17405585</v>
      </c>
    </row>
    <row r="361" spans="1:19" ht="14.5" x14ac:dyDescent="0.35">
      <c r="A361" t="str">
        <f t="shared" si="15"/>
        <v>Tirol36</v>
      </c>
      <c r="B361">
        <v>361</v>
      </c>
      <c r="C361" s="61" t="s">
        <v>31</v>
      </c>
      <c r="D361" s="61" t="s">
        <v>76</v>
      </c>
      <c r="E361" s="62">
        <v>529456</v>
      </c>
      <c r="F361" s="62">
        <v>698392</v>
      </c>
      <c r="G361" s="62">
        <v>748234</v>
      </c>
      <c r="H361" s="62">
        <v>988223</v>
      </c>
      <c r="I361" s="62">
        <v>1252876</v>
      </c>
      <c r="J361" s="62">
        <v>1208620</v>
      </c>
      <c r="K361" s="62">
        <v>610294</v>
      </c>
      <c r="L361" s="62">
        <v>892548</v>
      </c>
      <c r="M361" s="62">
        <v>606891</v>
      </c>
      <c r="N361" s="62">
        <v>525861</v>
      </c>
      <c r="O361" s="62">
        <v>387104</v>
      </c>
      <c r="P361" s="62">
        <v>455446</v>
      </c>
      <c r="Q361" s="62">
        <v>540935</v>
      </c>
      <c r="R361" s="62">
        <v>606106</v>
      </c>
      <c r="S361" s="62">
        <v>413548</v>
      </c>
    </row>
    <row r="362" spans="1:19" ht="14.5" x14ac:dyDescent="0.35">
      <c r="A362" t="str">
        <f t="shared" si="15"/>
        <v>Vorarlberg36</v>
      </c>
      <c r="B362">
        <v>362</v>
      </c>
      <c r="C362" s="61" t="s">
        <v>32</v>
      </c>
      <c r="D362" s="61" t="s">
        <v>76</v>
      </c>
      <c r="E362" s="62">
        <v>358490</v>
      </c>
      <c r="F362" s="62">
        <v>356962</v>
      </c>
      <c r="G362" s="62">
        <v>483181</v>
      </c>
      <c r="H362" s="62">
        <v>243870</v>
      </c>
      <c r="I362" s="62">
        <v>334957</v>
      </c>
      <c r="J362" s="62">
        <v>390975</v>
      </c>
      <c r="K362" s="62">
        <v>255133</v>
      </c>
      <c r="L362" s="62">
        <v>149501</v>
      </c>
      <c r="M362" s="62">
        <v>276842</v>
      </c>
      <c r="N362" s="62">
        <v>184047</v>
      </c>
      <c r="O362" s="62">
        <v>96278</v>
      </c>
      <c r="P362" s="62">
        <v>189319</v>
      </c>
      <c r="Q362" s="62">
        <v>149559</v>
      </c>
      <c r="R362" s="62">
        <v>172456</v>
      </c>
      <c r="S362" s="62">
        <v>224989</v>
      </c>
    </row>
    <row r="363" spans="1:19" ht="14.5" x14ac:dyDescent="0.35">
      <c r="A363" t="str">
        <f t="shared" si="15"/>
        <v>Wien36</v>
      </c>
      <c r="B363">
        <v>363</v>
      </c>
      <c r="C363" s="61" t="s">
        <v>33</v>
      </c>
      <c r="D363" s="61" t="s">
        <v>76</v>
      </c>
      <c r="E363" s="62">
        <v>555227</v>
      </c>
      <c r="F363" s="62">
        <v>512596</v>
      </c>
      <c r="G363" s="62">
        <v>419645</v>
      </c>
      <c r="H363" s="62">
        <v>272564</v>
      </c>
      <c r="I363" s="62">
        <v>417069</v>
      </c>
      <c r="J363" s="62">
        <v>826327</v>
      </c>
      <c r="K363" s="62">
        <v>462314</v>
      </c>
      <c r="L363" s="62">
        <v>223492</v>
      </c>
      <c r="M363" s="62">
        <v>444790</v>
      </c>
      <c r="N363" s="62">
        <v>355905</v>
      </c>
      <c r="O363" s="62">
        <v>826359</v>
      </c>
      <c r="P363" s="62">
        <v>4112237</v>
      </c>
      <c r="Q363" s="62">
        <v>110710</v>
      </c>
      <c r="R363" s="62">
        <v>171623</v>
      </c>
      <c r="S363" s="62">
        <v>125017</v>
      </c>
    </row>
    <row r="364" spans="1:19" ht="14.5" x14ac:dyDescent="0.35">
      <c r="A364" t="str">
        <f t="shared" si="15"/>
        <v>Österreich36</v>
      </c>
      <c r="B364">
        <v>364</v>
      </c>
      <c r="C364" s="61" t="s">
        <v>34</v>
      </c>
      <c r="D364" s="61" t="s">
        <v>76</v>
      </c>
      <c r="E364" s="62">
        <v>17909401</v>
      </c>
      <c r="F364" s="62">
        <v>23843692</v>
      </c>
      <c r="G364" s="62">
        <v>29680991</v>
      </c>
      <c r="H364" s="62">
        <v>28080428</v>
      </c>
      <c r="I364" s="62">
        <v>35687732</v>
      </c>
      <c r="J364" s="62">
        <v>50188204</v>
      </c>
      <c r="K364" s="62">
        <v>43270080</v>
      </c>
      <c r="L364" s="62">
        <v>51083407</v>
      </c>
      <c r="M364" s="62">
        <v>52440913</v>
      </c>
      <c r="N364" s="62">
        <v>63875548</v>
      </c>
      <c r="O364" s="62">
        <v>55966983</v>
      </c>
      <c r="P364" s="62">
        <v>65800980</v>
      </c>
      <c r="Q364" s="62">
        <v>80351951</v>
      </c>
      <c r="R364" s="62">
        <v>77696719</v>
      </c>
      <c r="S364" s="62">
        <v>74627552</v>
      </c>
    </row>
    <row r="365" spans="1:19" ht="14.5" x14ac:dyDescent="0.35">
      <c r="A365" t="str">
        <f t="shared" si="15"/>
        <v>Burgenland37</v>
      </c>
      <c r="B365">
        <v>365</v>
      </c>
      <c r="C365" s="61" t="s">
        <v>25</v>
      </c>
      <c r="D365" s="61" t="s">
        <v>77</v>
      </c>
      <c r="E365" s="62">
        <v>92398</v>
      </c>
      <c r="F365" s="62">
        <v>125706</v>
      </c>
      <c r="G365" s="62">
        <v>257588</v>
      </c>
      <c r="H365" s="62">
        <v>171685</v>
      </c>
      <c r="I365" s="62">
        <v>201930</v>
      </c>
      <c r="J365" s="62">
        <v>811513</v>
      </c>
      <c r="K365" s="62">
        <v>113989</v>
      </c>
      <c r="L365" s="62">
        <v>95536</v>
      </c>
      <c r="M365" s="62">
        <v>53021</v>
      </c>
      <c r="N365" s="62">
        <v>116644</v>
      </c>
      <c r="O365" s="62">
        <v>60006</v>
      </c>
      <c r="P365" s="62">
        <v>87130</v>
      </c>
      <c r="Q365" s="62">
        <v>79267</v>
      </c>
      <c r="R365" s="62">
        <v>157785</v>
      </c>
      <c r="S365" s="62">
        <v>37559</v>
      </c>
    </row>
    <row r="366" spans="1:19" ht="14.5" x14ac:dyDescent="0.35">
      <c r="A366" t="str">
        <f t="shared" si="15"/>
        <v>Kärnten37</v>
      </c>
      <c r="B366">
        <v>366</v>
      </c>
      <c r="C366" s="61" t="s">
        <v>26</v>
      </c>
      <c r="D366" s="61" t="s">
        <v>77</v>
      </c>
      <c r="E366" s="62">
        <v>325143</v>
      </c>
      <c r="F366" s="62">
        <v>420259</v>
      </c>
      <c r="G366" s="62">
        <v>1024409</v>
      </c>
      <c r="H366" s="62">
        <v>585940</v>
      </c>
      <c r="I366" s="62">
        <v>427390</v>
      </c>
      <c r="J366" s="62">
        <v>1589057</v>
      </c>
      <c r="K366" s="62">
        <v>252725</v>
      </c>
      <c r="L366" s="62">
        <v>269752</v>
      </c>
      <c r="M366" s="62">
        <v>310436</v>
      </c>
      <c r="N366" s="62">
        <v>647591</v>
      </c>
      <c r="O366" s="62">
        <v>524603</v>
      </c>
      <c r="P366" s="62">
        <v>1365145</v>
      </c>
      <c r="Q366" s="62">
        <v>1457508</v>
      </c>
      <c r="R366" s="62">
        <v>1533313</v>
      </c>
      <c r="S366" s="62">
        <v>1119417</v>
      </c>
    </row>
    <row r="367" spans="1:19" ht="14.5" x14ac:dyDescent="0.35">
      <c r="A367" t="str">
        <f t="shared" si="15"/>
        <v>Niederösterreich37</v>
      </c>
      <c r="B367">
        <v>367</v>
      </c>
      <c r="C367" s="61" t="s">
        <v>27</v>
      </c>
      <c r="D367" s="61" t="s">
        <v>77</v>
      </c>
      <c r="E367" s="62">
        <v>3953742</v>
      </c>
      <c r="F367" s="62">
        <v>2215519</v>
      </c>
      <c r="G367" s="62">
        <v>3292863</v>
      </c>
      <c r="H367" s="62">
        <v>2153642</v>
      </c>
      <c r="I367" s="62">
        <v>2493904</v>
      </c>
      <c r="J367" s="62">
        <v>5819480</v>
      </c>
      <c r="K367" s="62">
        <v>2302529</v>
      </c>
      <c r="L367" s="62">
        <v>2698846</v>
      </c>
      <c r="M367" s="62">
        <v>3604207</v>
      </c>
      <c r="N367" s="62">
        <v>3969821</v>
      </c>
      <c r="O367" s="62">
        <v>2777542</v>
      </c>
      <c r="P367" s="62">
        <v>2139695</v>
      </c>
      <c r="Q367" s="62">
        <v>1610856</v>
      </c>
      <c r="R367" s="62">
        <v>3527261</v>
      </c>
      <c r="S367" s="62">
        <v>3184639</v>
      </c>
    </row>
    <row r="368" spans="1:19" ht="14.5" x14ac:dyDescent="0.35">
      <c r="A368" t="str">
        <f t="shared" si="15"/>
        <v>Oberösterreich37</v>
      </c>
      <c r="B368">
        <v>368</v>
      </c>
      <c r="C368" s="61" t="s">
        <v>28</v>
      </c>
      <c r="D368" s="61" t="s">
        <v>77</v>
      </c>
      <c r="E368" s="62">
        <v>11064999</v>
      </c>
      <c r="F368" s="62">
        <v>9199183</v>
      </c>
      <c r="G368" s="62">
        <v>11758962</v>
      </c>
      <c r="H368" s="62">
        <v>12791234</v>
      </c>
      <c r="I368" s="62">
        <v>15059343</v>
      </c>
      <c r="J368" s="62">
        <v>16055598</v>
      </c>
      <c r="K368" s="62">
        <v>14045385</v>
      </c>
      <c r="L368" s="62">
        <v>17654736</v>
      </c>
      <c r="M368" s="62">
        <v>18294914</v>
      </c>
      <c r="N368" s="62">
        <v>10736432</v>
      </c>
      <c r="O368" s="62">
        <v>6091878</v>
      </c>
      <c r="P368" s="62">
        <v>7855558</v>
      </c>
      <c r="Q368" s="62">
        <v>12437345</v>
      </c>
      <c r="R368" s="62">
        <v>10269179</v>
      </c>
      <c r="S368" s="62">
        <v>5966914</v>
      </c>
    </row>
    <row r="369" spans="1:19" ht="14.5" x14ac:dyDescent="0.35">
      <c r="A369" t="str">
        <f t="shared" si="15"/>
        <v>Salzburg37</v>
      </c>
      <c r="B369">
        <v>369</v>
      </c>
      <c r="C369" s="61" t="s">
        <v>29</v>
      </c>
      <c r="D369" s="61" t="s">
        <v>77</v>
      </c>
      <c r="E369" s="62">
        <v>670140</v>
      </c>
      <c r="F369" s="62">
        <v>692246</v>
      </c>
      <c r="G369" s="62">
        <v>1566250</v>
      </c>
      <c r="H369" s="62">
        <v>739934</v>
      </c>
      <c r="I369" s="62">
        <v>875464</v>
      </c>
      <c r="J369" s="62">
        <v>2013004</v>
      </c>
      <c r="K369" s="62">
        <v>362640</v>
      </c>
      <c r="L369" s="62">
        <v>457912</v>
      </c>
      <c r="M369" s="62">
        <v>423884</v>
      </c>
      <c r="N369" s="62">
        <v>614296</v>
      </c>
      <c r="O369" s="62">
        <v>432144</v>
      </c>
      <c r="P369" s="62">
        <v>287622</v>
      </c>
      <c r="Q369" s="62">
        <v>193035</v>
      </c>
      <c r="R369" s="62">
        <v>727178</v>
      </c>
      <c r="S369" s="62">
        <v>134385</v>
      </c>
    </row>
    <row r="370" spans="1:19" ht="14.5" x14ac:dyDescent="0.35">
      <c r="A370" t="str">
        <f t="shared" si="15"/>
        <v>Steiermark37</v>
      </c>
      <c r="B370">
        <v>370</v>
      </c>
      <c r="C370" s="61" t="s">
        <v>30</v>
      </c>
      <c r="D370" s="61" t="s">
        <v>77</v>
      </c>
      <c r="E370" s="62">
        <v>2622647</v>
      </c>
      <c r="F370" s="62">
        <v>4604225</v>
      </c>
      <c r="G370" s="62">
        <v>3057207</v>
      </c>
      <c r="H370" s="62">
        <v>2427760</v>
      </c>
      <c r="I370" s="62">
        <v>1909888</v>
      </c>
      <c r="J370" s="62">
        <v>3757366</v>
      </c>
      <c r="K370" s="62">
        <v>1118416</v>
      </c>
      <c r="L370" s="62">
        <v>760474</v>
      </c>
      <c r="M370" s="62">
        <v>584880</v>
      </c>
      <c r="N370" s="62">
        <v>909414</v>
      </c>
      <c r="O370" s="62">
        <v>572211</v>
      </c>
      <c r="P370" s="62">
        <v>1627852</v>
      </c>
      <c r="Q370" s="62">
        <v>1729166</v>
      </c>
      <c r="R370" s="62">
        <v>4083784</v>
      </c>
      <c r="S370" s="62">
        <v>4362846</v>
      </c>
    </row>
    <row r="371" spans="1:19" ht="14.5" x14ac:dyDescent="0.35">
      <c r="A371" t="str">
        <f t="shared" si="15"/>
        <v>Tirol37</v>
      </c>
      <c r="B371">
        <v>371</v>
      </c>
      <c r="C371" s="61" t="s">
        <v>31</v>
      </c>
      <c r="D371" s="61" t="s">
        <v>77</v>
      </c>
      <c r="E371" s="62">
        <v>967195</v>
      </c>
      <c r="F371" s="62">
        <v>877228</v>
      </c>
      <c r="G371" s="62">
        <v>1041099</v>
      </c>
      <c r="H371" s="62">
        <v>931837</v>
      </c>
      <c r="I371" s="62">
        <v>1225079</v>
      </c>
      <c r="J371" s="62">
        <v>2865818</v>
      </c>
      <c r="K371" s="62">
        <v>706934</v>
      </c>
      <c r="L371" s="62">
        <v>649829</v>
      </c>
      <c r="M371" s="62">
        <v>735344</v>
      </c>
      <c r="N371" s="62">
        <v>874901</v>
      </c>
      <c r="O371" s="62">
        <v>309673</v>
      </c>
      <c r="P371" s="62">
        <v>538660</v>
      </c>
      <c r="Q371" s="62">
        <v>452754</v>
      </c>
      <c r="R371" s="62">
        <v>887232</v>
      </c>
      <c r="S371" s="62">
        <v>718325</v>
      </c>
    </row>
    <row r="372" spans="1:19" ht="14.5" x14ac:dyDescent="0.35">
      <c r="A372" t="str">
        <f t="shared" si="15"/>
        <v>Vorarlberg37</v>
      </c>
      <c r="B372">
        <v>372</v>
      </c>
      <c r="C372" s="61" t="s">
        <v>32</v>
      </c>
      <c r="D372" s="61" t="s">
        <v>77</v>
      </c>
      <c r="E372" s="62">
        <v>239434</v>
      </c>
      <c r="F372" s="62">
        <v>275643</v>
      </c>
      <c r="G372" s="62">
        <v>434166</v>
      </c>
      <c r="H372" s="62">
        <v>320001</v>
      </c>
      <c r="I372" s="62">
        <v>371516</v>
      </c>
      <c r="J372" s="62">
        <v>1562025</v>
      </c>
      <c r="K372" s="62">
        <v>189395</v>
      </c>
      <c r="L372" s="62">
        <v>201140</v>
      </c>
      <c r="M372" s="62">
        <v>105994</v>
      </c>
      <c r="N372" s="62">
        <v>268519</v>
      </c>
      <c r="O372" s="62">
        <v>110609</v>
      </c>
      <c r="P372" s="62">
        <v>166185</v>
      </c>
      <c r="Q372" s="62">
        <v>102166</v>
      </c>
      <c r="R372" s="62">
        <v>280008</v>
      </c>
      <c r="S372" s="62">
        <v>68682</v>
      </c>
    </row>
    <row r="373" spans="1:19" ht="14.5" x14ac:dyDescent="0.35">
      <c r="A373" t="str">
        <f t="shared" si="15"/>
        <v>Wien37</v>
      </c>
      <c r="B373">
        <v>373</v>
      </c>
      <c r="C373" s="61" t="s">
        <v>33</v>
      </c>
      <c r="D373" s="61" t="s">
        <v>77</v>
      </c>
      <c r="E373" s="62">
        <v>40742913</v>
      </c>
      <c r="F373" s="62">
        <v>46108865</v>
      </c>
      <c r="G373" s="62">
        <v>48459311</v>
      </c>
      <c r="H373" s="62">
        <v>59737969</v>
      </c>
      <c r="I373" s="62">
        <v>56293248</v>
      </c>
      <c r="J373" s="62">
        <v>63330648</v>
      </c>
      <c r="K373" s="62">
        <v>35844906</v>
      </c>
      <c r="L373" s="62">
        <v>2938307</v>
      </c>
      <c r="M373" s="62">
        <v>2736655</v>
      </c>
      <c r="N373" s="62">
        <v>4598131</v>
      </c>
      <c r="O373" s="62">
        <v>4805950</v>
      </c>
      <c r="P373" s="62">
        <v>3616017</v>
      </c>
      <c r="Q373" s="62">
        <v>3793039</v>
      </c>
      <c r="R373" s="62">
        <v>4914743</v>
      </c>
      <c r="S373" s="62">
        <v>5188447</v>
      </c>
    </row>
    <row r="374" spans="1:19" ht="14.5" x14ac:dyDescent="0.35">
      <c r="A374" t="str">
        <f t="shared" si="15"/>
        <v>Österreich37</v>
      </c>
      <c r="B374">
        <v>374</v>
      </c>
      <c r="C374" s="61" t="s">
        <v>34</v>
      </c>
      <c r="D374" s="61" t="s">
        <v>77</v>
      </c>
      <c r="E374" s="62">
        <v>60678611</v>
      </c>
      <c r="F374" s="62">
        <v>64518874</v>
      </c>
      <c r="G374" s="62">
        <v>70891855</v>
      </c>
      <c r="H374" s="62">
        <v>79860002</v>
      </c>
      <c r="I374" s="62">
        <v>78857762</v>
      </c>
      <c r="J374" s="62">
        <v>97804509</v>
      </c>
      <c r="K374" s="62">
        <v>54936919</v>
      </c>
      <c r="L374" s="62">
        <v>25726532</v>
      </c>
      <c r="M374" s="62">
        <v>26849335</v>
      </c>
      <c r="N374" s="62">
        <v>22735749</v>
      </c>
      <c r="O374" s="62">
        <v>15684616</v>
      </c>
      <c r="P374" s="62">
        <v>17683864</v>
      </c>
      <c r="Q374" s="62">
        <v>21855136</v>
      </c>
      <c r="R374" s="62">
        <v>26380483</v>
      </c>
      <c r="S374" s="62">
        <v>20781214</v>
      </c>
    </row>
    <row r="375" spans="1:19" ht="14.5" x14ac:dyDescent="0.35">
      <c r="A375" t="str">
        <f t="shared" si="15"/>
        <v>Burgenland38</v>
      </c>
      <c r="B375">
        <v>375</v>
      </c>
      <c r="C375" s="61" t="s">
        <v>25</v>
      </c>
      <c r="D375" s="61" t="s">
        <v>78</v>
      </c>
      <c r="E375" s="62">
        <v>4520371</v>
      </c>
      <c r="F375" s="62">
        <v>8212754</v>
      </c>
      <c r="G375" s="62">
        <v>14739276</v>
      </c>
      <c r="H375" s="62">
        <v>15500224</v>
      </c>
      <c r="I375" s="62">
        <v>12103575</v>
      </c>
      <c r="J375" s="62">
        <v>12145390</v>
      </c>
      <c r="K375" s="62">
        <v>17902654</v>
      </c>
      <c r="L375" s="62">
        <v>21100313</v>
      </c>
      <c r="M375" s="62">
        <v>21398972</v>
      </c>
      <c r="N375" s="62">
        <v>18970086</v>
      </c>
      <c r="O375" s="62">
        <v>22773846</v>
      </c>
      <c r="P375" s="62">
        <v>21694111</v>
      </c>
      <c r="Q375" s="62">
        <v>40839300</v>
      </c>
      <c r="R375" s="62">
        <v>49531345</v>
      </c>
      <c r="S375" s="62">
        <v>37012067</v>
      </c>
    </row>
    <row r="376" spans="1:19" ht="14.5" x14ac:dyDescent="0.35">
      <c r="A376" t="str">
        <f t="shared" si="15"/>
        <v>Kärnten38</v>
      </c>
      <c r="B376">
        <v>376</v>
      </c>
      <c r="C376" s="61" t="s">
        <v>26</v>
      </c>
      <c r="D376" s="61" t="s">
        <v>78</v>
      </c>
      <c r="E376" s="62">
        <v>228813216</v>
      </c>
      <c r="F376" s="62">
        <v>268165898</v>
      </c>
      <c r="G376" s="62">
        <v>268065283</v>
      </c>
      <c r="H376" s="62">
        <v>247733801</v>
      </c>
      <c r="I376" s="62">
        <v>243465153</v>
      </c>
      <c r="J376" s="62">
        <v>227098258</v>
      </c>
      <c r="K376" s="62">
        <v>200492941</v>
      </c>
      <c r="L376" s="62">
        <v>198840048</v>
      </c>
      <c r="M376" s="62">
        <v>172651574</v>
      </c>
      <c r="N376" s="62">
        <v>192169987</v>
      </c>
      <c r="O376" s="62">
        <v>229219369</v>
      </c>
      <c r="P376" s="62">
        <v>246038211</v>
      </c>
      <c r="Q376" s="62">
        <v>282068730</v>
      </c>
      <c r="R376" s="62">
        <v>249875055</v>
      </c>
      <c r="S376" s="62">
        <v>209272463</v>
      </c>
    </row>
    <row r="377" spans="1:19" ht="14.5" x14ac:dyDescent="0.35">
      <c r="A377" t="str">
        <f t="shared" si="15"/>
        <v>Niederösterreich38</v>
      </c>
      <c r="B377">
        <v>377</v>
      </c>
      <c r="C377" s="61" t="s">
        <v>27</v>
      </c>
      <c r="D377" s="61" t="s">
        <v>78</v>
      </c>
      <c r="E377" s="62">
        <v>246946417</v>
      </c>
      <c r="F377" s="62">
        <v>241051463</v>
      </c>
      <c r="G377" s="62">
        <v>260635789</v>
      </c>
      <c r="H377" s="62">
        <v>281270594</v>
      </c>
      <c r="I377" s="62">
        <v>301359888</v>
      </c>
      <c r="J377" s="62">
        <v>341035767</v>
      </c>
      <c r="K377" s="62">
        <v>357977224</v>
      </c>
      <c r="L377" s="62">
        <v>298720182</v>
      </c>
      <c r="M377" s="62">
        <v>305586914</v>
      </c>
      <c r="N377" s="62">
        <v>311900264</v>
      </c>
      <c r="O377" s="62">
        <v>358460495</v>
      </c>
      <c r="P377" s="62">
        <v>478100626</v>
      </c>
      <c r="Q377" s="62">
        <v>498404218</v>
      </c>
      <c r="R377" s="62">
        <v>317861654</v>
      </c>
      <c r="S377" s="62">
        <v>258021632</v>
      </c>
    </row>
    <row r="378" spans="1:19" ht="14.5" x14ac:dyDescent="0.35">
      <c r="A378" t="str">
        <f t="shared" si="15"/>
        <v>Oberösterreich38</v>
      </c>
      <c r="B378">
        <v>378</v>
      </c>
      <c r="C378" s="61" t="s">
        <v>28</v>
      </c>
      <c r="D378" s="61" t="s">
        <v>78</v>
      </c>
      <c r="E378" s="62">
        <v>292246646</v>
      </c>
      <c r="F378" s="62">
        <v>344294465</v>
      </c>
      <c r="G378" s="62">
        <v>327795060</v>
      </c>
      <c r="H378" s="62">
        <v>306523965</v>
      </c>
      <c r="I378" s="62">
        <v>310574388</v>
      </c>
      <c r="J378" s="62">
        <v>356452804</v>
      </c>
      <c r="K378" s="62">
        <v>393244460</v>
      </c>
      <c r="L378" s="62">
        <v>372969315</v>
      </c>
      <c r="M378" s="62">
        <v>383020362</v>
      </c>
      <c r="N378" s="62">
        <v>394945572</v>
      </c>
      <c r="O378" s="62">
        <v>433361904</v>
      </c>
      <c r="P378" s="62">
        <v>433557372</v>
      </c>
      <c r="Q378" s="62">
        <v>627154550</v>
      </c>
      <c r="R378" s="62">
        <v>456854775</v>
      </c>
      <c r="S378" s="62">
        <v>509975141</v>
      </c>
    </row>
    <row r="379" spans="1:19" ht="14.5" x14ac:dyDescent="0.35">
      <c r="A379" t="str">
        <f t="shared" si="15"/>
        <v>Salzburg38</v>
      </c>
      <c r="B379">
        <v>379</v>
      </c>
      <c r="C379" s="61" t="s">
        <v>29</v>
      </c>
      <c r="D379" s="61" t="s">
        <v>78</v>
      </c>
      <c r="E379" s="62">
        <v>35781109</v>
      </c>
      <c r="F379" s="62">
        <v>38626880</v>
      </c>
      <c r="G379" s="62">
        <v>31509185</v>
      </c>
      <c r="H379" s="62">
        <v>33800556</v>
      </c>
      <c r="I379" s="62">
        <v>36801236</v>
      </c>
      <c r="J379" s="62">
        <v>38491259</v>
      </c>
      <c r="K379" s="62">
        <v>46698877</v>
      </c>
      <c r="L379" s="62">
        <v>52566019</v>
      </c>
      <c r="M379" s="62">
        <v>56062034</v>
      </c>
      <c r="N379" s="62">
        <v>64696622</v>
      </c>
      <c r="O379" s="62">
        <v>84878456</v>
      </c>
      <c r="P379" s="62">
        <v>97504751</v>
      </c>
      <c r="Q379" s="62">
        <v>79882490</v>
      </c>
      <c r="R379" s="62">
        <v>83985227</v>
      </c>
      <c r="S379" s="62">
        <v>70649843</v>
      </c>
    </row>
    <row r="380" spans="1:19" ht="14.5" x14ac:dyDescent="0.35">
      <c r="A380" t="str">
        <f t="shared" si="15"/>
        <v>Steiermark38</v>
      </c>
      <c r="B380">
        <v>380</v>
      </c>
      <c r="C380" s="61" t="s">
        <v>30</v>
      </c>
      <c r="D380" s="61" t="s">
        <v>78</v>
      </c>
      <c r="E380" s="62">
        <v>88820187</v>
      </c>
      <c r="F380" s="62">
        <v>130834163</v>
      </c>
      <c r="G380" s="62">
        <v>175769255</v>
      </c>
      <c r="H380" s="62">
        <v>192617027</v>
      </c>
      <c r="I380" s="62">
        <v>180851473</v>
      </c>
      <c r="J380" s="62">
        <v>199810488</v>
      </c>
      <c r="K380" s="62">
        <v>174913495</v>
      </c>
      <c r="L380" s="62">
        <v>247887643</v>
      </c>
      <c r="M380" s="62">
        <v>402805572</v>
      </c>
      <c r="N380" s="62">
        <v>337872808</v>
      </c>
      <c r="O380" s="62">
        <v>372986939</v>
      </c>
      <c r="P380" s="62">
        <v>444158671</v>
      </c>
      <c r="Q380" s="62">
        <v>585893117</v>
      </c>
      <c r="R380" s="62">
        <v>441086191</v>
      </c>
      <c r="S380" s="62">
        <v>416514202</v>
      </c>
    </row>
    <row r="381" spans="1:19" ht="14.5" x14ac:dyDescent="0.35">
      <c r="A381" t="str">
        <f t="shared" si="15"/>
        <v>Tirol38</v>
      </c>
      <c r="B381">
        <v>381</v>
      </c>
      <c r="C381" s="61" t="s">
        <v>31</v>
      </c>
      <c r="D381" s="61" t="s">
        <v>78</v>
      </c>
      <c r="E381" s="62">
        <v>44450995</v>
      </c>
      <c r="F381" s="62">
        <v>49470680</v>
      </c>
      <c r="G381" s="62">
        <v>48579858</v>
      </c>
      <c r="H381" s="62">
        <v>59353989</v>
      </c>
      <c r="I381" s="62">
        <v>66624296</v>
      </c>
      <c r="J381" s="62">
        <v>58933663</v>
      </c>
      <c r="K381" s="62">
        <v>64241568</v>
      </c>
      <c r="L381" s="62">
        <v>70501647</v>
      </c>
      <c r="M381" s="62">
        <v>76338480</v>
      </c>
      <c r="N381" s="62">
        <v>76495149</v>
      </c>
      <c r="O381" s="62">
        <v>86862619</v>
      </c>
      <c r="P381" s="62">
        <v>143160138</v>
      </c>
      <c r="Q381" s="62">
        <v>187892945</v>
      </c>
      <c r="R381" s="62">
        <v>89370978</v>
      </c>
      <c r="S381" s="62">
        <v>87375736</v>
      </c>
    </row>
    <row r="382" spans="1:19" ht="14.5" x14ac:dyDescent="0.35">
      <c r="A382" t="str">
        <f t="shared" si="15"/>
        <v>Vorarlberg38</v>
      </c>
      <c r="B382">
        <v>382</v>
      </c>
      <c r="C382" s="61" t="s">
        <v>32</v>
      </c>
      <c r="D382" s="61" t="s">
        <v>78</v>
      </c>
      <c r="E382" s="62">
        <v>19528689</v>
      </c>
      <c r="F382" s="62">
        <v>24885234</v>
      </c>
      <c r="G382" s="62">
        <v>32123562</v>
      </c>
      <c r="H382" s="62">
        <v>40088636</v>
      </c>
      <c r="I382" s="62">
        <v>40592374</v>
      </c>
      <c r="J382" s="62">
        <v>44751140</v>
      </c>
      <c r="K382" s="62">
        <v>49405845</v>
      </c>
      <c r="L382" s="62">
        <v>49384958</v>
      </c>
      <c r="M382" s="62">
        <v>50219304</v>
      </c>
      <c r="N382" s="62">
        <v>45351333</v>
      </c>
      <c r="O382" s="62">
        <v>85012766</v>
      </c>
      <c r="P382" s="62">
        <v>107666167</v>
      </c>
      <c r="Q382" s="62">
        <v>101697901</v>
      </c>
      <c r="R382" s="62">
        <v>63857178</v>
      </c>
      <c r="S382" s="62">
        <v>59759846</v>
      </c>
    </row>
    <row r="383" spans="1:19" ht="14.5" x14ac:dyDescent="0.35">
      <c r="A383" t="str">
        <f t="shared" si="15"/>
        <v>Wien38</v>
      </c>
      <c r="B383">
        <v>383</v>
      </c>
      <c r="C383" s="61" t="s">
        <v>33</v>
      </c>
      <c r="D383" s="61" t="s">
        <v>78</v>
      </c>
      <c r="E383" s="62">
        <v>215190543</v>
      </c>
      <c r="F383" s="62">
        <v>226091605</v>
      </c>
      <c r="G383" s="62">
        <v>243998930</v>
      </c>
      <c r="H383" s="62">
        <v>256319841</v>
      </c>
      <c r="I383" s="62">
        <v>280349785</v>
      </c>
      <c r="J383" s="62">
        <v>309019806</v>
      </c>
      <c r="K383" s="62">
        <v>331336850</v>
      </c>
      <c r="L383" s="62">
        <v>340443419</v>
      </c>
      <c r="M383" s="62">
        <v>223790217</v>
      </c>
      <c r="N383" s="62">
        <v>308052007</v>
      </c>
      <c r="O383" s="62">
        <v>308426702</v>
      </c>
      <c r="P383" s="62">
        <v>431848328</v>
      </c>
      <c r="Q383" s="62">
        <v>372648258</v>
      </c>
      <c r="R383" s="62">
        <v>437425298</v>
      </c>
      <c r="S383" s="62">
        <v>460267671</v>
      </c>
    </row>
    <row r="384" spans="1:19" ht="14.5" x14ac:dyDescent="0.35">
      <c r="A384" t="str">
        <f t="shared" si="15"/>
        <v>Österreich38</v>
      </c>
      <c r="B384">
        <v>384</v>
      </c>
      <c r="C384" s="61" t="s">
        <v>34</v>
      </c>
      <c r="D384" s="61" t="s">
        <v>78</v>
      </c>
      <c r="E384" s="62">
        <v>1176298173</v>
      </c>
      <c r="F384" s="62">
        <v>1331633142</v>
      </c>
      <c r="G384" s="62">
        <v>1403216198</v>
      </c>
      <c r="H384" s="62">
        <v>1433208633</v>
      </c>
      <c r="I384" s="62">
        <v>1472722168</v>
      </c>
      <c r="J384" s="62">
        <v>1587738575</v>
      </c>
      <c r="K384" s="62">
        <v>1636213914</v>
      </c>
      <c r="L384" s="62">
        <v>1652413544</v>
      </c>
      <c r="M384" s="62">
        <v>1691873429</v>
      </c>
      <c r="N384" s="62">
        <v>1750453828</v>
      </c>
      <c r="O384" s="62">
        <v>1981983096</v>
      </c>
      <c r="P384" s="62">
        <v>2403728375</v>
      </c>
      <c r="Q384" s="62">
        <v>2776481509</v>
      </c>
      <c r="R384" s="62">
        <v>2189847701</v>
      </c>
      <c r="S384" s="62">
        <v>2108848601</v>
      </c>
    </row>
    <row r="385" spans="1:19" ht="14.5" x14ac:dyDescent="0.35">
      <c r="A385" t="str">
        <f t="shared" si="15"/>
        <v>Burgenland39</v>
      </c>
      <c r="B385">
        <v>385</v>
      </c>
      <c r="C385" s="61" t="s">
        <v>25</v>
      </c>
      <c r="D385" s="61" t="s">
        <v>79</v>
      </c>
      <c r="E385" s="62">
        <v>126538263</v>
      </c>
      <c r="F385" s="62">
        <v>152743611</v>
      </c>
      <c r="G385" s="62">
        <v>171935679</v>
      </c>
      <c r="H385" s="62">
        <v>183097569</v>
      </c>
      <c r="I385" s="62">
        <v>154133220</v>
      </c>
      <c r="J385" s="62">
        <v>180994344</v>
      </c>
      <c r="K385" s="62">
        <v>187775553</v>
      </c>
      <c r="L385" s="62">
        <v>214093449</v>
      </c>
      <c r="M385" s="62">
        <v>239798217</v>
      </c>
      <c r="N385" s="62">
        <v>224424678</v>
      </c>
      <c r="O385" s="62">
        <v>208147205</v>
      </c>
      <c r="P385" s="62">
        <v>262971106</v>
      </c>
      <c r="Q385" s="62">
        <v>308962528</v>
      </c>
      <c r="R385" s="62">
        <v>268889866</v>
      </c>
      <c r="S385" s="62">
        <v>269484230</v>
      </c>
    </row>
    <row r="386" spans="1:19" ht="14.5" x14ac:dyDescent="0.35">
      <c r="A386" t="str">
        <f t="shared" si="15"/>
        <v>Kärnten39</v>
      </c>
      <c r="B386">
        <v>386</v>
      </c>
      <c r="C386" s="61" t="s">
        <v>26</v>
      </c>
      <c r="D386" s="61" t="s">
        <v>79</v>
      </c>
      <c r="E386" s="62">
        <v>293834834</v>
      </c>
      <c r="F386" s="62">
        <v>332761900</v>
      </c>
      <c r="G386" s="62">
        <v>328545716</v>
      </c>
      <c r="H386" s="62">
        <v>354506538</v>
      </c>
      <c r="I386" s="62">
        <v>370517246</v>
      </c>
      <c r="J386" s="62">
        <v>406926004</v>
      </c>
      <c r="K386" s="62">
        <v>397278721</v>
      </c>
      <c r="L386" s="62">
        <v>405418209</v>
      </c>
      <c r="M386" s="62">
        <v>425874245</v>
      </c>
      <c r="N386" s="62">
        <v>435071254</v>
      </c>
      <c r="O386" s="62">
        <v>385218363</v>
      </c>
      <c r="P386" s="62">
        <v>478078485</v>
      </c>
      <c r="Q386" s="62">
        <v>544971567</v>
      </c>
      <c r="R386" s="62">
        <v>456716467</v>
      </c>
      <c r="S386" s="62">
        <v>478831732</v>
      </c>
    </row>
    <row r="387" spans="1:19" ht="14.5" x14ac:dyDescent="0.35">
      <c r="A387" t="str">
        <f t="shared" si="15"/>
        <v>Niederösterreich39</v>
      </c>
      <c r="B387">
        <v>387</v>
      </c>
      <c r="C387" s="61" t="s">
        <v>27</v>
      </c>
      <c r="D387" s="61" t="s">
        <v>79</v>
      </c>
      <c r="E387" s="62">
        <v>885169461</v>
      </c>
      <c r="F387" s="62">
        <v>962546780</v>
      </c>
      <c r="G387" s="62">
        <v>1021747503</v>
      </c>
      <c r="H387" s="62">
        <v>1104150237</v>
      </c>
      <c r="I387" s="62">
        <v>1122909641</v>
      </c>
      <c r="J387" s="62">
        <v>1131611773</v>
      </c>
      <c r="K387" s="62">
        <v>1139811002</v>
      </c>
      <c r="L387" s="62">
        <v>1255991360</v>
      </c>
      <c r="M387" s="62">
        <v>1327596867</v>
      </c>
      <c r="N387" s="62">
        <v>1250828887</v>
      </c>
      <c r="O387" s="62">
        <v>1129165266</v>
      </c>
      <c r="P387" s="62">
        <v>1487519595</v>
      </c>
      <c r="Q387" s="62">
        <v>1794325370</v>
      </c>
      <c r="R387" s="62">
        <v>1581963244</v>
      </c>
      <c r="S387" s="62">
        <v>1537095968</v>
      </c>
    </row>
    <row r="388" spans="1:19" ht="14.5" x14ac:dyDescent="0.35">
      <c r="A388" t="str">
        <f t="shared" si="15"/>
        <v>Oberösterreich39</v>
      </c>
      <c r="B388">
        <v>388</v>
      </c>
      <c r="C388" s="61" t="s">
        <v>28</v>
      </c>
      <c r="D388" s="61" t="s">
        <v>79</v>
      </c>
      <c r="E388" s="62">
        <v>1045447242</v>
      </c>
      <c r="F388" s="62">
        <v>1207122331</v>
      </c>
      <c r="G388" s="62">
        <v>1185644030</v>
      </c>
      <c r="H388" s="62">
        <v>1192505950</v>
      </c>
      <c r="I388" s="62">
        <v>1259974281</v>
      </c>
      <c r="J388" s="62">
        <v>1326583903</v>
      </c>
      <c r="K388" s="62">
        <v>1398871078</v>
      </c>
      <c r="L388" s="62">
        <v>1537405705</v>
      </c>
      <c r="M388" s="62">
        <v>1614889213</v>
      </c>
      <c r="N388" s="62">
        <v>1627936897</v>
      </c>
      <c r="O388" s="62">
        <v>1560955011</v>
      </c>
      <c r="P388" s="62">
        <v>1879125936</v>
      </c>
      <c r="Q388" s="62">
        <v>2142725263</v>
      </c>
      <c r="R388" s="62">
        <v>2144797906</v>
      </c>
      <c r="S388" s="62">
        <v>2102402922</v>
      </c>
    </row>
    <row r="389" spans="1:19" ht="14.5" x14ac:dyDescent="0.35">
      <c r="A389" t="str">
        <f t="shared" si="15"/>
        <v>Salzburg39</v>
      </c>
      <c r="B389">
        <v>389</v>
      </c>
      <c r="C389" s="61" t="s">
        <v>29</v>
      </c>
      <c r="D389" s="61" t="s">
        <v>79</v>
      </c>
      <c r="E389" s="62">
        <v>260471230</v>
      </c>
      <c r="F389" s="62">
        <v>270377634</v>
      </c>
      <c r="G389" s="62">
        <v>276171811</v>
      </c>
      <c r="H389" s="62">
        <v>303933822</v>
      </c>
      <c r="I389" s="62">
        <v>318766596</v>
      </c>
      <c r="J389" s="62">
        <v>311669681</v>
      </c>
      <c r="K389" s="62">
        <v>330974349</v>
      </c>
      <c r="L389" s="62">
        <v>352899830</v>
      </c>
      <c r="M389" s="62">
        <v>346051785</v>
      </c>
      <c r="N389" s="62">
        <v>341612562</v>
      </c>
      <c r="O389" s="62">
        <v>335822422</v>
      </c>
      <c r="P389" s="62">
        <v>442316479</v>
      </c>
      <c r="Q389" s="62">
        <v>487646399</v>
      </c>
      <c r="R389" s="62">
        <v>460633118</v>
      </c>
      <c r="S389" s="62">
        <v>444916922</v>
      </c>
    </row>
    <row r="390" spans="1:19" ht="14.5" x14ac:dyDescent="0.35">
      <c r="A390" t="str">
        <f t="shared" ref="A390:A453" si="16">C390&amp;D390</f>
        <v>Steiermark39</v>
      </c>
      <c r="B390">
        <v>390</v>
      </c>
      <c r="C390" s="61" t="s">
        <v>30</v>
      </c>
      <c r="D390" s="61" t="s">
        <v>79</v>
      </c>
      <c r="E390" s="62">
        <v>546631684</v>
      </c>
      <c r="F390" s="62">
        <v>585595309</v>
      </c>
      <c r="G390" s="62">
        <v>492314181</v>
      </c>
      <c r="H390" s="62">
        <v>448820545</v>
      </c>
      <c r="I390" s="62">
        <v>470078826</v>
      </c>
      <c r="J390" s="62">
        <v>520196981</v>
      </c>
      <c r="K390" s="62">
        <v>495013571</v>
      </c>
      <c r="L390" s="62">
        <v>461409755</v>
      </c>
      <c r="M390" s="62">
        <v>492134086</v>
      </c>
      <c r="N390" s="62">
        <v>468201384</v>
      </c>
      <c r="O390" s="62">
        <v>461012417</v>
      </c>
      <c r="P390" s="62">
        <v>579401639</v>
      </c>
      <c r="Q390" s="62">
        <v>686544527</v>
      </c>
      <c r="R390" s="62">
        <v>638588006</v>
      </c>
      <c r="S390" s="62">
        <v>620085630</v>
      </c>
    </row>
    <row r="391" spans="1:19" ht="14.5" x14ac:dyDescent="0.35">
      <c r="A391" t="str">
        <f t="shared" si="16"/>
        <v>Tirol39</v>
      </c>
      <c r="B391">
        <v>391</v>
      </c>
      <c r="C391" s="61" t="s">
        <v>31</v>
      </c>
      <c r="D391" s="61" t="s">
        <v>79</v>
      </c>
      <c r="E391" s="62">
        <v>264387930</v>
      </c>
      <c r="F391" s="62">
        <v>296995779</v>
      </c>
      <c r="G391" s="62">
        <v>262153662</v>
      </c>
      <c r="H391" s="62">
        <v>274032441</v>
      </c>
      <c r="I391" s="62">
        <v>255997285</v>
      </c>
      <c r="J391" s="62">
        <v>287149535</v>
      </c>
      <c r="K391" s="62">
        <v>293527489</v>
      </c>
      <c r="L391" s="62">
        <v>304339514</v>
      </c>
      <c r="M391" s="62">
        <v>297124895</v>
      </c>
      <c r="N391" s="62">
        <v>294640792</v>
      </c>
      <c r="O391" s="62">
        <v>273684540</v>
      </c>
      <c r="P391" s="62">
        <v>332383391</v>
      </c>
      <c r="Q391" s="62">
        <v>368501238</v>
      </c>
      <c r="R391" s="62">
        <v>305315370</v>
      </c>
      <c r="S391" s="62">
        <v>324841707</v>
      </c>
    </row>
    <row r="392" spans="1:19" ht="14.5" x14ac:dyDescent="0.35">
      <c r="A392" t="str">
        <f t="shared" si="16"/>
        <v>Vorarlberg39</v>
      </c>
      <c r="B392">
        <v>392</v>
      </c>
      <c r="C392" s="61" t="s">
        <v>32</v>
      </c>
      <c r="D392" s="61" t="s">
        <v>79</v>
      </c>
      <c r="E392" s="62">
        <v>363144519</v>
      </c>
      <c r="F392" s="62">
        <v>404013536</v>
      </c>
      <c r="G392" s="62">
        <v>404059132</v>
      </c>
      <c r="H392" s="62">
        <v>418941219</v>
      </c>
      <c r="I392" s="62">
        <v>448643973</v>
      </c>
      <c r="J392" s="62">
        <v>473666580</v>
      </c>
      <c r="K392" s="62">
        <v>484850655</v>
      </c>
      <c r="L392" s="62">
        <v>554088906</v>
      </c>
      <c r="M392" s="62">
        <v>552117699</v>
      </c>
      <c r="N392" s="62">
        <v>550454172</v>
      </c>
      <c r="O392" s="62">
        <v>519420910</v>
      </c>
      <c r="P392" s="62">
        <v>633159979</v>
      </c>
      <c r="Q392" s="62">
        <v>706829613</v>
      </c>
      <c r="R392" s="62">
        <v>658627216</v>
      </c>
      <c r="S392" s="62">
        <v>628156636</v>
      </c>
    </row>
    <row r="393" spans="1:19" ht="14.5" x14ac:dyDescent="0.35">
      <c r="A393" t="str">
        <f t="shared" si="16"/>
        <v>Wien39</v>
      </c>
      <c r="B393">
        <v>393</v>
      </c>
      <c r="C393" s="61" t="s">
        <v>33</v>
      </c>
      <c r="D393" s="61" t="s">
        <v>79</v>
      </c>
      <c r="E393" s="62">
        <v>1312504641</v>
      </c>
      <c r="F393" s="62">
        <v>1374141572</v>
      </c>
      <c r="G393" s="62">
        <v>1515687604</v>
      </c>
      <c r="H393" s="62">
        <v>1575035522</v>
      </c>
      <c r="I393" s="62">
        <v>1566286325</v>
      </c>
      <c r="J393" s="62">
        <v>1531728802</v>
      </c>
      <c r="K393" s="62">
        <v>1433662935</v>
      </c>
      <c r="L393" s="62">
        <v>1391203984</v>
      </c>
      <c r="M393" s="62">
        <v>1641200483</v>
      </c>
      <c r="N393" s="62">
        <v>1520946082</v>
      </c>
      <c r="O393" s="62">
        <v>1418578146</v>
      </c>
      <c r="P393" s="62">
        <v>1912426725</v>
      </c>
      <c r="Q393" s="62">
        <v>1976834275</v>
      </c>
      <c r="R393" s="62">
        <v>1642330166</v>
      </c>
      <c r="S393" s="62">
        <v>1914012009</v>
      </c>
    </row>
    <row r="394" spans="1:19" ht="14.5" x14ac:dyDescent="0.35">
      <c r="A394" t="str">
        <f t="shared" si="16"/>
        <v>Österreich39</v>
      </c>
      <c r="B394">
        <v>394</v>
      </c>
      <c r="C394" s="61" t="s">
        <v>34</v>
      </c>
      <c r="D394" s="61" t="s">
        <v>79</v>
      </c>
      <c r="E394" s="62">
        <v>5098129804</v>
      </c>
      <c r="F394" s="62">
        <v>5586298452</v>
      </c>
      <c r="G394" s="62">
        <v>5658259318</v>
      </c>
      <c r="H394" s="62">
        <v>5855023843</v>
      </c>
      <c r="I394" s="62">
        <v>5967307393</v>
      </c>
      <c r="J394" s="62">
        <v>6170527603</v>
      </c>
      <c r="K394" s="62">
        <v>6161765353</v>
      </c>
      <c r="L394" s="62">
        <v>6476850712</v>
      </c>
      <c r="M394" s="62">
        <v>6936787490</v>
      </c>
      <c r="N394" s="62">
        <v>6714116708</v>
      </c>
      <c r="O394" s="62">
        <v>6292004280</v>
      </c>
      <c r="P394" s="62">
        <v>8007383335</v>
      </c>
      <c r="Q394" s="62">
        <v>9017340780</v>
      </c>
      <c r="R394" s="62">
        <v>8157861359</v>
      </c>
      <c r="S394" s="62">
        <v>8319827756</v>
      </c>
    </row>
    <row r="395" spans="1:19" ht="14.5" x14ac:dyDescent="0.35">
      <c r="A395" t="str">
        <f t="shared" si="16"/>
        <v>Burgenland40</v>
      </c>
      <c r="B395">
        <v>395</v>
      </c>
      <c r="C395" s="61" t="s">
        <v>25</v>
      </c>
      <c r="D395" s="61" t="s">
        <v>80</v>
      </c>
      <c r="E395" s="62">
        <v>17785917</v>
      </c>
      <c r="F395" s="62">
        <v>19633338</v>
      </c>
      <c r="G395" s="62">
        <v>24989007</v>
      </c>
      <c r="H395" s="62">
        <v>24576978</v>
      </c>
      <c r="I395" s="62">
        <v>21603566</v>
      </c>
      <c r="J395" s="62">
        <v>22291598</v>
      </c>
      <c r="K395" s="62">
        <v>22830741</v>
      </c>
      <c r="L395" s="62">
        <v>20373057</v>
      </c>
      <c r="M395" s="62">
        <v>20717543</v>
      </c>
      <c r="N395" s="62">
        <v>19989843</v>
      </c>
      <c r="O395" s="62">
        <v>17110502</v>
      </c>
      <c r="P395" s="62">
        <v>18099714</v>
      </c>
      <c r="Q395" s="62">
        <v>17473892</v>
      </c>
      <c r="R395" s="62">
        <v>17227124</v>
      </c>
      <c r="S395" s="62">
        <v>21551828</v>
      </c>
    </row>
    <row r="396" spans="1:19" ht="14.5" x14ac:dyDescent="0.35">
      <c r="A396" t="str">
        <f t="shared" si="16"/>
        <v>Kärnten40</v>
      </c>
      <c r="B396">
        <v>396</v>
      </c>
      <c r="C396" s="61" t="s">
        <v>26</v>
      </c>
      <c r="D396" s="61" t="s">
        <v>80</v>
      </c>
      <c r="E396" s="62">
        <v>20548837</v>
      </c>
      <c r="F396" s="62">
        <v>26168861</v>
      </c>
      <c r="G396" s="62">
        <v>27281340</v>
      </c>
      <c r="H396" s="62">
        <v>18894090</v>
      </c>
      <c r="I396" s="62">
        <v>20039187</v>
      </c>
      <c r="J396" s="62">
        <v>18896357</v>
      </c>
      <c r="K396" s="62">
        <v>18436071</v>
      </c>
      <c r="L396" s="62">
        <v>19990221</v>
      </c>
      <c r="M396" s="62">
        <v>22391648</v>
      </c>
      <c r="N396" s="62">
        <v>22422660</v>
      </c>
      <c r="O396" s="62">
        <v>17886672</v>
      </c>
      <c r="P396" s="62">
        <v>18390934</v>
      </c>
      <c r="Q396" s="62">
        <v>15649869</v>
      </c>
      <c r="R396" s="62">
        <v>16875823</v>
      </c>
      <c r="S396" s="62">
        <v>19062170</v>
      </c>
    </row>
    <row r="397" spans="1:19" ht="14.5" x14ac:dyDescent="0.35">
      <c r="A397" t="str">
        <f t="shared" si="16"/>
        <v>Niederösterreich40</v>
      </c>
      <c r="B397">
        <v>397</v>
      </c>
      <c r="C397" s="61" t="s">
        <v>27</v>
      </c>
      <c r="D397" s="61" t="s">
        <v>80</v>
      </c>
      <c r="E397" s="62">
        <v>196991424</v>
      </c>
      <c r="F397" s="62">
        <v>213745301</v>
      </c>
      <c r="G397" s="62">
        <v>186593355</v>
      </c>
      <c r="H397" s="62">
        <v>191385643</v>
      </c>
      <c r="I397" s="62">
        <v>195523060</v>
      </c>
      <c r="J397" s="62">
        <v>194485027</v>
      </c>
      <c r="K397" s="62">
        <v>183484275</v>
      </c>
      <c r="L397" s="62">
        <v>197531100</v>
      </c>
      <c r="M397" s="62">
        <v>213881255</v>
      </c>
      <c r="N397" s="62">
        <v>217008729</v>
      </c>
      <c r="O397" s="62">
        <v>224020109</v>
      </c>
      <c r="P397" s="62">
        <v>277265879</v>
      </c>
      <c r="Q397" s="62">
        <v>322229521</v>
      </c>
      <c r="R397" s="62">
        <v>280543156</v>
      </c>
      <c r="S397" s="62">
        <v>248473863</v>
      </c>
    </row>
    <row r="398" spans="1:19" ht="14.5" x14ac:dyDescent="0.35">
      <c r="A398" t="str">
        <f t="shared" si="16"/>
        <v>Oberösterreich40</v>
      </c>
      <c r="B398">
        <v>398</v>
      </c>
      <c r="C398" s="61" t="s">
        <v>28</v>
      </c>
      <c r="D398" s="61" t="s">
        <v>80</v>
      </c>
      <c r="E398" s="62">
        <v>173549887</v>
      </c>
      <c r="F398" s="62">
        <v>219694453</v>
      </c>
      <c r="G398" s="62">
        <v>198645016</v>
      </c>
      <c r="H398" s="62">
        <v>184154587</v>
      </c>
      <c r="I398" s="62">
        <v>186268792</v>
      </c>
      <c r="J398" s="62">
        <v>186276304</v>
      </c>
      <c r="K398" s="62">
        <v>182006286</v>
      </c>
      <c r="L398" s="62">
        <v>189536814</v>
      </c>
      <c r="M398" s="62">
        <v>183776003</v>
      </c>
      <c r="N398" s="62">
        <v>182619858</v>
      </c>
      <c r="O398" s="62">
        <v>185351805</v>
      </c>
      <c r="P398" s="62">
        <v>214189718</v>
      </c>
      <c r="Q398" s="62">
        <v>259131072</v>
      </c>
      <c r="R398" s="62">
        <v>243391023</v>
      </c>
      <c r="S398" s="62">
        <v>244444409</v>
      </c>
    </row>
    <row r="399" spans="1:19" ht="14.5" x14ac:dyDescent="0.35">
      <c r="A399" t="str">
        <f t="shared" si="16"/>
        <v>Salzburg40</v>
      </c>
      <c r="B399">
        <v>399</v>
      </c>
      <c r="C399" s="61" t="s">
        <v>29</v>
      </c>
      <c r="D399" s="61" t="s">
        <v>80</v>
      </c>
      <c r="E399" s="62">
        <v>51334686</v>
      </c>
      <c r="F399" s="62">
        <v>63930035</v>
      </c>
      <c r="G399" s="62">
        <v>48767309</v>
      </c>
      <c r="H399" s="62">
        <v>44869130</v>
      </c>
      <c r="I399" s="62">
        <v>48533790</v>
      </c>
      <c r="J399" s="62">
        <v>48954161</v>
      </c>
      <c r="K399" s="62">
        <v>51217694</v>
      </c>
      <c r="L399" s="62">
        <v>55171096</v>
      </c>
      <c r="M399" s="62">
        <v>64001769</v>
      </c>
      <c r="N399" s="62">
        <v>60057121</v>
      </c>
      <c r="O399" s="62">
        <v>56389689</v>
      </c>
      <c r="P399" s="62">
        <v>57780427</v>
      </c>
      <c r="Q399" s="62">
        <v>62058234</v>
      </c>
      <c r="R399" s="62">
        <v>43213227</v>
      </c>
      <c r="S399" s="62">
        <v>33271464</v>
      </c>
    </row>
    <row r="400" spans="1:19" ht="14.5" x14ac:dyDescent="0.35">
      <c r="A400" t="str">
        <f t="shared" si="16"/>
        <v>Steiermark40</v>
      </c>
      <c r="B400">
        <v>400</v>
      </c>
      <c r="C400" s="61" t="s">
        <v>30</v>
      </c>
      <c r="D400" s="61" t="s">
        <v>80</v>
      </c>
      <c r="E400" s="62">
        <v>69920739</v>
      </c>
      <c r="F400" s="62">
        <v>75232856</v>
      </c>
      <c r="G400" s="62">
        <v>70056365</v>
      </c>
      <c r="H400" s="62">
        <v>59020233</v>
      </c>
      <c r="I400" s="62">
        <v>52545347</v>
      </c>
      <c r="J400" s="62">
        <v>56124381</v>
      </c>
      <c r="K400" s="62">
        <v>42273002</v>
      </c>
      <c r="L400" s="62">
        <v>42703650</v>
      </c>
      <c r="M400" s="62">
        <v>40963891</v>
      </c>
      <c r="N400" s="62">
        <v>35503019</v>
      </c>
      <c r="O400" s="62">
        <v>35294322</v>
      </c>
      <c r="P400" s="62">
        <v>39185703</v>
      </c>
      <c r="Q400" s="62">
        <v>43674639</v>
      </c>
      <c r="R400" s="62">
        <v>47897253</v>
      </c>
      <c r="S400" s="62">
        <v>45326657</v>
      </c>
    </row>
    <row r="401" spans="1:19" ht="14.5" x14ac:dyDescent="0.35">
      <c r="A401" t="str">
        <f t="shared" si="16"/>
        <v>Tirol40</v>
      </c>
      <c r="B401">
        <v>401</v>
      </c>
      <c r="C401" s="61" t="s">
        <v>31</v>
      </c>
      <c r="D401" s="61" t="s">
        <v>80</v>
      </c>
      <c r="E401" s="62">
        <v>51366398</v>
      </c>
      <c r="F401" s="62">
        <v>63256624</v>
      </c>
      <c r="G401" s="62">
        <v>41506324</v>
      </c>
      <c r="H401" s="62">
        <v>39208154</v>
      </c>
      <c r="I401" s="62">
        <v>38373406</v>
      </c>
      <c r="J401" s="62">
        <v>39027839</v>
      </c>
      <c r="K401" s="62">
        <v>37575316</v>
      </c>
      <c r="L401" s="62">
        <v>42665146</v>
      </c>
      <c r="M401" s="62">
        <v>45619788</v>
      </c>
      <c r="N401" s="62">
        <v>47698923</v>
      </c>
      <c r="O401" s="62">
        <v>47652649</v>
      </c>
      <c r="P401" s="62">
        <v>63187247</v>
      </c>
      <c r="Q401" s="62">
        <v>61561560</v>
      </c>
      <c r="R401" s="62">
        <v>67331052</v>
      </c>
      <c r="S401" s="62">
        <v>70649604</v>
      </c>
    </row>
    <row r="402" spans="1:19" ht="14.5" x14ac:dyDescent="0.35">
      <c r="A402" t="str">
        <f t="shared" si="16"/>
        <v>Vorarlberg40</v>
      </c>
      <c r="B402">
        <v>402</v>
      </c>
      <c r="C402" s="61" t="s">
        <v>32</v>
      </c>
      <c r="D402" s="61" t="s">
        <v>80</v>
      </c>
      <c r="E402" s="62">
        <v>16017482</v>
      </c>
      <c r="F402" s="62">
        <v>17959854</v>
      </c>
      <c r="G402" s="62">
        <v>17787148</v>
      </c>
      <c r="H402" s="62">
        <v>20467699</v>
      </c>
      <c r="I402" s="62">
        <v>23011220</v>
      </c>
      <c r="J402" s="62">
        <v>23374383</v>
      </c>
      <c r="K402" s="62">
        <v>22779584</v>
      </c>
      <c r="L402" s="62">
        <v>23798773</v>
      </c>
      <c r="M402" s="62">
        <v>26567490</v>
      </c>
      <c r="N402" s="62">
        <v>24096949</v>
      </c>
      <c r="O402" s="62">
        <v>22714002</v>
      </c>
      <c r="P402" s="62">
        <v>25590729</v>
      </c>
      <c r="Q402" s="62">
        <v>28369513</v>
      </c>
      <c r="R402" s="62">
        <v>26416566</v>
      </c>
      <c r="S402" s="62">
        <v>25705635</v>
      </c>
    </row>
    <row r="403" spans="1:19" ht="14.5" x14ac:dyDescent="0.35">
      <c r="A403" t="str">
        <f t="shared" si="16"/>
        <v>Wien40</v>
      </c>
      <c r="B403">
        <v>403</v>
      </c>
      <c r="C403" s="61" t="s">
        <v>33</v>
      </c>
      <c r="D403" s="61" t="s">
        <v>80</v>
      </c>
      <c r="E403" s="62">
        <v>82144801</v>
      </c>
      <c r="F403" s="62">
        <v>101164256</v>
      </c>
      <c r="G403" s="62">
        <v>59673036</v>
      </c>
      <c r="H403" s="62">
        <v>57903714</v>
      </c>
      <c r="I403" s="62">
        <v>50428378</v>
      </c>
      <c r="J403" s="62">
        <v>52932626</v>
      </c>
      <c r="K403" s="62">
        <v>43364495</v>
      </c>
      <c r="L403" s="62">
        <v>35859763</v>
      </c>
      <c r="M403" s="62">
        <v>36312377</v>
      </c>
      <c r="N403" s="62">
        <v>40831782</v>
      </c>
      <c r="O403" s="62">
        <v>39044625</v>
      </c>
      <c r="P403" s="62">
        <v>46497914</v>
      </c>
      <c r="Q403" s="62">
        <v>45112452</v>
      </c>
      <c r="R403" s="62">
        <v>65233135</v>
      </c>
      <c r="S403" s="62">
        <v>56116423</v>
      </c>
    </row>
    <row r="404" spans="1:19" ht="14.5" x14ac:dyDescent="0.35">
      <c r="A404" t="str">
        <f t="shared" si="16"/>
        <v>Österreich40</v>
      </c>
      <c r="B404">
        <v>404</v>
      </c>
      <c r="C404" s="61" t="s">
        <v>34</v>
      </c>
      <c r="D404" s="61" t="s">
        <v>80</v>
      </c>
      <c r="E404" s="62">
        <v>679660171</v>
      </c>
      <c r="F404" s="62">
        <v>800785578</v>
      </c>
      <c r="G404" s="62">
        <v>675298900</v>
      </c>
      <c r="H404" s="62">
        <v>640480228</v>
      </c>
      <c r="I404" s="62">
        <v>636326746</v>
      </c>
      <c r="J404" s="62">
        <v>642362676</v>
      </c>
      <c r="K404" s="62">
        <v>603967464</v>
      </c>
      <c r="L404" s="62">
        <v>627629620</v>
      </c>
      <c r="M404" s="62">
        <v>654231764</v>
      </c>
      <c r="N404" s="62">
        <v>650228884</v>
      </c>
      <c r="O404" s="62">
        <v>645464375</v>
      </c>
      <c r="P404" s="62">
        <v>760188265</v>
      </c>
      <c r="Q404" s="62">
        <v>855260752</v>
      </c>
      <c r="R404" s="62">
        <v>808128359</v>
      </c>
      <c r="S404" s="62">
        <v>764602053</v>
      </c>
    </row>
    <row r="405" spans="1:19" ht="14.5" x14ac:dyDescent="0.35">
      <c r="A405" t="str">
        <f t="shared" si="16"/>
        <v>Burgenland41</v>
      </c>
      <c r="B405">
        <v>405</v>
      </c>
      <c r="C405" s="61" t="s">
        <v>25</v>
      </c>
      <c r="D405" s="61" t="s">
        <v>81</v>
      </c>
      <c r="E405" s="62">
        <v>63156</v>
      </c>
      <c r="F405" s="62">
        <v>77342</v>
      </c>
      <c r="G405" s="62">
        <v>83835</v>
      </c>
      <c r="H405" s="62">
        <v>160464</v>
      </c>
      <c r="I405" s="62">
        <v>152941</v>
      </c>
      <c r="J405" s="62">
        <v>247697</v>
      </c>
      <c r="K405" s="62">
        <v>363609</v>
      </c>
      <c r="L405" s="62">
        <v>312968</v>
      </c>
      <c r="M405" s="62">
        <v>305019</v>
      </c>
      <c r="N405" s="62">
        <v>57407</v>
      </c>
      <c r="O405" s="62">
        <v>51572</v>
      </c>
      <c r="P405" s="62">
        <v>60664</v>
      </c>
      <c r="Q405" s="62">
        <v>60370</v>
      </c>
      <c r="R405" s="62">
        <v>122638</v>
      </c>
      <c r="S405" s="62">
        <v>64848</v>
      </c>
    </row>
    <row r="406" spans="1:19" ht="14.5" x14ac:dyDescent="0.35">
      <c r="A406" t="str">
        <f t="shared" si="16"/>
        <v>Kärnten41</v>
      </c>
      <c r="B406">
        <v>406</v>
      </c>
      <c r="C406" s="61" t="s">
        <v>26</v>
      </c>
      <c r="D406" s="61" t="s">
        <v>81</v>
      </c>
      <c r="E406" s="62">
        <v>16463182</v>
      </c>
      <c r="F406" s="62">
        <v>13037079</v>
      </c>
      <c r="G406" s="62">
        <v>14413105</v>
      </c>
      <c r="H406" s="62">
        <v>21558124</v>
      </c>
      <c r="I406" s="62">
        <v>12034904</v>
      </c>
      <c r="J406" s="62">
        <v>16672979</v>
      </c>
      <c r="K406" s="62">
        <v>16775480</v>
      </c>
      <c r="L406" s="62">
        <v>12230780</v>
      </c>
      <c r="M406" s="62">
        <v>14619414</v>
      </c>
      <c r="N406" s="62">
        <v>11245098</v>
      </c>
      <c r="O406" s="62">
        <v>7582315</v>
      </c>
      <c r="P406" s="62">
        <v>10712356</v>
      </c>
      <c r="Q406" s="62">
        <v>9914385</v>
      </c>
      <c r="R406" s="62">
        <v>9699606</v>
      </c>
      <c r="S406" s="62">
        <v>9000634</v>
      </c>
    </row>
    <row r="407" spans="1:19" ht="14.5" x14ac:dyDescent="0.35">
      <c r="A407" t="str">
        <f t="shared" si="16"/>
        <v>Niederösterreich41</v>
      </c>
      <c r="B407">
        <v>407</v>
      </c>
      <c r="C407" s="61" t="s">
        <v>27</v>
      </c>
      <c r="D407" s="61" t="s">
        <v>81</v>
      </c>
      <c r="E407" s="62">
        <v>6661481</v>
      </c>
      <c r="F407" s="62">
        <v>7192466</v>
      </c>
      <c r="G407" s="62">
        <v>7618313</v>
      </c>
      <c r="H407" s="62">
        <v>7058662</v>
      </c>
      <c r="I407" s="62">
        <v>11382663</v>
      </c>
      <c r="J407" s="62">
        <v>11354836</v>
      </c>
      <c r="K407" s="62">
        <v>14740726</v>
      </c>
      <c r="L407" s="62">
        <v>12758979</v>
      </c>
      <c r="M407" s="62">
        <v>12710788</v>
      </c>
      <c r="N407" s="62">
        <v>5261547</v>
      </c>
      <c r="O407" s="62">
        <v>3640448</v>
      </c>
      <c r="P407" s="62">
        <v>3907373</v>
      </c>
      <c r="Q407" s="62">
        <v>8425078</v>
      </c>
      <c r="R407" s="62">
        <v>8087945</v>
      </c>
      <c r="S407" s="62">
        <v>5356771</v>
      </c>
    </row>
    <row r="408" spans="1:19" ht="14.5" x14ac:dyDescent="0.35">
      <c r="A408" t="str">
        <f t="shared" si="16"/>
        <v>Oberösterreich41</v>
      </c>
      <c r="B408">
        <v>408</v>
      </c>
      <c r="C408" s="61" t="s">
        <v>28</v>
      </c>
      <c r="D408" s="61" t="s">
        <v>81</v>
      </c>
      <c r="E408" s="62">
        <v>67310196</v>
      </c>
      <c r="F408" s="62">
        <v>57414831</v>
      </c>
      <c r="G408" s="62">
        <v>58988772</v>
      </c>
      <c r="H408" s="62">
        <v>53022009</v>
      </c>
      <c r="I408" s="62">
        <v>43889740</v>
      </c>
      <c r="J408" s="62">
        <v>39785404</v>
      </c>
      <c r="K408" s="62">
        <v>44886155</v>
      </c>
      <c r="L408" s="62">
        <v>64666799</v>
      </c>
      <c r="M408" s="62">
        <v>55300777</v>
      </c>
      <c r="N408" s="62">
        <v>46306473</v>
      </c>
      <c r="O408" s="62">
        <v>35541300</v>
      </c>
      <c r="P408" s="62">
        <v>35920093</v>
      </c>
      <c r="Q408" s="62">
        <v>48814792</v>
      </c>
      <c r="R408" s="62">
        <v>41175374</v>
      </c>
      <c r="S408" s="62">
        <v>30392460</v>
      </c>
    </row>
    <row r="409" spans="1:19" ht="14.5" x14ac:dyDescent="0.35">
      <c r="A409" t="str">
        <f t="shared" si="16"/>
        <v>Salzburg41</v>
      </c>
      <c r="B409">
        <v>409</v>
      </c>
      <c r="C409" s="61" t="s">
        <v>29</v>
      </c>
      <c r="D409" s="61" t="s">
        <v>81</v>
      </c>
      <c r="E409" s="62">
        <v>23891845</v>
      </c>
      <c r="F409" s="62">
        <v>26064506</v>
      </c>
      <c r="G409" s="62">
        <v>32165229</v>
      </c>
      <c r="H409" s="62">
        <v>32103556</v>
      </c>
      <c r="I409" s="62">
        <v>34477359</v>
      </c>
      <c r="J409" s="62">
        <v>33185562</v>
      </c>
      <c r="K409" s="62">
        <v>33232873</v>
      </c>
      <c r="L409" s="62">
        <v>30815491</v>
      </c>
      <c r="M409" s="62">
        <v>23383478</v>
      </c>
      <c r="N409" s="62">
        <v>12503284</v>
      </c>
      <c r="O409" s="62">
        <v>10149485</v>
      </c>
      <c r="P409" s="62">
        <v>15119762</v>
      </c>
      <c r="Q409" s="62">
        <v>16201474</v>
      </c>
      <c r="R409" s="62">
        <v>16153384</v>
      </c>
      <c r="S409" s="62">
        <v>13025530</v>
      </c>
    </row>
    <row r="410" spans="1:19" ht="14.5" x14ac:dyDescent="0.35">
      <c r="A410" t="str">
        <f t="shared" si="16"/>
        <v>Steiermark41</v>
      </c>
      <c r="B410">
        <v>410</v>
      </c>
      <c r="C410" s="61" t="s">
        <v>30</v>
      </c>
      <c r="D410" s="61" t="s">
        <v>81</v>
      </c>
      <c r="E410" s="62">
        <v>289902039</v>
      </c>
      <c r="F410" s="62">
        <v>269110207</v>
      </c>
      <c r="G410" s="62">
        <v>288719681</v>
      </c>
      <c r="H410" s="62">
        <v>377564192</v>
      </c>
      <c r="I410" s="62">
        <v>410143851</v>
      </c>
      <c r="J410" s="62">
        <v>504175306</v>
      </c>
      <c r="K410" s="62">
        <v>431671996</v>
      </c>
      <c r="L410" s="62">
        <v>431015427</v>
      </c>
      <c r="M410" s="62">
        <v>374377831</v>
      </c>
      <c r="N410" s="62">
        <v>300307716</v>
      </c>
      <c r="O410" s="62">
        <v>244533128</v>
      </c>
      <c r="P410" s="62">
        <v>209570242</v>
      </c>
      <c r="Q410" s="62">
        <v>193446902</v>
      </c>
      <c r="R410" s="62">
        <v>189583068</v>
      </c>
      <c r="S410" s="62">
        <v>147239862</v>
      </c>
    </row>
    <row r="411" spans="1:19" ht="14.5" x14ac:dyDescent="0.35">
      <c r="A411" t="str">
        <f t="shared" si="16"/>
        <v>Tirol41</v>
      </c>
      <c r="B411">
        <v>411</v>
      </c>
      <c r="C411" s="61" t="s">
        <v>31</v>
      </c>
      <c r="D411" s="61" t="s">
        <v>81</v>
      </c>
      <c r="E411" s="62">
        <v>3140335</v>
      </c>
      <c r="F411" s="62">
        <v>5648246</v>
      </c>
      <c r="G411" s="62">
        <v>3731358</v>
      </c>
      <c r="H411" s="62">
        <v>2481752</v>
      </c>
      <c r="I411" s="62">
        <v>8073453</v>
      </c>
      <c r="J411" s="62">
        <v>14778864</v>
      </c>
      <c r="K411" s="62">
        <v>16779120</v>
      </c>
      <c r="L411" s="62">
        <v>17792563</v>
      </c>
      <c r="M411" s="62">
        <v>15141445</v>
      </c>
      <c r="N411" s="62">
        <v>11056102</v>
      </c>
      <c r="O411" s="62">
        <v>5657712</v>
      </c>
      <c r="P411" s="62">
        <v>12313293</v>
      </c>
      <c r="Q411" s="62">
        <v>7874938</v>
      </c>
      <c r="R411" s="62">
        <v>8178832</v>
      </c>
      <c r="S411" s="62">
        <v>6343624</v>
      </c>
    </row>
    <row r="412" spans="1:19" ht="14.5" x14ac:dyDescent="0.35">
      <c r="A412" t="str">
        <f t="shared" si="16"/>
        <v>Vorarlberg41</v>
      </c>
      <c r="B412">
        <v>412</v>
      </c>
      <c r="C412" s="61" t="s">
        <v>32</v>
      </c>
      <c r="D412" s="61" t="s">
        <v>81</v>
      </c>
      <c r="E412" s="62">
        <v>711632</v>
      </c>
      <c r="F412" s="62">
        <v>769381</v>
      </c>
      <c r="G412" s="62">
        <v>806939</v>
      </c>
      <c r="H412" s="62">
        <v>946796</v>
      </c>
      <c r="I412" s="62">
        <v>808005</v>
      </c>
      <c r="J412" s="62">
        <v>915170</v>
      </c>
      <c r="K412" s="62">
        <v>1055510</v>
      </c>
      <c r="L412" s="62">
        <v>669374</v>
      </c>
      <c r="M412" s="62">
        <v>495451</v>
      </c>
      <c r="N412" s="62">
        <v>498276</v>
      </c>
      <c r="O412" s="62">
        <v>690825</v>
      </c>
      <c r="P412" s="62">
        <v>862723</v>
      </c>
      <c r="Q412" s="62">
        <v>1175850</v>
      </c>
      <c r="R412" s="62">
        <v>1298729</v>
      </c>
      <c r="S412" s="62">
        <v>893715</v>
      </c>
    </row>
    <row r="413" spans="1:19" ht="14.5" x14ac:dyDescent="0.35">
      <c r="A413" t="str">
        <f t="shared" si="16"/>
        <v>Wien41</v>
      </c>
      <c r="B413">
        <v>413</v>
      </c>
      <c r="C413" s="61" t="s">
        <v>33</v>
      </c>
      <c r="D413" s="61" t="s">
        <v>81</v>
      </c>
      <c r="E413" s="62">
        <v>2895891</v>
      </c>
      <c r="F413" s="62">
        <v>3182380</v>
      </c>
      <c r="G413" s="62">
        <v>3192252</v>
      </c>
      <c r="H413" s="62">
        <v>3944603</v>
      </c>
      <c r="I413" s="62">
        <v>4913456</v>
      </c>
      <c r="J413" s="62">
        <v>5177110</v>
      </c>
      <c r="K413" s="62">
        <v>4629226</v>
      </c>
      <c r="L413" s="62">
        <v>1447166</v>
      </c>
      <c r="M413" s="62">
        <v>1385023</v>
      </c>
      <c r="N413" s="62">
        <v>524895</v>
      </c>
      <c r="O413" s="62">
        <v>710404</v>
      </c>
      <c r="P413" s="62">
        <v>1716392</v>
      </c>
      <c r="Q413" s="62">
        <v>924547</v>
      </c>
      <c r="R413" s="62">
        <v>1145955</v>
      </c>
      <c r="S413" s="62">
        <v>689899</v>
      </c>
    </row>
    <row r="414" spans="1:19" ht="14.5" x14ac:dyDescent="0.35">
      <c r="A414" t="str">
        <f t="shared" si="16"/>
        <v>Österreich41</v>
      </c>
      <c r="B414">
        <v>414</v>
      </c>
      <c r="C414" s="61" t="s">
        <v>34</v>
      </c>
      <c r="D414" s="61" t="s">
        <v>81</v>
      </c>
      <c r="E414" s="62">
        <v>411039757</v>
      </c>
      <c r="F414" s="62">
        <v>382496438</v>
      </c>
      <c r="G414" s="62">
        <v>409719484</v>
      </c>
      <c r="H414" s="62">
        <v>498840158</v>
      </c>
      <c r="I414" s="62">
        <v>525876372</v>
      </c>
      <c r="J414" s="62">
        <v>626292928</v>
      </c>
      <c r="K414" s="62">
        <v>564134695</v>
      </c>
      <c r="L414" s="62">
        <v>571709547</v>
      </c>
      <c r="M414" s="62">
        <v>497719226</v>
      </c>
      <c r="N414" s="62">
        <v>387760798</v>
      </c>
      <c r="O414" s="62">
        <v>308557189</v>
      </c>
      <c r="P414" s="62">
        <v>290182898</v>
      </c>
      <c r="Q414" s="62">
        <v>286838336</v>
      </c>
      <c r="R414" s="62">
        <v>275445531</v>
      </c>
      <c r="S414" s="62">
        <v>213007343</v>
      </c>
    </row>
    <row r="415" spans="1:19" ht="14.5" x14ac:dyDescent="0.35">
      <c r="A415" t="str">
        <f t="shared" si="16"/>
        <v>Burgenland42</v>
      </c>
      <c r="B415">
        <v>415</v>
      </c>
      <c r="C415" s="61" t="s">
        <v>25</v>
      </c>
      <c r="D415" s="61" t="s">
        <v>82</v>
      </c>
      <c r="E415" s="62">
        <v>2587047</v>
      </c>
      <c r="F415" s="62">
        <v>5579881</v>
      </c>
      <c r="G415" s="62">
        <v>7196235</v>
      </c>
      <c r="H415" s="62">
        <v>8218318</v>
      </c>
      <c r="I415" s="62">
        <v>7356743</v>
      </c>
      <c r="J415" s="62">
        <v>6520020</v>
      </c>
      <c r="K415" s="62">
        <v>6476784</v>
      </c>
      <c r="L415" s="62">
        <v>6132752</v>
      </c>
      <c r="M415" s="62">
        <v>7020302</v>
      </c>
      <c r="N415" s="62">
        <v>8092543</v>
      </c>
      <c r="O415" s="62">
        <v>5933600</v>
      </c>
      <c r="P415" s="62">
        <v>3731616</v>
      </c>
      <c r="Q415" s="62">
        <v>4744361</v>
      </c>
      <c r="R415" s="62">
        <v>5398709</v>
      </c>
      <c r="S415" s="62">
        <v>4827579</v>
      </c>
    </row>
    <row r="416" spans="1:19" ht="14.5" x14ac:dyDescent="0.35">
      <c r="A416" t="str">
        <f t="shared" si="16"/>
        <v>Kärnten42</v>
      </c>
      <c r="B416">
        <v>416</v>
      </c>
      <c r="C416" s="61" t="s">
        <v>26</v>
      </c>
      <c r="D416" s="61" t="s">
        <v>82</v>
      </c>
      <c r="E416" s="62">
        <v>2333625</v>
      </c>
      <c r="F416" s="62">
        <v>2185523</v>
      </c>
      <c r="G416" s="62">
        <v>4048173</v>
      </c>
      <c r="H416" s="62">
        <v>7959477</v>
      </c>
      <c r="I416" s="62">
        <v>12422422</v>
      </c>
      <c r="J416" s="62">
        <v>2177926</v>
      </c>
      <c r="K416" s="62">
        <v>3599038</v>
      </c>
      <c r="L416" s="62">
        <v>6906351</v>
      </c>
      <c r="M416" s="62">
        <v>7143570</v>
      </c>
      <c r="N416" s="62">
        <v>7791190</v>
      </c>
      <c r="O416" s="62">
        <v>6330896</v>
      </c>
      <c r="P416" s="62">
        <v>4592741</v>
      </c>
      <c r="Q416" s="62">
        <v>6126342</v>
      </c>
      <c r="R416" s="62">
        <v>7184825</v>
      </c>
      <c r="S416" s="62">
        <v>5191991</v>
      </c>
    </row>
    <row r="417" spans="1:19" ht="14.5" x14ac:dyDescent="0.35">
      <c r="A417" t="str">
        <f t="shared" si="16"/>
        <v>Niederösterreich42</v>
      </c>
      <c r="B417">
        <v>417</v>
      </c>
      <c r="C417" s="61" t="s">
        <v>27</v>
      </c>
      <c r="D417" s="61" t="s">
        <v>82</v>
      </c>
      <c r="E417" s="62">
        <v>6825260</v>
      </c>
      <c r="F417" s="62">
        <v>9310231</v>
      </c>
      <c r="G417" s="62">
        <v>9581457</v>
      </c>
      <c r="H417" s="62">
        <v>9504263</v>
      </c>
      <c r="I417" s="62">
        <v>11361901</v>
      </c>
      <c r="J417" s="62">
        <v>13102312</v>
      </c>
      <c r="K417" s="62">
        <v>15089233</v>
      </c>
      <c r="L417" s="62">
        <v>14913760</v>
      </c>
      <c r="M417" s="62">
        <v>16523724</v>
      </c>
      <c r="N417" s="62">
        <v>16547046</v>
      </c>
      <c r="O417" s="62">
        <v>13487949</v>
      </c>
      <c r="P417" s="62">
        <v>17031996</v>
      </c>
      <c r="Q417" s="62">
        <v>24599744</v>
      </c>
      <c r="R417" s="62">
        <v>28028728</v>
      </c>
      <c r="S417" s="62">
        <v>19406431</v>
      </c>
    </row>
    <row r="418" spans="1:19" ht="14.5" x14ac:dyDescent="0.35">
      <c r="A418" t="str">
        <f t="shared" si="16"/>
        <v>Oberösterreich42</v>
      </c>
      <c r="B418">
        <v>418</v>
      </c>
      <c r="C418" s="61" t="s">
        <v>28</v>
      </c>
      <c r="D418" s="61" t="s">
        <v>82</v>
      </c>
      <c r="E418" s="62">
        <v>25655155</v>
      </c>
      <c r="F418" s="62">
        <v>28332828</v>
      </c>
      <c r="G418" s="62">
        <v>31796806</v>
      </c>
      <c r="H418" s="62">
        <v>32824662</v>
      </c>
      <c r="I418" s="62">
        <v>35891482</v>
      </c>
      <c r="J418" s="62">
        <v>33304996</v>
      </c>
      <c r="K418" s="62">
        <v>41668094</v>
      </c>
      <c r="L418" s="62">
        <v>43202182</v>
      </c>
      <c r="M418" s="62">
        <v>48148032</v>
      </c>
      <c r="N418" s="62">
        <v>55704898</v>
      </c>
      <c r="O418" s="62">
        <v>46819150</v>
      </c>
      <c r="P418" s="62">
        <v>57912366</v>
      </c>
      <c r="Q418" s="62">
        <v>68919712</v>
      </c>
      <c r="R418" s="62">
        <v>68861953</v>
      </c>
      <c r="S418" s="62">
        <v>62051845</v>
      </c>
    </row>
    <row r="419" spans="1:19" ht="14.5" x14ac:dyDescent="0.35">
      <c r="A419" t="str">
        <f t="shared" si="16"/>
        <v>Salzburg42</v>
      </c>
      <c r="B419">
        <v>419</v>
      </c>
      <c r="C419" s="61" t="s">
        <v>29</v>
      </c>
      <c r="D419" s="61" t="s">
        <v>82</v>
      </c>
      <c r="E419" s="62">
        <v>9550976</v>
      </c>
      <c r="F419" s="62">
        <v>15240130</v>
      </c>
      <c r="G419" s="62">
        <v>13339839</v>
      </c>
      <c r="H419" s="62">
        <v>13473118</v>
      </c>
      <c r="I419" s="62">
        <v>13040890</v>
      </c>
      <c r="J419" s="62">
        <v>13286366</v>
      </c>
      <c r="K419" s="62">
        <v>21139780</v>
      </c>
      <c r="L419" s="62">
        <v>23877222</v>
      </c>
      <c r="M419" s="62">
        <v>28361462</v>
      </c>
      <c r="N419" s="62">
        <v>32199315</v>
      </c>
      <c r="O419" s="62">
        <v>23972908</v>
      </c>
      <c r="P419" s="62">
        <v>24525899</v>
      </c>
      <c r="Q419" s="62">
        <v>31150416</v>
      </c>
      <c r="R419" s="62">
        <v>32713555</v>
      </c>
      <c r="S419" s="62">
        <v>29807438</v>
      </c>
    </row>
    <row r="420" spans="1:19" ht="14.5" x14ac:dyDescent="0.35">
      <c r="A420" t="str">
        <f t="shared" si="16"/>
        <v>Steiermark42</v>
      </c>
      <c r="B420">
        <v>420</v>
      </c>
      <c r="C420" s="61" t="s">
        <v>30</v>
      </c>
      <c r="D420" s="61" t="s">
        <v>82</v>
      </c>
      <c r="E420" s="62">
        <v>64228688</v>
      </c>
      <c r="F420" s="62">
        <v>80421983</v>
      </c>
      <c r="G420" s="62">
        <v>83900152</v>
      </c>
      <c r="H420" s="62">
        <v>86918906</v>
      </c>
      <c r="I420" s="62">
        <v>100690844</v>
      </c>
      <c r="J420" s="62">
        <v>105173624</v>
      </c>
      <c r="K420" s="62">
        <v>90822590</v>
      </c>
      <c r="L420" s="62">
        <v>90614359</v>
      </c>
      <c r="M420" s="62">
        <v>13828404</v>
      </c>
      <c r="N420" s="62">
        <v>13647674</v>
      </c>
      <c r="O420" s="62">
        <v>10253475</v>
      </c>
      <c r="P420" s="62">
        <v>12299268</v>
      </c>
      <c r="Q420" s="62">
        <v>18153113</v>
      </c>
      <c r="R420" s="62">
        <v>18911625</v>
      </c>
      <c r="S420" s="62">
        <v>18004441</v>
      </c>
    </row>
    <row r="421" spans="1:19" ht="14.5" x14ac:dyDescent="0.35">
      <c r="A421" t="str">
        <f t="shared" si="16"/>
        <v>Tirol42</v>
      </c>
      <c r="B421">
        <v>421</v>
      </c>
      <c r="C421" s="61" t="s">
        <v>31</v>
      </c>
      <c r="D421" s="61" t="s">
        <v>82</v>
      </c>
      <c r="E421" s="62">
        <v>6781575</v>
      </c>
      <c r="F421" s="62">
        <v>15400877</v>
      </c>
      <c r="G421" s="62">
        <v>15438978</v>
      </c>
      <c r="H421" s="62">
        <v>13679863</v>
      </c>
      <c r="I421" s="62">
        <v>13369864</v>
      </c>
      <c r="J421" s="62">
        <v>12578401</v>
      </c>
      <c r="K421" s="62">
        <v>13081428</v>
      </c>
      <c r="L421" s="62">
        <v>13892739</v>
      </c>
      <c r="M421" s="62">
        <v>19053784</v>
      </c>
      <c r="N421" s="62">
        <v>18083705</v>
      </c>
      <c r="O421" s="62">
        <v>18672229</v>
      </c>
      <c r="P421" s="62">
        <v>14673667</v>
      </c>
      <c r="Q421" s="62">
        <v>17232716</v>
      </c>
      <c r="R421" s="62">
        <v>19658580</v>
      </c>
      <c r="S421" s="62">
        <v>16918505</v>
      </c>
    </row>
    <row r="422" spans="1:19" ht="14.5" x14ac:dyDescent="0.35">
      <c r="A422" t="str">
        <f t="shared" si="16"/>
        <v>Vorarlberg42</v>
      </c>
      <c r="B422">
        <v>422</v>
      </c>
      <c r="C422" s="61" t="s">
        <v>32</v>
      </c>
      <c r="D422" s="61" t="s">
        <v>82</v>
      </c>
      <c r="E422" s="62">
        <v>16588778</v>
      </c>
      <c r="F422" s="62">
        <v>10605620</v>
      </c>
      <c r="G422" s="62">
        <v>10785045</v>
      </c>
      <c r="H422" s="62">
        <v>11133651</v>
      </c>
      <c r="I422" s="62">
        <v>11546242</v>
      </c>
      <c r="J422" s="62">
        <v>10957041</v>
      </c>
      <c r="K422" s="62">
        <v>12241733</v>
      </c>
      <c r="L422" s="62">
        <v>12144104</v>
      </c>
      <c r="M422" s="62">
        <v>15103980</v>
      </c>
      <c r="N422" s="62">
        <v>16974019</v>
      </c>
      <c r="O422" s="62">
        <v>16152358</v>
      </c>
      <c r="P422" s="62">
        <v>17827463</v>
      </c>
      <c r="Q422" s="62">
        <v>20623953</v>
      </c>
      <c r="R422" s="62">
        <v>23389619</v>
      </c>
      <c r="S422" s="62">
        <v>21203269</v>
      </c>
    </row>
    <row r="423" spans="1:19" ht="14.5" x14ac:dyDescent="0.35">
      <c r="A423" t="str">
        <f t="shared" si="16"/>
        <v>Wien42</v>
      </c>
      <c r="B423">
        <v>423</v>
      </c>
      <c r="C423" s="61" t="s">
        <v>33</v>
      </c>
      <c r="D423" s="61" t="s">
        <v>82</v>
      </c>
      <c r="E423" s="62">
        <v>16313954</v>
      </c>
      <c r="F423" s="62">
        <v>33385083</v>
      </c>
      <c r="G423" s="62">
        <v>30089739</v>
      </c>
      <c r="H423" s="62">
        <v>25108075</v>
      </c>
      <c r="I423" s="62">
        <v>29193469</v>
      </c>
      <c r="J423" s="62">
        <v>36387311</v>
      </c>
      <c r="K423" s="62">
        <v>33752047</v>
      </c>
      <c r="L423" s="62">
        <v>33302702</v>
      </c>
      <c r="M423" s="62">
        <v>38985585</v>
      </c>
      <c r="N423" s="62">
        <v>45150902</v>
      </c>
      <c r="O423" s="62">
        <v>45986844</v>
      </c>
      <c r="P423" s="62">
        <v>51336130</v>
      </c>
      <c r="Q423" s="62">
        <v>51397216</v>
      </c>
      <c r="R423" s="62">
        <v>45982780</v>
      </c>
      <c r="S423" s="62">
        <v>52363052</v>
      </c>
    </row>
    <row r="424" spans="1:19" ht="14.5" x14ac:dyDescent="0.35">
      <c r="A424" t="str">
        <f t="shared" si="16"/>
        <v>Österreich42</v>
      </c>
      <c r="B424">
        <v>424</v>
      </c>
      <c r="C424" s="61" t="s">
        <v>34</v>
      </c>
      <c r="D424" s="61" t="s">
        <v>82</v>
      </c>
      <c r="E424" s="62">
        <v>150865058</v>
      </c>
      <c r="F424" s="62">
        <v>200462156</v>
      </c>
      <c r="G424" s="62">
        <v>206176424</v>
      </c>
      <c r="H424" s="62">
        <v>208820333</v>
      </c>
      <c r="I424" s="62">
        <v>234873857</v>
      </c>
      <c r="J424" s="62">
        <v>233487997</v>
      </c>
      <c r="K424" s="62">
        <v>237870727</v>
      </c>
      <c r="L424" s="62">
        <v>244986171</v>
      </c>
      <c r="M424" s="62">
        <v>194168843</v>
      </c>
      <c r="N424" s="62">
        <v>214191292</v>
      </c>
      <c r="O424" s="62">
        <v>187609409</v>
      </c>
      <c r="P424" s="62">
        <v>203931146</v>
      </c>
      <c r="Q424" s="62">
        <v>242947573</v>
      </c>
      <c r="R424" s="62">
        <v>250130374</v>
      </c>
      <c r="S424" s="62">
        <v>229774551</v>
      </c>
    </row>
    <row r="425" spans="1:19" ht="14.5" x14ac:dyDescent="0.35">
      <c r="A425" t="str">
        <f t="shared" si="16"/>
        <v>Burgenland43</v>
      </c>
      <c r="B425">
        <v>425</v>
      </c>
      <c r="C425" s="61" t="s">
        <v>25</v>
      </c>
      <c r="D425" s="61" t="s">
        <v>83</v>
      </c>
      <c r="E425" s="62">
        <v>529680</v>
      </c>
      <c r="F425" s="62">
        <v>879002</v>
      </c>
      <c r="G425" s="62">
        <v>1986285</v>
      </c>
      <c r="H425" s="62">
        <v>1394118</v>
      </c>
      <c r="I425" s="62">
        <v>1314955</v>
      </c>
      <c r="J425" s="62">
        <v>1043370</v>
      </c>
      <c r="K425" s="62">
        <v>1335096</v>
      </c>
      <c r="L425" s="62">
        <v>1183527</v>
      </c>
      <c r="M425" s="62">
        <v>1009327</v>
      </c>
      <c r="N425" s="62">
        <v>735877</v>
      </c>
      <c r="O425" s="62">
        <v>268553</v>
      </c>
      <c r="P425" s="62">
        <v>81399</v>
      </c>
      <c r="Q425" s="62">
        <v>155228</v>
      </c>
      <c r="R425" s="62">
        <v>115118</v>
      </c>
      <c r="S425" s="62">
        <v>189360</v>
      </c>
    </row>
    <row r="426" spans="1:19" ht="14.5" x14ac:dyDescent="0.35">
      <c r="A426" t="str">
        <f t="shared" si="16"/>
        <v>Kärnten43</v>
      </c>
      <c r="B426">
        <v>426</v>
      </c>
      <c r="C426" s="61" t="s">
        <v>26</v>
      </c>
      <c r="D426" s="61" t="s">
        <v>83</v>
      </c>
      <c r="E426" s="62">
        <v>80827</v>
      </c>
      <c r="F426" s="62">
        <v>76529</v>
      </c>
      <c r="G426" s="62">
        <v>126573</v>
      </c>
      <c r="H426" s="62">
        <v>328253</v>
      </c>
      <c r="I426" s="62">
        <v>374342</v>
      </c>
      <c r="J426" s="62">
        <v>355732</v>
      </c>
      <c r="K426" s="62">
        <v>422440</v>
      </c>
      <c r="L426" s="62">
        <v>388161</v>
      </c>
      <c r="M426" s="62">
        <v>279079</v>
      </c>
      <c r="N426" s="62">
        <v>258844</v>
      </c>
      <c r="O426" s="62">
        <v>187028</v>
      </c>
      <c r="P426" s="62">
        <v>209895</v>
      </c>
      <c r="Q426" s="62">
        <v>181099</v>
      </c>
      <c r="R426" s="62">
        <v>171167</v>
      </c>
      <c r="S426" s="62">
        <v>158768</v>
      </c>
    </row>
    <row r="427" spans="1:19" ht="14.5" x14ac:dyDescent="0.35">
      <c r="A427" t="str">
        <f t="shared" si="16"/>
        <v>Niederösterreich43</v>
      </c>
      <c r="B427">
        <v>427</v>
      </c>
      <c r="C427" s="61" t="s">
        <v>27</v>
      </c>
      <c r="D427" s="61" t="s">
        <v>83</v>
      </c>
      <c r="E427" s="62">
        <v>248413</v>
      </c>
      <c r="F427" s="62">
        <v>322896</v>
      </c>
      <c r="G427" s="62">
        <v>446225</v>
      </c>
      <c r="H427" s="62">
        <v>1113767</v>
      </c>
      <c r="I427" s="62">
        <v>1344245</v>
      </c>
      <c r="J427" s="62">
        <v>1428233</v>
      </c>
      <c r="K427" s="62">
        <v>1518144</v>
      </c>
      <c r="L427" s="62">
        <v>1441117</v>
      </c>
      <c r="M427" s="62">
        <v>922927</v>
      </c>
      <c r="N427" s="62">
        <v>523840</v>
      </c>
      <c r="O427" s="62">
        <v>242094</v>
      </c>
      <c r="P427" s="62">
        <v>208268</v>
      </c>
      <c r="Q427" s="62">
        <v>337649</v>
      </c>
      <c r="R427" s="62">
        <v>847058</v>
      </c>
      <c r="S427" s="62">
        <v>502190</v>
      </c>
    </row>
    <row r="428" spans="1:19" ht="14.5" x14ac:dyDescent="0.35">
      <c r="A428" t="str">
        <f t="shared" si="16"/>
        <v>Oberösterreich43</v>
      </c>
      <c r="B428">
        <v>428</v>
      </c>
      <c r="C428" s="61" t="s">
        <v>28</v>
      </c>
      <c r="D428" s="61" t="s">
        <v>83</v>
      </c>
      <c r="E428" s="62">
        <v>1405277</v>
      </c>
      <c r="F428" s="62">
        <v>1594355</v>
      </c>
      <c r="G428" s="62">
        <v>1033276</v>
      </c>
      <c r="H428" s="62">
        <v>1279998</v>
      </c>
      <c r="I428" s="62">
        <v>901817</v>
      </c>
      <c r="J428" s="62">
        <v>685780</v>
      </c>
      <c r="K428" s="62">
        <v>784330</v>
      </c>
      <c r="L428" s="62">
        <v>1286508</v>
      </c>
      <c r="M428" s="62">
        <v>881108</v>
      </c>
      <c r="N428" s="62">
        <v>654780</v>
      </c>
      <c r="O428" s="62">
        <v>619492</v>
      </c>
      <c r="P428" s="62">
        <v>582846</v>
      </c>
      <c r="Q428" s="62">
        <v>462648</v>
      </c>
      <c r="R428" s="62">
        <v>394916</v>
      </c>
      <c r="S428" s="62">
        <v>564597</v>
      </c>
    </row>
    <row r="429" spans="1:19" ht="14.5" x14ac:dyDescent="0.35">
      <c r="A429" t="str">
        <f t="shared" si="16"/>
        <v>Salzburg43</v>
      </c>
      <c r="B429">
        <v>429</v>
      </c>
      <c r="C429" s="61" t="s">
        <v>29</v>
      </c>
      <c r="D429" s="61" t="s">
        <v>83</v>
      </c>
      <c r="E429" s="62">
        <v>2096093</v>
      </c>
      <c r="F429" s="62">
        <v>2842352</v>
      </c>
      <c r="G429" s="62">
        <v>3913492</v>
      </c>
      <c r="H429" s="62">
        <v>4673972</v>
      </c>
      <c r="I429" s="62">
        <v>4201449</v>
      </c>
      <c r="J429" s="62">
        <v>3884420</v>
      </c>
      <c r="K429" s="62">
        <v>3810046</v>
      </c>
      <c r="L429" s="62">
        <v>3507930</v>
      </c>
      <c r="M429" s="62">
        <v>3198007</v>
      </c>
      <c r="N429" s="62">
        <v>3128013</v>
      </c>
      <c r="O429" s="62">
        <v>2073047</v>
      </c>
      <c r="P429" s="62">
        <v>2750492</v>
      </c>
      <c r="Q429" s="62">
        <v>3469306</v>
      </c>
      <c r="R429" s="62">
        <v>3394297</v>
      </c>
      <c r="S429" s="62">
        <v>3746095</v>
      </c>
    </row>
    <row r="430" spans="1:19" ht="14.5" x14ac:dyDescent="0.35">
      <c r="A430" t="str">
        <f t="shared" si="16"/>
        <v>Steiermark43</v>
      </c>
      <c r="B430">
        <v>430</v>
      </c>
      <c r="C430" s="61" t="s">
        <v>30</v>
      </c>
      <c r="D430" s="61" t="s">
        <v>83</v>
      </c>
      <c r="E430" s="62">
        <v>635085</v>
      </c>
      <c r="F430" s="62">
        <v>818821</v>
      </c>
      <c r="G430" s="62">
        <v>831148</v>
      </c>
      <c r="H430" s="62">
        <v>1088196</v>
      </c>
      <c r="I430" s="62">
        <v>932755</v>
      </c>
      <c r="J430" s="62">
        <v>701747</v>
      </c>
      <c r="K430" s="62">
        <v>609600</v>
      </c>
      <c r="L430" s="62">
        <v>708994</v>
      </c>
      <c r="M430" s="62">
        <v>366477</v>
      </c>
      <c r="N430" s="62">
        <v>210401</v>
      </c>
      <c r="O430" s="62">
        <v>169720</v>
      </c>
      <c r="P430" s="62">
        <v>182329</v>
      </c>
      <c r="Q430" s="62">
        <v>148290</v>
      </c>
      <c r="R430" s="62">
        <v>129823</v>
      </c>
      <c r="S430" s="62">
        <v>214801</v>
      </c>
    </row>
    <row r="431" spans="1:19" ht="14.5" x14ac:dyDescent="0.35">
      <c r="A431" t="str">
        <f t="shared" si="16"/>
        <v>Tirol43</v>
      </c>
      <c r="B431">
        <v>431</v>
      </c>
      <c r="C431" s="61" t="s">
        <v>31</v>
      </c>
      <c r="D431" s="61" t="s">
        <v>83</v>
      </c>
      <c r="E431" s="62">
        <v>757062</v>
      </c>
      <c r="F431" s="62">
        <v>480597</v>
      </c>
      <c r="G431" s="62">
        <v>889478</v>
      </c>
      <c r="H431" s="62">
        <v>1460581</v>
      </c>
      <c r="I431" s="62">
        <v>907702</v>
      </c>
      <c r="J431" s="62">
        <v>657833</v>
      </c>
      <c r="K431" s="62">
        <v>684616</v>
      </c>
      <c r="L431" s="62">
        <v>1188030</v>
      </c>
      <c r="M431" s="62">
        <v>568725</v>
      </c>
      <c r="N431" s="62">
        <v>570197</v>
      </c>
      <c r="O431" s="62">
        <v>307345</v>
      </c>
      <c r="P431" s="62">
        <v>308149</v>
      </c>
      <c r="Q431" s="62">
        <v>542470</v>
      </c>
      <c r="R431" s="62">
        <v>372540</v>
      </c>
      <c r="S431" s="62">
        <v>281576</v>
      </c>
    </row>
    <row r="432" spans="1:19" ht="14.5" x14ac:dyDescent="0.35">
      <c r="A432" t="str">
        <f t="shared" si="16"/>
        <v>Vorarlberg43</v>
      </c>
      <c r="B432">
        <v>432</v>
      </c>
      <c r="C432" s="61" t="s">
        <v>32</v>
      </c>
      <c r="D432" s="61" t="s">
        <v>83</v>
      </c>
      <c r="E432" s="62">
        <v>303108</v>
      </c>
      <c r="F432" s="62">
        <v>595975</v>
      </c>
      <c r="G432" s="62">
        <v>748927</v>
      </c>
      <c r="H432" s="62">
        <v>264578</v>
      </c>
      <c r="I432" s="62">
        <v>127539</v>
      </c>
      <c r="J432" s="62">
        <v>96777</v>
      </c>
      <c r="K432" s="62">
        <v>88354</v>
      </c>
      <c r="L432" s="62">
        <v>182376</v>
      </c>
      <c r="M432" s="62">
        <v>140515</v>
      </c>
      <c r="N432" s="62">
        <v>120186</v>
      </c>
      <c r="O432" s="62">
        <v>118102</v>
      </c>
      <c r="P432" s="62">
        <v>213043</v>
      </c>
      <c r="Q432" s="62">
        <v>216900</v>
      </c>
      <c r="R432" s="62">
        <v>193742</v>
      </c>
      <c r="S432" s="62">
        <v>147559</v>
      </c>
    </row>
    <row r="433" spans="1:19" ht="14.5" x14ac:dyDescent="0.35">
      <c r="A433" t="str">
        <f t="shared" si="16"/>
        <v>Wien43</v>
      </c>
      <c r="B433">
        <v>433</v>
      </c>
      <c r="C433" s="61" t="s">
        <v>33</v>
      </c>
      <c r="D433" s="61" t="s">
        <v>83</v>
      </c>
      <c r="E433" s="62">
        <v>1243372</v>
      </c>
      <c r="F433" s="62">
        <v>1930908</v>
      </c>
      <c r="G433" s="62">
        <v>2892655</v>
      </c>
      <c r="H433" s="62">
        <v>2898564</v>
      </c>
      <c r="I433" s="62">
        <v>2983885</v>
      </c>
      <c r="J433" s="62">
        <v>2442294</v>
      </c>
      <c r="K433" s="62">
        <v>2549628</v>
      </c>
      <c r="L433" s="62">
        <v>4035100</v>
      </c>
      <c r="M433" s="62">
        <v>3293881</v>
      </c>
      <c r="N433" s="62">
        <v>3039109</v>
      </c>
      <c r="O433" s="62">
        <v>2656965</v>
      </c>
      <c r="P433" s="62">
        <v>1803334</v>
      </c>
      <c r="Q433" s="62">
        <v>2106530</v>
      </c>
      <c r="R433" s="62">
        <v>1434797</v>
      </c>
      <c r="S433" s="62">
        <v>1491733</v>
      </c>
    </row>
    <row r="434" spans="1:19" ht="14.5" x14ac:dyDescent="0.35">
      <c r="A434" t="str">
        <f t="shared" si="16"/>
        <v>Österreich43</v>
      </c>
      <c r="B434">
        <v>434</v>
      </c>
      <c r="C434" s="61" t="s">
        <v>34</v>
      </c>
      <c r="D434" s="61" t="s">
        <v>83</v>
      </c>
      <c r="E434" s="62">
        <v>7298917</v>
      </c>
      <c r="F434" s="62">
        <v>9541435</v>
      </c>
      <c r="G434" s="62">
        <v>12868059</v>
      </c>
      <c r="H434" s="62">
        <v>14502027</v>
      </c>
      <c r="I434" s="62">
        <v>13088689</v>
      </c>
      <c r="J434" s="62">
        <v>11296186</v>
      </c>
      <c r="K434" s="62">
        <v>11802254</v>
      </c>
      <c r="L434" s="62">
        <v>13921743</v>
      </c>
      <c r="M434" s="62">
        <v>10660046</v>
      </c>
      <c r="N434" s="62">
        <v>9241247</v>
      </c>
      <c r="O434" s="62">
        <v>6642346</v>
      </c>
      <c r="P434" s="62">
        <v>6339755</v>
      </c>
      <c r="Q434" s="62">
        <v>7620120</v>
      </c>
      <c r="R434" s="62">
        <v>7053458</v>
      </c>
      <c r="S434" s="62">
        <v>7296679</v>
      </c>
    </row>
    <row r="435" spans="1:19" ht="14.5" x14ac:dyDescent="0.35">
      <c r="A435" t="str">
        <f t="shared" si="16"/>
        <v>Burgenland44</v>
      </c>
      <c r="B435">
        <v>435</v>
      </c>
      <c r="C435" s="61" t="s">
        <v>25</v>
      </c>
      <c r="D435" s="61" t="s">
        <v>84</v>
      </c>
      <c r="E435" s="62">
        <v>60191544</v>
      </c>
      <c r="F435" s="62">
        <v>64669825</v>
      </c>
      <c r="G435" s="62">
        <v>62531913</v>
      </c>
      <c r="H435" s="62">
        <v>53289832</v>
      </c>
      <c r="I435" s="62">
        <v>55695348</v>
      </c>
      <c r="J435" s="62">
        <v>47412997</v>
      </c>
      <c r="K435" s="62">
        <v>50868462</v>
      </c>
      <c r="L435" s="62">
        <v>53351443</v>
      </c>
      <c r="M435" s="62">
        <v>60847408</v>
      </c>
      <c r="N435" s="62">
        <v>58727835</v>
      </c>
      <c r="O435" s="62">
        <v>51302949</v>
      </c>
      <c r="P435" s="62">
        <v>64418309</v>
      </c>
      <c r="Q435" s="62">
        <v>72483673</v>
      </c>
      <c r="R435" s="62">
        <v>46778280</v>
      </c>
      <c r="S435" s="62">
        <v>47744478</v>
      </c>
    </row>
    <row r="436" spans="1:19" ht="14.5" x14ac:dyDescent="0.35">
      <c r="A436" t="str">
        <f t="shared" si="16"/>
        <v>Kärnten44</v>
      </c>
      <c r="B436">
        <v>436</v>
      </c>
      <c r="C436" s="61" t="s">
        <v>26</v>
      </c>
      <c r="D436" s="61" t="s">
        <v>84</v>
      </c>
      <c r="E436" s="62">
        <v>526092803</v>
      </c>
      <c r="F436" s="62">
        <v>557521531</v>
      </c>
      <c r="G436" s="62">
        <v>516290263</v>
      </c>
      <c r="H436" s="62">
        <v>539874150</v>
      </c>
      <c r="I436" s="62">
        <v>538935127</v>
      </c>
      <c r="J436" s="62">
        <v>547813815</v>
      </c>
      <c r="K436" s="62">
        <v>567416400</v>
      </c>
      <c r="L436" s="62">
        <v>561017736</v>
      </c>
      <c r="M436" s="62">
        <v>604440869</v>
      </c>
      <c r="N436" s="62">
        <v>606044943</v>
      </c>
      <c r="O436" s="62">
        <v>574634338</v>
      </c>
      <c r="P436" s="62">
        <v>849553263</v>
      </c>
      <c r="Q436" s="62">
        <v>862834514</v>
      </c>
      <c r="R436" s="62">
        <v>695944587</v>
      </c>
      <c r="S436" s="62">
        <v>701784917</v>
      </c>
    </row>
    <row r="437" spans="1:19" ht="14.5" x14ac:dyDescent="0.35">
      <c r="A437" t="str">
        <f t="shared" si="16"/>
        <v>Niederösterreich44</v>
      </c>
      <c r="B437">
        <v>437</v>
      </c>
      <c r="C437" s="61" t="s">
        <v>27</v>
      </c>
      <c r="D437" s="61" t="s">
        <v>84</v>
      </c>
      <c r="E437" s="62">
        <v>706675540</v>
      </c>
      <c r="F437" s="62">
        <v>772560303</v>
      </c>
      <c r="G437" s="62">
        <v>750395026</v>
      </c>
      <c r="H437" s="62">
        <v>778535130</v>
      </c>
      <c r="I437" s="62">
        <v>741584031</v>
      </c>
      <c r="J437" s="62">
        <v>764834544</v>
      </c>
      <c r="K437" s="62">
        <v>785202752</v>
      </c>
      <c r="L437" s="62">
        <v>842584809</v>
      </c>
      <c r="M437" s="62">
        <v>896338501</v>
      </c>
      <c r="N437" s="62">
        <v>892964687</v>
      </c>
      <c r="O437" s="62">
        <v>801710817</v>
      </c>
      <c r="P437" s="62">
        <v>1103701164</v>
      </c>
      <c r="Q437" s="62">
        <v>1200418785</v>
      </c>
      <c r="R437" s="62">
        <v>878784229</v>
      </c>
      <c r="S437" s="62">
        <v>925206250</v>
      </c>
    </row>
    <row r="438" spans="1:19" ht="14.5" x14ac:dyDescent="0.35">
      <c r="A438" t="str">
        <f t="shared" si="16"/>
        <v>Oberösterreich44</v>
      </c>
      <c r="B438">
        <v>438</v>
      </c>
      <c r="C438" s="61" t="s">
        <v>28</v>
      </c>
      <c r="D438" s="61" t="s">
        <v>84</v>
      </c>
      <c r="E438" s="62">
        <v>405425984</v>
      </c>
      <c r="F438" s="62">
        <v>431765498</v>
      </c>
      <c r="G438" s="62">
        <v>400747788</v>
      </c>
      <c r="H438" s="62">
        <v>396214289</v>
      </c>
      <c r="I438" s="62">
        <v>424731123</v>
      </c>
      <c r="J438" s="62">
        <v>434931524</v>
      </c>
      <c r="K438" s="62">
        <v>479797937</v>
      </c>
      <c r="L438" s="62">
        <v>515531260</v>
      </c>
      <c r="M438" s="62">
        <v>558054975</v>
      </c>
      <c r="N438" s="62">
        <v>548009818</v>
      </c>
      <c r="O438" s="62">
        <v>548076645</v>
      </c>
      <c r="P438" s="62">
        <v>721421112</v>
      </c>
      <c r="Q438" s="62">
        <v>751176093</v>
      </c>
      <c r="R438" s="62">
        <v>644879032</v>
      </c>
      <c r="S438" s="62">
        <v>679819911</v>
      </c>
    </row>
    <row r="439" spans="1:19" ht="14.5" x14ac:dyDescent="0.35">
      <c r="A439" t="str">
        <f t="shared" si="16"/>
        <v>Salzburg44</v>
      </c>
      <c r="B439">
        <v>439</v>
      </c>
      <c r="C439" s="61" t="s">
        <v>29</v>
      </c>
      <c r="D439" s="61" t="s">
        <v>84</v>
      </c>
      <c r="E439" s="62">
        <v>610384534</v>
      </c>
      <c r="F439" s="62">
        <v>625085513</v>
      </c>
      <c r="G439" s="62">
        <v>633580298</v>
      </c>
      <c r="H439" s="62">
        <v>658602644</v>
      </c>
      <c r="I439" s="62">
        <v>601871499</v>
      </c>
      <c r="J439" s="62">
        <v>633572856</v>
      </c>
      <c r="K439" s="62">
        <v>647450269</v>
      </c>
      <c r="L439" s="62">
        <v>638123495</v>
      </c>
      <c r="M439" s="62">
        <v>687506493</v>
      </c>
      <c r="N439" s="62">
        <v>667972972</v>
      </c>
      <c r="O439" s="62">
        <v>701164544</v>
      </c>
      <c r="P439" s="62">
        <v>923700586</v>
      </c>
      <c r="Q439" s="62">
        <v>986148132</v>
      </c>
      <c r="R439" s="62">
        <v>801756686</v>
      </c>
      <c r="S439" s="62">
        <v>770964849</v>
      </c>
    </row>
    <row r="440" spans="1:19" ht="14.5" x14ac:dyDescent="0.35">
      <c r="A440" t="str">
        <f t="shared" si="16"/>
        <v>Steiermark44</v>
      </c>
      <c r="B440">
        <v>440</v>
      </c>
      <c r="C440" s="61" t="s">
        <v>30</v>
      </c>
      <c r="D440" s="61" t="s">
        <v>84</v>
      </c>
      <c r="E440" s="62">
        <v>514817326</v>
      </c>
      <c r="F440" s="62">
        <v>531252489</v>
      </c>
      <c r="G440" s="62">
        <v>469210215</v>
      </c>
      <c r="H440" s="62">
        <v>470186507</v>
      </c>
      <c r="I440" s="62">
        <v>464349360</v>
      </c>
      <c r="J440" s="62">
        <v>476135158</v>
      </c>
      <c r="K440" s="62">
        <v>546216093</v>
      </c>
      <c r="L440" s="62">
        <v>564934906</v>
      </c>
      <c r="M440" s="62">
        <v>624094500</v>
      </c>
      <c r="N440" s="62">
        <v>631671917</v>
      </c>
      <c r="O440" s="62">
        <v>610750794</v>
      </c>
      <c r="P440" s="62">
        <v>825739040</v>
      </c>
      <c r="Q440" s="62">
        <v>883856442</v>
      </c>
      <c r="R440" s="62">
        <v>703472762</v>
      </c>
      <c r="S440" s="62">
        <v>735402584</v>
      </c>
    </row>
    <row r="441" spans="1:19" ht="14.5" x14ac:dyDescent="0.35">
      <c r="A441" t="str">
        <f t="shared" si="16"/>
        <v>Tirol44</v>
      </c>
      <c r="B441">
        <v>441</v>
      </c>
      <c r="C441" s="61" t="s">
        <v>31</v>
      </c>
      <c r="D441" s="61" t="s">
        <v>84</v>
      </c>
      <c r="E441" s="62">
        <v>649094770</v>
      </c>
      <c r="F441" s="62">
        <v>730356641</v>
      </c>
      <c r="G441" s="62">
        <v>671161068</v>
      </c>
      <c r="H441" s="62">
        <v>673099551</v>
      </c>
      <c r="I441" s="62">
        <v>687024387</v>
      </c>
      <c r="J441" s="62">
        <v>737085718</v>
      </c>
      <c r="K441" s="62">
        <v>773645872</v>
      </c>
      <c r="L441" s="62">
        <v>823328539</v>
      </c>
      <c r="M441" s="62">
        <v>849078753</v>
      </c>
      <c r="N441" s="62">
        <v>856885212</v>
      </c>
      <c r="O441" s="62">
        <v>834284641</v>
      </c>
      <c r="P441" s="62">
        <v>1163815982</v>
      </c>
      <c r="Q441" s="62">
        <v>1304525293</v>
      </c>
      <c r="R441" s="62">
        <v>1074199543</v>
      </c>
      <c r="S441" s="62">
        <v>997778121</v>
      </c>
    </row>
    <row r="442" spans="1:19" ht="14.5" x14ac:dyDescent="0.35">
      <c r="A442" t="str">
        <f t="shared" si="16"/>
        <v>Vorarlberg44</v>
      </c>
      <c r="B442">
        <v>442</v>
      </c>
      <c r="C442" s="61" t="s">
        <v>32</v>
      </c>
      <c r="D442" s="61" t="s">
        <v>84</v>
      </c>
      <c r="E442" s="62">
        <v>101094229</v>
      </c>
      <c r="F442" s="62">
        <v>116826015</v>
      </c>
      <c r="G442" s="62">
        <v>115203437</v>
      </c>
      <c r="H442" s="62">
        <v>115089624</v>
      </c>
      <c r="I442" s="62">
        <v>117482402</v>
      </c>
      <c r="J442" s="62">
        <v>127854878</v>
      </c>
      <c r="K442" s="62">
        <v>119752246</v>
      </c>
      <c r="L442" s="62">
        <v>120407212</v>
      </c>
      <c r="M442" s="62">
        <v>125515803</v>
      </c>
      <c r="N442" s="62">
        <v>120746576</v>
      </c>
      <c r="O442" s="62">
        <v>118611552</v>
      </c>
      <c r="P442" s="62">
        <v>153773852</v>
      </c>
      <c r="Q442" s="62">
        <v>176626063</v>
      </c>
      <c r="R442" s="62">
        <v>163742602</v>
      </c>
      <c r="S442" s="62">
        <v>166795307</v>
      </c>
    </row>
    <row r="443" spans="1:19" ht="14.5" x14ac:dyDescent="0.35">
      <c r="A443" t="str">
        <f t="shared" si="16"/>
        <v>Wien44</v>
      </c>
      <c r="B443">
        <v>443</v>
      </c>
      <c r="C443" s="61" t="s">
        <v>33</v>
      </c>
      <c r="D443" s="61" t="s">
        <v>84</v>
      </c>
      <c r="E443" s="62">
        <v>44040175</v>
      </c>
      <c r="F443" s="62">
        <v>44976451</v>
      </c>
      <c r="G443" s="62">
        <v>43214933</v>
      </c>
      <c r="H443" s="62">
        <v>45475613</v>
      </c>
      <c r="I443" s="62">
        <v>48912132</v>
      </c>
      <c r="J443" s="62">
        <v>44326941</v>
      </c>
      <c r="K443" s="62">
        <v>41360610</v>
      </c>
      <c r="L443" s="62">
        <v>37564334</v>
      </c>
      <c r="M443" s="62">
        <v>40730833</v>
      </c>
      <c r="N443" s="62">
        <v>49734133</v>
      </c>
      <c r="O443" s="62">
        <v>34686178</v>
      </c>
      <c r="P443" s="62">
        <v>51378530</v>
      </c>
      <c r="Q443" s="62">
        <v>57365428</v>
      </c>
      <c r="R443" s="62">
        <v>49365398</v>
      </c>
      <c r="S443" s="62">
        <v>43610976</v>
      </c>
    </row>
    <row r="444" spans="1:19" ht="14.5" x14ac:dyDescent="0.35">
      <c r="A444" t="str">
        <f t="shared" si="16"/>
        <v>Österreich44</v>
      </c>
      <c r="B444">
        <v>444</v>
      </c>
      <c r="C444" s="61" t="s">
        <v>34</v>
      </c>
      <c r="D444" s="61" t="s">
        <v>84</v>
      </c>
      <c r="E444" s="62">
        <v>3617816905</v>
      </c>
      <c r="F444" s="62">
        <v>3875014266</v>
      </c>
      <c r="G444" s="62">
        <v>3662334941</v>
      </c>
      <c r="H444" s="62">
        <v>3730367340</v>
      </c>
      <c r="I444" s="62">
        <v>3680585409</v>
      </c>
      <c r="J444" s="62">
        <v>3813968431</v>
      </c>
      <c r="K444" s="62">
        <v>4011710641</v>
      </c>
      <c r="L444" s="62">
        <v>4156843734</v>
      </c>
      <c r="M444" s="62">
        <v>4446608135</v>
      </c>
      <c r="N444" s="62">
        <v>4432758093</v>
      </c>
      <c r="O444" s="62">
        <v>4275222458</v>
      </c>
      <c r="P444" s="62">
        <v>5857501838</v>
      </c>
      <c r="Q444" s="62">
        <v>6295434423</v>
      </c>
      <c r="R444" s="62">
        <v>5058923119</v>
      </c>
      <c r="S444" s="62">
        <v>5069107393</v>
      </c>
    </row>
    <row r="445" spans="1:19" ht="14.5" x14ac:dyDescent="0.35">
      <c r="A445" t="str">
        <f t="shared" si="16"/>
        <v>Burgenland45</v>
      </c>
      <c r="B445">
        <v>445</v>
      </c>
      <c r="C445" s="61" t="s">
        <v>25</v>
      </c>
      <c r="D445" s="61" t="s">
        <v>85</v>
      </c>
      <c r="E445" s="62">
        <v>15594</v>
      </c>
      <c r="F445" s="62">
        <v>26630</v>
      </c>
      <c r="G445" s="62">
        <v>24667</v>
      </c>
      <c r="H445" s="62">
        <v>32056</v>
      </c>
      <c r="I445" s="62">
        <v>20115</v>
      </c>
      <c r="J445" s="62">
        <v>21249</v>
      </c>
      <c r="K445" s="62">
        <v>35400</v>
      </c>
      <c r="L445" s="62">
        <v>30089</v>
      </c>
      <c r="M445" s="62">
        <v>11827</v>
      </c>
      <c r="N445" s="62">
        <v>14752</v>
      </c>
      <c r="O445" s="62">
        <v>8608</v>
      </c>
      <c r="P445" s="62">
        <v>8908</v>
      </c>
      <c r="Q445" s="62">
        <v>6000</v>
      </c>
      <c r="R445" s="62">
        <v>10885</v>
      </c>
      <c r="S445" s="62">
        <v>6517</v>
      </c>
    </row>
    <row r="446" spans="1:19" ht="14.5" x14ac:dyDescent="0.35">
      <c r="A446" t="str">
        <f t="shared" si="16"/>
        <v>Kärnten45</v>
      </c>
      <c r="B446">
        <v>446</v>
      </c>
      <c r="C446" s="61" t="s">
        <v>26</v>
      </c>
      <c r="D446" s="61" t="s">
        <v>85</v>
      </c>
      <c r="E446" s="62">
        <v>37815</v>
      </c>
      <c r="F446" s="62">
        <v>46311</v>
      </c>
      <c r="G446" s="62">
        <v>42219</v>
      </c>
      <c r="H446" s="62">
        <v>51632</v>
      </c>
      <c r="I446" s="62">
        <v>39723</v>
      </c>
      <c r="J446" s="62">
        <v>50415</v>
      </c>
      <c r="K446" s="62">
        <v>63431</v>
      </c>
      <c r="L446" s="62">
        <v>48806</v>
      </c>
      <c r="M446" s="62">
        <v>40211</v>
      </c>
      <c r="N446" s="62">
        <v>61732</v>
      </c>
      <c r="O446" s="62">
        <v>13355</v>
      </c>
      <c r="P446" s="62">
        <v>28405</v>
      </c>
      <c r="Q446" s="62">
        <v>110876</v>
      </c>
      <c r="R446" s="62">
        <v>19202</v>
      </c>
      <c r="S446" s="62">
        <v>11263</v>
      </c>
    </row>
    <row r="447" spans="1:19" ht="14.5" x14ac:dyDescent="0.35">
      <c r="A447" t="str">
        <f t="shared" si="16"/>
        <v>Niederösterreich45</v>
      </c>
      <c r="B447">
        <v>447</v>
      </c>
      <c r="C447" s="61" t="s">
        <v>27</v>
      </c>
      <c r="D447" s="61" t="s">
        <v>85</v>
      </c>
      <c r="E447" s="62">
        <v>353506</v>
      </c>
      <c r="F447" s="62">
        <v>341408</v>
      </c>
      <c r="G447" s="62">
        <v>382345</v>
      </c>
      <c r="H447" s="62">
        <v>394031</v>
      </c>
      <c r="I447" s="62">
        <v>325733</v>
      </c>
      <c r="J447" s="62">
        <v>382994</v>
      </c>
      <c r="K447" s="62">
        <v>486883</v>
      </c>
      <c r="L447" s="62">
        <v>442105</v>
      </c>
      <c r="M447" s="62">
        <v>431609</v>
      </c>
      <c r="N447" s="62">
        <v>407536</v>
      </c>
      <c r="O447" s="62">
        <v>296612</v>
      </c>
      <c r="P447" s="62">
        <v>324674</v>
      </c>
      <c r="Q447" s="62">
        <v>338836</v>
      </c>
      <c r="R447" s="62">
        <v>295880</v>
      </c>
      <c r="S447" s="62">
        <v>216641</v>
      </c>
    </row>
    <row r="448" spans="1:19" ht="14.5" x14ac:dyDescent="0.35">
      <c r="A448" t="str">
        <f t="shared" si="16"/>
        <v>Oberösterreich45</v>
      </c>
      <c r="B448">
        <v>448</v>
      </c>
      <c r="C448" s="61" t="s">
        <v>28</v>
      </c>
      <c r="D448" s="61" t="s">
        <v>85</v>
      </c>
      <c r="E448" s="62">
        <v>3334987</v>
      </c>
      <c r="F448" s="62">
        <v>3027967</v>
      </c>
      <c r="G448" s="62">
        <v>2173365</v>
      </c>
      <c r="H448" s="62">
        <v>1833349</v>
      </c>
      <c r="I448" s="62">
        <v>1635552</v>
      </c>
      <c r="J448" s="62">
        <v>1463200</v>
      </c>
      <c r="K448" s="62">
        <v>1379440</v>
      </c>
      <c r="L448" s="62">
        <v>1068837</v>
      </c>
      <c r="M448" s="62">
        <v>920707</v>
      </c>
      <c r="N448" s="62">
        <v>815287</v>
      </c>
      <c r="O448" s="62">
        <v>716000</v>
      </c>
      <c r="P448" s="62">
        <v>760141</v>
      </c>
      <c r="Q448" s="62">
        <v>801123</v>
      </c>
      <c r="R448" s="62">
        <v>376461</v>
      </c>
      <c r="S448" s="62">
        <v>312655</v>
      </c>
    </row>
    <row r="449" spans="1:19" ht="14.5" x14ac:dyDescent="0.35">
      <c r="A449" t="str">
        <f t="shared" si="16"/>
        <v>Salzburg45</v>
      </c>
      <c r="B449">
        <v>449</v>
      </c>
      <c r="C449" s="61" t="s">
        <v>29</v>
      </c>
      <c r="D449" s="61" t="s">
        <v>85</v>
      </c>
      <c r="E449" s="62">
        <v>676488</v>
      </c>
      <c r="F449" s="62">
        <v>649148</v>
      </c>
      <c r="G449" s="62">
        <v>628069</v>
      </c>
      <c r="H449" s="62">
        <v>562127</v>
      </c>
      <c r="I449" s="62">
        <v>528439</v>
      </c>
      <c r="J449" s="62">
        <v>523168</v>
      </c>
      <c r="K449" s="62">
        <v>556381</v>
      </c>
      <c r="L449" s="62">
        <v>493789</v>
      </c>
      <c r="M449" s="62">
        <v>311221</v>
      </c>
      <c r="N449" s="62">
        <v>322161</v>
      </c>
      <c r="O449" s="62">
        <v>295728</v>
      </c>
      <c r="P449" s="62">
        <v>295772</v>
      </c>
      <c r="Q449" s="62">
        <v>197032</v>
      </c>
      <c r="R449" s="62">
        <v>186535</v>
      </c>
      <c r="S449" s="62">
        <v>69790</v>
      </c>
    </row>
    <row r="450" spans="1:19" ht="14.5" x14ac:dyDescent="0.35">
      <c r="A450" t="str">
        <f t="shared" si="16"/>
        <v>Steiermark45</v>
      </c>
      <c r="B450">
        <v>450</v>
      </c>
      <c r="C450" s="61" t="s">
        <v>30</v>
      </c>
      <c r="D450" s="61" t="s">
        <v>85</v>
      </c>
      <c r="E450" s="62">
        <v>98237</v>
      </c>
      <c r="F450" s="62">
        <v>114310</v>
      </c>
      <c r="G450" s="62">
        <v>101590</v>
      </c>
      <c r="H450" s="62">
        <v>125269</v>
      </c>
      <c r="I450" s="62">
        <v>94705</v>
      </c>
      <c r="J450" s="62">
        <v>113868</v>
      </c>
      <c r="K450" s="62">
        <v>195482</v>
      </c>
      <c r="L450" s="62">
        <v>192705</v>
      </c>
      <c r="M450" s="62">
        <v>169300</v>
      </c>
      <c r="N450" s="62">
        <v>184172</v>
      </c>
      <c r="O450" s="62">
        <v>128023</v>
      </c>
      <c r="P450" s="62">
        <v>138348</v>
      </c>
      <c r="Q450" s="62">
        <v>205215</v>
      </c>
      <c r="R450" s="62">
        <v>184307</v>
      </c>
      <c r="S450" s="62">
        <v>157342</v>
      </c>
    </row>
    <row r="451" spans="1:19" ht="14.5" x14ac:dyDescent="0.35">
      <c r="A451" t="str">
        <f t="shared" si="16"/>
        <v>Tirol45</v>
      </c>
      <c r="B451">
        <v>451</v>
      </c>
      <c r="C451" s="61" t="s">
        <v>31</v>
      </c>
      <c r="D451" s="61" t="s">
        <v>85</v>
      </c>
      <c r="E451" s="62">
        <v>56862</v>
      </c>
      <c r="F451" s="62">
        <v>91523</v>
      </c>
      <c r="G451" s="62">
        <v>78780</v>
      </c>
      <c r="H451" s="62">
        <v>97936</v>
      </c>
      <c r="I451" s="62">
        <v>65635</v>
      </c>
      <c r="J451" s="62">
        <v>83228</v>
      </c>
      <c r="K451" s="62">
        <v>101195</v>
      </c>
      <c r="L451" s="62">
        <v>89534</v>
      </c>
      <c r="M451" s="62">
        <v>59635</v>
      </c>
      <c r="N451" s="62">
        <v>144867</v>
      </c>
      <c r="O451" s="62">
        <v>27427</v>
      </c>
      <c r="P451" s="62">
        <v>44797</v>
      </c>
      <c r="Q451" s="62">
        <v>133860</v>
      </c>
      <c r="R451" s="62">
        <v>116420</v>
      </c>
      <c r="S451" s="62">
        <v>92336</v>
      </c>
    </row>
    <row r="452" spans="1:19" ht="14.5" x14ac:dyDescent="0.35">
      <c r="A452" t="str">
        <f t="shared" si="16"/>
        <v>Vorarlberg45</v>
      </c>
      <c r="B452">
        <v>452</v>
      </c>
      <c r="C452" s="61" t="s">
        <v>32</v>
      </c>
      <c r="D452" s="61" t="s">
        <v>85</v>
      </c>
      <c r="E452" s="62">
        <v>53301</v>
      </c>
      <c r="F452" s="62">
        <v>97963</v>
      </c>
      <c r="G452" s="62">
        <v>77929</v>
      </c>
      <c r="H452" s="62">
        <v>73854</v>
      </c>
      <c r="I452" s="62">
        <v>47767</v>
      </c>
      <c r="J452" s="62">
        <v>65630</v>
      </c>
      <c r="K452" s="62">
        <v>70327</v>
      </c>
      <c r="L452" s="62">
        <v>57663</v>
      </c>
      <c r="M452" s="62">
        <v>42104</v>
      </c>
      <c r="N452" s="62">
        <v>44688</v>
      </c>
      <c r="O452" s="62">
        <v>90701</v>
      </c>
      <c r="P452" s="62">
        <v>104321</v>
      </c>
      <c r="Q452" s="62">
        <v>136107</v>
      </c>
      <c r="R452" s="62">
        <v>364515</v>
      </c>
      <c r="S452" s="62">
        <v>431074</v>
      </c>
    </row>
    <row r="453" spans="1:19" ht="14.5" x14ac:dyDescent="0.35">
      <c r="A453" t="str">
        <f t="shared" si="16"/>
        <v>Wien45</v>
      </c>
      <c r="B453">
        <v>453</v>
      </c>
      <c r="C453" s="61" t="s">
        <v>33</v>
      </c>
      <c r="D453" s="61" t="s">
        <v>85</v>
      </c>
      <c r="E453" s="62">
        <v>4041325</v>
      </c>
      <c r="F453" s="62">
        <v>4745602</v>
      </c>
      <c r="G453" s="62">
        <v>4848980</v>
      </c>
      <c r="H453" s="62">
        <v>4302002</v>
      </c>
      <c r="I453" s="62">
        <v>3961544</v>
      </c>
      <c r="J453" s="62">
        <v>3948213</v>
      </c>
      <c r="K453" s="62">
        <v>3927582</v>
      </c>
      <c r="L453" s="62">
        <v>4294692</v>
      </c>
      <c r="M453" s="62">
        <v>4089084</v>
      </c>
      <c r="N453" s="62">
        <v>4190307</v>
      </c>
      <c r="O453" s="62">
        <v>3552072</v>
      </c>
      <c r="P453" s="62">
        <v>4261983</v>
      </c>
      <c r="Q453" s="62">
        <v>5180088</v>
      </c>
      <c r="R453" s="62">
        <v>4230954</v>
      </c>
      <c r="S453" s="62">
        <v>3654057</v>
      </c>
    </row>
    <row r="454" spans="1:19" ht="14.5" x14ac:dyDescent="0.35">
      <c r="A454" t="str">
        <f t="shared" ref="A454:A517" si="17">C454&amp;D454</f>
        <v>Österreich45</v>
      </c>
      <c r="B454">
        <v>454</v>
      </c>
      <c r="C454" s="61" t="s">
        <v>34</v>
      </c>
      <c r="D454" s="61" t="s">
        <v>85</v>
      </c>
      <c r="E454" s="62">
        <v>8668115</v>
      </c>
      <c r="F454" s="62">
        <v>9140862</v>
      </c>
      <c r="G454" s="62">
        <v>8357944</v>
      </c>
      <c r="H454" s="62">
        <v>7472256</v>
      </c>
      <c r="I454" s="62">
        <v>6719213</v>
      </c>
      <c r="J454" s="62">
        <v>6651965</v>
      </c>
      <c r="K454" s="62">
        <v>6816121</v>
      </c>
      <c r="L454" s="62">
        <v>6718220</v>
      </c>
      <c r="M454" s="62">
        <v>6075698</v>
      </c>
      <c r="N454" s="62">
        <v>6185502</v>
      </c>
      <c r="O454" s="62">
        <v>5128526</v>
      </c>
      <c r="P454" s="62">
        <v>5967349</v>
      </c>
      <c r="Q454" s="62">
        <v>7109137</v>
      </c>
      <c r="R454" s="62">
        <v>5785159</v>
      </c>
      <c r="S454" s="62">
        <v>4951675</v>
      </c>
    </row>
    <row r="455" spans="1:19" ht="14.5" x14ac:dyDescent="0.35">
      <c r="A455" t="str">
        <f t="shared" si="17"/>
        <v>Burgenland46</v>
      </c>
      <c r="B455">
        <v>455</v>
      </c>
      <c r="C455" s="61" t="s">
        <v>25</v>
      </c>
      <c r="D455" s="61" t="s">
        <v>86</v>
      </c>
      <c r="E455" s="62">
        <v>21429</v>
      </c>
      <c r="F455" s="62">
        <v>38085</v>
      </c>
      <c r="G455" s="62">
        <v>30182</v>
      </c>
      <c r="H455" s="62">
        <v>29429</v>
      </c>
      <c r="I455" s="62">
        <v>30487</v>
      </c>
      <c r="J455" s="62">
        <v>36548</v>
      </c>
      <c r="K455" s="62">
        <v>33256</v>
      </c>
      <c r="L455" s="62">
        <v>45052</v>
      </c>
      <c r="M455" s="62">
        <v>51050</v>
      </c>
      <c r="N455" s="62">
        <v>91346</v>
      </c>
      <c r="O455" s="62">
        <v>68262</v>
      </c>
      <c r="P455" s="62">
        <v>59137</v>
      </c>
      <c r="Q455" s="62">
        <v>47665</v>
      </c>
      <c r="R455" s="62">
        <v>46551</v>
      </c>
      <c r="S455" s="62">
        <v>47056</v>
      </c>
    </row>
    <row r="456" spans="1:19" ht="14.5" x14ac:dyDescent="0.35">
      <c r="A456" t="str">
        <f t="shared" si="17"/>
        <v>Kärnten46</v>
      </c>
      <c r="B456">
        <v>456</v>
      </c>
      <c r="C456" s="61" t="s">
        <v>26</v>
      </c>
      <c r="D456" s="61" t="s">
        <v>86</v>
      </c>
      <c r="E456" s="62">
        <v>56644</v>
      </c>
      <c r="F456" s="62">
        <v>87059</v>
      </c>
      <c r="G456" s="62">
        <v>106789</v>
      </c>
      <c r="H456" s="62">
        <v>198247</v>
      </c>
      <c r="I456" s="62">
        <v>182328</v>
      </c>
      <c r="J456" s="62">
        <v>226017</v>
      </c>
      <c r="K456" s="62">
        <v>226263</v>
      </c>
      <c r="L456" s="62">
        <v>225516</v>
      </c>
      <c r="M456" s="62">
        <v>250919</v>
      </c>
      <c r="N456" s="62">
        <v>270165</v>
      </c>
      <c r="O456" s="62">
        <v>166644</v>
      </c>
      <c r="P456" s="62">
        <v>132821</v>
      </c>
      <c r="Q456" s="62">
        <v>115701</v>
      </c>
      <c r="R456" s="62">
        <v>95872</v>
      </c>
      <c r="S456" s="62">
        <v>110794</v>
      </c>
    </row>
    <row r="457" spans="1:19" ht="14.5" x14ac:dyDescent="0.35">
      <c r="A457" t="str">
        <f t="shared" si="17"/>
        <v>Niederösterreich46</v>
      </c>
      <c r="B457">
        <v>457</v>
      </c>
      <c r="C457" s="61" t="s">
        <v>27</v>
      </c>
      <c r="D457" s="61" t="s">
        <v>86</v>
      </c>
      <c r="E457" s="62">
        <v>749576</v>
      </c>
      <c r="F457" s="62">
        <v>635787</v>
      </c>
      <c r="G457" s="62">
        <v>780448</v>
      </c>
      <c r="H457" s="62">
        <v>1024388</v>
      </c>
      <c r="I457" s="62">
        <v>909715</v>
      </c>
      <c r="J457" s="62">
        <v>987857</v>
      </c>
      <c r="K457" s="62">
        <v>735523</v>
      </c>
      <c r="L457" s="62">
        <v>814272</v>
      </c>
      <c r="M457" s="62">
        <v>840626</v>
      </c>
      <c r="N457" s="62">
        <v>825520</v>
      </c>
      <c r="O457" s="62">
        <v>532533</v>
      </c>
      <c r="P457" s="62">
        <v>445267</v>
      </c>
      <c r="Q457" s="62">
        <v>498839</v>
      </c>
      <c r="R457" s="62">
        <v>509428</v>
      </c>
      <c r="S457" s="62">
        <v>392127</v>
      </c>
    </row>
    <row r="458" spans="1:19" ht="14.5" x14ac:dyDescent="0.35">
      <c r="A458" t="str">
        <f t="shared" si="17"/>
        <v>Oberösterreich46</v>
      </c>
      <c r="B458">
        <v>458</v>
      </c>
      <c r="C458" s="61" t="s">
        <v>28</v>
      </c>
      <c r="D458" s="61" t="s">
        <v>86</v>
      </c>
      <c r="E458" s="62">
        <v>2552437</v>
      </c>
      <c r="F458" s="62">
        <v>2577001</v>
      </c>
      <c r="G458" s="62">
        <v>1416586</v>
      </c>
      <c r="H458" s="62">
        <v>926235</v>
      </c>
      <c r="I458" s="62">
        <v>697141</v>
      </c>
      <c r="J458" s="62">
        <v>703951</v>
      </c>
      <c r="K458" s="62">
        <v>671464</v>
      </c>
      <c r="L458" s="62">
        <v>639207</v>
      </c>
      <c r="M458" s="62">
        <v>640946</v>
      </c>
      <c r="N458" s="62">
        <v>763111</v>
      </c>
      <c r="O458" s="62">
        <v>741338</v>
      </c>
      <c r="P458" s="62">
        <v>457103</v>
      </c>
      <c r="Q458" s="62">
        <v>435972</v>
      </c>
      <c r="R458" s="62">
        <v>520462</v>
      </c>
      <c r="S458" s="62">
        <v>423507</v>
      </c>
    </row>
    <row r="459" spans="1:19" ht="14.5" x14ac:dyDescent="0.35">
      <c r="A459" t="str">
        <f t="shared" si="17"/>
        <v>Salzburg46</v>
      </c>
      <c r="B459">
        <v>459</v>
      </c>
      <c r="C459" s="61" t="s">
        <v>29</v>
      </c>
      <c r="D459" s="61" t="s">
        <v>86</v>
      </c>
      <c r="E459" s="62">
        <v>660543</v>
      </c>
      <c r="F459" s="62">
        <v>563790</v>
      </c>
      <c r="G459" s="62">
        <v>690731</v>
      </c>
      <c r="H459" s="62">
        <v>570180</v>
      </c>
      <c r="I459" s="62">
        <v>575491</v>
      </c>
      <c r="J459" s="62">
        <v>617844</v>
      </c>
      <c r="K459" s="62">
        <v>843490</v>
      </c>
      <c r="L459" s="62">
        <v>598371</v>
      </c>
      <c r="M459" s="62">
        <v>1467745</v>
      </c>
      <c r="N459" s="62">
        <v>1746769</v>
      </c>
      <c r="O459" s="62">
        <v>2584292</v>
      </c>
      <c r="P459" s="62">
        <v>2925171</v>
      </c>
      <c r="Q459" s="62">
        <v>4556143</v>
      </c>
      <c r="R459" s="62">
        <v>2166960</v>
      </c>
      <c r="S459" s="62">
        <v>1914237</v>
      </c>
    </row>
    <row r="460" spans="1:19" ht="14.5" x14ac:dyDescent="0.35">
      <c r="A460" t="str">
        <f t="shared" si="17"/>
        <v>Steiermark46</v>
      </c>
      <c r="B460">
        <v>460</v>
      </c>
      <c r="C460" s="61" t="s">
        <v>30</v>
      </c>
      <c r="D460" s="61" t="s">
        <v>86</v>
      </c>
      <c r="E460" s="62">
        <v>327597</v>
      </c>
      <c r="F460" s="62">
        <v>420287</v>
      </c>
      <c r="G460" s="62">
        <v>397879</v>
      </c>
      <c r="H460" s="62">
        <v>439508</v>
      </c>
      <c r="I460" s="62">
        <v>471549</v>
      </c>
      <c r="J460" s="62">
        <v>478926</v>
      </c>
      <c r="K460" s="62">
        <v>555179</v>
      </c>
      <c r="L460" s="62">
        <v>482938</v>
      </c>
      <c r="M460" s="62">
        <v>507715</v>
      </c>
      <c r="N460" s="62">
        <v>580258</v>
      </c>
      <c r="O460" s="62">
        <v>377807</v>
      </c>
      <c r="P460" s="62">
        <v>315791</v>
      </c>
      <c r="Q460" s="62">
        <v>274063</v>
      </c>
      <c r="R460" s="62">
        <v>262411</v>
      </c>
      <c r="S460" s="62">
        <v>264616</v>
      </c>
    </row>
    <row r="461" spans="1:19" ht="14.5" x14ac:dyDescent="0.35">
      <c r="A461" t="str">
        <f t="shared" si="17"/>
        <v>Tirol46</v>
      </c>
      <c r="B461">
        <v>461</v>
      </c>
      <c r="C461" s="61" t="s">
        <v>31</v>
      </c>
      <c r="D461" s="61" t="s">
        <v>86</v>
      </c>
      <c r="E461" s="62">
        <v>110906</v>
      </c>
      <c r="F461" s="62">
        <v>128955</v>
      </c>
      <c r="G461" s="62">
        <v>159074</v>
      </c>
      <c r="H461" s="62">
        <v>242605</v>
      </c>
      <c r="I461" s="62">
        <v>325764</v>
      </c>
      <c r="J461" s="62">
        <v>355312</v>
      </c>
      <c r="K461" s="62">
        <v>402700</v>
      </c>
      <c r="L461" s="62">
        <v>410365</v>
      </c>
      <c r="M461" s="62">
        <v>408845</v>
      </c>
      <c r="N461" s="62">
        <v>411632</v>
      </c>
      <c r="O461" s="62">
        <v>496951</v>
      </c>
      <c r="P461" s="62">
        <v>413726</v>
      </c>
      <c r="Q461" s="62">
        <v>271578</v>
      </c>
      <c r="R461" s="62">
        <v>243186</v>
      </c>
      <c r="S461" s="62">
        <v>192088</v>
      </c>
    </row>
    <row r="462" spans="1:19" ht="14.5" x14ac:dyDescent="0.35">
      <c r="A462" t="str">
        <f t="shared" si="17"/>
        <v>Vorarlberg46</v>
      </c>
      <c r="B462">
        <v>462</v>
      </c>
      <c r="C462" s="61" t="s">
        <v>32</v>
      </c>
      <c r="D462" s="61" t="s">
        <v>86</v>
      </c>
      <c r="E462" s="62">
        <v>122370</v>
      </c>
      <c r="F462" s="62">
        <v>168042</v>
      </c>
      <c r="G462" s="62">
        <v>98718</v>
      </c>
      <c r="H462" s="62">
        <v>156688</v>
      </c>
      <c r="I462" s="62">
        <v>190637</v>
      </c>
      <c r="J462" s="62">
        <v>180521</v>
      </c>
      <c r="K462" s="62">
        <v>188263</v>
      </c>
      <c r="L462" s="62">
        <v>212598</v>
      </c>
      <c r="M462" s="62">
        <v>218149</v>
      </c>
      <c r="N462" s="62">
        <v>284079</v>
      </c>
      <c r="O462" s="62">
        <v>263943</v>
      </c>
      <c r="P462" s="62">
        <v>369886</v>
      </c>
      <c r="Q462" s="62">
        <v>347454</v>
      </c>
      <c r="R462" s="62">
        <v>313582</v>
      </c>
      <c r="S462" s="62">
        <v>297680</v>
      </c>
    </row>
    <row r="463" spans="1:19" ht="14.5" x14ac:dyDescent="0.35">
      <c r="A463" t="str">
        <f t="shared" si="17"/>
        <v>Wien46</v>
      </c>
      <c r="B463">
        <v>463</v>
      </c>
      <c r="C463" s="61" t="s">
        <v>33</v>
      </c>
      <c r="D463" s="61" t="s">
        <v>86</v>
      </c>
      <c r="E463" s="62">
        <v>357014</v>
      </c>
      <c r="F463" s="62">
        <v>403312</v>
      </c>
      <c r="G463" s="62">
        <v>482601</v>
      </c>
      <c r="H463" s="62">
        <v>638067</v>
      </c>
      <c r="I463" s="62">
        <v>535464</v>
      </c>
      <c r="J463" s="62">
        <v>629567</v>
      </c>
      <c r="K463" s="62">
        <v>632133</v>
      </c>
      <c r="L463" s="62">
        <v>663810</v>
      </c>
      <c r="M463" s="62">
        <v>728393</v>
      </c>
      <c r="N463" s="62">
        <v>918245</v>
      </c>
      <c r="O463" s="62">
        <v>545866</v>
      </c>
      <c r="P463" s="62">
        <v>500556</v>
      </c>
      <c r="Q463" s="62">
        <v>399158</v>
      </c>
      <c r="R463" s="62">
        <v>370271</v>
      </c>
      <c r="S463" s="62">
        <v>418037</v>
      </c>
    </row>
    <row r="464" spans="1:19" ht="14.5" x14ac:dyDescent="0.35">
      <c r="A464" t="str">
        <f t="shared" si="17"/>
        <v>Österreich46</v>
      </c>
      <c r="B464">
        <v>464</v>
      </c>
      <c r="C464" s="61" t="s">
        <v>34</v>
      </c>
      <c r="D464" s="61" t="s">
        <v>86</v>
      </c>
      <c r="E464" s="62">
        <v>4958516</v>
      </c>
      <c r="F464" s="62">
        <v>5022318</v>
      </c>
      <c r="G464" s="62">
        <v>4163008</v>
      </c>
      <c r="H464" s="62">
        <v>4225347</v>
      </c>
      <c r="I464" s="62">
        <v>3918576</v>
      </c>
      <c r="J464" s="62">
        <v>4216543</v>
      </c>
      <c r="K464" s="62">
        <v>4288271</v>
      </c>
      <c r="L464" s="62">
        <v>4092129</v>
      </c>
      <c r="M464" s="62">
        <v>5114388</v>
      </c>
      <c r="N464" s="62">
        <v>5891125</v>
      </c>
      <c r="O464" s="62">
        <v>5777636</v>
      </c>
      <c r="P464" s="62">
        <v>5619458</v>
      </c>
      <c r="Q464" s="62">
        <v>6946573</v>
      </c>
      <c r="R464" s="62">
        <v>4528723</v>
      </c>
      <c r="S464" s="62">
        <v>4060142</v>
      </c>
    </row>
    <row r="465" spans="1:19" ht="14.5" x14ac:dyDescent="0.35">
      <c r="A465" t="str">
        <f t="shared" si="17"/>
        <v>Burgenland47</v>
      </c>
      <c r="B465">
        <v>465</v>
      </c>
      <c r="C465" s="61" t="s">
        <v>25</v>
      </c>
      <c r="D465" s="61" t="s">
        <v>87</v>
      </c>
      <c r="E465" s="62">
        <v>650978</v>
      </c>
      <c r="F465" s="62">
        <v>807804</v>
      </c>
      <c r="G465" s="62">
        <v>1796723</v>
      </c>
      <c r="H465" s="62">
        <v>850761</v>
      </c>
      <c r="I465" s="62">
        <v>1008839</v>
      </c>
      <c r="J465" s="62">
        <v>1581230</v>
      </c>
      <c r="K465" s="62">
        <v>1500876</v>
      </c>
      <c r="L465" s="62">
        <v>1759541</v>
      </c>
      <c r="M465" s="62">
        <v>1648593</v>
      </c>
      <c r="N465" s="62">
        <v>1434362</v>
      </c>
      <c r="O465" s="62">
        <v>744578</v>
      </c>
      <c r="P465" s="62">
        <v>1214498</v>
      </c>
      <c r="Q465" s="62">
        <v>1025435</v>
      </c>
      <c r="R465" s="62">
        <v>784646</v>
      </c>
      <c r="S465" s="62">
        <v>1070903</v>
      </c>
    </row>
    <row r="466" spans="1:19" ht="14.5" x14ac:dyDescent="0.35">
      <c r="A466" t="str">
        <f t="shared" si="17"/>
        <v>Kärnten47</v>
      </c>
      <c r="B466">
        <v>466</v>
      </c>
      <c r="C466" s="61" t="s">
        <v>26</v>
      </c>
      <c r="D466" s="61" t="s">
        <v>87</v>
      </c>
      <c r="E466" s="62">
        <v>33873362</v>
      </c>
      <c r="F466" s="62">
        <v>32893073</v>
      </c>
      <c r="G466" s="62">
        <v>28878633</v>
      </c>
      <c r="H466" s="62">
        <v>33682842</v>
      </c>
      <c r="I466" s="62">
        <v>32810705</v>
      </c>
      <c r="J466" s="62">
        <v>26476895</v>
      </c>
      <c r="K466" s="62">
        <v>27663414</v>
      </c>
      <c r="L466" s="62">
        <v>21479555</v>
      </c>
      <c r="M466" s="62">
        <v>26765318</v>
      </c>
      <c r="N466" s="62">
        <v>25791478</v>
      </c>
      <c r="O466" s="62">
        <v>22691584</v>
      </c>
      <c r="P466" s="62">
        <v>16913419</v>
      </c>
      <c r="Q466" s="62">
        <v>25293235</v>
      </c>
      <c r="R466" s="62">
        <v>18602524</v>
      </c>
      <c r="S466" s="62">
        <v>33038174</v>
      </c>
    </row>
    <row r="467" spans="1:19" ht="14.5" x14ac:dyDescent="0.35">
      <c r="A467" t="str">
        <f t="shared" si="17"/>
        <v>Niederösterreich47</v>
      </c>
      <c r="B467">
        <v>467</v>
      </c>
      <c r="C467" s="61" t="s">
        <v>27</v>
      </c>
      <c r="D467" s="61" t="s">
        <v>87</v>
      </c>
      <c r="E467" s="62">
        <v>3364667</v>
      </c>
      <c r="F467" s="62">
        <v>3330463</v>
      </c>
      <c r="G467" s="62">
        <v>22355315</v>
      </c>
      <c r="H467" s="62">
        <v>2738738</v>
      </c>
      <c r="I467" s="62">
        <v>6474404</v>
      </c>
      <c r="J467" s="62">
        <v>2799654</v>
      </c>
      <c r="K467" s="62">
        <v>2927560</v>
      </c>
      <c r="L467" s="62">
        <v>3727843</v>
      </c>
      <c r="M467" s="62">
        <v>11254004</v>
      </c>
      <c r="N467" s="62">
        <v>11194491</v>
      </c>
      <c r="O467" s="62">
        <v>10542146</v>
      </c>
      <c r="P467" s="62">
        <v>10619413</v>
      </c>
      <c r="Q467" s="62">
        <v>16104302</v>
      </c>
      <c r="R467" s="62">
        <v>13405214</v>
      </c>
      <c r="S467" s="62">
        <v>19271001</v>
      </c>
    </row>
    <row r="468" spans="1:19" ht="14.5" x14ac:dyDescent="0.35">
      <c r="A468" t="str">
        <f t="shared" si="17"/>
        <v>Oberösterreich47</v>
      </c>
      <c r="B468">
        <v>468</v>
      </c>
      <c r="C468" s="61" t="s">
        <v>28</v>
      </c>
      <c r="D468" s="61" t="s">
        <v>87</v>
      </c>
      <c r="E468" s="62">
        <v>26101628</v>
      </c>
      <c r="F468" s="62">
        <v>37964872</v>
      </c>
      <c r="G468" s="62">
        <v>25667611</v>
      </c>
      <c r="H468" s="62">
        <v>27284395</v>
      </c>
      <c r="I468" s="62">
        <v>25988231</v>
      </c>
      <c r="J468" s="62">
        <v>29760194</v>
      </c>
      <c r="K468" s="62">
        <v>33836961</v>
      </c>
      <c r="L468" s="62">
        <v>33295606</v>
      </c>
      <c r="M468" s="62">
        <v>32433654</v>
      </c>
      <c r="N468" s="62">
        <v>33582036</v>
      </c>
      <c r="O468" s="62">
        <v>26317916</v>
      </c>
      <c r="P468" s="62">
        <v>31812457</v>
      </c>
      <c r="Q468" s="62">
        <v>38085245</v>
      </c>
      <c r="R468" s="62">
        <v>30309608</v>
      </c>
      <c r="S468" s="62">
        <v>33103507</v>
      </c>
    </row>
    <row r="469" spans="1:19" ht="14.5" x14ac:dyDescent="0.35">
      <c r="A469" t="str">
        <f t="shared" si="17"/>
        <v>Salzburg47</v>
      </c>
      <c r="B469">
        <v>469</v>
      </c>
      <c r="C469" s="61" t="s">
        <v>29</v>
      </c>
      <c r="D469" s="61" t="s">
        <v>87</v>
      </c>
      <c r="E469" s="62">
        <v>30024948</v>
      </c>
      <c r="F469" s="62">
        <v>34268310</v>
      </c>
      <c r="G469" s="62">
        <v>2964231</v>
      </c>
      <c r="H469" s="62">
        <v>75459511</v>
      </c>
      <c r="I469" s="62">
        <v>87046723</v>
      </c>
      <c r="J469" s="62">
        <v>96070784</v>
      </c>
      <c r="K469" s="62">
        <v>93093785</v>
      </c>
      <c r="L469" s="62">
        <v>93408697</v>
      </c>
      <c r="M469" s="62">
        <v>91503884</v>
      </c>
      <c r="N469" s="62">
        <v>84020997</v>
      </c>
      <c r="O469" s="62">
        <v>73348480</v>
      </c>
      <c r="P469" s="62">
        <v>34030345</v>
      </c>
      <c r="Q469" s="62">
        <v>71717542</v>
      </c>
      <c r="R469" s="62">
        <v>114897249</v>
      </c>
      <c r="S469" s="62">
        <v>157366041</v>
      </c>
    </row>
    <row r="470" spans="1:19" ht="14.5" x14ac:dyDescent="0.35">
      <c r="A470" t="str">
        <f t="shared" si="17"/>
        <v>Steiermark47</v>
      </c>
      <c r="B470">
        <v>470</v>
      </c>
      <c r="C470" s="61" t="s">
        <v>30</v>
      </c>
      <c r="D470" s="61" t="s">
        <v>87</v>
      </c>
      <c r="E470" s="62">
        <v>147021741</v>
      </c>
      <c r="F470" s="62">
        <v>149658483</v>
      </c>
      <c r="G470" s="62">
        <v>144529355</v>
      </c>
      <c r="H470" s="62">
        <v>135271969</v>
      </c>
      <c r="I470" s="62">
        <v>88391109</v>
      </c>
      <c r="J470" s="62">
        <v>76907106</v>
      </c>
      <c r="K470" s="62">
        <v>128807306</v>
      </c>
      <c r="L470" s="62">
        <v>144038640</v>
      </c>
      <c r="M470" s="62">
        <v>191591446</v>
      </c>
      <c r="N470" s="62">
        <v>166206686</v>
      </c>
      <c r="O470" s="62">
        <v>128095599</v>
      </c>
      <c r="P470" s="62">
        <v>154084010</v>
      </c>
      <c r="Q470" s="62">
        <v>190918861</v>
      </c>
      <c r="R470" s="62">
        <v>184018631</v>
      </c>
      <c r="S470" s="62">
        <v>190248856</v>
      </c>
    </row>
    <row r="471" spans="1:19" ht="14.5" x14ac:dyDescent="0.35">
      <c r="A471" t="str">
        <f t="shared" si="17"/>
        <v>Tirol47</v>
      </c>
      <c r="B471">
        <v>471</v>
      </c>
      <c r="C471" s="61" t="s">
        <v>31</v>
      </c>
      <c r="D471" s="61" t="s">
        <v>87</v>
      </c>
      <c r="E471" s="62">
        <v>524521</v>
      </c>
      <c r="F471" s="62">
        <v>771887</v>
      </c>
      <c r="G471" s="62">
        <v>506092</v>
      </c>
      <c r="H471" s="62">
        <v>492961</v>
      </c>
      <c r="I471" s="62">
        <v>1005842</v>
      </c>
      <c r="J471" s="62">
        <v>1223832</v>
      </c>
      <c r="K471" s="62">
        <v>972531</v>
      </c>
      <c r="L471" s="62">
        <v>730801</v>
      </c>
      <c r="M471" s="62">
        <v>1643256</v>
      </c>
      <c r="N471" s="62">
        <v>521147</v>
      </c>
      <c r="O471" s="62">
        <v>117847</v>
      </c>
      <c r="P471" s="62">
        <v>831969</v>
      </c>
      <c r="Q471" s="62">
        <v>2804621</v>
      </c>
      <c r="R471" s="62">
        <v>1383965</v>
      </c>
      <c r="S471" s="62">
        <v>2370227</v>
      </c>
    </row>
    <row r="472" spans="1:19" ht="14.5" x14ac:dyDescent="0.35">
      <c r="A472" t="str">
        <f t="shared" si="17"/>
        <v>Vorarlberg47</v>
      </c>
      <c r="B472">
        <v>472</v>
      </c>
      <c r="C472" s="61" t="s">
        <v>32</v>
      </c>
      <c r="D472" s="61" t="s">
        <v>87</v>
      </c>
      <c r="E472" s="62">
        <v>10217551</v>
      </c>
      <c r="F472" s="62">
        <v>15419651</v>
      </c>
      <c r="G472" s="62">
        <v>12080357</v>
      </c>
      <c r="H472" s="62">
        <v>11308830</v>
      </c>
      <c r="I472" s="62">
        <v>8137409</v>
      </c>
      <c r="J472" s="62">
        <v>8554316</v>
      </c>
      <c r="K472" s="62">
        <v>9320827</v>
      </c>
      <c r="L472" s="62">
        <v>9486452</v>
      </c>
      <c r="M472" s="62">
        <v>8317372</v>
      </c>
      <c r="N472" s="62">
        <v>7286440</v>
      </c>
      <c r="O472" s="62">
        <v>5049412</v>
      </c>
      <c r="P472" s="62">
        <v>8794845</v>
      </c>
      <c r="Q472" s="62">
        <v>10523646</v>
      </c>
      <c r="R472" s="62">
        <v>5079797</v>
      </c>
      <c r="S472" s="62">
        <v>8122670</v>
      </c>
    </row>
    <row r="473" spans="1:19" ht="14.5" x14ac:dyDescent="0.35">
      <c r="A473" t="str">
        <f t="shared" si="17"/>
        <v>Wien47</v>
      </c>
      <c r="B473">
        <v>473</v>
      </c>
      <c r="C473" s="61" t="s">
        <v>33</v>
      </c>
      <c r="D473" s="61" t="s">
        <v>87</v>
      </c>
      <c r="E473" s="62">
        <v>23192096</v>
      </c>
      <c r="F473" s="62">
        <v>27313531</v>
      </c>
      <c r="G473" s="62">
        <v>21944022</v>
      </c>
      <c r="H473" s="62">
        <v>10063003</v>
      </c>
      <c r="I473" s="62">
        <v>3650051</v>
      </c>
      <c r="J473" s="62">
        <v>11301446</v>
      </c>
      <c r="K473" s="62">
        <v>17306445</v>
      </c>
      <c r="L473" s="62">
        <v>14875643</v>
      </c>
      <c r="M473" s="62">
        <v>11353786</v>
      </c>
      <c r="N473" s="62">
        <v>8748617</v>
      </c>
      <c r="O473" s="62">
        <v>7174257</v>
      </c>
      <c r="P473" s="62">
        <v>9328412</v>
      </c>
      <c r="Q473" s="62">
        <v>13797318</v>
      </c>
      <c r="R473" s="62">
        <v>11921712</v>
      </c>
      <c r="S473" s="62">
        <v>17766584</v>
      </c>
    </row>
    <row r="474" spans="1:19" ht="14.5" x14ac:dyDescent="0.35">
      <c r="A474" t="str">
        <f t="shared" si="17"/>
        <v>Österreich47</v>
      </c>
      <c r="B474">
        <v>474</v>
      </c>
      <c r="C474" s="61" t="s">
        <v>34</v>
      </c>
      <c r="D474" s="61" t="s">
        <v>87</v>
      </c>
      <c r="E474" s="62">
        <v>274971492</v>
      </c>
      <c r="F474" s="62">
        <v>302428074</v>
      </c>
      <c r="G474" s="62">
        <v>260722339</v>
      </c>
      <c r="H474" s="62">
        <v>297153010</v>
      </c>
      <c r="I474" s="62">
        <v>254513313</v>
      </c>
      <c r="J474" s="62">
        <v>254675457</v>
      </c>
      <c r="K474" s="62">
        <v>315429705</v>
      </c>
      <c r="L474" s="62">
        <v>322802778</v>
      </c>
      <c r="M474" s="62">
        <v>376511313</v>
      </c>
      <c r="N474" s="62">
        <v>338786254</v>
      </c>
      <c r="O474" s="62">
        <v>274081819</v>
      </c>
      <c r="P474" s="62">
        <v>267629368</v>
      </c>
      <c r="Q474" s="62">
        <v>370270205</v>
      </c>
      <c r="R474" s="62">
        <v>380403346</v>
      </c>
      <c r="S474" s="62">
        <v>462357963</v>
      </c>
    </row>
    <row r="475" spans="1:19" ht="14.5" x14ac:dyDescent="0.35">
      <c r="A475" t="str">
        <f t="shared" si="17"/>
        <v>Burgenland48</v>
      </c>
      <c r="B475">
        <v>475</v>
      </c>
      <c r="C475" s="61" t="s">
        <v>25</v>
      </c>
      <c r="D475" s="61" t="s">
        <v>88</v>
      </c>
      <c r="E475" s="62">
        <v>15003350</v>
      </c>
      <c r="F475" s="62">
        <v>8712021</v>
      </c>
      <c r="G475" s="62">
        <v>9076219</v>
      </c>
      <c r="H475" s="62">
        <v>8041876</v>
      </c>
      <c r="I475" s="62">
        <v>9754807</v>
      </c>
      <c r="J475" s="62">
        <v>9480246</v>
      </c>
      <c r="K475" s="62">
        <v>6630646</v>
      </c>
      <c r="L475" s="62">
        <v>7093468</v>
      </c>
      <c r="M475" s="62">
        <v>10885986</v>
      </c>
      <c r="N475" s="62">
        <v>8389570</v>
      </c>
      <c r="O475" s="62">
        <v>9942011</v>
      </c>
      <c r="P475" s="62">
        <v>11494177</v>
      </c>
      <c r="Q475" s="62">
        <v>8722008</v>
      </c>
      <c r="R475" s="62">
        <v>9917567</v>
      </c>
      <c r="S475" s="62">
        <v>9218698</v>
      </c>
    </row>
    <row r="476" spans="1:19" ht="14.5" x14ac:dyDescent="0.35">
      <c r="A476" t="str">
        <f t="shared" si="17"/>
        <v>Kärnten48</v>
      </c>
      <c r="B476">
        <v>476</v>
      </c>
      <c r="C476" s="61" t="s">
        <v>26</v>
      </c>
      <c r="D476" s="61" t="s">
        <v>88</v>
      </c>
      <c r="E476" s="62">
        <v>132655302</v>
      </c>
      <c r="F476" s="62">
        <v>143878508</v>
      </c>
      <c r="G476" s="62">
        <v>141685065</v>
      </c>
      <c r="H476" s="62">
        <v>145630642</v>
      </c>
      <c r="I476" s="62">
        <v>185433966</v>
      </c>
      <c r="J476" s="62">
        <v>172392359</v>
      </c>
      <c r="K476" s="62">
        <v>203124813</v>
      </c>
      <c r="L476" s="62">
        <v>221316428</v>
      </c>
      <c r="M476" s="62">
        <v>244547802</v>
      </c>
      <c r="N476" s="62">
        <v>256567779</v>
      </c>
      <c r="O476" s="62">
        <v>210664182</v>
      </c>
      <c r="P476" s="62">
        <v>246228614</v>
      </c>
      <c r="Q476" s="62">
        <v>367250980</v>
      </c>
      <c r="R476" s="62">
        <v>302899534</v>
      </c>
      <c r="S476" s="62">
        <v>268433815</v>
      </c>
    </row>
    <row r="477" spans="1:19" ht="14.5" x14ac:dyDescent="0.35">
      <c r="A477" t="str">
        <f t="shared" si="17"/>
        <v>Niederösterreich48</v>
      </c>
      <c r="B477">
        <v>477</v>
      </c>
      <c r="C477" s="61" t="s">
        <v>27</v>
      </c>
      <c r="D477" s="61" t="s">
        <v>88</v>
      </c>
      <c r="E477" s="62">
        <v>522462337</v>
      </c>
      <c r="F477" s="62">
        <v>540964080</v>
      </c>
      <c r="G477" s="62">
        <v>524841740</v>
      </c>
      <c r="H477" s="62">
        <v>501059188</v>
      </c>
      <c r="I477" s="62">
        <v>620295853</v>
      </c>
      <c r="J477" s="62">
        <v>528549464</v>
      </c>
      <c r="K477" s="62">
        <v>534857110</v>
      </c>
      <c r="L477" s="62">
        <v>558553298</v>
      </c>
      <c r="M477" s="62">
        <v>595929105</v>
      </c>
      <c r="N477" s="62">
        <v>557404071</v>
      </c>
      <c r="O477" s="62">
        <v>519777227</v>
      </c>
      <c r="P477" s="62">
        <v>556964138</v>
      </c>
      <c r="Q477" s="62">
        <v>719156929</v>
      </c>
      <c r="R477" s="62">
        <v>521138519</v>
      </c>
      <c r="S477" s="62">
        <v>622207013</v>
      </c>
    </row>
    <row r="478" spans="1:19" ht="14.5" x14ac:dyDescent="0.35">
      <c r="A478" t="str">
        <f t="shared" si="17"/>
        <v>Oberösterreich48</v>
      </c>
      <c r="B478">
        <v>478</v>
      </c>
      <c r="C478" s="61" t="s">
        <v>28</v>
      </c>
      <c r="D478" s="61" t="s">
        <v>88</v>
      </c>
      <c r="E478" s="62">
        <v>987682203</v>
      </c>
      <c r="F478" s="62">
        <v>1074912130</v>
      </c>
      <c r="G478" s="62">
        <v>1184690392</v>
      </c>
      <c r="H478" s="62">
        <v>1107786086</v>
      </c>
      <c r="I478" s="62">
        <v>1103101578</v>
      </c>
      <c r="J478" s="62">
        <v>1064868796</v>
      </c>
      <c r="K478" s="62">
        <v>1037900201</v>
      </c>
      <c r="L478" s="62">
        <v>997011747</v>
      </c>
      <c r="M478" s="62">
        <v>1116661196</v>
      </c>
      <c r="N478" s="62">
        <v>1059593592</v>
      </c>
      <c r="O478" s="62">
        <v>925183459</v>
      </c>
      <c r="P478" s="62">
        <v>1121329498</v>
      </c>
      <c r="Q478" s="62">
        <v>1480813693</v>
      </c>
      <c r="R478" s="62">
        <v>1146414138</v>
      </c>
      <c r="S478" s="62">
        <v>1050659386</v>
      </c>
    </row>
    <row r="479" spans="1:19" ht="14.5" x14ac:dyDescent="0.35">
      <c r="A479" t="str">
        <f t="shared" si="17"/>
        <v>Salzburg48</v>
      </c>
      <c r="B479">
        <v>479</v>
      </c>
      <c r="C479" s="61" t="s">
        <v>29</v>
      </c>
      <c r="D479" s="61" t="s">
        <v>88</v>
      </c>
      <c r="E479" s="62">
        <v>127045633</v>
      </c>
      <c r="F479" s="62">
        <v>184350929</v>
      </c>
      <c r="G479" s="62">
        <v>185688105</v>
      </c>
      <c r="H479" s="62">
        <v>222973317</v>
      </c>
      <c r="I479" s="62">
        <v>190417883</v>
      </c>
      <c r="J479" s="62">
        <v>157265417</v>
      </c>
      <c r="K479" s="62">
        <v>160386762</v>
      </c>
      <c r="L479" s="62">
        <v>159737622</v>
      </c>
      <c r="M479" s="62">
        <v>178179815</v>
      </c>
      <c r="N479" s="62">
        <v>175682497</v>
      </c>
      <c r="O479" s="62">
        <v>168443658</v>
      </c>
      <c r="P479" s="62">
        <v>188191572</v>
      </c>
      <c r="Q479" s="62">
        <v>203908863</v>
      </c>
      <c r="R479" s="62">
        <v>194338143</v>
      </c>
      <c r="S479" s="62">
        <v>188575545</v>
      </c>
    </row>
    <row r="480" spans="1:19" ht="14.5" x14ac:dyDescent="0.35">
      <c r="A480" t="str">
        <f t="shared" si="17"/>
        <v>Steiermark48</v>
      </c>
      <c r="B480">
        <v>480</v>
      </c>
      <c r="C480" s="61" t="s">
        <v>30</v>
      </c>
      <c r="D480" s="61" t="s">
        <v>88</v>
      </c>
      <c r="E480" s="62">
        <v>1267337716</v>
      </c>
      <c r="F480" s="62">
        <v>1266110099</v>
      </c>
      <c r="G480" s="62">
        <v>1293277836</v>
      </c>
      <c r="H480" s="62">
        <v>1211412804</v>
      </c>
      <c r="I480" s="62">
        <v>1252001404</v>
      </c>
      <c r="J480" s="62">
        <v>1345827819</v>
      </c>
      <c r="K480" s="62">
        <v>1321752769</v>
      </c>
      <c r="L480" s="62">
        <v>1336163166</v>
      </c>
      <c r="M480" s="62">
        <v>1389171212</v>
      </c>
      <c r="N480" s="62">
        <v>1391347887</v>
      </c>
      <c r="O480" s="62">
        <v>1240847524</v>
      </c>
      <c r="P480" s="62">
        <v>1371222769</v>
      </c>
      <c r="Q480" s="62">
        <v>1867408118</v>
      </c>
      <c r="R480" s="62">
        <v>1365579610</v>
      </c>
      <c r="S480" s="62">
        <v>1686182463</v>
      </c>
    </row>
    <row r="481" spans="1:19" ht="14.5" x14ac:dyDescent="0.35">
      <c r="A481" t="str">
        <f t="shared" si="17"/>
        <v>Tirol48</v>
      </c>
      <c r="B481">
        <v>481</v>
      </c>
      <c r="C481" s="61" t="s">
        <v>31</v>
      </c>
      <c r="D481" s="61" t="s">
        <v>88</v>
      </c>
      <c r="E481" s="62">
        <v>180736322</v>
      </c>
      <c r="F481" s="62">
        <v>229394498</v>
      </c>
      <c r="G481" s="62">
        <v>277184010</v>
      </c>
      <c r="H481" s="62">
        <v>265700672</v>
      </c>
      <c r="I481" s="62">
        <v>262407956</v>
      </c>
      <c r="J481" s="62">
        <v>282437832</v>
      </c>
      <c r="K481" s="62">
        <v>266027664</v>
      </c>
      <c r="L481" s="62">
        <v>271093411</v>
      </c>
      <c r="M481" s="62">
        <v>267280182</v>
      </c>
      <c r="N481" s="62">
        <v>280223195</v>
      </c>
      <c r="O481" s="62">
        <v>274969061</v>
      </c>
      <c r="P481" s="62">
        <v>289071203</v>
      </c>
      <c r="Q481" s="62">
        <v>352321303</v>
      </c>
      <c r="R481" s="62">
        <v>312962702</v>
      </c>
      <c r="S481" s="62">
        <v>288457479</v>
      </c>
    </row>
    <row r="482" spans="1:19" ht="14.5" x14ac:dyDescent="0.35">
      <c r="A482" t="str">
        <f t="shared" si="17"/>
        <v>Vorarlberg48</v>
      </c>
      <c r="B482">
        <v>482</v>
      </c>
      <c r="C482" s="61" t="s">
        <v>32</v>
      </c>
      <c r="D482" s="61" t="s">
        <v>88</v>
      </c>
      <c r="E482" s="62">
        <v>162333001</v>
      </c>
      <c r="F482" s="62">
        <v>182480821</v>
      </c>
      <c r="G482" s="62">
        <v>188924824</v>
      </c>
      <c r="H482" s="62">
        <v>188149626</v>
      </c>
      <c r="I482" s="62">
        <v>190587692</v>
      </c>
      <c r="J482" s="62">
        <v>186432922</v>
      </c>
      <c r="K482" s="62">
        <v>183054355</v>
      </c>
      <c r="L482" s="62">
        <v>197582238</v>
      </c>
      <c r="M482" s="62">
        <v>204443008</v>
      </c>
      <c r="N482" s="62">
        <v>205067915</v>
      </c>
      <c r="O482" s="62">
        <v>201303560</v>
      </c>
      <c r="P482" s="62">
        <v>231954819</v>
      </c>
      <c r="Q482" s="62">
        <v>267778492</v>
      </c>
      <c r="R482" s="62">
        <v>243930148</v>
      </c>
      <c r="S482" s="62">
        <v>249613127</v>
      </c>
    </row>
    <row r="483" spans="1:19" ht="14.5" x14ac:dyDescent="0.35">
      <c r="A483" t="str">
        <f t="shared" si="17"/>
        <v>Wien48</v>
      </c>
      <c r="B483">
        <v>483</v>
      </c>
      <c r="C483" s="61" t="s">
        <v>33</v>
      </c>
      <c r="D483" s="61" t="s">
        <v>88</v>
      </c>
      <c r="E483" s="62">
        <v>395840414</v>
      </c>
      <c r="F483" s="62">
        <v>447337839</v>
      </c>
      <c r="G483" s="62">
        <v>421589089</v>
      </c>
      <c r="H483" s="62">
        <v>421851178</v>
      </c>
      <c r="I483" s="62">
        <v>255501941</v>
      </c>
      <c r="J483" s="62">
        <v>406636818</v>
      </c>
      <c r="K483" s="62">
        <v>373808606</v>
      </c>
      <c r="L483" s="62">
        <v>371323413</v>
      </c>
      <c r="M483" s="62">
        <v>379853222</v>
      </c>
      <c r="N483" s="62">
        <v>385100915</v>
      </c>
      <c r="O483" s="62">
        <v>352711142</v>
      </c>
      <c r="P483" s="62">
        <v>417384983</v>
      </c>
      <c r="Q483" s="62">
        <v>527549612</v>
      </c>
      <c r="R483" s="62">
        <v>461253400</v>
      </c>
      <c r="S483" s="62">
        <v>321895263</v>
      </c>
    </row>
    <row r="484" spans="1:19" ht="14.5" x14ac:dyDescent="0.35">
      <c r="A484" t="str">
        <f t="shared" si="17"/>
        <v>Österreich48</v>
      </c>
      <c r="B484">
        <v>484</v>
      </c>
      <c r="C484" s="61" t="s">
        <v>34</v>
      </c>
      <c r="D484" s="61" t="s">
        <v>88</v>
      </c>
      <c r="E484" s="62">
        <v>3791096278</v>
      </c>
      <c r="F484" s="62">
        <v>4078140925</v>
      </c>
      <c r="G484" s="62">
        <v>4226957280</v>
      </c>
      <c r="H484" s="62">
        <v>4072605389</v>
      </c>
      <c r="I484" s="62">
        <v>4069503080</v>
      </c>
      <c r="J484" s="62">
        <v>4153891673</v>
      </c>
      <c r="K484" s="62">
        <v>4087542926</v>
      </c>
      <c r="L484" s="62">
        <v>4119874791</v>
      </c>
      <c r="M484" s="62">
        <v>4386951528</v>
      </c>
      <c r="N484" s="62">
        <v>4319377421</v>
      </c>
      <c r="O484" s="62">
        <v>3903841824</v>
      </c>
      <c r="P484" s="62">
        <v>4433841773</v>
      </c>
      <c r="Q484" s="62">
        <v>5794909998</v>
      </c>
      <c r="R484" s="62">
        <v>4558433761</v>
      </c>
      <c r="S484" s="62">
        <v>4685242789</v>
      </c>
    </row>
    <row r="485" spans="1:19" ht="14.5" x14ac:dyDescent="0.35">
      <c r="A485" t="str">
        <f t="shared" si="17"/>
        <v>Burgenland49</v>
      </c>
      <c r="B485">
        <v>485</v>
      </c>
      <c r="C485" s="61" t="s">
        <v>25</v>
      </c>
      <c r="D485" s="61" t="s">
        <v>89</v>
      </c>
      <c r="E485" s="62">
        <v>73621643</v>
      </c>
      <c r="F485" s="62">
        <v>67422240</v>
      </c>
      <c r="G485" s="62">
        <v>64373250</v>
      </c>
      <c r="H485" s="62">
        <v>64253282</v>
      </c>
      <c r="I485" s="62">
        <v>51227231</v>
      </c>
      <c r="J485" s="62">
        <v>52807316</v>
      </c>
      <c r="K485" s="62">
        <v>62345367</v>
      </c>
      <c r="L485" s="62">
        <v>61597630</v>
      </c>
      <c r="M485" s="62">
        <v>60896045</v>
      </c>
      <c r="N485" s="62">
        <v>60592991</v>
      </c>
      <c r="O485" s="62">
        <v>63230303</v>
      </c>
      <c r="P485" s="62">
        <v>45971330</v>
      </c>
      <c r="Q485" s="62">
        <v>47473207</v>
      </c>
      <c r="R485" s="62">
        <v>28423474</v>
      </c>
      <c r="S485" s="62">
        <v>16518960</v>
      </c>
    </row>
    <row r="486" spans="1:19" ht="14.5" x14ac:dyDescent="0.35">
      <c r="A486" t="str">
        <f t="shared" si="17"/>
        <v>Kärnten49</v>
      </c>
      <c r="B486">
        <v>486</v>
      </c>
      <c r="C486" s="61" t="s">
        <v>26</v>
      </c>
      <c r="D486" s="61" t="s">
        <v>89</v>
      </c>
      <c r="E486" s="62">
        <v>24737328</v>
      </c>
      <c r="F486" s="62">
        <v>24133827</v>
      </c>
      <c r="G486" s="62">
        <v>23465252</v>
      </c>
      <c r="H486" s="62">
        <v>24523464</v>
      </c>
      <c r="I486" s="62">
        <v>20414820</v>
      </c>
      <c r="J486" s="62">
        <v>20360320</v>
      </c>
      <c r="K486" s="62">
        <v>22059811</v>
      </c>
      <c r="L486" s="62">
        <v>23491094</v>
      </c>
      <c r="M486" s="62">
        <v>24734351</v>
      </c>
      <c r="N486" s="62">
        <v>24823520</v>
      </c>
      <c r="O486" s="62">
        <v>18636896</v>
      </c>
      <c r="P486" s="62">
        <v>33457291</v>
      </c>
      <c r="Q486" s="62">
        <v>38823732</v>
      </c>
      <c r="R486" s="62">
        <v>34446352</v>
      </c>
      <c r="S486" s="62">
        <v>37907137</v>
      </c>
    </row>
    <row r="487" spans="1:19" ht="14.5" x14ac:dyDescent="0.35">
      <c r="A487" t="str">
        <f t="shared" si="17"/>
        <v>Niederösterreich49</v>
      </c>
      <c r="B487">
        <v>487</v>
      </c>
      <c r="C487" s="61" t="s">
        <v>27</v>
      </c>
      <c r="D487" s="61" t="s">
        <v>89</v>
      </c>
      <c r="E487" s="62">
        <v>56696792</v>
      </c>
      <c r="F487" s="62">
        <v>49948015</v>
      </c>
      <c r="G487" s="62">
        <v>31145456</v>
      </c>
      <c r="H487" s="62">
        <v>29622184</v>
      </c>
      <c r="I487" s="62">
        <v>29027479</v>
      </c>
      <c r="J487" s="62">
        <v>30401110</v>
      </c>
      <c r="K487" s="62">
        <v>38515747</v>
      </c>
      <c r="L487" s="62">
        <v>35263088</v>
      </c>
      <c r="M487" s="62">
        <v>29447738</v>
      </c>
      <c r="N487" s="62">
        <v>29672050</v>
      </c>
      <c r="O487" s="62">
        <v>29366682</v>
      </c>
      <c r="P487" s="62">
        <v>33453175</v>
      </c>
      <c r="Q487" s="62">
        <v>36613548</v>
      </c>
      <c r="R487" s="62">
        <v>27497700</v>
      </c>
      <c r="S487" s="62">
        <v>24118997</v>
      </c>
    </row>
    <row r="488" spans="1:19" ht="14.5" x14ac:dyDescent="0.35">
      <c r="A488" t="str">
        <f t="shared" si="17"/>
        <v>Oberösterreich49</v>
      </c>
      <c r="B488">
        <v>488</v>
      </c>
      <c r="C488" s="61" t="s">
        <v>28</v>
      </c>
      <c r="D488" s="61" t="s">
        <v>89</v>
      </c>
      <c r="E488" s="62">
        <v>52568845</v>
      </c>
      <c r="F488" s="62">
        <v>50853020</v>
      </c>
      <c r="G488" s="62">
        <v>48910249</v>
      </c>
      <c r="H488" s="62">
        <v>31757680</v>
      </c>
      <c r="I488" s="62">
        <v>32632690</v>
      </c>
      <c r="J488" s="62">
        <v>34446841</v>
      </c>
      <c r="K488" s="62">
        <v>37545085</v>
      </c>
      <c r="L488" s="62">
        <v>42428317</v>
      </c>
      <c r="M488" s="62">
        <v>41382441</v>
      </c>
      <c r="N488" s="62">
        <v>42858715</v>
      </c>
      <c r="O488" s="62">
        <v>51154411</v>
      </c>
      <c r="P488" s="62">
        <v>81152638</v>
      </c>
      <c r="Q488" s="62">
        <v>92760894</v>
      </c>
      <c r="R488" s="62">
        <v>88145451</v>
      </c>
      <c r="S488" s="62">
        <v>47946899</v>
      </c>
    </row>
    <row r="489" spans="1:19" ht="14.5" x14ac:dyDescent="0.35">
      <c r="A489" t="str">
        <f t="shared" si="17"/>
        <v>Salzburg49</v>
      </c>
      <c r="B489">
        <v>489</v>
      </c>
      <c r="C489" s="61" t="s">
        <v>29</v>
      </c>
      <c r="D489" s="61" t="s">
        <v>89</v>
      </c>
      <c r="E489" s="62">
        <v>63653799</v>
      </c>
      <c r="F489" s="62">
        <v>67644137</v>
      </c>
      <c r="G489" s="62">
        <v>62238364</v>
      </c>
      <c r="H489" s="62">
        <v>56917400</v>
      </c>
      <c r="I489" s="62">
        <v>51235480</v>
      </c>
      <c r="J489" s="62">
        <v>48472661</v>
      </c>
      <c r="K489" s="62">
        <v>48850306</v>
      </c>
      <c r="L489" s="62">
        <v>55219931</v>
      </c>
      <c r="M489" s="62">
        <v>100666628</v>
      </c>
      <c r="N489" s="62">
        <v>28377931</v>
      </c>
      <c r="O489" s="62">
        <v>20297249</v>
      </c>
      <c r="P489" s="62">
        <v>21800430</v>
      </c>
      <c r="Q489" s="62">
        <v>34402554</v>
      </c>
      <c r="R489" s="62">
        <v>27808342</v>
      </c>
      <c r="S489" s="62">
        <v>15832885</v>
      </c>
    </row>
    <row r="490" spans="1:19" ht="14.5" x14ac:dyDescent="0.35">
      <c r="A490" t="str">
        <f t="shared" si="17"/>
        <v>Steiermark49</v>
      </c>
      <c r="B490">
        <v>490</v>
      </c>
      <c r="C490" s="61" t="s">
        <v>30</v>
      </c>
      <c r="D490" s="61" t="s">
        <v>89</v>
      </c>
      <c r="E490" s="62">
        <v>21647894</v>
      </c>
      <c r="F490" s="62">
        <v>19440110</v>
      </c>
      <c r="G490" s="62">
        <v>21347060</v>
      </c>
      <c r="H490" s="62">
        <v>20979416</v>
      </c>
      <c r="I490" s="62">
        <v>18711278</v>
      </c>
      <c r="J490" s="62">
        <v>21708743</v>
      </c>
      <c r="K490" s="62">
        <v>30695915</v>
      </c>
      <c r="L490" s="62">
        <v>35614463</v>
      </c>
      <c r="M490" s="62">
        <v>39148041</v>
      </c>
      <c r="N490" s="62">
        <v>39032887</v>
      </c>
      <c r="O490" s="62">
        <v>33755107</v>
      </c>
      <c r="P490" s="62">
        <v>33274850</v>
      </c>
      <c r="Q490" s="62">
        <v>40528473</v>
      </c>
      <c r="R490" s="62">
        <v>42608190</v>
      </c>
      <c r="S490" s="62">
        <v>40423855</v>
      </c>
    </row>
    <row r="491" spans="1:19" ht="14.5" x14ac:dyDescent="0.35">
      <c r="A491" t="str">
        <f t="shared" si="17"/>
        <v>Tirol49</v>
      </c>
      <c r="B491">
        <v>491</v>
      </c>
      <c r="C491" s="61" t="s">
        <v>31</v>
      </c>
      <c r="D491" s="61" t="s">
        <v>89</v>
      </c>
      <c r="E491" s="62">
        <v>41410643</v>
      </c>
      <c r="F491" s="62">
        <v>38084394</v>
      </c>
      <c r="G491" s="62">
        <v>36991894</v>
      </c>
      <c r="H491" s="62">
        <v>33909137</v>
      </c>
      <c r="I491" s="62">
        <v>34984198</v>
      </c>
      <c r="J491" s="62">
        <v>40679428</v>
      </c>
      <c r="K491" s="62">
        <v>50585369</v>
      </c>
      <c r="L491" s="62">
        <v>56394639</v>
      </c>
      <c r="M491" s="62">
        <v>50928895</v>
      </c>
      <c r="N491" s="62">
        <v>50037387</v>
      </c>
      <c r="O491" s="62">
        <v>41895958</v>
      </c>
      <c r="P491" s="62">
        <v>29259809</v>
      </c>
      <c r="Q491" s="62">
        <v>29292737</v>
      </c>
      <c r="R491" s="62">
        <v>31185992</v>
      </c>
      <c r="S491" s="62">
        <v>30875115</v>
      </c>
    </row>
    <row r="492" spans="1:19" ht="14.5" x14ac:dyDescent="0.35">
      <c r="A492" t="str">
        <f t="shared" si="17"/>
        <v>Vorarlberg49</v>
      </c>
      <c r="B492">
        <v>492</v>
      </c>
      <c r="C492" s="61" t="s">
        <v>32</v>
      </c>
      <c r="D492" s="61" t="s">
        <v>89</v>
      </c>
      <c r="E492" s="62">
        <v>40715605</v>
      </c>
      <c r="F492" s="62">
        <v>41931455</v>
      </c>
      <c r="G492" s="62">
        <v>43924425</v>
      </c>
      <c r="H492" s="62">
        <v>46828438</v>
      </c>
      <c r="I492" s="62">
        <v>51566116</v>
      </c>
      <c r="J492" s="62">
        <v>63118862</v>
      </c>
      <c r="K492" s="62">
        <v>61389735</v>
      </c>
      <c r="L492" s="62">
        <v>62068874</v>
      </c>
      <c r="M492" s="62">
        <v>61507849</v>
      </c>
      <c r="N492" s="62">
        <v>55151985</v>
      </c>
      <c r="O492" s="62">
        <v>85321437</v>
      </c>
      <c r="P492" s="62">
        <v>76021593</v>
      </c>
      <c r="Q492" s="62">
        <v>82394452</v>
      </c>
      <c r="R492" s="62">
        <v>82506853</v>
      </c>
      <c r="S492" s="62">
        <v>82477419</v>
      </c>
    </row>
    <row r="493" spans="1:19" ht="14.5" x14ac:dyDescent="0.35">
      <c r="A493" t="str">
        <f t="shared" si="17"/>
        <v>Wien49</v>
      </c>
      <c r="B493">
        <v>493</v>
      </c>
      <c r="C493" s="61" t="s">
        <v>33</v>
      </c>
      <c r="D493" s="61" t="s">
        <v>89</v>
      </c>
      <c r="E493" s="62">
        <v>54477490</v>
      </c>
      <c r="F493" s="62">
        <v>55741161</v>
      </c>
      <c r="G493" s="62">
        <v>59408991</v>
      </c>
      <c r="H493" s="62">
        <v>57937383</v>
      </c>
      <c r="I493" s="62">
        <v>53673962</v>
      </c>
      <c r="J493" s="62">
        <v>53314424</v>
      </c>
      <c r="K493" s="62">
        <v>59310303</v>
      </c>
      <c r="L493" s="62">
        <v>53343452</v>
      </c>
      <c r="M493" s="62">
        <v>51317645</v>
      </c>
      <c r="N493" s="62">
        <v>57983037</v>
      </c>
      <c r="O493" s="62">
        <v>41246365</v>
      </c>
      <c r="P493" s="62">
        <v>41627001</v>
      </c>
      <c r="Q493" s="62">
        <v>54692095</v>
      </c>
      <c r="R493" s="62">
        <v>50303176</v>
      </c>
      <c r="S493" s="62">
        <v>57998183</v>
      </c>
    </row>
    <row r="494" spans="1:19" ht="14.5" x14ac:dyDescent="0.35">
      <c r="A494" t="str">
        <f t="shared" si="17"/>
        <v>Österreich49</v>
      </c>
      <c r="B494">
        <v>494</v>
      </c>
      <c r="C494" s="61" t="s">
        <v>34</v>
      </c>
      <c r="D494" s="61" t="s">
        <v>89</v>
      </c>
      <c r="E494" s="62">
        <v>429530039</v>
      </c>
      <c r="F494" s="62">
        <v>415198359</v>
      </c>
      <c r="G494" s="62">
        <v>391804941</v>
      </c>
      <c r="H494" s="62">
        <v>366728384</v>
      </c>
      <c r="I494" s="62">
        <v>343473254</v>
      </c>
      <c r="J494" s="62">
        <v>365309705</v>
      </c>
      <c r="K494" s="62">
        <v>411297638</v>
      </c>
      <c r="L494" s="62">
        <v>425421488</v>
      </c>
      <c r="M494" s="62">
        <v>460029633</v>
      </c>
      <c r="N494" s="62">
        <v>388530503</v>
      </c>
      <c r="O494" s="62">
        <v>384904408</v>
      </c>
      <c r="P494" s="62">
        <v>396018117</v>
      </c>
      <c r="Q494" s="62">
        <v>456981692</v>
      </c>
      <c r="R494" s="62">
        <v>412925530</v>
      </c>
      <c r="S494" s="62">
        <v>354099450</v>
      </c>
    </row>
    <row r="495" spans="1:19" ht="14.5" x14ac:dyDescent="0.35">
      <c r="A495" t="str">
        <f t="shared" si="17"/>
        <v>Burgenland50</v>
      </c>
      <c r="B495">
        <v>495</v>
      </c>
      <c r="C495" s="61" t="s">
        <v>25</v>
      </c>
      <c r="D495" s="61" t="s">
        <v>90</v>
      </c>
      <c r="E495" s="62">
        <v>561643</v>
      </c>
      <c r="F495" s="62">
        <v>1604992</v>
      </c>
      <c r="G495" s="62">
        <v>2204137</v>
      </c>
      <c r="H495" s="62">
        <v>1503889</v>
      </c>
      <c r="I495" s="62">
        <v>1206997</v>
      </c>
      <c r="J495" s="62">
        <v>781409</v>
      </c>
      <c r="K495" s="62">
        <v>40058</v>
      </c>
      <c r="L495" s="62">
        <v>34510</v>
      </c>
      <c r="M495" s="62">
        <v>424877</v>
      </c>
      <c r="N495" s="62">
        <v>689281</v>
      </c>
      <c r="O495" s="62">
        <v>287514</v>
      </c>
      <c r="P495" s="62">
        <v>5836</v>
      </c>
      <c r="Q495" s="62">
        <v>4462</v>
      </c>
      <c r="R495" s="62">
        <v>217</v>
      </c>
      <c r="S495" s="62">
        <v>749</v>
      </c>
    </row>
    <row r="496" spans="1:19" ht="14.5" x14ac:dyDescent="0.35">
      <c r="A496" t="str">
        <f t="shared" si="17"/>
        <v>Kärnten50</v>
      </c>
      <c r="B496">
        <v>496</v>
      </c>
      <c r="C496" s="61" t="s">
        <v>26</v>
      </c>
      <c r="D496" s="61" t="s">
        <v>90</v>
      </c>
      <c r="E496" s="59"/>
      <c r="F496" s="62">
        <v>35458</v>
      </c>
      <c r="G496" s="62">
        <v>32092</v>
      </c>
      <c r="H496" s="62">
        <v>36860</v>
      </c>
      <c r="I496" s="62">
        <v>55388</v>
      </c>
      <c r="J496" s="62">
        <v>55934</v>
      </c>
      <c r="K496" s="62">
        <v>68652</v>
      </c>
      <c r="L496" s="62">
        <v>49236</v>
      </c>
      <c r="M496" s="62">
        <v>57653</v>
      </c>
      <c r="N496" s="62">
        <v>17036</v>
      </c>
      <c r="O496" s="62">
        <v>20029</v>
      </c>
      <c r="P496" s="62">
        <v>9161</v>
      </c>
      <c r="Q496" s="59"/>
      <c r="R496" s="62">
        <v>48481</v>
      </c>
      <c r="S496" s="62">
        <v>999</v>
      </c>
    </row>
    <row r="497" spans="1:19" ht="14.5" x14ac:dyDescent="0.35">
      <c r="A497" t="str">
        <f t="shared" si="17"/>
        <v>Niederösterreich50</v>
      </c>
      <c r="B497">
        <v>497</v>
      </c>
      <c r="C497" s="61" t="s">
        <v>27</v>
      </c>
      <c r="D497" s="61" t="s">
        <v>90</v>
      </c>
      <c r="E497" s="62">
        <v>361846</v>
      </c>
      <c r="F497" s="62">
        <v>354860</v>
      </c>
      <c r="G497" s="62">
        <v>303705</v>
      </c>
      <c r="H497" s="62">
        <v>170812</v>
      </c>
      <c r="I497" s="62">
        <v>214816</v>
      </c>
      <c r="J497" s="62">
        <v>249209</v>
      </c>
      <c r="K497" s="62">
        <v>345322</v>
      </c>
      <c r="L497" s="62">
        <v>393402</v>
      </c>
      <c r="M497" s="62">
        <v>306970</v>
      </c>
      <c r="N497" s="62">
        <v>179768</v>
      </c>
      <c r="O497" s="62">
        <v>130507</v>
      </c>
      <c r="P497" s="62">
        <v>84106</v>
      </c>
      <c r="Q497" s="62">
        <v>93694</v>
      </c>
      <c r="R497" s="62">
        <v>76606</v>
      </c>
      <c r="S497" s="62">
        <v>88136</v>
      </c>
    </row>
    <row r="498" spans="1:19" ht="14.5" x14ac:dyDescent="0.35">
      <c r="A498" t="str">
        <f t="shared" si="17"/>
        <v>Oberösterreich50</v>
      </c>
      <c r="B498">
        <v>498</v>
      </c>
      <c r="C498" s="61" t="s">
        <v>28</v>
      </c>
      <c r="D498" s="61" t="s">
        <v>90</v>
      </c>
      <c r="E498" s="59"/>
      <c r="F498" s="62">
        <v>379687</v>
      </c>
      <c r="G498" s="62">
        <v>420673</v>
      </c>
      <c r="H498" s="62">
        <v>182530</v>
      </c>
      <c r="I498" s="62">
        <v>151531</v>
      </c>
      <c r="J498" s="62">
        <v>184099</v>
      </c>
      <c r="K498" s="62">
        <v>240862</v>
      </c>
      <c r="L498" s="62">
        <v>183983</v>
      </c>
      <c r="M498" s="62">
        <v>255838</v>
      </c>
      <c r="N498" s="62">
        <v>60889</v>
      </c>
      <c r="O498" s="62">
        <v>72574</v>
      </c>
      <c r="P498" s="62">
        <v>43548</v>
      </c>
      <c r="Q498" s="59"/>
      <c r="R498" s="62">
        <v>9137</v>
      </c>
      <c r="S498" s="62">
        <v>110641</v>
      </c>
    </row>
    <row r="499" spans="1:19" ht="14.5" x14ac:dyDescent="0.35">
      <c r="A499" t="str">
        <f t="shared" si="17"/>
        <v>Salzburg50</v>
      </c>
      <c r="B499">
        <v>499</v>
      </c>
      <c r="C499" s="61" t="s">
        <v>29</v>
      </c>
      <c r="D499" s="61" t="s">
        <v>90</v>
      </c>
      <c r="E499" s="59"/>
      <c r="F499" s="62">
        <v>3292343</v>
      </c>
      <c r="G499" s="62">
        <v>2608111</v>
      </c>
      <c r="H499" s="62">
        <v>1921575</v>
      </c>
      <c r="I499" s="62">
        <v>1479540</v>
      </c>
      <c r="J499" s="62">
        <v>1265930</v>
      </c>
      <c r="K499" s="62">
        <v>453292</v>
      </c>
      <c r="L499" s="62">
        <v>718118</v>
      </c>
      <c r="M499" s="62">
        <v>1345216</v>
      </c>
      <c r="N499" s="62">
        <v>721798</v>
      </c>
      <c r="O499" s="62">
        <v>288936</v>
      </c>
      <c r="P499" s="62">
        <v>13461</v>
      </c>
      <c r="Q499" s="62">
        <v>167301</v>
      </c>
      <c r="R499" s="62">
        <v>108500</v>
      </c>
      <c r="S499" s="62">
        <v>23986</v>
      </c>
    </row>
    <row r="500" spans="1:19" ht="14.5" x14ac:dyDescent="0.35">
      <c r="A500" t="str">
        <f t="shared" si="17"/>
        <v>Steiermark50</v>
      </c>
      <c r="B500">
        <v>500</v>
      </c>
      <c r="C500" s="61" t="s">
        <v>30</v>
      </c>
      <c r="D500" s="61" t="s">
        <v>90</v>
      </c>
      <c r="E500" s="62">
        <v>5071</v>
      </c>
      <c r="F500" s="62">
        <v>297421</v>
      </c>
      <c r="G500" s="62">
        <v>95256</v>
      </c>
      <c r="H500" s="62">
        <v>184191</v>
      </c>
      <c r="I500" s="62">
        <v>449191</v>
      </c>
      <c r="J500" s="62">
        <v>100615</v>
      </c>
      <c r="K500" s="62">
        <v>397471</v>
      </c>
      <c r="L500" s="62">
        <v>620929</v>
      </c>
      <c r="M500" s="62">
        <v>296140</v>
      </c>
      <c r="N500" s="62">
        <v>225324</v>
      </c>
      <c r="O500" s="62">
        <v>277633</v>
      </c>
      <c r="P500" s="62">
        <v>150180</v>
      </c>
      <c r="Q500" s="62">
        <v>142475</v>
      </c>
      <c r="R500" s="62">
        <v>2647</v>
      </c>
      <c r="S500" s="62">
        <v>5445</v>
      </c>
    </row>
    <row r="501" spans="1:19" ht="14.5" x14ac:dyDescent="0.35">
      <c r="A501" t="str">
        <f t="shared" si="17"/>
        <v>Tirol50</v>
      </c>
      <c r="B501">
        <v>501</v>
      </c>
      <c r="C501" s="61" t="s">
        <v>31</v>
      </c>
      <c r="D501" s="61" t="s">
        <v>90</v>
      </c>
      <c r="E501" s="59"/>
      <c r="F501" s="62">
        <v>675599</v>
      </c>
      <c r="G501" s="62">
        <v>535708</v>
      </c>
      <c r="H501" s="62">
        <v>606332</v>
      </c>
      <c r="I501" s="62">
        <v>436300</v>
      </c>
      <c r="J501" s="62">
        <v>565287</v>
      </c>
      <c r="K501" s="62">
        <v>539590</v>
      </c>
      <c r="L501" s="62">
        <v>234869</v>
      </c>
      <c r="M501" s="62">
        <v>488422</v>
      </c>
      <c r="N501" s="62">
        <v>298716</v>
      </c>
      <c r="O501" s="62">
        <v>136473</v>
      </c>
      <c r="P501" s="62">
        <v>37162</v>
      </c>
      <c r="Q501" s="62">
        <v>84653</v>
      </c>
      <c r="R501" s="62">
        <v>98036</v>
      </c>
      <c r="S501" s="62">
        <v>163645</v>
      </c>
    </row>
    <row r="502" spans="1:19" ht="14.5" x14ac:dyDescent="0.35">
      <c r="A502" t="str">
        <f t="shared" si="17"/>
        <v>Vorarlberg50</v>
      </c>
      <c r="B502">
        <v>502</v>
      </c>
      <c r="C502" s="61" t="s">
        <v>32</v>
      </c>
      <c r="D502" s="61" t="s">
        <v>90</v>
      </c>
      <c r="E502" s="59"/>
      <c r="F502" s="62">
        <v>680663</v>
      </c>
      <c r="G502" s="62">
        <v>669808</v>
      </c>
      <c r="H502" s="62">
        <v>627802</v>
      </c>
      <c r="I502" s="62">
        <v>792184</v>
      </c>
      <c r="J502" s="62">
        <v>563940</v>
      </c>
      <c r="K502" s="62">
        <v>671498</v>
      </c>
      <c r="L502" s="62">
        <v>597833</v>
      </c>
      <c r="M502" s="62">
        <v>555484</v>
      </c>
      <c r="N502" s="62">
        <v>316329</v>
      </c>
      <c r="O502" s="62">
        <v>132857</v>
      </c>
      <c r="P502" s="62">
        <v>659801</v>
      </c>
      <c r="Q502" s="62">
        <v>570347</v>
      </c>
      <c r="R502" s="62">
        <v>530260</v>
      </c>
      <c r="S502" s="62">
        <v>432978</v>
      </c>
    </row>
    <row r="503" spans="1:19" ht="14.5" x14ac:dyDescent="0.35">
      <c r="A503" t="str">
        <f t="shared" si="17"/>
        <v>Wien50</v>
      </c>
      <c r="B503">
        <v>503</v>
      </c>
      <c r="C503" s="61" t="s">
        <v>33</v>
      </c>
      <c r="D503" s="61" t="s">
        <v>90</v>
      </c>
      <c r="E503" s="59"/>
      <c r="F503" s="62">
        <v>3494376</v>
      </c>
      <c r="G503" s="62">
        <v>3437357</v>
      </c>
      <c r="H503" s="62">
        <v>2760862</v>
      </c>
      <c r="I503" s="62">
        <v>2316596</v>
      </c>
      <c r="J503" s="62">
        <v>2471091</v>
      </c>
      <c r="K503" s="62">
        <v>1393762</v>
      </c>
      <c r="L503" s="62">
        <v>1249107</v>
      </c>
      <c r="M503" s="62">
        <v>1433368</v>
      </c>
      <c r="N503" s="62">
        <v>1458140</v>
      </c>
      <c r="O503" s="62">
        <v>936645</v>
      </c>
      <c r="P503" s="62">
        <v>489138</v>
      </c>
      <c r="Q503" s="62">
        <v>521053</v>
      </c>
      <c r="R503" s="62">
        <v>3019847</v>
      </c>
      <c r="S503" s="62">
        <v>9829084</v>
      </c>
    </row>
    <row r="504" spans="1:19" ht="14.5" x14ac:dyDescent="0.35">
      <c r="A504" t="str">
        <f t="shared" si="17"/>
        <v>Österreich50</v>
      </c>
      <c r="B504">
        <v>504</v>
      </c>
      <c r="C504" s="61" t="s">
        <v>34</v>
      </c>
      <c r="D504" s="61" t="s">
        <v>90</v>
      </c>
      <c r="E504" s="62">
        <v>928560</v>
      </c>
      <c r="F504" s="62">
        <v>10815399</v>
      </c>
      <c r="G504" s="62">
        <v>10306847</v>
      </c>
      <c r="H504" s="62">
        <v>7994853</v>
      </c>
      <c r="I504" s="62">
        <v>7102543</v>
      </c>
      <c r="J504" s="62">
        <v>6237514</v>
      </c>
      <c r="K504" s="62">
        <v>4150507</v>
      </c>
      <c r="L504" s="62">
        <v>4081987</v>
      </c>
      <c r="M504" s="62">
        <v>5163968</v>
      </c>
      <c r="N504" s="62">
        <v>3967281</v>
      </c>
      <c r="O504" s="62">
        <v>2283168</v>
      </c>
      <c r="P504" s="62">
        <v>1492393</v>
      </c>
      <c r="Q504" s="62">
        <v>1583985</v>
      </c>
      <c r="R504" s="62">
        <v>3893731</v>
      </c>
      <c r="S504" s="62">
        <v>10655663</v>
      </c>
    </row>
    <row r="505" spans="1:19" ht="14.5" x14ac:dyDescent="0.35">
      <c r="A505" t="str">
        <f t="shared" si="17"/>
        <v>Burgenland51</v>
      </c>
      <c r="B505">
        <v>505</v>
      </c>
      <c r="C505" s="61" t="s">
        <v>25</v>
      </c>
      <c r="D505" s="61" t="s">
        <v>91</v>
      </c>
      <c r="E505" s="62">
        <v>259176</v>
      </c>
      <c r="F505" s="62">
        <v>1559461</v>
      </c>
      <c r="G505" s="62">
        <v>1720209</v>
      </c>
      <c r="H505" s="62">
        <v>1363294</v>
      </c>
      <c r="I505" s="62">
        <v>1562622</v>
      </c>
      <c r="J505" s="62">
        <v>1010959</v>
      </c>
      <c r="K505" s="62">
        <v>9936</v>
      </c>
      <c r="L505" s="62">
        <v>39953</v>
      </c>
      <c r="M505" s="62">
        <v>905098</v>
      </c>
      <c r="N505" s="62">
        <v>980428</v>
      </c>
      <c r="O505" s="62">
        <v>384422</v>
      </c>
      <c r="P505" s="62">
        <v>30873</v>
      </c>
      <c r="Q505" s="62">
        <v>114487</v>
      </c>
      <c r="R505" s="62">
        <v>96053</v>
      </c>
      <c r="S505" s="62">
        <v>84346</v>
      </c>
    </row>
    <row r="506" spans="1:19" ht="14.5" x14ac:dyDescent="0.35">
      <c r="A506" t="str">
        <f t="shared" si="17"/>
        <v>Kärnten51</v>
      </c>
      <c r="B506">
        <v>506</v>
      </c>
      <c r="C506" s="61" t="s">
        <v>26</v>
      </c>
      <c r="D506" s="61" t="s">
        <v>91</v>
      </c>
      <c r="E506" s="62">
        <v>2054107</v>
      </c>
      <c r="F506" s="62">
        <v>1572873</v>
      </c>
      <c r="G506" s="62">
        <v>1668729</v>
      </c>
      <c r="H506" s="62">
        <v>1629541</v>
      </c>
      <c r="I506" s="62">
        <v>1492191</v>
      </c>
      <c r="J506" s="62">
        <v>1426260</v>
      </c>
      <c r="K506" s="62">
        <v>1656812</v>
      </c>
      <c r="L506" s="62">
        <v>2011012</v>
      </c>
      <c r="M506" s="62">
        <v>1866323</v>
      </c>
      <c r="N506" s="62">
        <v>1687759</v>
      </c>
      <c r="O506" s="62">
        <v>1350031</v>
      </c>
      <c r="P506" s="62">
        <v>1393902</v>
      </c>
      <c r="Q506" s="62">
        <v>2617202</v>
      </c>
      <c r="R506" s="62">
        <v>1440832</v>
      </c>
      <c r="S506" s="62">
        <v>1171235</v>
      </c>
    </row>
    <row r="507" spans="1:19" ht="14.5" x14ac:dyDescent="0.35">
      <c r="A507" t="str">
        <f t="shared" si="17"/>
        <v>Niederösterreich51</v>
      </c>
      <c r="B507">
        <v>507</v>
      </c>
      <c r="C507" s="61" t="s">
        <v>27</v>
      </c>
      <c r="D507" s="61" t="s">
        <v>91</v>
      </c>
      <c r="E507" s="62">
        <v>116735</v>
      </c>
      <c r="F507" s="62">
        <v>256419</v>
      </c>
      <c r="G507" s="62">
        <v>321335</v>
      </c>
      <c r="H507" s="62">
        <v>187344</v>
      </c>
      <c r="I507" s="62">
        <v>412972</v>
      </c>
      <c r="J507" s="62">
        <v>251342</v>
      </c>
      <c r="K507" s="62">
        <v>150103</v>
      </c>
      <c r="L507" s="62">
        <v>244776</v>
      </c>
      <c r="M507" s="62">
        <v>385676</v>
      </c>
      <c r="N507" s="62">
        <v>448900</v>
      </c>
      <c r="O507" s="62">
        <v>317680</v>
      </c>
      <c r="P507" s="62">
        <v>361752</v>
      </c>
      <c r="Q507" s="62">
        <v>688882</v>
      </c>
      <c r="R507" s="62">
        <v>514233</v>
      </c>
      <c r="S507" s="62">
        <v>459238</v>
      </c>
    </row>
    <row r="508" spans="1:19" ht="14.5" x14ac:dyDescent="0.35">
      <c r="A508" t="str">
        <f t="shared" si="17"/>
        <v>Oberösterreich51</v>
      </c>
      <c r="B508">
        <v>508</v>
      </c>
      <c r="C508" s="61" t="s">
        <v>28</v>
      </c>
      <c r="D508" s="61" t="s">
        <v>91</v>
      </c>
      <c r="E508" s="62">
        <v>8306218</v>
      </c>
      <c r="F508" s="62">
        <v>5288613</v>
      </c>
      <c r="G508" s="62">
        <v>5620514</v>
      </c>
      <c r="H508" s="62">
        <v>6208440</v>
      </c>
      <c r="I508" s="62">
        <v>4743839</v>
      </c>
      <c r="J508" s="62">
        <v>4044650</v>
      </c>
      <c r="K508" s="62">
        <v>4465513</v>
      </c>
      <c r="L508" s="62">
        <v>4252354</v>
      </c>
      <c r="M508" s="62">
        <v>4067780</v>
      </c>
      <c r="N508" s="62">
        <v>3655232</v>
      </c>
      <c r="O508" s="62">
        <v>3023305</v>
      </c>
      <c r="P508" s="62">
        <v>2800450</v>
      </c>
      <c r="Q508" s="62">
        <v>6659864</v>
      </c>
      <c r="R508" s="62">
        <v>7064700</v>
      </c>
      <c r="S508" s="62">
        <v>7236701</v>
      </c>
    </row>
    <row r="509" spans="1:19" ht="14.5" x14ac:dyDescent="0.35">
      <c r="A509" t="str">
        <f t="shared" si="17"/>
        <v>Salzburg51</v>
      </c>
      <c r="B509">
        <v>509</v>
      </c>
      <c r="C509" s="61" t="s">
        <v>29</v>
      </c>
      <c r="D509" s="61" t="s">
        <v>91</v>
      </c>
      <c r="E509" s="62">
        <v>1745391</v>
      </c>
      <c r="F509" s="62">
        <v>3718832</v>
      </c>
      <c r="G509" s="62">
        <v>4042415</v>
      </c>
      <c r="H509" s="62">
        <v>2729255</v>
      </c>
      <c r="I509" s="62">
        <v>3257931</v>
      </c>
      <c r="J509" s="62">
        <v>3057584</v>
      </c>
      <c r="K509" s="62">
        <v>2503379</v>
      </c>
      <c r="L509" s="62">
        <v>1207596</v>
      </c>
      <c r="M509" s="62">
        <v>1812749</v>
      </c>
      <c r="N509" s="62">
        <v>1432861</v>
      </c>
      <c r="O509" s="62">
        <v>561663</v>
      </c>
      <c r="P509" s="62">
        <v>1154168</v>
      </c>
      <c r="Q509" s="62">
        <v>2091237</v>
      </c>
      <c r="R509" s="62">
        <v>1738100</v>
      </c>
      <c r="S509" s="62">
        <v>1421246</v>
      </c>
    </row>
    <row r="510" spans="1:19" ht="14.5" x14ac:dyDescent="0.35">
      <c r="A510" t="str">
        <f t="shared" si="17"/>
        <v>Steiermark51</v>
      </c>
      <c r="B510">
        <v>510</v>
      </c>
      <c r="C510" s="61" t="s">
        <v>30</v>
      </c>
      <c r="D510" s="61" t="s">
        <v>91</v>
      </c>
      <c r="E510" s="62">
        <v>2817399</v>
      </c>
      <c r="F510" s="62">
        <v>3021868</v>
      </c>
      <c r="G510" s="62">
        <v>3373832</v>
      </c>
      <c r="H510" s="62">
        <v>2777004</v>
      </c>
      <c r="I510" s="62">
        <v>3150078</v>
      </c>
      <c r="J510" s="62">
        <v>3189601</v>
      </c>
      <c r="K510" s="62">
        <v>3099961</v>
      </c>
      <c r="L510" s="62">
        <v>3506121</v>
      </c>
      <c r="M510" s="62">
        <v>3661729</v>
      </c>
      <c r="N510" s="62">
        <v>3023937</v>
      </c>
      <c r="O510" s="62">
        <v>2766335</v>
      </c>
      <c r="P510" s="62">
        <v>2742844</v>
      </c>
      <c r="Q510" s="62">
        <v>3031032</v>
      </c>
      <c r="R510" s="62">
        <v>2650124</v>
      </c>
      <c r="S510" s="62">
        <v>2876812</v>
      </c>
    </row>
    <row r="511" spans="1:19" ht="14.5" x14ac:dyDescent="0.35">
      <c r="A511" t="str">
        <f t="shared" si="17"/>
        <v>Tirol51</v>
      </c>
      <c r="B511">
        <v>511</v>
      </c>
      <c r="C511" s="61" t="s">
        <v>31</v>
      </c>
      <c r="D511" s="61" t="s">
        <v>91</v>
      </c>
      <c r="E511" s="62">
        <v>1612954</v>
      </c>
      <c r="F511" s="62">
        <v>2210898</v>
      </c>
      <c r="G511" s="62">
        <v>2185516</v>
      </c>
      <c r="H511" s="62">
        <v>1639186</v>
      </c>
      <c r="I511" s="62">
        <v>1807082</v>
      </c>
      <c r="J511" s="62">
        <v>1170236</v>
      </c>
      <c r="K511" s="62">
        <v>1201837</v>
      </c>
      <c r="L511" s="62">
        <v>1279071</v>
      </c>
      <c r="M511" s="62">
        <v>874532</v>
      </c>
      <c r="N511" s="62">
        <v>1509068</v>
      </c>
      <c r="O511" s="62">
        <v>1047237</v>
      </c>
      <c r="P511" s="62">
        <v>1186666</v>
      </c>
      <c r="Q511" s="62">
        <v>1766579</v>
      </c>
      <c r="R511" s="62">
        <v>5384083</v>
      </c>
      <c r="S511" s="62">
        <v>1338177</v>
      </c>
    </row>
    <row r="512" spans="1:19" ht="14.5" x14ac:dyDescent="0.35">
      <c r="A512" t="str">
        <f t="shared" si="17"/>
        <v>Vorarlberg51</v>
      </c>
      <c r="B512">
        <v>512</v>
      </c>
      <c r="C512" s="61" t="s">
        <v>32</v>
      </c>
      <c r="D512" s="61" t="s">
        <v>91</v>
      </c>
      <c r="E512" s="62">
        <v>38326474</v>
      </c>
      <c r="F512" s="62">
        <v>45782996</v>
      </c>
      <c r="G512" s="62">
        <v>43316530</v>
      </c>
      <c r="H512" s="62">
        <v>44500006</v>
      </c>
      <c r="I512" s="62">
        <v>42213929</v>
      </c>
      <c r="J512" s="62">
        <v>42400855</v>
      </c>
      <c r="K512" s="62">
        <v>40918027</v>
      </c>
      <c r="L512" s="62">
        <v>53219647</v>
      </c>
      <c r="M512" s="62">
        <v>48480253</v>
      </c>
      <c r="N512" s="62">
        <v>35562924</v>
      </c>
      <c r="O512" s="62">
        <v>20367469</v>
      </c>
      <c r="P512" s="62">
        <v>25963205</v>
      </c>
      <c r="Q512" s="62">
        <v>52623056</v>
      </c>
      <c r="R512" s="62">
        <v>46497368</v>
      </c>
      <c r="S512" s="62">
        <v>3111309</v>
      </c>
    </row>
    <row r="513" spans="1:19" ht="14.5" x14ac:dyDescent="0.35">
      <c r="A513" t="str">
        <f t="shared" si="17"/>
        <v>Wien51</v>
      </c>
      <c r="B513">
        <v>513</v>
      </c>
      <c r="C513" s="61" t="s">
        <v>33</v>
      </c>
      <c r="D513" s="61" t="s">
        <v>91</v>
      </c>
      <c r="E513" s="62">
        <v>2211172</v>
      </c>
      <c r="F513" s="62">
        <v>4381613</v>
      </c>
      <c r="G513" s="62">
        <v>3733044</v>
      </c>
      <c r="H513" s="62">
        <v>2422578</v>
      </c>
      <c r="I513" s="62">
        <v>2696423</v>
      </c>
      <c r="J513" s="62">
        <v>2037535</v>
      </c>
      <c r="K513" s="62">
        <v>1151695</v>
      </c>
      <c r="L513" s="62">
        <v>1096283</v>
      </c>
      <c r="M513" s="62">
        <v>1733847</v>
      </c>
      <c r="N513" s="62">
        <v>1725466</v>
      </c>
      <c r="O513" s="62">
        <v>1054390</v>
      </c>
      <c r="P513" s="62">
        <v>908508</v>
      </c>
      <c r="Q513" s="62">
        <v>1513573</v>
      </c>
      <c r="R513" s="62">
        <v>1181700</v>
      </c>
      <c r="S513" s="62">
        <v>1038192</v>
      </c>
    </row>
    <row r="514" spans="1:19" ht="14.5" x14ac:dyDescent="0.35">
      <c r="A514" t="str">
        <f t="shared" si="17"/>
        <v>Österreich51</v>
      </c>
      <c r="B514">
        <v>514</v>
      </c>
      <c r="C514" s="61" t="s">
        <v>34</v>
      </c>
      <c r="D514" s="61" t="s">
        <v>91</v>
      </c>
      <c r="E514" s="62">
        <v>57449626</v>
      </c>
      <c r="F514" s="62">
        <v>67793573</v>
      </c>
      <c r="G514" s="62">
        <v>65982124</v>
      </c>
      <c r="H514" s="62">
        <v>63456648</v>
      </c>
      <c r="I514" s="62">
        <v>61337067</v>
      </c>
      <c r="J514" s="62">
        <v>58589022</v>
      </c>
      <c r="K514" s="62">
        <v>55157263</v>
      </c>
      <c r="L514" s="62">
        <v>66856813</v>
      </c>
      <c r="M514" s="62">
        <v>63787987</v>
      </c>
      <c r="N514" s="62">
        <v>50026575</v>
      </c>
      <c r="O514" s="62">
        <v>30872532</v>
      </c>
      <c r="P514" s="62">
        <v>36542368</v>
      </c>
      <c r="Q514" s="62">
        <v>71105912</v>
      </c>
      <c r="R514" s="62">
        <v>66567193</v>
      </c>
      <c r="S514" s="62">
        <v>18737256</v>
      </c>
    </row>
    <row r="515" spans="1:19" ht="14.5" x14ac:dyDescent="0.35">
      <c r="A515" t="str">
        <f t="shared" si="17"/>
        <v>Burgenland52</v>
      </c>
      <c r="B515">
        <v>515</v>
      </c>
      <c r="C515" s="61" t="s">
        <v>25</v>
      </c>
      <c r="D515" s="61" t="s">
        <v>92</v>
      </c>
      <c r="E515" s="62">
        <v>5290665</v>
      </c>
      <c r="F515" s="62">
        <v>3164558</v>
      </c>
      <c r="G515" s="62">
        <v>2547154</v>
      </c>
      <c r="H515" s="62">
        <v>2333434</v>
      </c>
      <c r="I515" s="62">
        <v>1855631</v>
      </c>
      <c r="J515" s="62">
        <v>1506967</v>
      </c>
      <c r="K515" s="62">
        <v>1219665</v>
      </c>
      <c r="L515" s="62">
        <v>2424945</v>
      </c>
      <c r="M515" s="62">
        <v>1236371</v>
      </c>
      <c r="N515" s="62">
        <v>549739</v>
      </c>
      <c r="O515" s="62">
        <v>375007</v>
      </c>
      <c r="P515" s="62">
        <v>240561</v>
      </c>
      <c r="Q515" s="62">
        <v>458717</v>
      </c>
      <c r="R515" s="62">
        <v>722789</v>
      </c>
      <c r="S515" s="62">
        <v>365265</v>
      </c>
    </row>
    <row r="516" spans="1:19" ht="14.5" x14ac:dyDescent="0.35">
      <c r="A516" t="str">
        <f t="shared" si="17"/>
        <v>Kärnten52</v>
      </c>
      <c r="B516">
        <v>516</v>
      </c>
      <c r="C516" s="61" t="s">
        <v>26</v>
      </c>
      <c r="D516" s="61" t="s">
        <v>92</v>
      </c>
      <c r="E516" s="62">
        <v>1539292</v>
      </c>
      <c r="F516" s="62">
        <v>3626531</v>
      </c>
      <c r="G516" s="62">
        <v>2272084</v>
      </c>
      <c r="H516" s="62">
        <v>4321708</v>
      </c>
      <c r="I516" s="62">
        <v>1854769</v>
      </c>
      <c r="J516" s="62">
        <v>1740411</v>
      </c>
      <c r="K516" s="62">
        <v>1494483</v>
      </c>
      <c r="L516" s="62">
        <v>970409</v>
      </c>
      <c r="M516" s="62">
        <v>1258121</v>
      </c>
      <c r="N516" s="62">
        <v>785708</v>
      </c>
      <c r="O516" s="62">
        <v>668049</v>
      </c>
      <c r="P516" s="62">
        <v>1129302</v>
      </c>
      <c r="Q516" s="62">
        <v>2268176</v>
      </c>
      <c r="R516" s="62">
        <v>1843334</v>
      </c>
      <c r="S516" s="62">
        <v>1062765</v>
      </c>
    </row>
    <row r="517" spans="1:19" ht="14.5" x14ac:dyDescent="0.35">
      <c r="A517" t="str">
        <f t="shared" si="17"/>
        <v>Niederösterreich52</v>
      </c>
      <c r="B517">
        <v>517</v>
      </c>
      <c r="C517" s="61" t="s">
        <v>27</v>
      </c>
      <c r="D517" s="61" t="s">
        <v>92</v>
      </c>
      <c r="E517" s="62">
        <v>5397714</v>
      </c>
      <c r="F517" s="62">
        <v>7339583</v>
      </c>
      <c r="G517" s="62">
        <v>6088448</v>
      </c>
      <c r="H517" s="62">
        <v>5841254</v>
      </c>
      <c r="I517" s="62">
        <v>5520610</v>
      </c>
      <c r="J517" s="62">
        <v>5158924</v>
      </c>
      <c r="K517" s="62">
        <v>4911992</v>
      </c>
      <c r="L517" s="62">
        <v>4465457</v>
      </c>
      <c r="M517" s="62">
        <v>5000378</v>
      </c>
      <c r="N517" s="62">
        <v>4551451</v>
      </c>
      <c r="O517" s="62">
        <v>3194232</v>
      </c>
      <c r="P517" s="62">
        <v>2856654</v>
      </c>
      <c r="Q517" s="62">
        <v>5209320</v>
      </c>
      <c r="R517" s="62">
        <v>2611513</v>
      </c>
      <c r="S517" s="62">
        <v>1801143</v>
      </c>
    </row>
    <row r="518" spans="1:19" ht="14.5" x14ac:dyDescent="0.35">
      <c r="A518" t="str">
        <f t="shared" ref="A518:A581" si="18">C518&amp;D518</f>
        <v>Oberösterreich52</v>
      </c>
      <c r="B518">
        <v>518</v>
      </c>
      <c r="C518" s="61" t="s">
        <v>28</v>
      </c>
      <c r="D518" s="61" t="s">
        <v>92</v>
      </c>
      <c r="E518" s="62">
        <v>26160166</v>
      </c>
      <c r="F518" s="62">
        <v>31655412</v>
      </c>
      <c r="G518" s="62">
        <v>22588069</v>
      </c>
      <c r="H518" s="62">
        <v>16680129</v>
      </c>
      <c r="I518" s="62">
        <v>13493879</v>
      </c>
      <c r="J518" s="62">
        <v>14303562</v>
      </c>
      <c r="K518" s="62">
        <v>14256162</v>
      </c>
      <c r="L518" s="62">
        <v>11946451</v>
      </c>
      <c r="M518" s="62">
        <v>11620838</v>
      </c>
      <c r="N518" s="62">
        <v>10834082</v>
      </c>
      <c r="O518" s="62">
        <v>10877144</v>
      </c>
      <c r="P518" s="62">
        <v>13096462</v>
      </c>
      <c r="Q518" s="62">
        <v>15102768</v>
      </c>
      <c r="R518" s="62">
        <v>11727198</v>
      </c>
      <c r="S518" s="62">
        <v>8457307</v>
      </c>
    </row>
    <row r="519" spans="1:19" ht="14.5" x14ac:dyDescent="0.35">
      <c r="A519" t="str">
        <f t="shared" si="18"/>
        <v>Salzburg52</v>
      </c>
      <c r="B519">
        <v>519</v>
      </c>
      <c r="C519" s="61" t="s">
        <v>29</v>
      </c>
      <c r="D519" s="61" t="s">
        <v>92</v>
      </c>
      <c r="E519" s="62">
        <v>2728242</v>
      </c>
      <c r="F519" s="62">
        <v>3201437</v>
      </c>
      <c r="G519" s="62">
        <v>2594572</v>
      </c>
      <c r="H519" s="62">
        <v>2264902</v>
      </c>
      <c r="I519" s="62">
        <v>2119152</v>
      </c>
      <c r="J519" s="62">
        <v>1939057</v>
      </c>
      <c r="K519" s="62">
        <v>1429511</v>
      </c>
      <c r="L519" s="62">
        <v>1666814</v>
      </c>
      <c r="M519" s="62">
        <v>2396558</v>
      </c>
      <c r="N519" s="62">
        <v>1029776</v>
      </c>
      <c r="O519" s="62">
        <v>656838</v>
      </c>
      <c r="P519" s="62">
        <v>782263</v>
      </c>
      <c r="Q519" s="62">
        <v>1734275</v>
      </c>
      <c r="R519" s="62">
        <v>1102343</v>
      </c>
      <c r="S519" s="62">
        <v>1060203</v>
      </c>
    </row>
    <row r="520" spans="1:19" ht="14.5" x14ac:dyDescent="0.35">
      <c r="A520" t="str">
        <f t="shared" si="18"/>
        <v>Steiermark52</v>
      </c>
      <c r="B520">
        <v>520</v>
      </c>
      <c r="C520" s="61" t="s">
        <v>30</v>
      </c>
      <c r="D520" s="61" t="s">
        <v>92</v>
      </c>
      <c r="E520" s="62">
        <v>2298093</v>
      </c>
      <c r="F520" s="62">
        <v>3466888</v>
      </c>
      <c r="G520" s="62">
        <v>4066103</v>
      </c>
      <c r="H520" s="62">
        <v>4231745</v>
      </c>
      <c r="I520" s="62">
        <v>3891401</v>
      </c>
      <c r="J520" s="62">
        <v>3927177</v>
      </c>
      <c r="K520" s="62">
        <v>3255107</v>
      </c>
      <c r="L520" s="62">
        <v>3074952</v>
      </c>
      <c r="M520" s="62">
        <v>3025939</v>
      </c>
      <c r="N520" s="62">
        <v>2341336</v>
      </c>
      <c r="O520" s="62">
        <v>1748062</v>
      </c>
      <c r="P520" s="62">
        <v>2585833</v>
      </c>
      <c r="Q520" s="62">
        <v>3539577</v>
      </c>
      <c r="R520" s="62">
        <v>2072332</v>
      </c>
      <c r="S520" s="62">
        <v>1392438</v>
      </c>
    </row>
    <row r="521" spans="1:19" ht="14.5" x14ac:dyDescent="0.35">
      <c r="A521" t="str">
        <f t="shared" si="18"/>
        <v>Tirol52</v>
      </c>
      <c r="B521">
        <v>521</v>
      </c>
      <c r="C521" s="61" t="s">
        <v>31</v>
      </c>
      <c r="D521" s="61" t="s">
        <v>92</v>
      </c>
      <c r="E521" s="62">
        <v>6706668</v>
      </c>
      <c r="F521" s="62">
        <v>9185884</v>
      </c>
      <c r="G521" s="62">
        <v>5628387</v>
      </c>
      <c r="H521" s="62">
        <v>6795966</v>
      </c>
      <c r="I521" s="62">
        <v>5057410</v>
      </c>
      <c r="J521" s="62">
        <v>4859394</v>
      </c>
      <c r="K521" s="62">
        <v>5613997</v>
      </c>
      <c r="L521" s="62">
        <v>4949962</v>
      </c>
      <c r="M521" s="62">
        <v>8814288</v>
      </c>
      <c r="N521" s="62">
        <v>6602729</v>
      </c>
      <c r="O521" s="62">
        <v>5861857</v>
      </c>
      <c r="P521" s="62">
        <v>5301915</v>
      </c>
      <c r="Q521" s="62">
        <v>6104029</v>
      </c>
      <c r="R521" s="62">
        <v>1200277</v>
      </c>
      <c r="S521" s="62">
        <v>871463</v>
      </c>
    </row>
    <row r="522" spans="1:19" ht="14.5" x14ac:dyDescent="0.35">
      <c r="A522" t="str">
        <f t="shared" si="18"/>
        <v>Vorarlberg52</v>
      </c>
      <c r="B522">
        <v>522</v>
      </c>
      <c r="C522" s="61" t="s">
        <v>32</v>
      </c>
      <c r="D522" s="61" t="s">
        <v>92</v>
      </c>
      <c r="E522" s="62">
        <v>141615800</v>
      </c>
      <c r="F522" s="62">
        <v>160117288</v>
      </c>
      <c r="G522" s="62">
        <v>158820518</v>
      </c>
      <c r="H522" s="62">
        <v>161465974</v>
      </c>
      <c r="I522" s="62">
        <v>200882907</v>
      </c>
      <c r="J522" s="62">
        <v>218413340</v>
      </c>
      <c r="K522" s="62">
        <v>229006603</v>
      </c>
      <c r="L522" s="62">
        <v>248211379</v>
      </c>
      <c r="M522" s="62">
        <v>316234985</v>
      </c>
      <c r="N522" s="62">
        <v>348729078</v>
      </c>
      <c r="O522" s="62">
        <v>343272308</v>
      </c>
      <c r="P522" s="62">
        <v>400130506</v>
      </c>
      <c r="Q522" s="62">
        <v>418477992</v>
      </c>
      <c r="R522" s="62">
        <v>421249805</v>
      </c>
      <c r="S522" s="62">
        <v>376514158</v>
      </c>
    </row>
    <row r="523" spans="1:19" ht="14.5" x14ac:dyDescent="0.35">
      <c r="A523" t="str">
        <f t="shared" si="18"/>
        <v>Wien52</v>
      </c>
      <c r="B523">
        <v>523</v>
      </c>
      <c r="C523" s="61" t="s">
        <v>33</v>
      </c>
      <c r="D523" s="61" t="s">
        <v>92</v>
      </c>
      <c r="E523" s="62">
        <v>4172767</v>
      </c>
      <c r="F523" s="62">
        <v>5351693</v>
      </c>
      <c r="G523" s="62">
        <v>4853770</v>
      </c>
      <c r="H523" s="62">
        <v>3790352</v>
      </c>
      <c r="I523" s="62">
        <v>4376708</v>
      </c>
      <c r="J523" s="62">
        <v>3861997</v>
      </c>
      <c r="K523" s="62">
        <v>3236913</v>
      </c>
      <c r="L523" s="62">
        <v>3546853</v>
      </c>
      <c r="M523" s="62">
        <v>3894656</v>
      </c>
      <c r="N523" s="62">
        <v>3372781</v>
      </c>
      <c r="O523" s="62">
        <v>1915312</v>
      </c>
      <c r="P523" s="62">
        <v>2123407</v>
      </c>
      <c r="Q523" s="62">
        <v>3751226</v>
      </c>
      <c r="R523" s="62">
        <v>3601202</v>
      </c>
      <c r="S523" s="62">
        <v>3108318</v>
      </c>
    </row>
    <row r="524" spans="1:19" ht="14.5" x14ac:dyDescent="0.35">
      <c r="A524" t="str">
        <f t="shared" si="18"/>
        <v>Österreich52</v>
      </c>
      <c r="B524">
        <v>524</v>
      </c>
      <c r="C524" s="61" t="s">
        <v>34</v>
      </c>
      <c r="D524" s="61" t="s">
        <v>92</v>
      </c>
      <c r="E524" s="62">
        <v>195909407</v>
      </c>
      <c r="F524" s="62">
        <v>227109274</v>
      </c>
      <c r="G524" s="62">
        <v>209459105</v>
      </c>
      <c r="H524" s="62">
        <v>207725464</v>
      </c>
      <c r="I524" s="62">
        <v>239052467</v>
      </c>
      <c r="J524" s="62">
        <v>255710829</v>
      </c>
      <c r="K524" s="62">
        <v>264424433</v>
      </c>
      <c r="L524" s="62">
        <v>281257222</v>
      </c>
      <c r="M524" s="62">
        <v>353482134</v>
      </c>
      <c r="N524" s="62">
        <v>378796680</v>
      </c>
      <c r="O524" s="62">
        <v>368568809</v>
      </c>
      <c r="P524" s="62">
        <v>428246903</v>
      </c>
      <c r="Q524" s="62">
        <v>456646080</v>
      </c>
      <c r="R524" s="62">
        <v>446130793</v>
      </c>
      <c r="S524" s="62">
        <v>394633060</v>
      </c>
    </row>
    <row r="525" spans="1:19" ht="14.5" x14ac:dyDescent="0.35">
      <c r="A525" t="str">
        <f t="shared" si="18"/>
        <v>Burgenland53</v>
      </c>
      <c r="B525">
        <v>525</v>
      </c>
      <c r="C525" s="61" t="s">
        <v>25</v>
      </c>
      <c r="D525" s="61" t="s">
        <v>93</v>
      </c>
      <c r="E525" s="62">
        <v>36165</v>
      </c>
      <c r="F525" s="62">
        <v>124459</v>
      </c>
      <c r="G525" s="62">
        <v>77226</v>
      </c>
      <c r="H525" s="62">
        <v>67944</v>
      </c>
      <c r="I525" s="62">
        <v>58765</v>
      </c>
      <c r="J525" s="62">
        <v>49136</v>
      </c>
      <c r="K525" s="62">
        <v>79288</v>
      </c>
      <c r="L525" s="62">
        <v>134227</v>
      </c>
      <c r="M525" s="62">
        <v>94484</v>
      </c>
      <c r="N525" s="62">
        <v>18653</v>
      </c>
      <c r="O525" s="62">
        <v>25877</v>
      </c>
      <c r="P525" s="62">
        <v>13823</v>
      </c>
      <c r="Q525" s="62">
        <v>13867</v>
      </c>
      <c r="R525" s="62">
        <v>97951</v>
      </c>
      <c r="S525" s="62">
        <v>38837</v>
      </c>
    </row>
    <row r="526" spans="1:19" ht="14.5" x14ac:dyDescent="0.35">
      <c r="A526" t="str">
        <f t="shared" si="18"/>
        <v>Kärnten53</v>
      </c>
      <c r="B526">
        <v>526</v>
      </c>
      <c r="C526" s="61" t="s">
        <v>26</v>
      </c>
      <c r="D526" s="61" t="s">
        <v>93</v>
      </c>
      <c r="E526" s="62">
        <v>1114462</v>
      </c>
      <c r="F526" s="62">
        <v>1263906</v>
      </c>
      <c r="G526" s="62">
        <v>1026011</v>
      </c>
      <c r="H526" s="62">
        <v>888106</v>
      </c>
      <c r="I526" s="62">
        <v>1048904</v>
      </c>
      <c r="J526" s="62">
        <v>1046419</v>
      </c>
      <c r="K526" s="62">
        <v>826085</v>
      </c>
      <c r="L526" s="62">
        <v>1005369</v>
      </c>
      <c r="M526" s="62">
        <v>1280888</v>
      </c>
      <c r="N526" s="62">
        <v>1343012</v>
      </c>
      <c r="O526" s="62">
        <v>726224</v>
      </c>
      <c r="P526" s="62">
        <v>1161171</v>
      </c>
      <c r="Q526" s="62">
        <v>1765225</v>
      </c>
      <c r="R526" s="62">
        <v>1734690</v>
      </c>
      <c r="S526" s="62">
        <v>1237737</v>
      </c>
    </row>
    <row r="527" spans="1:19" ht="14.5" x14ac:dyDescent="0.35">
      <c r="A527" t="str">
        <f t="shared" si="18"/>
        <v>Niederösterreich53</v>
      </c>
      <c r="B527">
        <v>527</v>
      </c>
      <c r="C527" s="61" t="s">
        <v>27</v>
      </c>
      <c r="D527" s="61" t="s">
        <v>93</v>
      </c>
      <c r="E527" s="62">
        <v>130824</v>
      </c>
      <c r="F527" s="62">
        <v>155802</v>
      </c>
      <c r="G527" s="62">
        <v>115406</v>
      </c>
      <c r="H527" s="62">
        <v>93412</v>
      </c>
      <c r="I527" s="62">
        <v>89817</v>
      </c>
      <c r="J527" s="62">
        <v>156591</v>
      </c>
      <c r="K527" s="62">
        <v>205485</v>
      </c>
      <c r="L527" s="62">
        <v>348622</v>
      </c>
      <c r="M527" s="62">
        <v>321850</v>
      </c>
      <c r="N527" s="62">
        <v>247089</v>
      </c>
      <c r="O527" s="62">
        <v>117997</v>
      </c>
      <c r="P527" s="62">
        <v>157695</v>
      </c>
      <c r="Q527" s="62">
        <v>136965</v>
      </c>
      <c r="R527" s="62">
        <v>377784</v>
      </c>
      <c r="S527" s="62">
        <v>226077</v>
      </c>
    </row>
    <row r="528" spans="1:19" ht="14.5" x14ac:dyDescent="0.35">
      <c r="A528" t="str">
        <f t="shared" si="18"/>
        <v>Oberösterreich53</v>
      </c>
      <c r="B528">
        <v>528</v>
      </c>
      <c r="C528" s="61" t="s">
        <v>28</v>
      </c>
      <c r="D528" s="61" t="s">
        <v>93</v>
      </c>
      <c r="E528" s="62">
        <v>956489</v>
      </c>
      <c r="F528" s="62">
        <v>1928498</v>
      </c>
      <c r="G528" s="62">
        <v>1015020</v>
      </c>
      <c r="H528" s="62">
        <v>1042720</v>
      </c>
      <c r="I528" s="62">
        <v>1015805</v>
      </c>
      <c r="J528" s="62">
        <v>1230206</v>
      </c>
      <c r="K528" s="62">
        <v>1338486</v>
      </c>
      <c r="L528" s="62">
        <v>1194726</v>
      </c>
      <c r="M528" s="62">
        <v>1123761</v>
      </c>
      <c r="N528" s="62">
        <v>1183273</v>
      </c>
      <c r="O528" s="62">
        <v>943392</v>
      </c>
      <c r="P528" s="62">
        <v>1019845</v>
      </c>
      <c r="Q528" s="62">
        <v>1040578</v>
      </c>
      <c r="R528" s="62">
        <v>1100647</v>
      </c>
      <c r="S528" s="62">
        <v>672241</v>
      </c>
    </row>
    <row r="529" spans="1:19" ht="14.5" x14ac:dyDescent="0.35">
      <c r="A529" t="str">
        <f t="shared" si="18"/>
        <v>Salzburg53</v>
      </c>
      <c r="B529">
        <v>529</v>
      </c>
      <c r="C529" s="61" t="s">
        <v>29</v>
      </c>
      <c r="D529" s="61" t="s">
        <v>93</v>
      </c>
      <c r="E529" s="62">
        <v>795769</v>
      </c>
      <c r="F529" s="62">
        <v>779997</v>
      </c>
      <c r="G529" s="62">
        <v>768947</v>
      </c>
      <c r="H529" s="62">
        <v>761714</v>
      </c>
      <c r="I529" s="62">
        <v>854593</v>
      </c>
      <c r="J529" s="62">
        <v>866744</v>
      </c>
      <c r="K529" s="62">
        <v>830996</v>
      </c>
      <c r="L529" s="62">
        <v>636928</v>
      </c>
      <c r="M529" s="62">
        <v>577517</v>
      </c>
      <c r="N529" s="62">
        <v>316876</v>
      </c>
      <c r="O529" s="62">
        <v>295857</v>
      </c>
      <c r="P529" s="62">
        <v>393921</v>
      </c>
      <c r="Q529" s="62">
        <v>866044</v>
      </c>
      <c r="R529" s="62">
        <v>832034</v>
      </c>
      <c r="S529" s="62">
        <v>701230</v>
      </c>
    </row>
    <row r="530" spans="1:19" ht="14.5" x14ac:dyDescent="0.35">
      <c r="A530" t="str">
        <f t="shared" si="18"/>
        <v>Steiermark53</v>
      </c>
      <c r="B530">
        <v>530</v>
      </c>
      <c r="C530" s="61" t="s">
        <v>30</v>
      </c>
      <c r="D530" s="61" t="s">
        <v>93</v>
      </c>
      <c r="E530" s="62">
        <v>81620</v>
      </c>
      <c r="F530" s="62">
        <v>155256</v>
      </c>
      <c r="G530" s="62">
        <v>157941</v>
      </c>
      <c r="H530" s="62">
        <v>126546</v>
      </c>
      <c r="I530" s="62">
        <v>122494</v>
      </c>
      <c r="J530" s="62">
        <v>77978</v>
      </c>
      <c r="K530" s="62">
        <v>94284</v>
      </c>
      <c r="L530" s="62">
        <v>91990</v>
      </c>
      <c r="M530" s="62">
        <v>156966</v>
      </c>
      <c r="N530" s="62">
        <v>150304</v>
      </c>
      <c r="O530" s="62">
        <v>87294</v>
      </c>
      <c r="P530" s="62">
        <v>85553</v>
      </c>
      <c r="Q530" s="62">
        <v>82500</v>
      </c>
      <c r="R530" s="62">
        <v>255581</v>
      </c>
      <c r="S530" s="62">
        <v>88117</v>
      </c>
    </row>
    <row r="531" spans="1:19" ht="14.5" x14ac:dyDescent="0.35">
      <c r="A531" t="str">
        <f t="shared" si="18"/>
        <v>Tirol53</v>
      </c>
      <c r="B531">
        <v>531</v>
      </c>
      <c r="C531" s="61" t="s">
        <v>31</v>
      </c>
      <c r="D531" s="61" t="s">
        <v>93</v>
      </c>
      <c r="E531" s="62">
        <v>623502</v>
      </c>
      <c r="F531" s="62">
        <v>640306</v>
      </c>
      <c r="G531" s="62">
        <v>636327</v>
      </c>
      <c r="H531" s="62">
        <v>804104</v>
      </c>
      <c r="I531" s="62">
        <v>713372</v>
      </c>
      <c r="J531" s="62">
        <v>669622</v>
      </c>
      <c r="K531" s="62">
        <v>623645</v>
      </c>
      <c r="L531" s="62">
        <v>433512</v>
      </c>
      <c r="M531" s="62">
        <v>418987</v>
      </c>
      <c r="N531" s="62">
        <v>518389</v>
      </c>
      <c r="O531" s="62">
        <v>343237</v>
      </c>
      <c r="P531" s="62">
        <v>232001</v>
      </c>
      <c r="Q531" s="62">
        <v>518967</v>
      </c>
      <c r="R531" s="62">
        <v>508878</v>
      </c>
      <c r="S531" s="62">
        <v>412793</v>
      </c>
    </row>
    <row r="532" spans="1:19" ht="14.5" x14ac:dyDescent="0.35">
      <c r="A532" t="str">
        <f t="shared" si="18"/>
        <v>Vorarlberg53</v>
      </c>
      <c r="B532">
        <v>532</v>
      </c>
      <c r="C532" s="61" t="s">
        <v>32</v>
      </c>
      <c r="D532" s="61" t="s">
        <v>93</v>
      </c>
      <c r="E532" s="62">
        <v>4173953</v>
      </c>
      <c r="F532" s="62">
        <v>4398882</v>
      </c>
      <c r="G532" s="62">
        <v>4369332</v>
      </c>
      <c r="H532" s="62">
        <v>5257529</v>
      </c>
      <c r="I532" s="62">
        <v>5014006</v>
      </c>
      <c r="J532" s="62">
        <v>3189661</v>
      </c>
      <c r="K532" s="62">
        <v>3694583</v>
      </c>
      <c r="L532" s="62">
        <v>3378096</v>
      </c>
      <c r="M532" s="62">
        <v>3404396</v>
      </c>
      <c r="N532" s="62">
        <v>3106853</v>
      </c>
      <c r="O532" s="62">
        <v>3977951</v>
      </c>
      <c r="P532" s="62">
        <v>4031858</v>
      </c>
      <c r="Q532" s="62">
        <v>3973012</v>
      </c>
      <c r="R532" s="62">
        <v>3716611</v>
      </c>
      <c r="S532" s="62">
        <v>3151805</v>
      </c>
    </row>
    <row r="533" spans="1:19" ht="14.5" x14ac:dyDescent="0.35">
      <c r="A533" t="str">
        <f t="shared" si="18"/>
        <v>Wien53</v>
      </c>
      <c r="B533">
        <v>533</v>
      </c>
      <c r="C533" s="61" t="s">
        <v>33</v>
      </c>
      <c r="D533" s="61" t="s">
        <v>93</v>
      </c>
      <c r="E533" s="62">
        <v>347551</v>
      </c>
      <c r="F533" s="62">
        <v>282798</v>
      </c>
      <c r="G533" s="62">
        <v>172916</v>
      </c>
      <c r="H533" s="62">
        <v>182766</v>
      </c>
      <c r="I533" s="62">
        <v>169792</v>
      </c>
      <c r="J533" s="62">
        <v>154585</v>
      </c>
      <c r="K533" s="62">
        <v>149338</v>
      </c>
      <c r="L533" s="62">
        <v>364449</v>
      </c>
      <c r="M533" s="62">
        <v>265694</v>
      </c>
      <c r="N533" s="62">
        <v>272831</v>
      </c>
      <c r="O533" s="62">
        <v>109988</v>
      </c>
      <c r="P533" s="62">
        <v>176000</v>
      </c>
      <c r="Q533" s="62">
        <v>174118</v>
      </c>
      <c r="R533" s="62">
        <v>339115</v>
      </c>
      <c r="S533" s="62">
        <v>224685</v>
      </c>
    </row>
    <row r="534" spans="1:19" ht="14.5" x14ac:dyDescent="0.35">
      <c r="A534" t="str">
        <f t="shared" si="18"/>
        <v>Österreich53</v>
      </c>
      <c r="B534">
        <v>534</v>
      </c>
      <c r="C534" s="61" t="s">
        <v>34</v>
      </c>
      <c r="D534" s="61" t="s">
        <v>93</v>
      </c>
      <c r="E534" s="62">
        <v>8260335</v>
      </c>
      <c r="F534" s="62">
        <v>9729904</v>
      </c>
      <c r="G534" s="62">
        <v>8339126</v>
      </c>
      <c r="H534" s="62">
        <v>9224841</v>
      </c>
      <c r="I534" s="62">
        <v>9087548</v>
      </c>
      <c r="J534" s="62">
        <v>7440942</v>
      </c>
      <c r="K534" s="62">
        <v>7842190</v>
      </c>
      <c r="L534" s="62">
        <v>7587919</v>
      </c>
      <c r="M534" s="62">
        <v>7644543</v>
      </c>
      <c r="N534" s="62">
        <v>7157280</v>
      </c>
      <c r="O534" s="62">
        <v>6627817</v>
      </c>
      <c r="P534" s="62">
        <v>7271867</v>
      </c>
      <c r="Q534" s="62">
        <v>8571276</v>
      </c>
      <c r="R534" s="62">
        <v>8963291</v>
      </c>
      <c r="S534" s="62">
        <v>6753522</v>
      </c>
    </row>
    <row r="535" spans="1:19" ht="14.5" x14ac:dyDescent="0.35">
      <c r="A535" t="str">
        <f t="shared" si="18"/>
        <v>Burgenland54</v>
      </c>
      <c r="B535">
        <v>535</v>
      </c>
      <c r="C535" s="61" t="s">
        <v>25</v>
      </c>
      <c r="D535" s="61" t="s">
        <v>94</v>
      </c>
      <c r="E535" s="62">
        <v>453858</v>
      </c>
      <c r="F535" s="62">
        <v>1133955</v>
      </c>
      <c r="G535" s="62">
        <v>1592204</v>
      </c>
      <c r="H535" s="62">
        <v>1533379</v>
      </c>
      <c r="I535" s="62">
        <v>2371525</v>
      </c>
      <c r="J535" s="62">
        <v>1288938</v>
      </c>
      <c r="K535" s="62">
        <v>154462</v>
      </c>
      <c r="L535" s="62">
        <v>189486</v>
      </c>
      <c r="M535" s="62">
        <v>2381163</v>
      </c>
      <c r="N535" s="62">
        <v>1950717</v>
      </c>
      <c r="O535" s="62">
        <v>1040418</v>
      </c>
      <c r="P535" s="62">
        <v>144734</v>
      </c>
      <c r="Q535" s="62">
        <v>135403</v>
      </c>
      <c r="R535" s="62">
        <v>483213</v>
      </c>
      <c r="S535" s="62">
        <v>384093</v>
      </c>
    </row>
    <row r="536" spans="1:19" ht="14.5" x14ac:dyDescent="0.35">
      <c r="A536" t="str">
        <f t="shared" si="18"/>
        <v>Kärnten54</v>
      </c>
      <c r="B536">
        <v>536</v>
      </c>
      <c r="C536" s="61" t="s">
        <v>26</v>
      </c>
      <c r="D536" s="61" t="s">
        <v>94</v>
      </c>
      <c r="E536" s="62">
        <v>1173101</v>
      </c>
      <c r="F536" s="62">
        <v>1247090</v>
      </c>
      <c r="G536" s="62">
        <v>2768114</v>
      </c>
      <c r="H536" s="62">
        <v>2490890</v>
      </c>
      <c r="I536" s="62">
        <v>829161</v>
      </c>
      <c r="J536" s="62">
        <v>939297</v>
      </c>
      <c r="K536" s="62">
        <v>3173010</v>
      </c>
      <c r="L536" s="62">
        <v>9208908</v>
      </c>
      <c r="M536" s="62">
        <v>7493315</v>
      </c>
      <c r="N536" s="62">
        <v>5602756</v>
      </c>
      <c r="O536" s="62">
        <v>9621121</v>
      </c>
      <c r="P536" s="62">
        <v>12993483</v>
      </c>
      <c r="Q536" s="62">
        <v>16443118</v>
      </c>
      <c r="R536" s="62">
        <v>20954937</v>
      </c>
      <c r="S536" s="62">
        <v>17396790</v>
      </c>
    </row>
    <row r="537" spans="1:19" ht="14.5" x14ac:dyDescent="0.35">
      <c r="A537" t="str">
        <f t="shared" si="18"/>
        <v>Niederösterreich54</v>
      </c>
      <c r="B537">
        <v>537</v>
      </c>
      <c r="C537" s="61" t="s">
        <v>27</v>
      </c>
      <c r="D537" s="61" t="s">
        <v>94</v>
      </c>
      <c r="E537" s="62">
        <v>8810991</v>
      </c>
      <c r="F537" s="62">
        <v>8511408</v>
      </c>
      <c r="G537" s="62">
        <v>10256017</v>
      </c>
      <c r="H537" s="62">
        <v>7794497</v>
      </c>
      <c r="I537" s="62">
        <v>11393539</v>
      </c>
      <c r="J537" s="62">
        <v>9051037</v>
      </c>
      <c r="K537" s="62">
        <v>6030301</v>
      </c>
      <c r="L537" s="62">
        <v>5993873</v>
      </c>
      <c r="M537" s="62">
        <v>5669222</v>
      </c>
      <c r="N537" s="62">
        <v>6227376</v>
      </c>
      <c r="O537" s="62">
        <v>3784817</v>
      </c>
      <c r="P537" s="62">
        <v>2549961</v>
      </c>
      <c r="Q537" s="62">
        <v>4807415</v>
      </c>
      <c r="R537" s="62">
        <v>6455856</v>
      </c>
      <c r="S537" s="62">
        <v>5387119</v>
      </c>
    </row>
    <row r="538" spans="1:19" ht="14.5" x14ac:dyDescent="0.35">
      <c r="A538" t="str">
        <f t="shared" si="18"/>
        <v>Oberösterreich54</v>
      </c>
      <c r="B538">
        <v>538</v>
      </c>
      <c r="C538" s="61" t="s">
        <v>28</v>
      </c>
      <c r="D538" s="61" t="s">
        <v>94</v>
      </c>
      <c r="E538" s="62">
        <v>31719897</v>
      </c>
      <c r="F538" s="62">
        <v>31969337</v>
      </c>
      <c r="G538" s="62">
        <v>26782594</v>
      </c>
      <c r="H538" s="62">
        <v>25775576</v>
      </c>
      <c r="I538" s="62">
        <v>23648617</v>
      </c>
      <c r="J538" s="62">
        <v>24213839</v>
      </c>
      <c r="K538" s="62">
        <v>24050460</v>
      </c>
      <c r="L538" s="62">
        <v>23362958</v>
      </c>
      <c r="M538" s="62">
        <v>21797337</v>
      </c>
      <c r="N538" s="62">
        <v>23844312</v>
      </c>
      <c r="O538" s="62">
        <v>21179596</v>
      </c>
      <c r="P538" s="62">
        <v>23368089</v>
      </c>
      <c r="Q538" s="62">
        <v>25199632</v>
      </c>
      <c r="R538" s="62">
        <v>30128102</v>
      </c>
      <c r="S538" s="62">
        <v>35029354</v>
      </c>
    </row>
    <row r="539" spans="1:19" ht="14.5" x14ac:dyDescent="0.35">
      <c r="A539" t="str">
        <f t="shared" si="18"/>
        <v>Salzburg54</v>
      </c>
      <c r="B539">
        <v>539</v>
      </c>
      <c r="C539" s="61" t="s">
        <v>29</v>
      </c>
      <c r="D539" s="61" t="s">
        <v>94</v>
      </c>
      <c r="E539" s="62">
        <v>2691546</v>
      </c>
      <c r="F539" s="62">
        <v>3965138</v>
      </c>
      <c r="G539" s="62">
        <v>3488871</v>
      </c>
      <c r="H539" s="62">
        <v>3235687</v>
      </c>
      <c r="I539" s="62">
        <v>4366132</v>
      </c>
      <c r="J539" s="62">
        <v>4233018</v>
      </c>
      <c r="K539" s="62">
        <v>3550783</v>
      </c>
      <c r="L539" s="62">
        <v>2770931</v>
      </c>
      <c r="M539" s="62">
        <v>4877969</v>
      </c>
      <c r="N539" s="62">
        <v>4385787</v>
      </c>
      <c r="O539" s="62">
        <v>3660104</v>
      </c>
      <c r="P539" s="62">
        <v>2789962</v>
      </c>
      <c r="Q539" s="62">
        <v>2444691</v>
      </c>
      <c r="R539" s="62">
        <v>3794235</v>
      </c>
      <c r="S539" s="62">
        <v>3971398</v>
      </c>
    </row>
    <row r="540" spans="1:19" ht="14.5" x14ac:dyDescent="0.35">
      <c r="A540" t="str">
        <f t="shared" si="18"/>
        <v>Steiermark54</v>
      </c>
      <c r="B540">
        <v>540</v>
      </c>
      <c r="C540" s="61" t="s">
        <v>30</v>
      </c>
      <c r="D540" s="61" t="s">
        <v>94</v>
      </c>
      <c r="E540" s="62">
        <v>11829668</v>
      </c>
      <c r="F540" s="62">
        <v>10494884</v>
      </c>
      <c r="G540" s="62">
        <v>10784022</v>
      </c>
      <c r="H540" s="62">
        <v>12751745</v>
      </c>
      <c r="I540" s="62">
        <v>12935579</v>
      </c>
      <c r="J540" s="62">
        <v>11923187</v>
      </c>
      <c r="K540" s="62">
        <v>12615689</v>
      </c>
      <c r="L540" s="62">
        <v>11787573</v>
      </c>
      <c r="M540" s="62">
        <v>11112348</v>
      </c>
      <c r="N540" s="62">
        <v>10733432</v>
      </c>
      <c r="O540" s="62">
        <v>7039818</v>
      </c>
      <c r="P540" s="62">
        <v>7774835</v>
      </c>
      <c r="Q540" s="62">
        <v>12264279</v>
      </c>
      <c r="R540" s="62">
        <v>12048268</v>
      </c>
      <c r="S540" s="62">
        <v>10703256</v>
      </c>
    </row>
    <row r="541" spans="1:19" ht="14.5" x14ac:dyDescent="0.35">
      <c r="A541" t="str">
        <f t="shared" si="18"/>
        <v>Tirol54</v>
      </c>
      <c r="B541">
        <v>541</v>
      </c>
      <c r="C541" s="61" t="s">
        <v>31</v>
      </c>
      <c r="D541" s="61" t="s">
        <v>94</v>
      </c>
      <c r="E541" s="62">
        <v>3223576</v>
      </c>
      <c r="F541" s="62">
        <v>3706298</v>
      </c>
      <c r="G541" s="62">
        <v>3589608</v>
      </c>
      <c r="H541" s="62">
        <v>4968104</v>
      </c>
      <c r="I541" s="62">
        <v>3718761</v>
      </c>
      <c r="J541" s="62">
        <v>4211598</v>
      </c>
      <c r="K541" s="62">
        <v>3668385</v>
      </c>
      <c r="L541" s="62">
        <v>3147431</v>
      </c>
      <c r="M541" s="62">
        <v>4339950</v>
      </c>
      <c r="N541" s="62">
        <v>5016754</v>
      </c>
      <c r="O541" s="62">
        <v>4172874</v>
      </c>
      <c r="P541" s="62">
        <v>3121397</v>
      </c>
      <c r="Q541" s="62">
        <v>4322058</v>
      </c>
      <c r="R541" s="62">
        <v>4045507</v>
      </c>
      <c r="S541" s="62">
        <v>3633737</v>
      </c>
    </row>
    <row r="542" spans="1:19" ht="14.5" x14ac:dyDescent="0.35">
      <c r="A542" t="str">
        <f t="shared" si="18"/>
        <v>Vorarlberg54</v>
      </c>
      <c r="B542">
        <v>542</v>
      </c>
      <c r="C542" s="61" t="s">
        <v>32</v>
      </c>
      <c r="D542" s="61" t="s">
        <v>94</v>
      </c>
      <c r="E542" s="62">
        <v>23999914</v>
      </c>
      <c r="F542" s="62">
        <v>23203893</v>
      </c>
      <c r="G542" s="62">
        <v>19797345</v>
      </c>
      <c r="H542" s="62">
        <v>20800306</v>
      </c>
      <c r="I542" s="62">
        <v>19749230</v>
      </c>
      <c r="J542" s="62">
        <v>23600617</v>
      </c>
      <c r="K542" s="62">
        <v>25415790</v>
      </c>
      <c r="L542" s="62">
        <v>24762042</v>
      </c>
      <c r="M542" s="62">
        <v>23408105</v>
      </c>
      <c r="N542" s="62">
        <v>26563026</v>
      </c>
      <c r="O542" s="62">
        <v>26177228</v>
      </c>
      <c r="P542" s="62">
        <v>31528653</v>
      </c>
      <c r="Q542" s="62">
        <v>36650182</v>
      </c>
      <c r="R542" s="62">
        <v>39267267</v>
      </c>
      <c r="S542" s="62">
        <v>37513292</v>
      </c>
    </row>
    <row r="543" spans="1:19" ht="14.5" x14ac:dyDescent="0.35">
      <c r="A543" t="str">
        <f t="shared" si="18"/>
        <v>Wien54</v>
      </c>
      <c r="B543">
        <v>543</v>
      </c>
      <c r="C543" s="61" t="s">
        <v>33</v>
      </c>
      <c r="D543" s="61" t="s">
        <v>94</v>
      </c>
      <c r="E543" s="62">
        <v>4331868</v>
      </c>
      <c r="F543" s="62">
        <v>5165641</v>
      </c>
      <c r="G543" s="62">
        <v>5509680</v>
      </c>
      <c r="H543" s="62">
        <v>5934525</v>
      </c>
      <c r="I543" s="62">
        <v>7312442</v>
      </c>
      <c r="J543" s="62">
        <v>8016469</v>
      </c>
      <c r="K543" s="62">
        <v>6137680</v>
      </c>
      <c r="L543" s="62">
        <v>6388607</v>
      </c>
      <c r="M543" s="62">
        <v>8142765</v>
      </c>
      <c r="N543" s="62">
        <v>8455372</v>
      </c>
      <c r="O543" s="62">
        <v>6103363</v>
      </c>
      <c r="P543" s="62">
        <v>5864874</v>
      </c>
      <c r="Q543" s="62">
        <v>8230862</v>
      </c>
      <c r="R543" s="62">
        <v>9344220</v>
      </c>
      <c r="S543" s="62">
        <v>8492722</v>
      </c>
    </row>
    <row r="544" spans="1:19" ht="14.5" x14ac:dyDescent="0.35">
      <c r="A544" t="str">
        <f t="shared" si="18"/>
        <v>Österreich54</v>
      </c>
      <c r="B544">
        <v>544</v>
      </c>
      <c r="C544" s="61" t="s">
        <v>34</v>
      </c>
      <c r="D544" s="61" t="s">
        <v>94</v>
      </c>
      <c r="E544" s="62">
        <v>88234419</v>
      </c>
      <c r="F544" s="62">
        <v>89397644</v>
      </c>
      <c r="G544" s="62">
        <v>84568455</v>
      </c>
      <c r="H544" s="62">
        <v>85284709</v>
      </c>
      <c r="I544" s="62">
        <v>86324986</v>
      </c>
      <c r="J544" s="62">
        <v>87478000</v>
      </c>
      <c r="K544" s="62">
        <v>84796560</v>
      </c>
      <c r="L544" s="62">
        <v>87611809</v>
      </c>
      <c r="M544" s="62">
        <v>89222174</v>
      </c>
      <c r="N544" s="62">
        <v>92779532</v>
      </c>
      <c r="O544" s="62">
        <v>82779339</v>
      </c>
      <c r="P544" s="62">
        <v>90135988</v>
      </c>
      <c r="Q544" s="62">
        <v>110497640</v>
      </c>
      <c r="R544" s="62">
        <v>126521605</v>
      </c>
      <c r="S544" s="62">
        <v>122511761</v>
      </c>
    </row>
    <row r="545" spans="1:19" ht="14.5" x14ac:dyDescent="0.35">
      <c r="A545" t="str">
        <f t="shared" si="18"/>
        <v>Burgenland55</v>
      </c>
      <c r="B545">
        <v>545</v>
      </c>
      <c r="C545" s="61" t="s">
        <v>25</v>
      </c>
      <c r="D545" s="61" t="s">
        <v>95</v>
      </c>
      <c r="E545" s="62">
        <v>76633215</v>
      </c>
      <c r="F545" s="62">
        <v>127768416</v>
      </c>
      <c r="G545" s="62">
        <v>124386761</v>
      </c>
      <c r="H545" s="62">
        <v>106737630</v>
      </c>
      <c r="I545" s="62">
        <v>106267245</v>
      </c>
      <c r="J545" s="62">
        <v>117778127</v>
      </c>
      <c r="K545" s="62">
        <v>127315929</v>
      </c>
      <c r="L545" s="62">
        <v>128038435</v>
      </c>
      <c r="M545" s="62">
        <v>147319506</v>
      </c>
      <c r="N545" s="62">
        <v>163770223</v>
      </c>
      <c r="O545" s="62">
        <v>105524416</v>
      </c>
      <c r="P545" s="62">
        <v>141555610</v>
      </c>
      <c r="Q545" s="62">
        <v>162046430</v>
      </c>
      <c r="R545" s="62">
        <v>108601442</v>
      </c>
      <c r="S545" s="62">
        <v>164709766</v>
      </c>
    </row>
    <row r="546" spans="1:19" ht="14.5" x14ac:dyDescent="0.35">
      <c r="A546" t="str">
        <f t="shared" si="18"/>
        <v>Kärnten55</v>
      </c>
      <c r="B546">
        <v>546</v>
      </c>
      <c r="C546" s="61" t="s">
        <v>26</v>
      </c>
      <c r="D546" s="61" t="s">
        <v>95</v>
      </c>
      <c r="E546" s="62">
        <v>2622252</v>
      </c>
      <c r="F546" s="62">
        <v>2828431</v>
      </c>
      <c r="G546" s="62">
        <v>4262080</v>
      </c>
      <c r="H546" s="62">
        <v>3876133</v>
      </c>
      <c r="I546" s="62">
        <v>3578956</v>
      </c>
      <c r="J546" s="62">
        <v>2406492</v>
      </c>
      <c r="K546" s="62">
        <v>2116649</v>
      </c>
      <c r="L546" s="62">
        <v>2006024</v>
      </c>
      <c r="M546" s="62">
        <v>4141636</v>
      </c>
      <c r="N546" s="62">
        <v>3482866</v>
      </c>
      <c r="O546" s="62">
        <v>5564756</v>
      </c>
      <c r="P546" s="62">
        <v>4864554</v>
      </c>
      <c r="Q546" s="62">
        <v>5996994</v>
      </c>
      <c r="R546" s="62">
        <v>6408842</v>
      </c>
      <c r="S546" s="62">
        <v>5969383</v>
      </c>
    </row>
    <row r="547" spans="1:19" ht="14.5" x14ac:dyDescent="0.35">
      <c r="A547" t="str">
        <f t="shared" si="18"/>
        <v>Niederösterreich55</v>
      </c>
      <c r="B547">
        <v>547</v>
      </c>
      <c r="C547" s="61" t="s">
        <v>27</v>
      </c>
      <c r="D547" s="61" t="s">
        <v>95</v>
      </c>
      <c r="E547" s="62">
        <v>11353401</v>
      </c>
      <c r="F547" s="62">
        <v>12933662</v>
      </c>
      <c r="G547" s="62">
        <v>11324883</v>
      </c>
      <c r="H547" s="62">
        <v>9155982</v>
      </c>
      <c r="I547" s="62">
        <v>10315773</v>
      </c>
      <c r="J547" s="62">
        <v>7679210</v>
      </c>
      <c r="K547" s="62">
        <v>5209746</v>
      </c>
      <c r="L547" s="62">
        <v>3671199</v>
      </c>
      <c r="M547" s="62">
        <v>4081077</v>
      </c>
      <c r="N547" s="62">
        <v>4037814</v>
      </c>
      <c r="O547" s="62">
        <v>2136917</v>
      </c>
      <c r="P547" s="62">
        <v>1867900</v>
      </c>
      <c r="Q547" s="62">
        <v>1873349</v>
      </c>
      <c r="R547" s="62">
        <v>2429062</v>
      </c>
      <c r="S547" s="62">
        <v>1448417</v>
      </c>
    </row>
    <row r="548" spans="1:19" ht="14.5" x14ac:dyDescent="0.35">
      <c r="A548" t="str">
        <f t="shared" si="18"/>
        <v>Oberösterreich55</v>
      </c>
      <c r="B548">
        <v>548</v>
      </c>
      <c r="C548" s="61" t="s">
        <v>28</v>
      </c>
      <c r="D548" s="61" t="s">
        <v>95</v>
      </c>
      <c r="E548" s="62">
        <v>600948564</v>
      </c>
      <c r="F548" s="62">
        <v>691148615</v>
      </c>
      <c r="G548" s="62">
        <v>605351585</v>
      </c>
      <c r="H548" s="62">
        <v>596152566</v>
      </c>
      <c r="I548" s="62">
        <v>606200532</v>
      </c>
      <c r="J548" s="62">
        <v>725351442</v>
      </c>
      <c r="K548" s="62">
        <v>782023528</v>
      </c>
      <c r="L548" s="62">
        <v>845380313</v>
      </c>
      <c r="M548" s="62">
        <v>838727223</v>
      </c>
      <c r="N548" s="62">
        <v>873323894</v>
      </c>
      <c r="O548" s="62">
        <v>660938884</v>
      </c>
      <c r="P548" s="62">
        <v>776420464</v>
      </c>
      <c r="Q548" s="62">
        <v>938029919</v>
      </c>
      <c r="R548" s="62">
        <v>804276991</v>
      </c>
      <c r="S548" s="62">
        <v>855956959</v>
      </c>
    </row>
    <row r="549" spans="1:19" ht="14.5" x14ac:dyDescent="0.35">
      <c r="A549" t="str">
        <f t="shared" si="18"/>
        <v>Salzburg55</v>
      </c>
      <c r="B549">
        <v>549</v>
      </c>
      <c r="C549" s="61" t="s">
        <v>29</v>
      </c>
      <c r="D549" s="61" t="s">
        <v>95</v>
      </c>
      <c r="E549" s="62">
        <v>1284205</v>
      </c>
      <c r="F549" s="62">
        <v>2021834</v>
      </c>
      <c r="G549" s="62">
        <v>5354903</v>
      </c>
      <c r="H549" s="62">
        <v>5244355</v>
      </c>
      <c r="I549" s="62">
        <v>5571331</v>
      </c>
      <c r="J549" s="62">
        <v>10324424</v>
      </c>
      <c r="K549" s="62">
        <v>8356148</v>
      </c>
      <c r="L549" s="62">
        <v>7111018</v>
      </c>
      <c r="M549" s="62">
        <v>6418648</v>
      </c>
      <c r="N549" s="62">
        <v>7849247</v>
      </c>
      <c r="O549" s="62">
        <v>7725782</v>
      </c>
      <c r="P549" s="62">
        <v>8041623</v>
      </c>
      <c r="Q549" s="62">
        <v>9231450</v>
      </c>
      <c r="R549" s="62">
        <v>11592948</v>
      </c>
      <c r="S549" s="62">
        <v>12227825</v>
      </c>
    </row>
    <row r="550" spans="1:19" ht="14.5" x14ac:dyDescent="0.35">
      <c r="A550" t="str">
        <f t="shared" si="18"/>
        <v>Steiermark55</v>
      </c>
      <c r="B550">
        <v>550</v>
      </c>
      <c r="C550" s="61" t="s">
        <v>30</v>
      </c>
      <c r="D550" s="61" t="s">
        <v>95</v>
      </c>
      <c r="E550" s="62">
        <v>85428974</v>
      </c>
      <c r="F550" s="62">
        <v>91137848</v>
      </c>
      <c r="G550" s="62">
        <v>90718507</v>
      </c>
      <c r="H550" s="62">
        <v>90834048</v>
      </c>
      <c r="I550" s="62">
        <v>87537310</v>
      </c>
      <c r="J550" s="62">
        <v>85647229</v>
      </c>
      <c r="K550" s="62">
        <v>73114880</v>
      </c>
      <c r="L550" s="62">
        <v>66224394</v>
      </c>
      <c r="M550" s="62">
        <v>60423089</v>
      </c>
      <c r="N550" s="62">
        <v>40768710</v>
      </c>
      <c r="O550" s="62">
        <v>41913140</v>
      </c>
      <c r="P550" s="62">
        <v>64131193</v>
      </c>
      <c r="Q550" s="62">
        <v>84371153</v>
      </c>
      <c r="R550" s="62">
        <v>65689514</v>
      </c>
      <c r="S550" s="62">
        <v>58471897</v>
      </c>
    </row>
    <row r="551" spans="1:19" ht="14.5" x14ac:dyDescent="0.35">
      <c r="A551" t="str">
        <f t="shared" si="18"/>
        <v>Tirol55</v>
      </c>
      <c r="B551">
        <v>551</v>
      </c>
      <c r="C551" s="61" t="s">
        <v>31</v>
      </c>
      <c r="D551" s="61" t="s">
        <v>95</v>
      </c>
      <c r="E551" s="62">
        <v>12585517</v>
      </c>
      <c r="F551" s="62">
        <v>15201288</v>
      </c>
      <c r="G551" s="62">
        <v>12231762</v>
      </c>
      <c r="H551" s="62">
        <v>15567476</v>
      </c>
      <c r="I551" s="62">
        <v>12144729</v>
      </c>
      <c r="J551" s="62">
        <v>12629735</v>
      </c>
      <c r="K551" s="62">
        <v>17303260</v>
      </c>
      <c r="L551" s="62">
        <v>19431926</v>
      </c>
      <c r="M551" s="62">
        <v>25300060</v>
      </c>
      <c r="N551" s="62">
        <v>18503010</v>
      </c>
      <c r="O551" s="62">
        <v>11831623</v>
      </c>
      <c r="P551" s="62">
        <v>7395793</v>
      </c>
      <c r="Q551" s="62">
        <v>8421820</v>
      </c>
      <c r="R551" s="62">
        <v>1310691</v>
      </c>
      <c r="S551" s="62">
        <v>1180622</v>
      </c>
    </row>
    <row r="552" spans="1:19" ht="14.5" x14ac:dyDescent="0.35">
      <c r="A552" t="str">
        <f t="shared" si="18"/>
        <v>Vorarlberg55</v>
      </c>
      <c r="B552">
        <v>552</v>
      </c>
      <c r="C552" s="61" t="s">
        <v>32</v>
      </c>
      <c r="D552" s="61" t="s">
        <v>95</v>
      </c>
      <c r="E552" s="62">
        <v>34412499</v>
      </c>
      <c r="F552" s="62">
        <v>32398395</v>
      </c>
      <c r="G552" s="62">
        <v>27936298</v>
      </c>
      <c r="H552" s="62">
        <v>26454745</v>
      </c>
      <c r="I552" s="62">
        <v>31701562</v>
      </c>
      <c r="J552" s="62">
        <v>24958554</v>
      </c>
      <c r="K552" s="62">
        <v>20274389</v>
      </c>
      <c r="L552" s="62">
        <v>18046073</v>
      </c>
      <c r="M552" s="62">
        <v>15064578</v>
      </c>
      <c r="N552" s="62">
        <v>11556888</v>
      </c>
      <c r="O552" s="62">
        <v>7354217</v>
      </c>
      <c r="P552" s="62">
        <v>9650545</v>
      </c>
      <c r="Q552" s="62">
        <v>20760639</v>
      </c>
      <c r="R552" s="62">
        <v>20788004</v>
      </c>
      <c r="S552" s="62">
        <v>2788043</v>
      </c>
    </row>
    <row r="553" spans="1:19" ht="14.5" x14ac:dyDescent="0.35">
      <c r="A553" t="str">
        <f t="shared" si="18"/>
        <v>Wien55</v>
      </c>
      <c r="B553">
        <v>553</v>
      </c>
      <c r="C553" s="61" t="s">
        <v>33</v>
      </c>
      <c r="D553" s="61" t="s">
        <v>95</v>
      </c>
      <c r="E553" s="62">
        <v>2313391</v>
      </c>
      <c r="F553" s="62">
        <v>3197381</v>
      </c>
      <c r="G553" s="62">
        <v>3532249</v>
      </c>
      <c r="H553" s="62">
        <v>3559852</v>
      </c>
      <c r="I553" s="62">
        <v>4414964</v>
      </c>
      <c r="J553" s="62">
        <v>4788911</v>
      </c>
      <c r="K553" s="62">
        <v>4323518</v>
      </c>
      <c r="L553" s="62">
        <v>3948467</v>
      </c>
      <c r="M553" s="62">
        <v>2505976</v>
      </c>
      <c r="N553" s="62">
        <v>2372201</v>
      </c>
      <c r="O553" s="62">
        <v>1355268</v>
      </c>
      <c r="P553" s="62">
        <v>1280174</v>
      </c>
      <c r="Q553" s="62">
        <v>1898635</v>
      </c>
      <c r="R553" s="62">
        <v>2158775</v>
      </c>
      <c r="S553" s="62">
        <v>1876149</v>
      </c>
    </row>
    <row r="554" spans="1:19" ht="14.5" x14ac:dyDescent="0.35">
      <c r="A554" t="str">
        <f t="shared" si="18"/>
        <v>Österreich55</v>
      </c>
      <c r="B554">
        <v>554</v>
      </c>
      <c r="C554" s="61" t="s">
        <v>34</v>
      </c>
      <c r="D554" s="61" t="s">
        <v>95</v>
      </c>
      <c r="E554" s="62">
        <v>827582018</v>
      </c>
      <c r="F554" s="62">
        <v>978635870</v>
      </c>
      <c r="G554" s="62">
        <v>885099028</v>
      </c>
      <c r="H554" s="62">
        <v>857582787</v>
      </c>
      <c r="I554" s="62">
        <v>867732402</v>
      </c>
      <c r="J554" s="62">
        <v>991564124</v>
      </c>
      <c r="K554" s="62">
        <v>1040038047</v>
      </c>
      <c r="L554" s="62">
        <v>1093857849</v>
      </c>
      <c r="M554" s="62">
        <v>1103981793</v>
      </c>
      <c r="N554" s="62">
        <v>1125664853</v>
      </c>
      <c r="O554" s="62">
        <v>844345003</v>
      </c>
      <c r="P554" s="62">
        <v>1015207856</v>
      </c>
      <c r="Q554" s="62">
        <v>1232630389</v>
      </c>
      <c r="R554" s="62">
        <v>1023256269</v>
      </c>
      <c r="S554" s="62">
        <v>1104629061</v>
      </c>
    </row>
    <row r="555" spans="1:19" ht="14.5" x14ac:dyDescent="0.35">
      <c r="A555" t="str">
        <f t="shared" si="18"/>
        <v>Burgenland56</v>
      </c>
      <c r="B555">
        <v>555</v>
      </c>
      <c r="C555" s="61" t="s">
        <v>25</v>
      </c>
      <c r="D555" s="61" t="s">
        <v>96</v>
      </c>
      <c r="E555" s="62">
        <v>270052</v>
      </c>
      <c r="F555" s="62">
        <v>223076</v>
      </c>
      <c r="G555" s="62">
        <v>219862</v>
      </c>
      <c r="H555" s="62">
        <v>339556</v>
      </c>
      <c r="I555" s="62">
        <v>705536</v>
      </c>
      <c r="J555" s="62">
        <v>848551</v>
      </c>
      <c r="K555" s="62">
        <v>2156391</v>
      </c>
      <c r="L555" s="62">
        <v>1811703</v>
      </c>
      <c r="M555" s="62">
        <v>2133914</v>
      </c>
      <c r="N555" s="62">
        <v>1672862</v>
      </c>
      <c r="O555" s="62">
        <v>956143</v>
      </c>
      <c r="P555" s="62">
        <v>1029797</v>
      </c>
      <c r="Q555" s="62">
        <v>2618841</v>
      </c>
      <c r="R555" s="62">
        <v>1838450</v>
      </c>
      <c r="S555" s="62">
        <v>5235604</v>
      </c>
    </row>
    <row r="556" spans="1:19" ht="14.5" x14ac:dyDescent="0.35">
      <c r="A556" t="str">
        <f t="shared" si="18"/>
        <v>Kärnten56</v>
      </c>
      <c r="B556">
        <v>556</v>
      </c>
      <c r="C556" s="61" t="s">
        <v>26</v>
      </c>
      <c r="D556" s="61" t="s">
        <v>96</v>
      </c>
      <c r="E556" s="62">
        <v>2291938</v>
      </c>
      <c r="F556" s="62">
        <v>2087395</v>
      </c>
      <c r="G556" s="62">
        <v>3236201</v>
      </c>
      <c r="H556" s="62">
        <v>1934500</v>
      </c>
      <c r="I556" s="62">
        <v>1138055</v>
      </c>
      <c r="J556" s="62">
        <v>1607444</v>
      </c>
      <c r="K556" s="62">
        <v>2368224</v>
      </c>
      <c r="L556" s="62">
        <v>3909421</v>
      </c>
      <c r="M556" s="62">
        <v>3457331</v>
      </c>
      <c r="N556" s="62">
        <v>2052729</v>
      </c>
      <c r="O556" s="62">
        <v>2235568</v>
      </c>
      <c r="P556" s="62">
        <v>2955789</v>
      </c>
      <c r="Q556" s="62">
        <v>3508455</v>
      </c>
      <c r="R556" s="62">
        <v>2984982</v>
      </c>
      <c r="S556" s="62">
        <v>3175266</v>
      </c>
    </row>
    <row r="557" spans="1:19" ht="14.5" x14ac:dyDescent="0.35">
      <c r="A557" t="str">
        <f t="shared" si="18"/>
        <v>Niederösterreich56</v>
      </c>
      <c r="B557">
        <v>557</v>
      </c>
      <c r="C557" s="61" t="s">
        <v>27</v>
      </c>
      <c r="D557" s="61" t="s">
        <v>96</v>
      </c>
      <c r="E557" s="62">
        <v>7153364</v>
      </c>
      <c r="F557" s="62">
        <v>7917033</v>
      </c>
      <c r="G557" s="62">
        <v>3765079</v>
      </c>
      <c r="H557" s="62">
        <v>4082831</v>
      </c>
      <c r="I557" s="62">
        <v>3424574</v>
      </c>
      <c r="J557" s="62">
        <v>3573391</v>
      </c>
      <c r="K557" s="62">
        <v>3460897</v>
      </c>
      <c r="L557" s="62">
        <v>3770742</v>
      </c>
      <c r="M557" s="62">
        <v>4725757</v>
      </c>
      <c r="N557" s="62">
        <v>4981218</v>
      </c>
      <c r="O557" s="62">
        <v>5053227</v>
      </c>
      <c r="P557" s="62">
        <v>7902313</v>
      </c>
      <c r="Q557" s="62">
        <v>9545227</v>
      </c>
      <c r="R557" s="62">
        <v>11246632</v>
      </c>
      <c r="S557" s="62">
        <v>12498703</v>
      </c>
    </row>
    <row r="558" spans="1:19" ht="14.5" x14ac:dyDescent="0.35">
      <c r="A558" t="str">
        <f t="shared" si="18"/>
        <v>Oberösterreich56</v>
      </c>
      <c r="B558">
        <v>558</v>
      </c>
      <c r="C558" s="61" t="s">
        <v>28</v>
      </c>
      <c r="D558" s="61" t="s">
        <v>96</v>
      </c>
      <c r="E558" s="62">
        <v>98638166</v>
      </c>
      <c r="F558" s="62">
        <v>106473608</v>
      </c>
      <c r="G558" s="62">
        <v>107005552</v>
      </c>
      <c r="H558" s="62">
        <v>120636074</v>
      </c>
      <c r="I558" s="62">
        <v>125795758</v>
      </c>
      <c r="J558" s="62">
        <v>120177251</v>
      </c>
      <c r="K558" s="62">
        <v>113514023</v>
      </c>
      <c r="L558" s="62">
        <v>126884212</v>
      </c>
      <c r="M558" s="62">
        <v>108507559</v>
      </c>
      <c r="N558" s="62">
        <v>103173954</v>
      </c>
      <c r="O558" s="62">
        <v>108743963</v>
      </c>
      <c r="P558" s="62">
        <v>136348392</v>
      </c>
      <c r="Q558" s="62">
        <v>147083673</v>
      </c>
      <c r="R558" s="62">
        <v>123399064</v>
      </c>
      <c r="S558" s="62">
        <v>132868670</v>
      </c>
    </row>
    <row r="559" spans="1:19" ht="14.5" x14ac:dyDescent="0.35">
      <c r="A559" t="str">
        <f t="shared" si="18"/>
        <v>Salzburg56</v>
      </c>
      <c r="B559">
        <v>559</v>
      </c>
      <c r="C559" s="61" t="s">
        <v>29</v>
      </c>
      <c r="D559" s="61" t="s">
        <v>96</v>
      </c>
      <c r="E559" s="62">
        <v>9282232</v>
      </c>
      <c r="F559" s="62">
        <v>9419927</v>
      </c>
      <c r="G559" s="62">
        <v>10635388</v>
      </c>
      <c r="H559" s="62">
        <v>10710954</v>
      </c>
      <c r="I559" s="62">
        <v>10451551</v>
      </c>
      <c r="J559" s="62">
        <v>11058093</v>
      </c>
      <c r="K559" s="62">
        <v>11397120</v>
      </c>
      <c r="L559" s="62">
        <v>11948144</v>
      </c>
      <c r="M559" s="62">
        <v>12602171</v>
      </c>
      <c r="N559" s="62">
        <v>13386842</v>
      </c>
      <c r="O559" s="62">
        <v>15049729</v>
      </c>
      <c r="P559" s="62">
        <v>19163058</v>
      </c>
      <c r="Q559" s="62">
        <v>22046952</v>
      </c>
      <c r="R559" s="62">
        <v>23790383</v>
      </c>
      <c r="S559" s="62">
        <v>22479164</v>
      </c>
    </row>
    <row r="560" spans="1:19" ht="14.5" x14ac:dyDescent="0.35">
      <c r="A560" t="str">
        <f t="shared" si="18"/>
        <v>Steiermark56</v>
      </c>
      <c r="B560">
        <v>560</v>
      </c>
      <c r="C560" s="61" t="s">
        <v>30</v>
      </c>
      <c r="D560" s="61" t="s">
        <v>96</v>
      </c>
      <c r="E560" s="62">
        <v>25788342</v>
      </c>
      <c r="F560" s="62">
        <v>32250417</v>
      </c>
      <c r="G560" s="62">
        <v>35949009</v>
      </c>
      <c r="H560" s="62">
        <v>38175405</v>
      </c>
      <c r="I560" s="62">
        <v>38198901</v>
      </c>
      <c r="J560" s="62">
        <v>38384026</v>
      </c>
      <c r="K560" s="62">
        <v>37569534</v>
      </c>
      <c r="L560" s="62">
        <v>37686504</v>
      </c>
      <c r="M560" s="62">
        <v>41609110</v>
      </c>
      <c r="N560" s="62">
        <v>42710862</v>
      </c>
      <c r="O560" s="62">
        <v>48757101</v>
      </c>
      <c r="P560" s="62">
        <v>29855164</v>
      </c>
      <c r="Q560" s="62">
        <v>35075757</v>
      </c>
      <c r="R560" s="62">
        <v>36535545</v>
      </c>
      <c r="S560" s="62">
        <v>36060170</v>
      </c>
    </row>
    <row r="561" spans="1:19" ht="14.5" x14ac:dyDescent="0.35">
      <c r="A561" t="str">
        <f t="shared" si="18"/>
        <v>Tirol56</v>
      </c>
      <c r="B561">
        <v>561</v>
      </c>
      <c r="C561" s="61" t="s">
        <v>31</v>
      </c>
      <c r="D561" s="61" t="s">
        <v>96</v>
      </c>
      <c r="E561" s="62">
        <v>1811928</v>
      </c>
      <c r="F561" s="62">
        <v>2128137</v>
      </c>
      <c r="G561" s="62">
        <v>1835641</v>
      </c>
      <c r="H561" s="62">
        <v>2328845</v>
      </c>
      <c r="I561" s="62">
        <v>2039156</v>
      </c>
      <c r="J561" s="62">
        <v>3019395</v>
      </c>
      <c r="K561" s="62">
        <v>3355441</v>
      </c>
      <c r="L561" s="62">
        <v>3241875</v>
      </c>
      <c r="M561" s="62">
        <v>2779440</v>
      </c>
      <c r="N561" s="62">
        <v>3738673</v>
      </c>
      <c r="O561" s="62">
        <v>2451588</v>
      </c>
      <c r="P561" s="62">
        <v>2735920</v>
      </c>
      <c r="Q561" s="62">
        <v>3185681</v>
      </c>
      <c r="R561" s="62">
        <v>3598490</v>
      </c>
      <c r="S561" s="62">
        <v>3424032</v>
      </c>
    </row>
    <row r="562" spans="1:19" ht="14.5" x14ac:dyDescent="0.35">
      <c r="A562" t="str">
        <f t="shared" si="18"/>
        <v>Vorarlberg56</v>
      </c>
      <c r="B562">
        <v>562</v>
      </c>
      <c r="C562" s="61" t="s">
        <v>32</v>
      </c>
      <c r="D562" s="61" t="s">
        <v>96</v>
      </c>
      <c r="E562" s="62">
        <v>15641559</v>
      </c>
      <c r="F562" s="62">
        <v>16718576</v>
      </c>
      <c r="G562" s="62">
        <v>17511072</v>
      </c>
      <c r="H562" s="62">
        <v>16390168</v>
      </c>
      <c r="I562" s="62">
        <v>16479537</v>
      </c>
      <c r="J562" s="62">
        <v>14985136</v>
      </c>
      <c r="K562" s="62">
        <v>14600995</v>
      </c>
      <c r="L562" s="62">
        <v>14525393</v>
      </c>
      <c r="M562" s="62">
        <v>14638325</v>
      </c>
      <c r="N562" s="62">
        <v>14596246</v>
      </c>
      <c r="O562" s="62">
        <v>13427925</v>
      </c>
      <c r="P562" s="62">
        <v>17214707</v>
      </c>
      <c r="Q562" s="62">
        <v>21956373</v>
      </c>
      <c r="R562" s="62">
        <v>18750106</v>
      </c>
      <c r="S562" s="62">
        <v>17624014</v>
      </c>
    </row>
    <row r="563" spans="1:19" ht="14.5" x14ac:dyDescent="0.35">
      <c r="A563" t="str">
        <f t="shared" si="18"/>
        <v>Wien56</v>
      </c>
      <c r="B563">
        <v>563</v>
      </c>
      <c r="C563" s="61" t="s">
        <v>33</v>
      </c>
      <c r="D563" s="61" t="s">
        <v>96</v>
      </c>
      <c r="E563" s="62">
        <v>10171115</v>
      </c>
      <c r="F563" s="62">
        <v>12319491</v>
      </c>
      <c r="G563" s="62">
        <v>4508980</v>
      </c>
      <c r="H563" s="62">
        <v>3539864</v>
      </c>
      <c r="I563" s="62">
        <v>3105706</v>
      </c>
      <c r="J563" s="62">
        <v>3155939</v>
      </c>
      <c r="K563" s="62">
        <v>3666951</v>
      </c>
      <c r="L563" s="62">
        <v>3195383</v>
      </c>
      <c r="M563" s="62">
        <v>4386982</v>
      </c>
      <c r="N563" s="62">
        <v>9240897</v>
      </c>
      <c r="O563" s="62">
        <v>3897901</v>
      </c>
      <c r="P563" s="62">
        <v>4228167</v>
      </c>
      <c r="Q563" s="62">
        <v>4068443</v>
      </c>
      <c r="R563" s="62">
        <v>2838003</v>
      </c>
      <c r="S563" s="62">
        <v>3626368</v>
      </c>
    </row>
    <row r="564" spans="1:19" ht="14.5" x14ac:dyDescent="0.35">
      <c r="A564" t="str">
        <f t="shared" si="18"/>
        <v>Österreich56</v>
      </c>
      <c r="B564">
        <v>564</v>
      </c>
      <c r="C564" s="61" t="s">
        <v>34</v>
      </c>
      <c r="D564" s="61" t="s">
        <v>96</v>
      </c>
      <c r="E564" s="62">
        <v>171048696</v>
      </c>
      <c r="F564" s="62">
        <v>189537660</v>
      </c>
      <c r="G564" s="62">
        <v>184666784</v>
      </c>
      <c r="H564" s="62">
        <v>198138197</v>
      </c>
      <c r="I564" s="62">
        <v>201338774</v>
      </c>
      <c r="J564" s="62">
        <v>196809226</v>
      </c>
      <c r="K564" s="62">
        <v>192089576</v>
      </c>
      <c r="L564" s="62">
        <v>206973377</v>
      </c>
      <c r="M564" s="62">
        <v>194840589</v>
      </c>
      <c r="N564" s="62">
        <v>195554283</v>
      </c>
      <c r="O564" s="62">
        <v>200573145</v>
      </c>
      <c r="P564" s="62">
        <v>221433307</v>
      </c>
      <c r="Q564" s="62">
        <v>249089402</v>
      </c>
      <c r="R564" s="62">
        <v>224981655</v>
      </c>
      <c r="S564" s="62">
        <v>236991991</v>
      </c>
    </row>
    <row r="565" spans="1:19" ht="14.5" x14ac:dyDescent="0.35">
      <c r="A565" t="str">
        <f t="shared" si="18"/>
        <v>Burgenland57</v>
      </c>
      <c r="B565">
        <v>565</v>
      </c>
      <c r="C565" s="61" t="s">
        <v>25</v>
      </c>
      <c r="D565" s="61" t="s">
        <v>97</v>
      </c>
      <c r="E565" s="62">
        <v>2136249</v>
      </c>
      <c r="F565" s="62">
        <v>2241254</v>
      </c>
      <c r="G565" s="62">
        <v>1988300</v>
      </c>
      <c r="H565" s="62">
        <v>2165282</v>
      </c>
      <c r="I565" s="62">
        <v>1993481</v>
      </c>
      <c r="J565" s="62">
        <v>1852674</v>
      </c>
      <c r="K565" s="62">
        <v>1674232</v>
      </c>
      <c r="L565" s="62">
        <v>1703912</v>
      </c>
      <c r="M565" s="62">
        <v>1519502</v>
      </c>
      <c r="N565" s="62">
        <v>1609897</v>
      </c>
      <c r="O565" s="62">
        <v>1765331</v>
      </c>
      <c r="P565" s="62">
        <v>1730453</v>
      </c>
      <c r="Q565" s="62">
        <v>1913922</v>
      </c>
      <c r="R565" s="62">
        <v>1401218</v>
      </c>
      <c r="S565" s="62">
        <v>1481870</v>
      </c>
    </row>
    <row r="566" spans="1:19" ht="14.5" x14ac:dyDescent="0.35">
      <c r="A566" t="str">
        <f t="shared" si="18"/>
        <v>Kärnten57</v>
      </c>
      <c r="B566">
        <v>566</v>
      </c>
      <c r="C566" s="61" t="s">
        <v>26</v>
      </c>
      <c r="D566" s="61" t="s">
        <v>97</v>
      </c>
      <c r="E566" s="62">
        <v>567786</v>
      </c>
      <c r="F566" s="62">
        <v>967635</v>
      </c>
      <c r="G566" s="62">
        <v>774216</v>
      </c>
      <c r="H566" s="62">
        <v>1297734</v>
      </c>
      <c r="I566" s="62">
        <v>1438992</v>
      </c>
      <c r="J566" s="62">
        <v>1603276</v>
      </c>
      <c r="K566" s="62">
        <v>1743162</v>
      </c>
      <c r="L566" s="62">
        <v>1821453</v>
      </c>
      <c r="M566" s="62">
        <v>1853398</v>
      </c>
      <c r="N566" s="62">
        <v>1737761</v>
      </c>
      <c r="O566" s="62">
        <v>1337227</v>
      </c>
      <c r="P566" s="62">
        <v>1491384</v>
      </c>
      <c r="Q566" s="62">
        <v>1411123</v>
      </c>
      <c r="R566" s="62">
        <v>1747833</v>
      </c>
      <c r="S566" s="62">
        <v>1787558</v>
      </c>
    </row>
    <row r="567" spans="1:19" ht="14.5" x14ac:dyDescent="0.35">
      <c r="A567" t="str">
        <f t="shared" si="18"/>
        <v>Niederösterreich57</v>
      </c>
      <c r="B567">
        <v>567</v>
      </c>
      <c r="C567" s="61" t="s">
        <v>27</v>
      </c>
      <c r="D567" s="61" t="s">
        <v>97</v>
      </c>
      <c r="E567" s="62">
        <v>24982952</v>
      </c>
      <c r="F567" s="62">
        <v>25431085</v>
      </c>
      <c r="G567" s="62">
        <v>21419367</v>
      </c>
      <c r="H567" s="62">
        <v>20036112</v>
      </c>
      <c r="I567" s="62">
        <v>16909335</v>
      </c>
      <c r="J567" s="62">
        <v>18455120</v>
      </c>
      <c r="K567" s="62">
        <v>19791182</v>
      </c>
      <c r="L567" s="62">
        <v>17464774</v>
      </c>
      <c r="M567" s="62">
        <v>15295723</v>
      </c>
      <c r="N567" s="62">
        <v>19938018</v>
      </c>
      <c r="O567" s="62">
        <v>6903604</v>
      </c>
      <c r="P567" s="62">
        <v>5699718</v>
      </c>
      <c r="Q567" s="62">
        <v>6656577</v>
      </c>
      <c r="R567" s="62">
        <v>4214399</v>
      </c>
      <c r="S567" s="62">
        <v>4112229</v>
      </c>
    </row>
    <row r="568" spans="1:19" ht="14.5" x14ac:dyDescent="0.35">
      <c r="A568" t="str">
        <f t="shared" si="18"/>
        <v>Oberösterreich57</v>
      </c>
      <c r="B568">
        <v>568</v>
      </c>
      <c r="C568" s="61" t="s">
        <v>28</v>
      </c>
      <c r="D568" s="61" t="s">
        <v>97</v>
      </c>
      <c r="E568" s="62">
        <v>13434570</v>
      </c>
      <c r="F568" s="62">
        <v>12729920</v>
      </c>
      <c r="G568" s="62">
        <v>8369956</v>
      </c>
      <c r="H568" s="62">
        <v>6872529</v>
      </c>
      <c r="I568" s="62">
        <v>8077316</v>
      </c>
      <c r="J568" s="62">
        <v>7518176</v>
      </c>
      <c r="K568" s="62">
        <v>8407637</v>
      </c>
      <c r="L568" s="62">
        <v>8454111</v>
      </c>
      <c r="M568" s="62">
        <v>8775548</v>
      </c>
      <c r="N568" s="62">
        <v>8623580</v>
      </c>
      <c r="O568" s="62">
        <v>7322923</v>
      </c>
      <c r="P568" s="62">
        <v>7321976</v>
      </c>
      <c r="Q568" s="62">
        <v>5540536</v>
      </c>
      <c r="R568" s="62">
        <v>4948279</v>
      </c>
      <c r="S568" s="62">
        <v>5606507</v>
      </c>
    </row>
    <row r="569" spans="1:19" ht="14.5" x14ac:dyDescent="0.35">
      <c r="A569" t="str">
        <f t="shared" si="18"/>
        <v>Salzburg57</v>
      </c>
      <c r="B569">
        <v>569</v>
      </c>
      <c r="C569" s="61" t="s">
        <v>29</v>
      </c>
      <c r="D569" s="61" t="s">
        <v>97</v>
      </c>
      <c r="E569" s="62">
        <v>1074491</v>
      </c>
      <c r="F569" s="62">
        <v>1311300</v>
      </c>
      <c r="G569" s="62">
        <v>1300509</v>
      </c>
      <c r="H569" s="62">
        <v>2105477</v>
      </c>
      <c r="I569" s="62">
        <v>2194979</v>
      </c>
      <c r="J569" s="62">
        <v>2143216</v>
      </c>
      <c r="K569" s="62">
        <v>2314329</v>
      </c>
      <c r="L569" s="62">
        <v>2181426</v>
      </c>
      <c r="M569" s="62">
        <v>2208095</v>
      </c>
      <c r="N569" s="62">
        <v>1889005</v>
      </c>
      <c r="O569" s="62">
        <v>1616944</v>
      </c>
      <c r="P569" s="62">
        <v>1601861</v>
      </c>
      <c r="Q569" s="62">
        <v>1719426</v>
      </c>
      <c r="R569" s="62">
        <v>1869226</v>
      </c>
      <c r="S569" s="62">
        <v>1840293</v>
      </c>
    </row>
    <row r="570" spans="1:19" ht="14.5" x14ac:dyDescent="0.35">
      <c r="A570" t="str">
        <f t="shared" si="18"/>
        <v>Steiermark57</v>
      </c>
      <c r="B570">
        <v>570</v>
      </c>
      <c r="C570" s="61" t="s">
        <v>30</v>
      </c>
      <c r="D570" s="61" t="s">
        <v>97</v>
      </c>
      <c r="E570" s="62">
        <v>26582177</v>
      </c>
      <c r="F570" s="62">
        <v>32213848</v>
      </c>
      <c r="G570" s="62">
        <v>38462303</v>
      </c>
      <c r="H570" s="62">
        <v>36852037</v>
      </c>
      <c r="I570" s="62">
        <v>36034754</v>
      </c>
      <c r="J570" s="62">
        <v>36998019</v>
      </c>
      <c r="K570" s="62">
        <v>48441255</v>
      </c>
      <c r="L570" s="62">
        <v>61161455</v>
      </c>
      <c r="M570" s="62">
        <v>62606713</v>
      </c>
      <c r="N570" s="62">
        <v>63972341</v>
      </c>
      <c r="O570" s="62">
        <v>52046581</v>
      </c>
      <c r="P570" s="62">
        <v>58913253</v>
      </c>
      <c r="Q570" s="62">
        <v>64579914</v>
      </c>
      <c r="R570" s="62">
        <v>61693108</v>
      </c>
      <c r="S570" s="62">
        <v>56911320</v>
      </c>
    </row>
    <row r="571" spans="1:19" ht="14.5" x14ac:dyDescent="0.35">
      <c r="A571" t="str">
        <f t="shared" si="18"/>
        <v>Tirol57</v>
      </c>
      <c r="B571">
        <v>571</v>
      </c>
      <c r="C571" s="61" t="s">
        <v>31</v>
      </c>
      <c r="D571" s="61" t="s">
        <v>97</v>
      </c>
      <c r="E571" s="62">
        <v>19458240</v>
      </c>
      <c r="F571" s="62">
        <v>15560529</v>
      </c>
      <c r="G571" s="62">
        <v>11439815</v>
      </c>
      <c r="H571" s="62">
        <v>9793997</v>
      </c>
      <c r="I571" s="62">
        <v>9481537</v>
      </c>
      <c r="J571" s="62">
        <v>9257800</v>
      </c>
      <c r="K571" s="62">
        <v>9527973</v>
      </c>
      <c r="L571" s="62">
        <v>10211838</v>
      </c>
      <c r="M571" s="62">
        <v>9702783</v>
      </c>
      <c r="N571" s="62">
        <v>5777142</v>
      </c>
      <c r="O571" s="62">
        <v>1855568</v>
      </c>
      <c r="P571" s="62">
        <v>1922355</v>
      </c>
      <c r="Q571" s="62">
        <v>2354585</v>
      </c>
      <c r="R571" s="62">
        <v>1930999</v>
      </c>
      <c r="S571" s="62">
        <v>2319957</v>
      </c>
    </row>
    <row r="572" spans="1:19" ht="14.5" x14ac:dyDescent="0.35">
      <c r="A572" t="str">
        <f t="shared" si="18"/>
        <v>Vorarlberg57</v>
      </c>
      <c r="B572">
        <v>572</v>
      </c>
      <c r="C572" s="61" t="s">
        <v>32</v>
      </c>
      <c r="D572" s="61" t="s">
        <v>97</v>
      </c>
      <c r="E572" s="62">
        <v>6161012</v>
      </c>
      <c r="F572" s="62">
        <v>6741049</v>
      </c>
      <c r="G572" s="62">
        <v>6261079</v>
      </c>
      <c r="H572" s="62">
        <v>6330094</v>
      </c>
      <c r="I572" s="62">
        <v>7232217</v>
      </c>
      <c r="J572" s="62">
        <v>8040102</v>
      </c>
      <c r="K572" s="62">
        <v>9230164</v>
      </c>
      <c r="L572" s="62">
        <v>9562683</v>
      </c>
      <c r="M572" s="62">
        <v>10216091</v>
      </c>
      <c r="N572" s="62">
        <v>9687113</v>
      </c>
      <c r="O572" s="62">
        <v>10366504</v>
      </c>
      <c r="P572" s="62">
        <v>10573851</v>
      </c>
      <c r="Q572" s="62">
        <v>10850382</v>
      </c>
      <c r="R572" s="62">
        <v>8525635</v>
      </c>
      <c r="S572" s="62">
        <v>8592794</v>
      </c>
    </row>
    <row r="573" spans="1:19" ht="14.5" x14ac:dyDescent="0.35">
      <c r="A573" t="str">
        <f t="shared" si="18"/>
        <v>Wien57</v>
      </c>
      <c r="B573">
        <v>573</v>
      </c>
      <c r="C573" s="61" t="s">
        <v>33</v>
      </c>
      <c r="D573" s="61" t="s">
        <v>97</v>
      </c>
      <c r="E573" s="62">
        <v>3866508</v>
      </c>
      <c r="F573" s="62">
        <v>3846070</v>
      </c>
      <c r="G573" s="62">
        <v>4086402</v>
      </c>
      <c r="H573" s="62">
        <v>5446469</v>
      </c>
      <c r="I573" s="62">
        <v>7706787</v>
      </c>
      <c r="J573" s="62">
        <v>7823877</v>
      </c>
      <c r="K573" s="62">
        <v>7166535</v>
      </c>
      <c r="L573" s="62">
        <v>5221304</v>
      </c>
      <c r="M573" s="62">
        <v>5046874</v>
      </c>
      <c r="N573" s="62">
        <v>4444385</v>
      </c>
      <c r="O573" s="62">
        <v>3298693</v>
      </c>
      <c r="P573" s="62">
        <v>3152897</v>
      </c>
      <c r="Q573" s="62">
        <v>3352869</v>
      </c>
      <c r="R573" s="62">
        <v>3309097</v>
      </c>
      <c r="S573" s="62">
        <v>4348854</v>
      </c>
    </row>
    <row r="574" spans="1:19" ht="14.5" x14ac:dyDescent="0.35">
      <c r="A574" t="str">
        <f t="shared" si="18"/>
        <v>Österreich57</v>
      </c>
      <c r="B574">
        <v>574</v>
      </c>
      <c r="C574" s="61" t="s">
        <v>34</v>
      </c>
      <c r="D574" s="61" t="s">
        <v>97</v>
      </c>
      <c r="E574" s="62">
        <v>98263985</v>
      </c>
      <c r="F574" s="62">
        <v>101042690</v>
      </c>
      <c r="G574" s="62">
        <v>94101947</v>
      </c>
      <c r="H574" s="62">
        <v>90899731</v>
      </c>
      <c r="I574" s="62">
        <v>91069398</v>
      </c>
      <c r="J574" s="62">
        <v>93692260</v>
      </c>
      <c r="K574" s="62">
        <v>108296469</v>
      </c>
      <c r="L574" s="62">
        <v>117782956</v>
      </c>
      <c r="M574" s="62">
        <v>117224727</v>
      </c>
      <c r="N574" s="62">
        <v>117679242</v>
      </c>
      <c r="O574" s="62">
        <v>86513375</v>
      </c>
      <c r="P574" s="62">
        <v>92407748</v>
      </c>
      <c r="Q574" s="62">
        <v>98379334</v>
      </c>
      <c r="R574" s="62">
        <v>89639794</v>
      </c>
      <c r="S574" s="62">
        <v>87001382</v>
      </c>
    </row>
    <row r="575" spans="1:19" ht="14.5" x14ac:dyDescent="0.35">
      <c r="A575" t="str">
        <f t="shared" si="18"/>
        <v>Burgenland58</v>
      </c>
      <c r="B575">
        <v>575</v>
      </c>
      <c r="C575" s="61" t="s">
        <v>25</v>
      </c>
      <c r="D575" s="61" t="s">
        <v>98</v>
      </c>
      <c r="E575" s="62">
        <v>680684</v>
      </c>
      <c r="F575" s="62">
        <v>919663</v>
      </c>
      <c r="G575" s="62">
        <v>1010600</v>
      </c>
      <c r="H575" s="62">
        <v>1006423</v>
      </c>
      <c r="I575" s="62">
        <v>698255</v>
      </c>
      <c r="J575" s="62">
        <v>825913</v>
      </c>
      <c r="K575" s="62">
        <v>616179</v>
      </c>
      <c r="L575" s="62">
        <v>768780</v>
      </c>
      <c r="M575" s="62">
        <v>992413</v>
      </c>
      <c r="N575" s="62">
        <v>643983</v>
      </c>
      <c r="O575" s="62">
        <v>505244</v>
      </c>
      <c r="P575" s="62">
        <v>507123</v>
      </c>
      <c r="Q575" s="62">
        <v>527211</v>
      </c>
      <c r="R575" s="62">
        <v>735475</v>
      </c>
      <c r="S575" s="62">
        <v>663001</v>
      </c>
    </row>
    <row r="576" spans="1:19" ht="14.5" x14ac:dyDescent="0.35">
      <c r="A576" t="str">
        <f t="shared" si="18"/>
        <v>Kärnten58</v>
      </c>
      <c r="B576">
        <v>576</v>
      </c>
      <c r="C576" s="61" t="s">
        <v>26</v>
      </c>
      <c r="D576" s="61" t="s">
        <v>98</v>
      </c>
      <c r="E576" s="62">
        <v>726616</v>
      </c>
      <c r="F576" s="62">
        <v>856454</v>
      </c>
      <c r="G576" s="62">
        <v>1089005</v>
      </c>
      <c r="H576" s="62">
        <v>1050562</v>
      </c>
      <c r="I576" s="62">
        <v>941226</v>
      </c>
      <c r="J576" s="62">
        <v>1133593</v>
      </c>
      <c r="K576" s="62">
        <v>1721615</v>
      </c>
      <c r="L576" s="62">
        <v>2282225</v>
      </c>
      <c r="M576" s="62">
        <v>2228358</v>
      </c>
      <c r="N576" s="62">
        <v>1530168</v>
      </c>
      <c r="O576" s="62">
        <v>3573718</v>
      </c>
      <c r="P576" s="62">
        <v>3067734</v>
      </c>
      <c r="Q576" s="62">
        <v>5223912</v>
      </c>
      <c r="R576" s="62">
        <v>6006977</v>
      </c>
      <c r="S576" s="62">
        <v>5201221</v>
      </c>
    </row>
    <row r="577" spans="1:19" ht="14.5" x14ac:dyDescent="0.35">
      <c r="A577" t="str">
        <f t="shared" si="18"/>
        <v>Niederösterreich58</v>
      </c>
      <c r="B577">
        <v>577</v>
      </c>
      <c r="C577" s="61" t="s">
        <v>27</v>
      </c>
      <c r="D577" s="61" t="s">
        <v>98</v>
      </c>
      <c r="E577" s="62">
        <v>6904180</v>
      </c>
      <c r="F577" s="62">
        <v>8644541</v>
      </c>
      <c r="G577" s="62">
        <v>8824438</v>
      </c>
      <c r="H577" s="62">
        <v>8251415</v>
      </c>
      <c r="I577" s="62">
        <v>10082373</v>
      </c>
      <c r="J577" s="62">
        <v>11283342</v>
      </c>
      <c r="K577" s="62">
        <v>11519238</v>
      </c>
      <c r="L577" s="62">
        <v>10184314</v>
      </c>
      <c r="M577" s="62">
        <v>10074283</v>
      </c>
      <c r="N577" s="62">
        <v>8631516</v>
      </c>
      <c r="O577" s="62">
        <v>5168602</v>
      </c>
      <c r="P577" s="62">
        <v>7354871</v>
      </c>
      <c r="Q577" s="62">
        <v>8783960</v>
      </c>
      <c r="R577" s="62">
        <v>6154539</v>
      </c>
      <c r="S577" s="62">
        <v>5745294</v>
      </c>
    </row>
    <row r="578" spans="1:19" ht="14.5" x14ac:dyDescent="0.35">
      <c r="A578" t="str">
        <f t="shared" si="18"/>
        <v>Oberösterreich58</v>
      </c>
      <c r="B578">
        <v>578</v>
      </c>
      <c r="C578" s="61" t="s">
        <v>28</v>
      </c>
      <c r="D578" s="61" t="s">
        <v>98</v>
      </c>
      <c r="E578" s="62">
        <v>8593761</v>
      </c>
      <c r="F578" s="62">
        <v>7686805</v>
      </c>
      <c r="G578" s="62">
        <v>8608486</v>
      </c>
      <c r="H578" s="62">
        <v>8169041</v>
      </c>
      <c r="I578" s="62">
        <v>7606986</v>
      </c>
      <c r="J578" s="62">
        <v>9382301</v>
      </c>
      <c r="K578" s="62">
        <v>8983959</v>
      </c>
      <c r="L578" s="62">
        <v>9639867</v>
      </c>
      <c r="M578" s="62">
        <v>9218146</v>
      </c>
      <c r="N578" s="62">
        <v>8705044</v>
      </c>
      <c r="O578" s="62">
        <v>7699520</v>
      </c>
      <c r="P578" s="62">
        <v>8631116</v>
      </c>
      <c r="Q578" s="62">
        <v>8269973</v>
      </c>
      <c r="R578" s="62">
        <v>8126940</v>
      </c>
      <c r="S578" s="62">
        <v>7757077</v>
      </c>
    </row>
    <row r="579" spans="1:19" ht="14.5" x14ac:dyDescent="0.35">
      <c r="A579" t="str">
        <f t="shared" si="18"/>
        <v>Salzburg58</v>
      </c>
      <c r="B579">
        <v>579</v>
      </c>
      <c r="C579" s="61" t="s">
        <v>29</v>
      </c>
      <c r="D579" s="61" t="s">
        <v>98</v>
      </c>
      <c r="E579" s="62">
        <v>2498251</v>
      </c>
      <c r="F579" s="62">
        <v>3198613</v>
      </c>
      <c r="G579" s="62">
        <v>3346921</v>
      </c>
      <c r="H579" s="62">
        <v>3102509</v>
      </c>
      <c r="I579" s="62">
        <v>3005995</v>
      </c>
      <c r="J579" s="62">
        <v>3961472</v>
      </c>
      <c r="K579" s="62">
        <v>3105094</v>
      </c>
      <c r="L579" s="62">
        <v>2592952</v>
      </c>
      <c r="M579" s="62">
        <v>2701078</v>
      </c>
      <c r="N579" s="62">
        <v>2041380</v>
      </c>
      <c r="O579" s="62">
        <v>1923747</v>
      </c>
      <c r="P579" s="62">
        <v>1940282</v>
      </c>
      <c r="Q579" s="62">
        <v>2429998</v>
      </c>
      <c r="R579" s="62">
        <v>3234527</v>
      </c>
      <c r="S579" s="62">
        <v>3069643</v>
      </c>
    </row>
    <row r="580" spans="1:19" ht="14.5" x14ac:dyDescent="0.35">
      <c r="A580" t="str">
        <f t="shared" si="18"/>
        <v>Steiermark58</v>
      </c>
      <c r="B580">
        <v>580</v>
      </c>
      <c r="C580" s="61" t="s">
        <v>30</v>
      </c>
      <c r="D580" s="61" t="s">
        <v>98</v>
      </c>
      <c r="E580" s="62">
        <v>9270194</v>
      </c>
      <c r="F580" s="62">
        <v>9343617</v>
      </c>
      <c r="G580" s="62">
        <v>9788295</v>
      </c>
      <c r="H580" s="62">
        <v>11839074</v>
      </c>
      <c r="I580" s="62">
        <v>12196436</v>
      </c>
      <c r="J580" s="62">
        <v>12602123</v>
      </c>
      <c r="K580" s="62">
        <v>13719690</v>
      </c>
      <c r="L580" s="62">
        <v>13817114</v>
      </c>
      <c r="M580" s="62">
        <v>14737133</v>
      </c>
      <c r="N580" s="62">
        <v>15336619</v>
      </c>
      <c r="O580" s="62">
        <v>13335944</v>
      </c>
      <c r="P580" s="62">
        <v>11805236</v>
      </c>
      <c r="Q580" s="62">
        <v>13414224</v>
      </c>
      <c r="R580" s="62">
        <v>14347986</v>
      </c>
      <c r="S580" s="62">
        <v>15047012</v>
      </c>
    </row>
    <row r="581" spans="1:19" ht="14.5" x14ac:dyDescent="0.35">
      <c r="A581" t="str">
        <f t="shared" si="18"/>
        <v>Tirol58</v>
      </c>
      <c r="B581">
        <v>581</v>
      </c>
      <c r="C581" s="61" t="s">
        <v>31</v>
      </c>
      <c r="D581" s="61" t="s">
        <v>98</v>
      </c>
      <c r="E581" s="62">
        <v>3649999</v>
      </c>
      <c r="F581" s="62">
        <v>4244375</v>
      </c>
      <c r="G581" s="62">
        <v>3968558</v>
      </c>
      <c r="H581" s="62">
        <v>2602523</v>
      </c>
      <c r="I581" s="62">
        <v>3747706</v>
      </c>
      <c r="J581" s="62">
        <v>2643653</v>
      </c>
      <c r="K581" s="62">
        <v>3185548</v>
      </c>
      <c r="L581" s="62">
        <v>3563917</v>
      </c>
      <c r="M581" s="62">
        <v>3450586</v>
      </c>
      <c r="N581" s="62">
        <v>3420907</v>
      </c>
      <c r="O581" s="62">
        <v>3210554</v>
      </c>
      <c r="P581" s="62">
        <v>3764067</v>
      </c>
      <c r="Q581" s="62">
        <v>5009996</v>
      </c>
      <c r="R581" s="62">
        <v>3518603</v>
      </c>
      <c r="S581" s="62">
        <v>2861826</v>
      </c>
    </row>
    <row r="582" spans="1:19" ht="14.5" x14ac:dyDescent="0.35">
      <c r="A582" t="str">
        <f t="shared" ref="A582:A645" si="19">C582&amp;D582</f>
        <v>Vorarlberg58</v>
      </c>
      <c r="B582">
        <v>582</v>
      </c>
      <c r="C582" s="61" t="s">
        <v>32</v>
      </c>
      <c r="D582" s="61" t="s">
        <v>98</v>
      </c>
      <c r="E582" s="62">
        <v>71039219</v>
      </c>
      <c r="F582" s="62">
        <v>68854455</v>
      </c>
      <c r="G582" s="62">
        <v>72546152</v>
      </c>
      <c r="H582" s="62">
        <v>73415613</v>
      </c>
      <c r="I582" s="62">
        <v>67106192</v>
      </c>
      <c r="J582" s="62">
        <v>63990507</v>
      </c>
      <c r="K582" s="62">
        <v>52009447</v>
      </c>
      <c r="L582" s="62">
        <v>47294032</v>
      </c>
      <c r="M582" s="62">
        <v>44884981</v>
      </c>
      <c r="N582" s="62">
        <v>39983040</v>
      </c>
      <c r="O582" s="62">
        <v>30973864</v>
      </c>
      <c r="P582" s="62">
        <v>43724765</v>
      </c>
      <c r="Q582" s="62">
        <v>47589486</v>
      </c>
      <c r="R582" s="62">
        <v>44825453</v>
      </c>
      <c r="S582" s="62">
        <v>40496005</v>
      </c>
    </row>
    <row r="583" spans="1:19" ht="14.5" x14ac:dyDescent="0.35">
      <c r="A583" t="str">
        <f t="shared" si="19"/>
        <v>Wien58</v>
      </c>
      <c r="B583">
        <v>583</v>
      </c>
      <c r="C583" s="61" t="s">
        <v>33</v>
      </c>
      <c r="D583" s="61" t="s">
        <v>98</v>
      </c>
      <c r="E583" s="62">
        <v>3859433</v>
      </c>
      <c r="F583" s="62">
        <v>4746576</v>
      </c>
      <c r="G583" s="62">
        <v>4896626</v>
      </c>
      <c r="H583" s="62">
        <v>3660408</v>
      </c>
      <c r="I583" s="62">
        <v>3180836</v>
      </c>
      <c r="J583" s="62">
        <v>4033445</v>
      </c>
      <c r="K583" s="62">
        <v>4261597</v>
      </c>
      <c r="L583" s="62">
        <v>4632600</v>
      </c>
      <c r="M583" s="62">
        <v>4241071</v>
      </c>
      <c r="N583" s="62">
        <v>3848402</v>
      </c>
      <c r="O583" s="62">
        <v>3175097</v>
      </c>
      <c r="P583" s="62">
        <v>4024883</v>
      </c>
      <c r="Q583" s="62">
        <v>4354926</v>
      </c>
      <c r="R583" s="62">
        <v>4610271</v>
      </c>
      <c r="S583" s="62">
        <v>4629990</v>
      </c>
    </row>
    <row r="584" spans="1:19" ht="14.5" x14ac:dyDescent="0.35">
      <c r="A584" t="str">
        <f t="shared" si="19"/>
        <v>Österreich58</v>
      </c>
      <c r="B584">
        <v>584</v>
      </c>
      <c r="C584" s="61" t="s">
        <v>34</v>
      </c>
      <c r="D584" s="61" t="s">
        <v>98</v>
      </c>
      <c r="E584" s="62">
        <v>107222337</v>
      </c>
      <c r="F584" s="62">
        <v>108495099</v>
      </c>
      <c r="G584" s="62">
        <v>114079081</v>
      </c>
      <c r="H584" s="62">
        <v>113097568</v>
      </c>
      <c r="I584" s="62">
        <v>108566005</v>
      </c>
      <c r="J584" s="62">
        <v>109856349</v>
      </c>
      <c r="K584" s="62">
        <v>99122367</v>
      </c>
      <c r="L584" s="62">
        <v>94775801</v>
      </c>
      <c r="M584" s="62">
        <v>92528049</v>
      </c>
      <c r="N584" s="62">
        <v>84141059</v>
      </c>
      <c r="O584" s="62">
        <v>69566290</v>
      </c>
      <c r="P584" s="62">
        <v>84820077</v>
      </c>
      <c r="Q584" s="62">
        <v>95603686</v>
      </c>
      <c r="R584" s="62">
        <v>91560771</v>
      </c>
      <c r="S584" s="62">
        <v>85471069</v>
      </c>
    </row>
    <row r="585" spans="1:19" ht="14.5" x14ac:dyDescent="0.35">
      <c r="A585" t="str">
        <f t="shared" si="19"/>
        <v>Burgenland59</v>
      </c>
      <c r="B585">
        <v>585</v>
      </c>
      <c r="C585" s="61" t="s">
        <v>25</v>
      </c>
      <c r="D585" s="61" t="s">
        <v>99</v>
      </c>
      <c r="E585" s="62">
        <v>216162</v>
      </c>
      <c r="F585" s="62">
        <v>1007360</v>
      </c>
      <c r="G585" s="62">
        <v>1369386</v>
      </c>
      <c r="H585" s="62">
        <v>1718922</v>
      </c>
      <c r="I585" s="62">
        <v>1281435</v>
      </c>
      <c r="J585" s="62">
        <v>1473630</v>
      </c>
      <c r="K585" s="62">
        <v>1005692</v>
      </c>
      <c r="L585" s="62">
        <v>584888</v>
      </c>
      <c r="M585" s="62">
        <v>252917</v>
      </c>
      <c r="N585" s="62">
        <v>336614</v>
      </c>
      <c r="O585" s="62">
        <v>102551</v>
      </c>
      <c r="P585" s="62">
        <v>100782</v>
      </c>
      <c r="Q585" s="62">
        <v>309286</v>
      </c>
      <c r="R585" s="62">
        <v>524409</v>
      </c>
      <c r="S585" s="62">
        <v>328785</v>
      </c>
    </row>
    <row r="586" spans="1:19" ht="14.5" x14ac:dyDescent="0.35">
      <c r="A586" t="str">
        <f t="shared" si="19"/>
        <v>Kärnten59</v>
      </c>
      <c r="B586">
        <v>586</v>
      </c>
      <c r="C586" s="61" t="s">
        <v>26</v>
      </c>
      <c r="D586" s="61" t="s">
        <v>99</v>
      </c>
      <c r="E586" s="62">
        <v>2530470</v>
      </c>
      <c r="F586" s="62">
        <v>2968377</v>
      </c>
      <c r="G586" s="62">
        <v>2839529</v>
      </c>
      <c r="H586" s="62">
        <v>3172357</v>
      </c>
      <c r="I586" s="62">
        <v>2685346</v>
      </c>
      <c r="J586" s="62">
        <v>1965025</v>
      </c>
      <c r="K586" s="62">
        <v>3518801</v>
      </c>
      <c r="L586" s="62">
        <v>7279028</v>
      </c>
      <c r="M586" s="62">
        <v>7128408</v>
      </c>
      <c r="N586" s="62">
        <v>3288651</v>
      </c>
      <c r="O586" s="62">
        <v>6859317</v>
      </c>
      <c r="P586" s="62">
        <v>7593425</v>
      </c>
      <c r="Q586" s="62">
        <v>9109118</v>
      </c>
      <c r="R586" s="62">
        <v>11636382</v>
      </c>
      <c r="S586" s="62">
        <v>6915844</v>
      </c>
    </row>
    <row r="587" spans="1:19" ht="14.5" x14ac:dyDescent="0.35">
      <c r="A587" t="str">
        <f t="shared" si="19"/>
        <v>Niederösterreich59</v>
      </c>
      <c r="B587">
        <v>587</v>
      </c>
      <c r="C587" s="61" t="s">
        <v>27</v>
      </c>
      <c r="D587" s="61" t="s">
        <v>99</v>
      </c>
      <c r="E587" s="62">
        <v>112738906</v>
      </c>
      <c r="F587" s="62">
        <v>114794110</v>
      </c>
      <c r="G587" s="62">
        <v>95623706</v>
      </c>
      <c r="H587" s="62">
        <v>104714828</v>
      </c>
      <c r="I587" s="62">
        <v>103572820</v>
      </c>
      <c r="J587" s="62">
        <v>106700078</v>
      </c>
      <c r="K587" s="62">
        <v>105670026</v>
      </c>
      <c r="L587" s="62">
        <v>104192084</v>
      </c>
      <c r="M587" s="62">
        <v>79424959</v>
      </c>
      <c r="N587" s="62">
        <v>79563151</v>
      </c>
      <c r="O587" s="62">
        <v>101176729</v>
      </c>
      <c r="P587" s="62">
        <v>99352644</v>
      </c>
      <c r="Q587" s="62">
        <v>95528369</v>
      </c>
      <c r="R587" s="62">
        <v>100554135</v>
      </c>
      <c r="S587" s="62">
        <v>106692903</v>
      </c>
    </row>
    <row r="588" spans="1:19" ht="14.5" x14ac:dyDescent="0.35">
      <c r="A588" t="str">
        <f t="shared" si="19"/>
        <v>Oberösterreich59</v>
      </c>
      <c r="B588">
        <v>588</v>
      </c>
      <c r="C588" s="61" t="s">
        <v>28</v>
      </c>
      <c r="D588" s="61" t="s">
        <v>99</v>
      </c>
      <c r="E588" s="62">
        <v>39443735</v>
      </c>
      <c r="F588" s="62">
        <v>30036888</v>
      </c>
      <c r="G588" s="62">
        <v>41954579</v>
      </c>
      <c r="H588" s="62">
        <v>41956796</v>
      </c>
      <c r="I588" s="62">
        <v>46302802</v>
      </c>
      <c r="J588" s="62">
        <v>48774975</v>
      </c>
      <c r="K588" s="62">
        <v>46361486</v>
      </c>
      <c r="L588" s="62">
        <v>49911944</v>
      </c>
      <c r="M588" s="62">
        <v>50442832</v>
      </c>
      <c r="N588" s="62">
        <v>54824954</v>
      </c>
      <c r="O588" s="62">
        <v>31648011</v>
      </c>
      <c r="P588" s="62">
        <v>36701553</v>
      </c>
      <c r="Q588" s="62">
        <v>52945680</v>
      </c>
      <c r="R588" s="62">
        <v>41240762</v>
      </c>
      <c r="S588" s="62">
        <v>35089199</v>
      </c>
    </row>
    <row r="589" spans="1:19" ht="14.5" x14ac:dyDescent="0.35">
      <c r="A589" t="str">
        <f t="shared" si="19"/>
        <v>Salzburg59</v>
      </c>
      <c r="B589">
        <v>589</v>
      </c>
      <c r="C589" s="61" t="s">
        <v>29</v>
      </c>
      <c r="D589" s="61" t="s">
        <v>99</v>
      </c>
      <c r="E589" s="62">
        <v>8463191</v>
      </c>
      <c r="F589" s="62">
        <v>9074860</v>
      </c>
      <c r="G589" s="62">
        <v>10148078</v>
      </c>
      <c r="H589" s="62">
        <v>10797092</v>
      </c>
      <c r="I589" s="62">
        <v>10670963</v>
      </c>
      <c r="J589" s="62">
        <v>11376149</v>
      </c>
      <c r="K589" s="62">
        <v>10590258</v>
      </c>
      <c r="L589" s="62">
        <v>12406507</v>
      </c>
      <c r="M589" s="62">
        <v>12286201</v>
      </c>
      <c r="N589" s="62">
        <v>13142262</v>
      </c>
      <c r="O589" s="62">
        <v>12378872</v>
      </c>
      <c r="P589" s="62">
        <v>14344235</v>
      </c>
      <c r="Q589" s="62">
        <v>14734690</v>
      </c>
      <c r="R589" s="62">
        <v>17691611</v>
      </c>
      <c r="S589" s="62">
        <v>14332649</v>
      </c>
    </row>
    <row r="590" spans="1:19" ht="14.5" x14ac:dyDescent="0.35">
      <c r="A590" t="str">
        <f t="shared" si="19"/>
        <v>Steiermark59</v>
      </c>
      <c r="B590">
        <v>590</v>
      </c>
      <c r="C590" s="61" t="s">
        <v>30</v>
      </c>
      <c r="D590" s="61" t="s">
        <v>99</v>
      </c>
      <c r="E590" s="62">
        <v>10759152</v>
      </c>
      <c r="F590" s="62">
        <v>12787903</v>
      </c>
      <c r="G590" s="62">
        <v>12798407</v>
      </c>
      <c r="H590" s="62">
        <v>12963555</v>
      </c>
      <c r="I590" s="62">
        <v>13992058</v>
      </c>
      <c r="J590" s="62">
        <v>12948195</v>
      </c>
      <c r="K590" s="62">
        <v>12952057</v>
      </c>
      <c r="L590" s="62">
        <v>13826453</v>
      </c>
      <c r="M590" s="62">
        <v>16969992</v>
      </c>
      <c r="N590" s="62">
        <v>21861058</v>
      </c>
      <c r="O590" s="62">
        <v>17764965</v>
      </c>
      <c r="P590" s="62">
        <v>15176526</v>
      </c>
      <c r="Q590" s="62">
        <v>19747376</v>
      </c>
      <c r="R590" s="62">
        <v>18502226</v>
      </c>
      <c r="S590" s="62">
        <v>20606738</v>
      </c>
    </row>
    <row r="591" spans="1:19" ht="14.5" x14ac:dyDescent="0.35">
      <c r="A591" t="str">
        <f t="shared" si="19"/>
        <v>Tirol59</v>
      </c>
      <c r="B591">
        <v>591</v>
      </c>
      <c r="C591" s="61" t="s">
        <v>31</v>
      </c>
      <c r="D591" s="61" t="s">
        <v>99</v>
      </c>
      <c r="E591" s="62">
        <v>6846118</v>
      </c>
      <c r="F591" s="62">
        <v>6638252</v>
      </c>
      <c r="G591" s="62">
        <v>6004498</v>
      </c>
      <c r="H591" s="62">
        <v>4728777</v>
      </c>
      <c r="I591" s="62">
        <v>5329907</v>
      </c>
      <c r="J591" s="62">
        <v>5166411</v>
      </c>
      <c r="K591" s="62">
        <v>5191868</v>
      </c>
      <c r="L591" s="62">
        <v>4596878</v>
      </c>
      <c r="M591" s="62">
        <v>5131902</v>
      </c>
      <c r="N591" s="62">
        <v>6319244</v>
      </c>
      <c r="O591" s="62">
        <v>5431091</v>
      </c>
      <c r="P591" s="62">
        <v>7322942</v>
      </c>
      <c r="Q591" s="62">
        <v>8416601</v>
      </c>
      <c r="R591" s="62">
        <v>9314775</v>
      </c>
      <c r="S591" s="62">
        <v>6620108</v>
      </c>
    </row>
    <row r="592" spans="1:19" ht="14.5" x14ac:dyDescent="0.35">
      <c r="A592" t="str">
        <f t="shared" si="19"/>
        <v>Vorarlberg59</v>
      </c>
      <c r="B592">
        <v>592</v>
      </c>
      <c r="C592" s="61" t="s">
        <v>32</v>
      </c>
      <c r="D592" s="61" t="s">
        <v>99</v>
      </c>
      <c r="E592" s="62">
        <v>2675593</v>
      </c>
      <c r="F592" s="62">
        <v>4351246</v>
      </c>
      <c r="G592" s="62">
        <v>3212899</v>
      </c>
      <c r="H592" s="62">
        <v>3274315</v>
      </c>
      <c r="I592" s="62">
        <v>3581913</v>
      </c>
      <c r="J592" s="62">
        <v>3586992</v>
      </c>
      <c r="K592" s="62">
        <v>4747808</v>
      </c>
      <c r="L592" s="62">
        <v>6068591</v>
      </c>
      <c r="M592" s="62">
        <v>6114522</v>
      </c>
      <c r="N592" s="62">
        <v>5814140</v>
      </c>
      <c r="O592" s="62">
        <v>7571778</v>
      </c>
      <c r="P592" s="62">
        <v>10039122</v>
      </c>
      <c r="Q592" s="62">
        <v>12221134</v>
      </c>
      <c r="R592" s="62">
        <v>20348569</v>
      </c>
      <c r="S592" s="62">
        <v>11560624</v>
      </c>
    </row>
    <row r="593" spans="1:19" ht="14.5" x14ac:dyDescent="0.35">
      <c r="A593" t="str">
        <f t="shared" si="19"/>
        <v>Wien59</v>
      </c>
      <c r="B593">
        <v>593</v>
      </c>
      <c r="C593" s="61" t="s">
        <v>33</v>
      </c>
      <c r="D593" s="61" t="s">
        <v>99</v>
      </c>
      <c r="E593" s="62">
        <v>12893783</v>
      </c>
      <c r="F593" s="62">
        <v>13789472</v>
      </c>
      <c r="G593" s="62">
        <v>10705955</v>
      </c>
      <c r="H593" s="62">
        <v>10508415</v>
      </c>
      <c r="I593" s="62">
        <v>10963697</v>
      </c>
      <c r="J593" s="62">
        <v>11341970</v>
      </c>
      <c r="K593" s="62">
        <v>9503481</v>
      </c>
      <c r="L593" s="62">
        <v>9167632</v>
      </c>
      <c r="M593" s="62">
        <v>8445796</v>
      </c>
      <c r="N593" s="62">
        <v>15183905</v>
      </c>
      <c r="O593" s="62">
        <v>10137870</v>
      </c>
      <c r="P593" s="62">
        <v>11114865</v>
      </c>
      <c r="Q593" s="62">
        <v>9167628</v>
      </c>
      <c r="R593" s="62">
        <v>12601482</v>
      </c>
      <c r="S593" s="62">
        <v>16671903</v>
      </c>
    </row>
    <row r="594" spans="1:19" ht="14.5" x14ac:dyDescent="0.35">
      <c r="A594" t="str">
        <f t="shared" si="19"/>
        <v>Österreich59</v>
      </c>
      <c r="B594">
        <v>594</v>
      </c>
      <c r="C594" s="61" t="s">
        <v>34</v>
      </c>
      <c r="D594" s="61" t="s">
        <v>99</v>
      </c>
      <c r="E594" s="62">
        <v>196567110</v>
      </c>
      <c r="F594" s="62">
        <v>195448468</v>
      </c>
      <c r="G594" s="62">
        <v>184657037</v>
      </c>
      <c r="H594" s="62">
        <v>193835057</v>
      </c>
      <c r="I594" s="62">
        <v>198380941</v>
      </c>
      <c r="J594" s="62">
        <v>203333425</v>
      </c>
      <c r="K594" s="62">
        <v>199541477</v>
      </c>
      <c r="L594" s="62">
        <v>208034005</v>
      </c>
      <c r="M594" s="62">
        <v>186197529</v>
      </c>
      <c r="N594" s="62">
        <v>200333979</v>
      </c>
      <c r="O594" s="62">
        <v>193071184</v>
      </c>
      <c r="P594" s="62">
        <v>201746094</v>
      </c>
      <c r="Q594" s="62">
        <v>222179882</v>
      </c>
      <c r="R594" s="62">
        <v>232414351</v>
      </c>
      <c r="S594" s="62">
        <v>218818753</v>
      </c>
    </row>
    <row r="595" spans="1:19" ht="14.5" x14ac:dyDescent="0.35">
      <c r="A595" t="str">
        <f t="shared" si="19"/>
        <v>Burgenland60</v>
      </c>
      <c r="B595">
        <v>595</v>
      </c>
      <c r="C595" s="61" t="s">
        <v>25</v>
      </c>
      <c r="D595" s="61" t="s">
        <v>100</v>
      </c>
      <c r="E595" s="62">
        <v>449089</v>
      </c>
      <c r="F595" s="62">
        <v>1127520</v>
      </c>
      <c r="G595" s="62">
        <v>1615202</v>
      </c>
      <c r="H595" s="62">
        <v>1287210</v>
      </c>
      <c r="I595" s="62">
        <v>1215142</v>
      </c>
      <c r="J595" s="62">
        <v>1008689</v>
      </c>
      <c r="K595" s="62">
        <v>48626</v>
      </c>
      <c r="L595" s="62">
        <v>537944</v>
      </c>
      <c r="M595" s="62">
        <v>377125</v>
      </c>
      <c r="N595" s="62">
        <v>277177</v>
      </c>
      <c r="O595" s="62">
        <v>188421</v>
      </c>
      <c r="P595" s="62">
        <v>79243</v>
      </c>
      <c r="Q595" s="62">
        <v>156847</v>
      </c>
      <c r="R595" s="62">
        <v>233996</v>
      </c>
      <c r="S595" s="62">
        <v>138493</v>
      </c>
    </row>
    <row r="596" spans="1:19" ht="14.5" x14ac:dyDescent="0.35">
      <c r="A596" t="str">
        <f t="shared" si="19"/>
        <v>Kärnten60</v>
      </c>
      <c r="B596">
        <v>596</v>
      </c>
      <c r="C596" s="61" t="s">
        <v>26</v>
      </c>
      <c r="D596" s="61" t="s">
        <v>100</v>
      </c>
      <c r="E596" s="62">
        <v>1412018</v>
      </c>
      <c r="F596" s="62">
        <v>1298570</v>
      </c>
      <c r="G596" s="62">
        <v>1100763</v>
      </c>
      <c r="H596" s="62">
        <v>1031010</v>
      </c>
      <c r="I596" s="62">
        <v>1398977</v>
      </c>
      <c r="J596" s="62">
        <v>1007843</v>
      </c>
      <c r="K596" s="62">
        <v>1016025</v>
      </c>
      <c r="L596" s="62">
        <v>1178064</v>
      </c>
      <c r="M596" s="62">
        <v>920050</v>
      </c>
      <c r="N596" s="62">
        <v>1067755</v>
      </c>
      <c r="O596" s="62">
        <v>1141890</v>
      </c>
      <c r="P596" s="62">
        <v>1521362</v>
      </c>
      <c r="Q596" s="62">
        <v>2401500</v>
      </c>
      <c r="R596" s="62">
        <v>2279917</v>
      </c>
      <c r="S596" s="62">
        <v>2107953</v>
      </c>
    </row>
    <row r="597" spans="1:19" ht="14.5" x14ac:dyDescent="0.35">
      <c r="A597" t="str">
        <f t="shared" si="19"/>
        <v>Niederösterreich60</v>
      </c>
      <c r="B597">
        <v>597</v>
      </c>
      <c r="C597" s="61" t="s">
        <v>27</v>
      </c>
      <c r="D597" s="61" t="s">
        <v>100</v>
      </c>
      <c r="E597" s="62">
        <v>12667222</v>
      </c>
      <c r="F597" s="62">
        <v>11725071</v>
      </c>
      <c r="G597" s="62">
        <v>10813089</v>
      </c>
      <c r="H597" s="62">
        <v>11322423</v>
      </c>
      <c r="I597" s="62">
        <v>10659140</v>
      </c>
      <c r="J597" s="62">
        <v>17907261</v>
      </c>
      <c r="K597" s="62">
        <v>12345379</v>
      </c>
      <c r="L597" s="62">
        <v>3859766</v>
      </c>
      <c r="M597" s="62">
        <v>1493371</v>
      </c>
      <c r="N597" s="62">
        <v>1076168</v>
      </c>
      <c r="O597" s="62">
        <v>432269</v>
      </c>
      <c r="P597" s="62">
        <v>498924</v>
      </c>
      <c r="Q597" s="62">
        <v>640546</v>
      </c>
      <c r="R597" s="62">
        <v>1076466</v>
      </c>
      <c r="S597" s="62">
        <v>678114</v>
      </c>
    </row>
    <row r="598" spans="1:19" ht="14.5" x14ac:dyDescent="0.35">
      <c r="A598" t="str">
        <f t="shared" si="19"/>
        <v>Oberösterreich60</v>
      </c>
      <c r="B598">
        <v>598</v>
      </c>
      <c r="C598" s="61" t="s">
        <v>28</v>
      </c>
      <c r="D598" s="61" t="s">
        <v>100</v>
      </c>
      <c r="E598" s="62">
        <v>8468995</v>
      </c>
      <c r="F598" s="62">
        <v>7848902</v>
      </c>
      <c r="G598" s="62">
        <v>11258417</v>
      </c>
      <c r="H598" s="62">
        <v>9516254</v>
      </c>
      <c r="I598" s="62">
        <v>7593849</v>
      </c>
      <c r="J598" s="62">
        <v>6952302</v>
      </c>
      <c r="K598" s="62">
        <v>7446288</v>
      </c>
      <c r="L598" s="62">
        <v>9843255</v>
      </c>
      <c r="M598" s="62">
        <v>10165823</v>
      </c>
      <c r="N598" s="62">
        <v>12029327</v>
      </c>
      <c r="O598" s="62">
        <v>13538443</v>
      </c>
      <c r="P598" s="62">
        <v>16117448</v>
      </c>
      <c r="Q598" s="62">
        <v>19514746</v>
      </c>
      <c r="R598" s="62">
        <v>17192145</v>
      </c>
      <c r="S598" s="62">
        <v>16436265</v>
      </c>
    </row>
    <row r="599" spans="1:19" ht="14.5" x14ac:dyDescent="0.35">
      <c r="A599" t="str">
        <f t="shared" si="19"/>
        <v>Salzburg60</v>
      </c>
      <c r="B599">
        <v>599</v>
      </c>
      <c r="C599" s="61" t="s">
        <v>29</v>
      </c>
      <c r="D599" s="61" t="s">
        <v>100</v>
      </c>
      <c r="E599" s="62">
        <v>2860295</v>
      </c>
      <c r="F599" s="62">
        <v>3899596</v>
      </c>
      <c r="G599" s="62">
        <v>4347830</v>
      </c>
      <c r="H599" s="62">
        <v>4144653</v>
      </c>
      <c r="I599" s="62">
        <v>4216623</v>
      </c>
      <c r="J599" s="62">
        <v>4323347</v>
      </c>
      <c r="K599" s="62">
        <v>3543830</v>
      </c>
      <c r="L599" s="62">
        <v>2838053</v>
      </c>
      <c r="M599" s="62">
        <v>3364606</v>
      </c>
      <c r="N599" s="62">
        <v>3471018</v>
      </c>
      <c r="O599" s="62">
        <v>3892205</v>
      </c>
      <c r="P599" s="62">
        <v>3454966</v>
      </c>
      <c r="Q599" s="62">
        <v>5585601</v>
      </c>
      <c r="R599" s="62">
        <v>4895569</v>
      </c>
      <c r="S599" s="62">
        <v>5371840</v>
      </c>
    </row>
    <row r="600" spans="1:19" ht="14.5" x14ac:dyDescent="0.35">
      <c r="A600" t="str">
        <f t="shared" si="19"/>
        <v>Steiermark60</v>
      </c>
      <c r="B600">
        <v>600</v>
      </c>
      <c r="C600" s="61" t="s">
        <v>30</v>
      </c>
      <c r="D600" s="61" t="s">
        <v>100</v>
      </c>
      <c r="E600" s="62">
        <v>12178200</v>
      </c>
      <c r="F600" s="62">
        <v>12328623</v>
      </c>
      <c r="G600" s="62">
        <v>12122715</v>
      </c>
      <c r="H600" s="62">
        <v>11155182</v>
      </c>
      <c r="I600" s="62">
        <v>11705567</v>
      </c>
      <c r="J600" s="62">
        <v>11723923</v>
      </c>
      <c r="K600" s="62">
        <v>12149113</v>
      </c>
      <c r="L600" s="62">
        <v>14853509</v>
      </c>
      <c r="M600" s="62">
        <v>14117383</v>
      </c>
      <c r="N600" s="62">
        <v>13096560</v>
      </c>
      <c r="O600" s="62">
        <v>9934618</v>
      </c>
      <c r="P600" s="62">
        <v>13086376</v>
      </c>
      <c r="Q600" s="62">
        <v>16826425</v>
      </c>
      <c r="R600" s="62">
        <v>14601193</v>
      </c>
      <c r="S600" s="62">
        <v>13237645</v>
      </c>
    </row>
    <row r="601" spans="1:19" ht="14.5" x14ac:dyDescent="0.35">
      <c r="A601" t="str">
        <f t="shared" si="19"/>
        <v>Tirol60</v>
      </c>
      <c r="B601">
        <v>601</v>
      </c>
      <c r="C601" s="61" t="s">
        <v>31</v>
      </c>
      <c r="D601" s="61" t="s">
        <v>100</v>
      </c>
      <c r="E601" s="62">
        <v>6006730</v>
      </c>
      <c r="F601" s="62">
        <v>6137375</v>
      </c>
      <c r="G601" s="62">
        <v>5765345</v>
      </c>
      <c r="H601" s="62">
        <v>5890407</v>
      </c>
      <c r="I601" s="62">
        <v>5729316</v>
      </c>
      <c r="J601" s="62">
        <v>4724000</v>
      </c>
      <c r="K601" s="62">
        <v>4672415</v>
      </c>
      <c r="L601" s="62">
        <v>3007712</v>
      </c>
      <c r="M601" s="62">
        <v>5792359</v>
      </c>
      <c r="N601" s="62">
        <v>9402888</v>
      </c>
      <c r="O601" s="62">
        <v>10005935</v>
      </c>
      <c r="P601" s="62">
        <v>9601900</v>
      </c>
      <c r="Q601" s="62">
        <v>13268086</v>
      </c>
      <c r="R601" s="62">
        <v>10510206</v>
      </c>
      <c r="S601" s="62">
        <v>8284710</v>
      </c>
    </row>
    <row r="602" spans="1:19" ht="14.5" x14ac:dyDescent="0.35">
      <c r="A602" t="str">
        <f t="shared" si="19"/>
        <v>Vorarlberg60</v>
      </c>
      <c r="B602">
        <v>602</v>
      </c>
      <c r="C602" s="61" t="s">
        <v>32</v>
      </c>
      <c r="D602" s="61" t="s">
        <v>100</v>
      </c>
      <c r="E602" s="62">
        <v>80583872</v>
      </c>
      <c r="F602" s="62">
        <v>82691854</v>
      </c>
      <c r="G602" s="62">
        <v>78007715</v>
      </c>
      <c r="H602" s="62">
        <v>92867062</v>
      </c>
      <c r="I602" s="62">
        <v>81544599</v>
      </c>
      <c r="J602" s="62">
        <v>86317789</v>
      </c>
      <c r="K602" s="62">
        <v>94122709</v>
      </c>
      <c r="L602" s="62">
        <v>104547153</v>
      </c>
      <c r="M602" s="62">
        <v>112988056</v>
      </c>
      <c r="N602" s="62">
        <v>92133280</v>
      </c>
      <c r="O602" s="62">
        <v>76936198</v>
      </c>
      <c r="P602" s="62">
        <v>105931915</v>
      </c>
      <c r="Q602" s="62">
        <v>82019696</v>
      </c>
      <c r="R602" s="62">
        <v>70414210</v>
      </c>
      <c r="S602" s="62">
        <v>63354167</v>
      </c>
    </row>
    <row r="603" spans="1:19" ht="14.5" x14ac:dyDescent="0.35">
      <c r="A603" t="str">
        <f t="shared" si="19"/>
        <v>Wien60</v>
      </c>
      <c r="B603">
        <v>603</v>
      </c>
      <c r="C603" s="61" t="s">
        <v>33</v>
      </c>
      <c r="D603" s="61" t="s">
        <v>100</v>
      </c>
      <c r="E603" s="62">
        <v>4030767</v>
      </c>
      <c r="F603" s="62">
        <v>5367593</v>
      </c>
      <c r="G603" s="62">
        <v>4930146</v>
      </c>
      <c r="H603" s="62">
        <v>4859507</v>
      </c>
      <c r="I603" s="62">
        <v>4101797</v>
      </c>
      <c r="J603" s="62">
        <v>3795593</v>
      </c>
      <c r="K603" s="62">
        <v>2996207</v>
      </c>
      <c r="L603" s="62">
        <v>2628893</v>
      </c>
      <c r="M603" s="62">
        <v>2466114</v>
      </c>
      <c r="N603" s="62">
        <v>3524532</v>
      </c>
      <c r="O603" s="62">
        <v>5312282</v>
      </c>
      <c r="P603" s="62">
        <v>6805299</v>
      </c>
      <c r="Q603" s="62">
        <v>6527388</v>
      </c>
      <c r="R603" s="62">
        <v>9088212</v>
      </c>
      <c r="S603" s="62">
        <v>4201734</v>
      </c>
    </row>
    <row r="604" spans="1:19" ht="14.5" x14ac:dyDescent="0.35">
      <c r="A604" t="str">
        <f t="shared" si="19"/>
        <v>Österreich60</v>
      </c>
      <c r="B604">
        <v>604</v>
      </c>
      <c r="C604" s="61" t="s">
        <v>34</v>
      </c>
      <c r="D604" s="61" t="s">
        <v>100</v>
      </c>
      <c r="E604" s="62">
        <v>128657188</v>
      </c>
      <c r="F604" s="62">
        <v>132425104</v>
      </c>
      <c r="G604" s="62">
        <v>129961222</v>
      </c>
      <c r="H604" s="62">
        <v>142073708</v>
      </c>
      <c r="I604" s="62">
        <v>128165010</v>
      </c>
      <c r="J604" s="62">
        <v>137760747</v>
      </c>
      <c r="K604" s="62">
        <v>138340592</v>
      </c>
      <c r="L604" s="62">
        <v>143294349</v>
      </c>
      <c r="M604" s="62">
        <v>151684887</v>
      </c>
      <c r="N604" s="62">
        <v>136078705</v>
      </c>
      <c r="O604" s="62">
        <v>121382261</v>
      </c>
      <c r="P604" s="62">
        <v>157097433</v>
      </c>
      <c r="Q604" s="62">
        <v>146940835</v>
      </c>
      <c r="R604" s="62">
        <v>130291914</v>
      </c>
      <c r="S604" s="62">
        <v>113810921</v>
      </c>
    </row>
    <row r="605" spans="1:19" ht="14.5" x14ac:dyDescent="0.35">
      <c r="A605" t="str">
        <f t="shared" si="19"/>
        <v>Burgenland61</v>
      </c>
      <c r="B605">
        <v>605</v>
      </c>
      <c r="C605" s="61" t="s">
        <v>25</v>
      </c>
      <c r="D605" s="61" t="s">
        <v>101</v>
      </c>
      <c r="E605" s="62">
        <v>21072131</v>
      </c>
      <c r="F605" s="62">
        <v>33959106</v>
      </c>
      <c r="G605" s="62">
        <v>41526561</v>
      </c>
      <c r="H605" s="62">
        <v>34136786</v>
      </c>
      <c r="I605" s="62">
        <v>37046346</v>
      </c>
      <c r="J605" s="62">
        <v>37052946</v>
      </c>
      <c r="K605" s="62">
        <v>32478824</v>
      </c>
      <c r="L605" s="62">
        <v>48519333</v>
      </c>
      <c r="M605" s="62">
        <v>34137638</v>
      </c>
      <c r="N605" s="62">
        <v>36679927</v>
      </c>
      <c r="O605" s="62">
        <v>25935722</v>
      </c>
      <c r="P605" s="62">
        <v>21276705</v>
      </c>
      <c r="Q605" s="62">
        <v>26541686</v>
      </c>
      <c r="R605" s="62">
        <v>20008899</v>
      </c>
      <c r="S605" s="62">
        <v>24554113</v>
      </c>
    </row>
    <row r="606" spans="1:19" ht="14.5" x14ac:dyDescent="0.35">
      <c r="A606" t="str">
        <f t="shared" si="19"/>
        <v>Kärnten61</v>
      </c>
      <c r="B606">
        <v>606</v>
      </c>
      <c r="C606" s="61" t="s">
        <v>26</v>
      </c>
      <c r="D606" s="61" t="s">
        <v>101</v>
      </c>
      <c r="E606" s="62">
        <v>7358605</v>
      </c>
      <c r="F606" s="62">
        <v>9517308</v>
      </c>
      <c r="G606" s="62">
        <v>11906803</v>
      </c>
      <c r="H606" s="62">
        <v>15771053</v>
      </c>
      <c r="I606" s="62">
        <v>21983638</v>
      </c>
      <c r="J606" s="62">
        <v>22776358</v>
      </c>
      <c r="K606" s="62">
        <v>33382899</v>
      </c>
      <c r="L606" s="62">
        <v>42030487</v>
      </c>
      <c r="M606" s="62">
        <v>40174277</v>
      </c>
      <c r="N606" s="62">
        <v>47842975</v>
      </c>
      <c r="O606" s="62">
        <v>36966877</v>
      </c>
      <c r="P606" s="62">
        <v>34907594</v>
      </c>
      <c r="Q606" s="62">
        <v>42133547</v>
      </c>
      <c r="R606" s="62">
        <v>27877219</v>
      </c>
      <c r="S606" s="62">
        <v>32120469</v>
      </c>
    </row>
    <row r="607" spans="1:19" ht="14.5" x14ac:dyDescent="0.35">
      <c r="A607" t="str">
        <f t="shared" si="19"/>
        <v>Niederösterreich61</v>
      </c>
      <c r="B607">
        <v>607</v>
      </c>
      <c r="C607" s="61" t="s">
        <v>27</v>
      </c>
      <c r="D607" s="61" t="s">
        <v>101</v>
      </c>
      <c r="E607" s="62">
        <v>216524795</v>
      </c>
      <c r="F607" s="62">
        <v>216115534</v>
      </c>
      <c r="G607" s="62">
        <v>197328723</v>
      </c>
      <c r="H607" s="62">
        <v>237302680</v>
      </c>
      <c r="I607" s="62">
        <v>260449994</v>
      </c>
      <c r="J607" s="62">
        <v>276869107</v>
      </c>
      <c r="K607" s="62">
        <v>267911147</v>
      </c>
      <c r="L607" s="62">
        <v>210457988</v>
      </c>
      <c r="M607" s="62">
        <v>199231479</v>
      </c>
      <c r="N607" s="62">
        <v>204660240</v>
      </c>
      <c r="O607" s="62">
        <v>198304363</v>
      </c>
      <c r="P607" s="62">
        <v>202614918</v>
      </c>
      <c r="Q607" s="62">
        <v>266444162</v>
      </c>
      <c r="R607" s="62">
        <v>273727406</v>
      </c>
      <c r="S607" s="62">
        <v>205068313</v>
      </c>
    </row>
    <row r="608" spans="1:19" ht="14.5" x14ac:dyDescent="0.35">
      <c r="A608" t="str">
        <f t="shared" si="19"/>
        <v>Oberösterreich61</v>
      </c>
      <c r="B608">
        <v>608</v>
      </c>
      <c r="C608" s="61" t="s">
        <v>28</v>
      </c>
      <c r="D608" s="61" t="s">
        <v>101</v>
      </c>
      <c r="E608" s="62">
        <v>100285381</v>
      </c>
      <c r="F608" s="62">
        <v>98938875</v>
      </c>
      <c r="G608" s="62">
        <v>91797660</v>
      </c>
      <c r="H608" s="62">
        <v>110714989</v>
      </c>
      <c r="I608" s="62">
        <v>129881562</v>
      </c>
      <c r="J608" s="62">
        <v>131516489</v>
      </c>
      <c r="K608" s="62">
        <v>170812576</v>
      </c>
      <c r="L608" s="62">
        <v>194106032</v>
      </c>
      <c r="M608" s="62">
        <v>196997550</v>
      </c>
      <c r="N608" s="62">
        <v>215076654</v>
      </c>
      <c r="O608" s="62">
        <v>195447167</v>
      </c>
      <c r="P608" s="62">
        <v>217320550</v>
      </c>
      <c r="Q608" s="62">
        <v>226859732</v>
      </c>
      <c r="R608" s="62">
        <v>164888709</v>
      </c>
      <c r="S608" s="62">
        <v>182872576</v>
      </c>
    </row>
    <row r="609" spans="1:19" ht="14.5" x14ac:dyDescent="0.35">
      <c r="A609" t="str">
        <f t="shared" si="19"/>
        <v>Salzburg61</v>
      </c>
      <c r="B609">
        <v>609</v>
      </c>
      <c r="C609" s="61" t="s">
        <v>29</v>
      </c>
      <c r="D609" s="61" t="s">
        <v>101</v>
      </c>
      <c r="E609" s="62">
        <v>46422795</v>
      </c>
      <c r="F609" s="62">
        <v>56562160</v>
      </c>
      <c r="G609" s="62">
        <v>52930380</v>
      </c>
      <c r="H609" s="62">
        <v>59432983</v>
      </c>
      <c r="I609" s="62">
        <v>68686963</v>
      </c>
      <c r="J609" s="62">
        <v>68802975</v>
      </c>
      <c r="K609" s="62">
        <v>99138390</v>
      </c>
      <c r="L609" s="62">
        <v>104040030</v>
      </c>
      <c r="M609" s="62">
        <v>112084658</v>
      </c>
      <c r="N609" s="62">
        <v>127885238</v>
      </c>
      <c r="O609" s="62">
        <v>111206551</v>
      </c>
      <c r="P609" s="62">
        <v>100627540</v>
      </c>
      <c r="Q609" s="62">
        <v>108094915</v>
      </c>
      <c r="R609" s="62">
        <v>69794545</v>
      </c>
      <c r="S609" s="62">
        <v>65202922</v>
      </c>
    </row>
    <row r="610" spans="1:19" ht="14.5" x14ac:dyDescent="0.35">
      <c r="A610" t="str">
        <f t="shared" si="19"/>
        <v>Steiermark61</v>
      </c>
      <c r="B610">
        <v>610</v>
      </c>
      <c r="C610" s="61" t="s">
        <v>30</v>
      </c>
      <c r="D610" s="61" t="s">
        <v>101</v>
      </c>
      <c r="E610" s="62">
        <v>59154742</v>
      </c>
      <c r="F610" s="62">
        <v>57903899</v>
      </c>
      <c r="G610" s="62">
        <v>59333467</v>
      </c>
      <c r="H610" s="62">
        <v>66747848</v>
      </c>
      <c r="I610" s="62">
        <v>78384176</v>
      </c>
      <c r="J610" s="62">
        <v>80228393</v>
      </c>
      <c r="K610" s="62">
        <v>95857308</v>
      </c>
      <c r="L610" s="62">
        <v>110233822</v>
      </c>
      <c r="M610" s="62">
        <v>105379782</v>
      </c>
      <c r="N610" s="62">
        <v>123906175</v>
      </c>
      <c r="O610" s="62">
        <v>102965192</v>
      </c>
      <c r="P610" s="62">
        <v>107357016</v>
      </c>
      <c r="Q610" s="62">
        <v>153373792</v>
      </c>
      <c r="R610" s="62">
        <v>135031360</v>
      </c>
      <c r="S610" s="62">
        <v>109559183</v>
      </c>
    </row>
    <row r="611" spans="1:19" ht="14.5" x14ac:dyDescent="0.35">
      <c r="A611" t="str">
        <f t="shared" si="19"/>
        <v>Tirol61</v>
      </c>
      <c r="B611">
        <v>611</v>
      </c>
      <c r="C611" s="61" t="s">
        <v>31</v>
      </c>
      <c r="D611" s="61" t="s">
        <v>101</v>
      </c>
      <c r="E611" s="62">
        <v>45737609</v>
      </c>
      <c r="F611" s="62">
        <v>57578170</v>
      </c>
      <c r="G611" s="62">
        <v>58836819</v>
      </c>
      <c r="H611" s="62">
        <v>65595910</v>
      </c>
      <c r="I611" s="62">
        <v>70384025</v>
      </c>
      <c r="J611" s="62">
        <v>73506285</v>
      </c>
      <c r="K611" s="62">
        <v>88507489</v>
      </c>
      <c r="L611" s="62">
        <v>92603987</v>
      </c>
      <c r="M611" s="62">
        <v>92827387</v>
      </c>
      <c r="N611" s="62">
        <v>104581675</v>
      </c>
      <c r="O611" s="62">
        <v>89152462</v>
      </c>
      <c r="P611" s="62">
        <v>109073357</v>
      </c>
      <c r="Q611" s="62">
        <v>136703698</v>
      </c>
      <c r="R611" s="62">
        <v>133540175</v>
      </c>
      <c r="S611" s="62">
        <v>129671347</v>
      </c>
    </row>
    <row r="612" spans="1:19" ht="14.5" x14ac:dyDescent="0.35">
      <c r="A612" t="str">
        <f t="shared" si="19"/>
        <v>Vorarlberg61</v>
      </c>
      <c r="B612">
        <v>612</v>
      </c>
      <c r="C612" s="61" t="s">
        <v>32</v>
      </c>
      <c r="D612" s="61" t="s">
        <v>101</v>
      </c>
      <c r="E612" s="62">
        <v>155211460</v>
      </c>
      <c r="F612" s="62">
        <v>174817968</v>
      </c>
      <c r="G612" s="62">
        <v>165321824</v>
      </c>
      <c r="H612" s="62">
        <v>161519781</v>
      </c>
      <c r="I612" s="62">
        <v>164083388</v>
      </c>
      <c r="J612" s="62">
        <v>176962160</v>
      </c>
      <c r="K612" s="62">
        <v>192467166</v>
      </c>
      <c r="L612" s="62">
        <v>203688029</v>
      </c>
      <c r="M612" s="62">
        <v>190550297</v>
      </c>
      <c r="N612" s="62">
        <v>182552016</v>
      </c>
      <c r="O612" s="62">
        <v>142425630</v>
      </c>
      <c r="P612" s="62">
        <v>167412639</v>
      </c>
      <c r="Q612" s="62">
        <v>154015404</v>
      </c>
      <c r="R612" s="62">
        <v>138392332</v>
      </c>
      <c r="S612" s="62">
        <v>128752852</v>
      </c>
    </row>
    <row r="613" spans="1:19" ht="14.5" x14ac:dyDescent="0.35">
      <c r="A613" t="str">
        <f t="shared" si="19"/>
        <v>Wien61</v>
      </c>
      <c r="B613">
        <v>613</v>
      </c>
      <c r="C613" s="61" t="s">
        <v>33</v>
      </c>
      <c r="D613" s="61" t="s">
        <v>101</v>
      </c>
      <c r="E613" s="62">
        <v>77104029</v>
      </c>
      <c r="F613" s="62">
        <v>91864226</v>
      </c>
      <c r="G613" s="62">
        <v>93597406</v>
      </c>
      <c r="H613" s="62">
        <v>107159586</v>
      </c>
      <c r="I613" s="62">
        <v>154184617</v>
      </c>
      <c r="J613" s="62">
        <v>179181848</v>
      </c>
      <c r="K613" s="62">
        <v>213129669</v>
      </c>
      <c r="L613" s="62">
        <v>275069728</v>
      </c>
      <c r="M613" s="62">
        <v>281257449</v>
      </c>
      <c r="N613" s="62">
        <v>325207396</v>
      </c>
      <c r="O613" s="62">
        <v>255140711</v>
      </c>
      <c r="P613" s="62">
        <v>281867885</v>
      </c>
      <c r="Q613" s="62">
        <v>336359240</v>
      </c>
      <c r="R613" s="62">
        <v>248418752</v>
      </c>
      <c r="S613" s="62">
        <v>262147283</v>
      </c>
    </row>
    <row r="614" spans="1:19" ht="14.5" x14ac:dyDescent="0.35">
      <c r="A614" t="str">
        <f t="shared" si="19"/>
        <v>Österreich61</v>
      </c>
      <c r="B614">
        <v>614</v>
      </c>
      <c r="C614" s="61" t="s">
        <v>34</v>
      </c>
      <c r="D614" s="61" t="s">
        <v>101</v>
      </c>
      <c r="E614" s="62">
        <v>728871547</v>
      </c>
      <c r="F614" s="62">
        <v>797257246</v>
      </c>
      <c r="G614" s="62">
        <v>772579643</v>
      </c>
      <c r="H614" s="62">
        <v>858381616</v>
      </c>
      <c r="I614" s="62">
        <v>985084709</v>
      </c>
      <c r="J614" s="62">
        <v>1046896561</v>
      </c>
      <c r="K614" s="62">
        <v>1193685468</v>
      </c>
      <c r="L614" s="62">
        <v>1280749436</v>
      </c>
      <c r="M614" s="62">
        <v>1252640517</v>
      </c>
      <c r="N614" s="62">
        <v>1368392296</v>
      </c>
      <c r="O614" s="62">
        <v>1157544675</v>
      </c>
      <c r="P614" s="62">
        <v>1242458204</v>
      </c>
      <c r="Q614" s="62">
        <v>1450526176</v>
      </c>
      <c r="R614" s="62">
        <v>1211679397</v>
      </c>
      <c r="S614" s="62">
        <v>1139949058</v>
      </c>
    </row>
    <row r="615" spans="1:19" ht="14.5" x14ac:dyDescent="0.35">
      <c r="A615" t="str">
        <f t="shared" si="19"/>
        <v>Burgenland62</v>
      </c>
      <c r="B615">
        <v>615</v>
      </c>
      <c r="C615" s="61" t="s">
        <v>25</v>
      </c>
      <c r="D615" s="61" t="s">
        <v>102</v>
      </c>
      <c r="E615" s="62">
        <v>40985198</v>
      </c>
      <c r="F615" s="62">
        <v>66485816</v>
      </c>
      <c r="G615" s="62">
        <v>78432067</v>
      </c>
      <c r="H615" s="62">
        <v>58245644</v>
      </c>
      <c r="I615" s="62">
        <v>51247999</v>
      </c>
      <c r="J615" s="62">
        <v>54377562</v>
      </c>
      <c r="K615" s="62">
        <v>43388274</v>
      </c>
      <c r="L615" s="62">
        <v>60777654</v>
      </c>
      <c r="M615" s="62">
        <v>48928690</v>
      </c>
      <c r="N615" s="62">
        <v>57217270</v>
      </c>
      <c r="O615" s="62">
        <v>39067552</v>
      </c>
      <c r="P615" s="62">
        <v>29980394</v>
      </c>
      <c r="Q615" s="62">
        <v>34923739</v>
      </c>
      <c r="R615" s="62">
        <v>31422439</v>
      </c>
      <c r="S615" s="62">
        <v>34853938</v>
      </c>
    </row>
    <row r="616" spans="1:19" ht="14.5" x14ac:dyDescent="0.35">
      <c r="A616" t="str">
        <f t="shared" si="19"/>
        <v>Kärnten62</v>
      </c>
      <c r="B616">
        <v>616</v>
      </c>
      <c r="C616" s="61" t="s">
        <v>26</v>
      </c>
      <c r="D616" s="61" t="s">
        <v>102</v>
      </c>
      <c r="E616" s="62">
        <v>11638592</v>
      </c>
      <c r="F616" s="62">
        <v>13829923</v>
      </c>
      <c r="G616" s="62">
        <v>17278995</v>
      </c>
      <c r="H616" s="62">
        <v>20564063</v>
      </c>
      <c r="I616" s="62">
        <v>26138787</v>
      </c>
      <c r="J616" s="62">
        <v>24084127</v>
      </c>
      <c r="K616" s="62">
        <v>29893083</v>
      </c>
      <c r="L616" s="62">
        <v>40179164</v>
      </c>
      <c r="M616" s="62">
        <v>36309148</v>
      </c>
      <c r="N616" s="62">
        <v>37176772</v>
      </c>
      <c r="O616" s="62">
        <v>36925853</v>
      </c>
      <c r="P616" s="62">
        <v>43489607</v>
      </c>
      <c r="Q616" s="62">
        <v>49971028</v>
      </c>
      <c r="R616" s="62">
        <v>55189622</v>
      </c>
      <c r="S616" s="62">
        <v>57046537</v>
      </c>
    </row>
    <row r="617" spans="1:19" ht="14.5" x14ac:dyDescent="0.35">
      <c r="A617" t="str">
        <f t="shared" si="19"/>
        <v>Niederösterreich62</v>
      </c>
      <c r="B617">
        <v>617</v>
      </c>
      <c r="C617" s="61" t="s">
        <v>27</v>
      </c>
      <c r="D617" s="61" t="s">
        <v>102</v>
      </c>
      <c r="E617" s="62">
        <v>142277907</v>
      </c>
      <c r="F617" s="62">
        <v>174032755</v>
      </c>
      <c r="G617" s="62">
        <v>171541581</v>
      </c>
      <c r="H617" s="62">
        <v>151629385</v>
      </c>
      <c r="I617" s="62">
        <v>177242363</v>
      </c>
      <c r="J617" s="62">
        <v>180373485</v>
      </c>
      <c r="K617" s="62">
        <v>184476380</v>
      </c>
      <c r="L617" s="62">
        <v>139974706</v>
      </c>
      <c r="M617" s="62">
        <v>157701163</v>
      </c>
      <c r="N617" s="62">
        <v>172455655</v>
      </c>
      <c r="O617" s="62">
        <v>200813887</v>
      </c>
      <c r="P617" s="62">
        <v>218394156</v>
      </c>
      <c r="Q617" s="62">
        <v>244971309</v>
      </c>
      <c r="R617" s="62">
        <v>285466010</v>
      </c>
      <c r="S617" s="62">
        <v>232136556</v>
      </c>
    </row>
    <row r="618" spans="1:19" ht="14.5" x14ac:dyDescent="0.35">
      <c r="A618" t="str">
        <f t="shared" si="19"/>
        <v>Oberösterreich62</v>
      </c>
      <c r="B618">
        <v>618</v>
      </c>
      <c r="C618" s="61" t="s">
        <v>28</v>
      </c>
      <c r="D618" s="61" t="s">
        <v>102</v>
      </c>
      <c r="E618" s="62">
        <v>148896466</v>
      </c>
      <c r="F618" s="62">
        <v>124839352</v>
      </c>
      <c r="G618" s="62">
        <v>119838251</v>
      </c>
      <c r="H618" s="62">
        <v>108274484</v>
      </c>
      <c r="I618" s="62">
        <v>109537304</v>
      </c>
      <c r="J618" s="62">
        <v>103342303</v>
      </c>
      <c r="K618" s="62">
        <v>121657524</v>
      </c>
      <c r="L618" s="62">
        <v>133278213</v>
      </c>
      <c r="M618" s="62">
        <v>159057551</v>
      </c>
      <c r="N618" s="62">
        <v>167688309</v>
      </c>
      <c r="O618" s="62">
        <v>150916011</v>
      </c>
      <c r="P618" s="62">
        <v>160645161</v>
      </c>
      <c r="Q618" s="62">
        <v>171850764</v>
      </c>
      <c r="R618" s="62">
        <v>166258814</v>
      </c>
      <c r="S618" s="62">
        <v>180149581</v>
      </c>
    </row>
    <row r="619" spans="1:19" ht="14.5" x14ac:dyDescent="0.35">
      <c r="A619" t="str">
        <f t="shared" si="19"/>
        <v>Salzburg62</v>
      </c>
      <c r="B619">
        <v>619</v>
      </c>
      <c r="C619" s="61" t="s">
        <v>29</v>
      </c>
      <c r="D619" s="61" t="s">
        <v>102</v>
      </c>
      <c r="E619" s="62">
        <v>106390152</v>
      </c>
      <c r="F619" s="62">
        <v>135081455</v>
      </c>
      <c r="G619" s="62">
        <v>115421470</v>
      </c>
      <c r="H619" s="62">
        <v>113365655</v>
      </c>
      <c r="I619" s="62">
        <v>117842166</v>
      </c>
      <c r="J619" s="62">
        <v>120390291</v>
      </c>
      <c r="K619" s="62">
        <v>164911807</v>
      </c>
      <c r="L619" s="62">
        <v>165825052</v>
      </c>
      <c r="M619" s="62">
        <v>177611244</v>
      </c>
      <c r="N619" s="62">
        <v>189134615</v>
      </c>
      <c r="O619" s="62">
        <v>161527371</v>
      </c>
      <c r="P619" s="62">
        <v>138460651</v>
      </c>
      <c r="Q619" s="62">
        <v>152855590</v>
      </c>
      <c r="R619" s="62">
        <v>127735837</v>
      </c>
      <c r="S619" s="62">
        <v>137881665</v>
      </c>
    </row>
    <row r="620" spans="1:19" ht="14.5" x14ac:dyDescent="0.35">
      <c r="A620" t="str">
        <f t="shared" si="19"/>
        <v>Steiermark62</v>
      </c>
      <c r="B620">
        <v>620</v>
      </c>
      <c r="C620" s="61" t="s">
        <v>30</v>
      </c>
      <c r="D620" s="61" t="s">
        <v>102</v>
      </c>
      <c r="E620" s="62">
        <v>71833870</v>
      </c>
      <c r="F620" s="62">
        <v>75757179</v>
      </c>
      <c r="G620" s="62">
        <v>76472167</v>
      </c>
      <c r="H620" s="62">
        <v>70869241</v>
      </c>
      <c r="I620" s="62">
        <v>75427019</v>
      </c>
      <c r="J620" s="62">
        <v>78747149</v>
      </c>
      <c r="K620" s="62">
        <v>89125840</v>
      </c>
      <c r="L620" s="62">
        <v>99426029</v>
      </c>
      <c r="M620" s="62">
        <v>108860983</v>
      </c>
      <c r="N620" s="62">
        <v>116360873</v>
      </c>
      <c r="O620" s="62">
        <v>94632605</v>
      </c>
      <c r="P620" s="62">
        <v>103134741</v>
      </c>
      <c r="Q620" s="62">
        <v>114048645</v>
      </c>
      <c r="R620" s="62">
        <v>102233700</v>
      </c>
      <c r="S620" s="62">
        <v>108001043</v>
      </c>
    </row>
    <row r="621" spans="1:19" ht="14.5" x14ac:dyDescent="0.35">
      <c r="A621" t="str">
        <f t="shared" si="19"/>
        <v>Tirol62</v>
      </c>
      <c r="B621">
        <v>621</v>
      </c>
      <c r="C621" s="61" t="s">
        <v>31</v>
      </c>
      <c r="D621" s="61" t="s">
        <v>102</v>
      </c>
      <c r="E621" s="62">
        <v>90597516</v>
      </c>
      <c r="F621" s="62">
        <v>109670259</v>
      </c>
      <c r="G621" s="62">
        <v>108913136</v>
      </c>
      <c r="H621" s="62">
        <v>114952832</v>
      </c>
      <c r="I621" s="62">
        <v>111629651</v>
      </c>
      <c r="J621" s="62">
        <v>106245095</v>
      </c>
      <c r="K621" s="62">
        <v>114357941</v>
      </c>
      <c r="L621" s="62">
        <v>116978772</v>
      </c>
      <c r="M621" s="62">
        <v>134452247</v>
      </c>
      <c r="N621" s="62">
        <v>153823218</v>
      </c>
      <c r="O621" s="62">
        <v>124402392</v>
      </c>
      <c r="P621" s="62">
        <v>149315297</v>
      </c>
      <c r="Q621" s="62">
        <v>167990500</v>
      </c>
      <c r="R621" s="62">
        <v>179391010</v>
      </c>
      <c r="S621" s="62">
        <v>175804281</v>
      </c>
    </row>
    <row r="622" spans="1:19" ht="14.5" x14ac:dyDescent="0.35">
      <c r="A622" t="str">
        <f t="shared" si="19"/>
        <v>Vorarlberg62</v>
      </c>
      <c r="B622">
        <v>622</v>
      </c>
      <c r="C622" s="61" t="s">
        <v>32</v>
      </c>
      <c r="D622" s="61" t="s">
        <v>102</v>
      </c>
      <c r="E622" s="62">
        <v>52734486</v>
      </c>
      <c r="F622" s="62">
        <v>59503720</v>
      </c>
      <c r="G622" s="62">
        <v>56240497</v>
      </c>
      <c r="H622" s="62">
        <v>57347119</v>
      </c>
      <c r="I622" s="62">
        <v>60315424</v>
      </c>
      <c r="J622" s="62">
        <v>64570114</v>
      </c>
      <c r="K622" s="62">
        <v>73412148</v>
      </c>
      <c r="L622" s="62">
        <v>79937603</v>
      </c>
      <c r="M622" s="62">
        <v>89251695</v>
      </c>
      <c r="N622" s="62">
        <v>87854925</v>
      </c>
      <c r="O622" s="62">
        <v>73956827</v>
      </c>
      <c r="P622" s="62">
        <v>93438421</v>
      </c>
      <c r="Q622" s="62">
        <v>97722523</v>
      </c>
      <c r="R622" s="62">
        <v>88537488</v>
      </c>
      <c r="S622" s="62">
        <v>81945406</v>
      </c>
    </row>
    <row r="623" spans="1:19" ht="14.5" x14ac:dyDescent="0.35">
      <c r="A623" t="str">
        <f t="shared" si="19"/>
        <v>Wien62</v>
      </c>
      <c r="B623">
        <v>623</v>
      </c>
      <c r="C623" s="61" t="s">
        <v>33</v>
      </c>
      <c r="D623" s="61" t="s">
        <v>102</v>
      </c>
      <c r="E623" s="62">
        <v>79689121</v>
      </c>
      <c r="F623" s="62">
        <v>104905231</v>
      </c>
      <c r="G623" s="62">
        <v>111440608</v>
      </c>
      <c r="H623" s="62">
        <v>107309351</v>
      </c>
      <c r="I623" s="62">
        <v>156361112</v>
      </c>
      <c r="J623" s="62">
        <v>186396516</v>
      </c>
      <c r="K623" s="62">
        <v>198770255</v>
      </c>
      <c r="L623" s="62">
        <v>239238149</v>
      </c>
      <c r="M623" s="62">
        <v>288605171</v>
      </c>
      <c r="N623" s="62">
        <v>349113159</v>
      </c>
      <c r="O623" s="62">
        <v>278746355</v>
      </c>
      <c r="P623" s="62">
        <v>305643311</v>
      </c>
      <c r="Q623" s="62">
        <v>341082380</v>
      </c>
      <c r="R623" s="62">
        <v>337931270</v>
      </c>
      <c r="S623" s="62">
        <v>342797623</v>
      </c>
    </row>
    <row r="624" spans="1:19" ht="14.5" x14ac:dyDescent="0.35">
      <c r="A624" t="str">
        <f t="shared" si="19"/>
        <v>Österreich62</v>
      </c>
      <c r="B624">
        <v>624</v>
      </c>
      <c r="C624" s="61" t="s">
        <v>34</v>
      </c>
      <c r="D624" s="61" t="s">
        <v>102</v>
      </c>
      <c r="E624" s="62">
        <v>745043308</v>
      </c>
      <c r="F624" s="62">
        <v>864105690</v>
      </c>
      <c r="G624" s="62">
        <v>855578772</v>
      </c>
      <c r="H624" s="62">
        <v>802557774</v>
      </c>
      <c r="I624" s="62">
        <v>885741825</v>
      </c>
      <c r="J624" s="62">
        <v>918526642</v>
      </c>
      <c r="K624" s="62">
        <v>1019993252</v>
      </c>
      <c r="L624" s="62">
        <v>1075615342</v>
      </c>
      <c r="M624" s="62">
        <v>1200777892</v>
      </c>
      <c r="N624" s="62">
        <v>1330824796</v>
      </c>
      <c r="O624" s="62">
        <v>1160988853</v>
      </c>
      <c r="P624" s="62">
        <v>1242501739</v>
      </c>
      <c r="Q624" s="62">
        <v>1375416478</v>
      </c>
      <c r="R624" s="62">
        <v>1374166190</v>
      </c>
      <c r="S624" s="62">
        <v>1350616630</v>
      </c>
    </row>
    <row r="625" spans="1:19" ht="14.5" x14ac:dyDescent="0.35">
      <c r="A625" t="str">
        <f t="shared" si="19"/>
        <v>Burgenland63</v>
      </c>
      <c r="B625">
        <v>625</v>
      </c>
      <c r="C625" s="61" t="s">
        <v>25</v>
      </c>
      <c r="D625" s="61" t="s">
        <v>103</v>
      </c>
      <c r="E625" s="62">
        <v>19459056</v>
      </c>
      <c r="F625" s="62">
        <v>21116939</v>
      </c>
      <c r="G625" s="62">
        <v>19331659</v>
      </c>
      <c r="H625" s="62">
        <v>20735386</v>
      </c>
      <c r="I625" s="62">
        <v>22661559</v>
      </c>
      <c r="J625" s="62">
        <v>21975294</v>
      </c>
      <c r="K625" s="62">
        <v>22544087</v>
      </c>
      <c r="L625" s="62">
        <v>23250193</v>
      </c>
      <c r="M625" s="62">
        <v>23490525</v>
      </c>
      <c r="N625" s="62">
        <v>21021855</v>
      </c>
      <c r="O625" s="62">
        <v>24747483</v>
      </c>
      <c r="P625" s="62">
        <v>21314712</v>
      </c>
      <c r="Q625" s="62">
        <v>25894092</v>
      </c>
      <c r="R625" s="62">
        <v>20986035</v>
      </c>
      <c r="S625" s="62">
        <v>27646896</v>
      </c>
    </row>
    <row r="626" spans="1:19" ht="14.5" x14ac:dyDescent="0.35">
      <c r="A626" t="str">
        <f t="shared" si="19"/>
        <v>Kärnten63</v>
      </c>
      <c r="B626">
        <v>626</v>
      </c>
      <c r="C626" s="61" t="s">
        <v>26</v>
      </c>
      <c r="D626" s="61" t="s">
        <v>103</v>
      </c>
      <c r="E626" s="62">
        <v>6332437</v>
      </c>
      <c r="F626" s="62">
        <v>4661820</v>
      </c>
      <c r="G626" s="62">
        <v>4552343</v>
      </c>
      <c r="H626" s="62">
        <v>5775853</v>
      </c>
      <c r="I626" s="62">
        <v>6866057</v>
      </c>
      <c r="J626" s="62">
        <v>7616735</v>
      </c>
      <c r="K626" s="62">
        <v>10518532</v>
      </c>
      <c r="L626" s="62">
        <v>9492555</v>
      </c>
      <c r="M626" s="62">
        <v>9217807</v>
      </c>
      <c r="N626" s="62">
        <v>10560834</v>
      </c>
      <c r="O626" s="62">
        <v>28013092</v>
      </c>
      <c r="P626" s="62">
        <v>16328261</v>
      </c>
      <c r="Q626" s="62">
        <v>14384722</v>
      </c>
      <c r="R626" s="62">
        <v>9029923</v>
      </c>
      <c r="S626" s="62">
        <v>8634435</v>
      </c>
    </row>
    <row r="627" spans="1:19" ht="14.5" x14ac:dyDescent="0.35">
      <c r="A627" t="str">
        <f t="shared" si="19"/>
        <v>Niederösterreich63</v>
      </c>
      <c r="B627">
        <v>627</v>
      </c>
      <c r="C627" s="61" t="s">
        <v>27</v>
      </c>
      <c r="D627" s="61" t="s">
        <v>103</v>
      </c>
      <c r="E627" s="62">
        <v>32064633</v>
      </c>
      <c r="F627" s="62">
        <v>34758248</v>
      </c>
      <c r="G627" s="62">
        <v>34734490</v>
      </c>
      <c r="H627" s="62">
        <v>39854911</v>
      </c>
      <c r="I627" s="62">
        <v>45122686</v>
      </c>
      <c r="J627" s="62">
        <v>46286589</v>
      </c>
      <c r="K627" s="62">
        <v>48954392</v>
      </c>
      <c r="L627" s="62">
        <v>50850174</v>
      </c>
      <c r="M627" s="62">
        <v>49734322</v>
      </c>
      <c r="N627" s="62">
        <v>48872984</v>
      </c>
      <c r="O627" s="62">
        <v>99947702</v>
      </c>
      <c r="P627" s="62">
        <v>63061648</v>
      </c>
      <c r="Q627" s="62">
        <v>68660756</v>
      </c>
      <c r="R627" s="62">
        <v>51887644</v>
      </c>
      <c r="S627" s="62">
        <v>52371729</v>
      </c>
    </row>
    <row r="628" spans="1:19" ht="14.5" x14ac:dyDescent="0.35">
      <c r="A628" t="str">
        <f t="shared" si="19"/>
        <v>Oberösterreich63</v>
      </c>
      <c r="B628">
        <v>628</v>
      </c>
      <c r="C628" s="61" t="s">
        <v>28</v>
      </c>
      <c r="D628" s="61" t="s">
        <v>103</v>
      </c>
      <c r="E628" s="62">
        <v>45564151</v>
      </c>
      <c r="F628" s="62">
        <v>47966973</v>
      </c>
      <c r="G628" s="62">
        <v>40542896</v>
      </c>
      <c r="H628" s="62">
        <v>45573314</v>
      </c>
      <c r="I628" s="62">
        <v>50286046</v>
      </c>
      <c r="J628" s="62">
        <v>55833610</v>
      </c>
      <c r="K628" s="62">
        <v>61071902</v>
      </c>
      <c r="L628" s="62">
        <v>66424382</v>
      </c>
      <c r="M628" s="62">
        <v>67471416</v>
      </c>
      <c r="N628" s="62">
        <v>76847362</v>
      </c>
      <c r="O628" s="62">
        <v>114876683</v>
      </c>
      <c r="P628" s="62">
        <v>91017670</v>
      </c>
      <c r="Q628" s="62">
        <v>104099105</v>
      </c>
      <c r="R628" s="62">
        <v>75010069</v>
      </c>
      <c r="S628" s="62">
        <v>74737787</v>
      </c>
    </row>
    <row r="629" spans="1:19" ht="14.5" x14ac:dyDescent="0.35">
      <c r="A629" t="str">
        <f t="shared" si="19"/>
        <v>Salzburg63</v>
      </c>
      <c r="B629">
        <v>629</v>
      </c>
      <c r="C629" s="61" t="s">
        <v>29</v>
      </c>
      <c r="D629" s="61" t="s">
        <v>103</v>
      </c>
      <c r="E629" s="62">
        <v>8468512</v>
      </c>
      <c r="F629" s="62">
        <v>10721072</v>
      </c>
      <c r="G629" s="62">
        <v>12793003</v>
      </c>
      <c r="H629" s="62">
        <v>14637763</v>
      </c>
      <c r="I629" s="62">
        <v>16162228</v>
      </c>
      <c r="J629" s="62">
        <v>15209499</v>
      </c>
      <c r="K629" s="62">
        <v>17525731</v>
      </c>
      <c r="L629" s="62">
        <v>16361112</v>
      </c>
      <c r="M629" s="62">
        <v>16738218</v>
      </c>
      <c r="N629" s="62">
        <v>16034783</v>
      </c>
      <c r="O629" s="62">
        <v>28452306</v>
      </c>
      <c r="P629" s="62">
        <v>19303483</v>
      </c>
      <c r="Q629" s="62">
        <v>22663471</v>
      </c>
      <c r="R629" s="62">
        <v>20128849</v>
      </c>
      <c r="S629" s="62">
        <v>18113333</v>
      </c>
    </row>
    <row r="630" spans="1:19" ht="14.5" x14ac:dyDescent="0.35">
      <c r="A630" t="str">
        <f t="shared" si="19"/>
        <v>Steiermark63</v>
      </c>
      <c r="B630">
        <v>630</v>
      </c>
      <c r="C630" s="61" t="s">
        <v>30</v>
      </c>
      <c r="D630" s="61" t="s">
        <v>103</v>
      </c>
      <c r="E630" s="62">
        <v>16649215</v>
      </c>
      <c r="F630" s="62">
        <v>18464000</v>
      </c>
      <c r="G630" s="62">
        <v>21819435</v>
      </c>
      <c r="H630" s="62">
        <v>25456037</v>
      </c>
      <c r="I630" s="62">
        <v>28973226</v>
      </c>
      <c r="J630" s="62">
        <v>30126874</v>
      </c>
      <c r="K630" s="62">
        <v>40590369</v>
      </c>
      <c r="L630" s="62">
        <v>43870209</v>
      </c>
      <c r="M630" s="62">
        <v>42622507</v>
      </c>
      <c r="N630" s="62">
        <v>42126556</v>
      </c>
      <c r="O630" s="62">
        <v>67238435</v>
      </c>
      <c r="P630" s="62">
        <v>45583052</v>
      </c>
      <c r="Q630" s="62">
        <v>45759856</v>
      </c>
      <c r="R630" s="62">
        <v>40984137</v>
      </c>
      <c r="S630" s="62">
        <v>40051119</v>
      </c>
    </row>
    <row r="631" spans="1:19" ht="14.5" x14ac:dyDescent="0.35">
      <c r="A631" t="str">
        <f t="shared" si="19"/>
        <v>Tirol63</v>
      </c>
      <c r="B631">
        <v>631</v>
      </c>
      <c r="C631" s="61" t="s">
        <v>31</v>
      </c>
      <c r="D631" s="61" t="s">
        <v>103</v>
      </c>
      <c r="E631" s="62">
        <v>13733066</v>
      </c>
      <c r="F631" s="62">
        <v>17491498</v>
      </c>
      <c r="G631" s="62">
        <v>15735610</v>
      </c>
      <c r="H631" s="62">
        <v>14561605</v>
      </c>
      <c r="I631" s="62">
        <v>15252433</v>
      </c>
      <c r="J631" s="62">
        <v>16770234</v>
      </c>
      <c r="K631" s="62">
        <v>18942035</v>
      </c>
      <c r="L631" s="62">
        <v>21733102</v>
      </c>
      <c r="M631" s="62">
        <v>18653082</v>
      </c>
      <c r="N631" s="62">
        <v>20295978</v>
      </c>
      <c r="O631" s="62">
        <v>52388197</v>
      </c>
      <c r="P631" s="62">
        <v>26585616</v>
      </c>
      <c r="Q631" s="62">
        <v>23698934</v>
      </c>
      <c r="R631" s="62">
        <v>17754800</v>
      </c>
      <c r="S631" s="62">
        <v>19165929</v>
      </c>
    </row>
    <row r="632" spans="1:19" ht="14.5" x14ac:dyDescent="0.35">
      <c r="A632" t="str">
        <f t="shared" si="19"/>
        <v>Vorarlberg63</v>
      </c>
      <c r="B632">
        <v>632</v>
      </c>
      <c r="C632" s="61" t="s">
        <v>32</v>
      </c>
      <c r="D632" s="61" t="s">
        <v>103</v>
      </c>
      <c r="E632" s="62">
        <v>40834873</v>
      </c>
      <c r="F632" s="62">
        <v>46608241</v>
      </c>
      <c r="G632" s="62">
        <v>49745761</v>
      </c>
      <c r="H632" s="62">
        <v>55022472</v>
      </c>
      <c r="I632" s="62">
        <v>71993097</v>
      </c>
      <c r="J632" s="62">
        <v>81871524</v>
      </c>
      <c r="K632" s="62">
        <v>76789592</v>
      </c>
      <c r="L632" s="62">
        <v>53448307</v>
      </c>
      <c r="M632" s="62">
        <v>50026596</v>
      </c>
      <c r="N632" s="62">
        <v>44059339</v>
      </c>
      <c r="O632" s="62">
        <v>75291060</v>
      </c>
      <c r="P632" s="62">
        <v>58017400</v>
      </c>
      <c r="Q632" s="62">
        <v>58432780</v>
      </c>
      <c r="R632" s="62">
        <v>53479896</v>
      </c>
      <c r="S632" s="62">
        <v>51877227</v>
      </c>
    </row>
    <row r="633" spans="1:19" ht="14.5" x14ac:dyDescent="0.35">
      <c r="A633" t="str">
        <f t="shared" si="19"/>
        <v>Wien63</v>
      </c>
      <c r="B633">
        <v>633</v>
      </c>
      <c r="C633" s="61" t="s">
        <v>33</v>
      </c>
      <c r="D633" s="61" t="s">
        <v>103</v>
      </c>
      <c r="E633" s="62">
        <v>15478126</v>
      </c>
      <c r="F633" s="62">
        <v>20311312</v>
      </c>
      <c r="G633" s="62">
        <v>22338140</v>
      </c>
      <c r="H633" s="62">
        <v>27278927</v>
      </c>
      <c r="I633" s="62">
        <v>32434066</v>
      </c>
      <c r="J633" s="62">
        <v>36392845</v>
      </c>
      <c r="K633" s="62">
        <v>33050534</v>
      </c>
      <c r="L633" s="62">
        <v>36669187</v>
      </c>
      <c r="M633" s="62">
        <v>34578087</v>
      </c>
      <c r="N633" s="62">
        <v>37389458</v>
      </c>
      <c r="O633" s="62">
        <v>73635664</v>
      </c>
      <c r="P633" s="62">
        <v>41506065</v>
      </c>
      <c r="Q633" s="62">
        <v>45020049</v>
      </c>
      <c r="R633" s="62">
        <v>31284272</v>
      </c>
      <c r="S633" s="62">
        <v>31293735</v>
      </c>
    </row>
    <row r="634" spans="1:19" ht="14.5" x14ac:dyDescent="0.35">
      <c r="A634" t="str">
        <f t="shared" si="19"/>
        <v>Österreich63</v>
      </c>
      <c r="B634">
        <v>634</v>
      </c>
      <c r="C634" s="61" t="s">
        <v>34</v>
      </c>
      <c r="D634" s="61" t="s">
        <v>103</v>
      </c>
      <c r="E634" s="62">
        <v>198584069</v>
      </c>
      <c r="F634" s="62">
        <v>222100103</v>
      </c>
      <c r="G634" s="62">
        <v>221593337</v>
      </c>
      <c r="H634" s="62">
        <v>248896268</v>
      </c>
      <c r="I634" s="62">
        <v>289751398</v>
      </c>
      <c r="J634" s="62">
        <v>312083204</v>
      </c>
      <c r="K634" s="62">
        <v>329987174</v>
      </c>
      <c r="L634" s="62">
        <v>322099221</v>
      </c>
      <c r="M634" s="62">
        <v>312532560</v>
      </c>
      <c r="N634" s="62">
        <v>317209149</v>
      </c>
      <c r="O634" s="62">
        <v>564590622</v>
      </c>
      <c r="P634" s="62">
        <v>382717907</v>
      </c>
      <c r="Q634" s="62">
        <v>408613765</v>
      </c>
      <c r="R634" s="62">
        <v>320545625</v>
      </c>
      <c r="S634" s="62">
        <v>323892190</v>
      </c>
    </row>
    <row r="635" spans="1:19" ht="14.5" x14ac:dyDescent="0.35">
      <c r="A635" t="str">
        <f t="shared" si="19"/>
        <v>Burgenland64</v>
      </c>
      <c r="B635">
        <v>635</v>
      </c>
      <c r="C635" s="61" t="s">
        <v>25</v>
      </c>
      <c r="D635" s="61" t="s">
        <v>104</v>
      </c>
      <c r="E635" s="62">
        <v>2579294</v>
      </c>
      <c r="F635" s="62">
        <v>3167150</v>
      </c>
      <c r="G635" s="62">
        <v>3864433</v>
      </c>
      <c r="H635" s="62">
        <v>4164493</v>
      </c>
      <c r="I635" s="62">
        <v>4441142</v>
      </c>
      <c r="J635" s="62">
        <v>11135005</v>
      </c>
      <c r="K635" s="62">
        <v>15841014</v>
      </c>
      <c r="L635" s="62">
        <v>23560481</v>
      </c>
      <c r="M635" s="62">
        <v>28304504</v>
      </c>
      <c r="N635" s="62">
        <v>27669085</v>
      </c>
      <c r="O635" s="62">
        <v>22483598</v>
      </c>
      <c r="P635" s="62">
        <v>26443705</v>
      </c>
      <c r="Q635" s="62">
        <v>50762581</v>
      </c>
      <c r="R635" s="62">
        <v>50170814</v>
      </c>
      <c r="S635" s="62">
        <v>27808515</v>
      </c>
    </row>
    <row r="636" spans="1:19" ht="14.5" x14ac:dyDescent="0.35">
      <c r="A636" t="str">
        <f t="shared" si="19"/>
        <v>Kärnten64</v>
      </c>
      <c r="B636">
        <v>636</v>
      </c>
      <c r="C636" s="61" t="s">
        <v>26</v>
      </c>
      <c r="D636" s="61" t="s">
        <v>104</v>
      </c>
      <c r="E636" s="62">
        <v>78420696</v>
      </c>
      <c r="F636" s="62">
        <v>87956483</v>
      </c>
      <c r="G636" s="62">
        <v>88477567</v>
      </c>
      <c r="H636" s="62">
        <v>95493320</v>
      </c>
      <c r="I636" s="62">
        <v>107875773</v>
      </c>
      <c r="J636" s="62">
        <v>102346084</v>
      </c>
      <c r="K636" s="62">
        <v>108829431</v>
      </c>
      <c r="L636" s="62">
        <v>106415619</v>
      </c>
      <c r="M636" s="62">
        <v>109429678</v>
      </c>
      <c r="N636" s="62">
        <v>120222550</v>
      </c>
      <c r="O636" s="62">
        <v>99578406</v>
      </c>
      <c r="P636" s="62">
        <v>28293850</v>
      </c>
      <c r="Q636" s="62">
        <v>54455117</v>
      </c>
      <c r="R636" s="62">
        <v>51826293</v>
      </c>
      <c r="S636" s="62">
        <v>46165253</v>
      </c>
    </row>
    <row r="637" spans="1:19" ht="14.5" x14ac:dyDescent="0.35">
      <c r="A637" t="str">
        <f t="shared" si="19"/>
        <v>Niederösterreich64</v>
      </c>
      <c r="B637">
        <v>637</v>
      </c>
      <c r="C637" s="61" t="s">
        <v>27</v>
      </c>
      <c r="D637" s="61" t="s">
        <v>104</v>
      </c>
      <c r="E637" s="62">
        <v>14653492</v>
      </c>
      <c r="F637" s="62">
        <v>12088163</v>
      </c>
      <c r="G637" s="62">
        <v>12184244</v>
      </c>
      <c r="H637" s="62">
        <v>14274544</v>
      </c>
      <c r="I637" s="62">
        <v>17721481</v>
      </c>
      <c r="J637" s="62">
        <v>19849795</v>
      </c>
      <c r="K637" s="62">
        <v>23440220</v>
      </c>
      <c r="L637" s="62">
        <v>23313432</v>
      </c>
      <c r="M637" s="62">
        <v>26552904</v>
      </c>
      <c r="N637" s="62">
        <v>30817484</v>
      </c>
      <c r="O637" s="62">
        <v>33380704</v>
      </c>
      <c r="P637" s="62">
        <v>43912405</v>
      </c>
      <c r="Q637" s="62">
        <v>53153925</v>
      </c>
      <c r="R637" s="62">
        <v>76748982</v>
      </c>
      <c r="S637" s="62">
        <v>56206759</v>
      </c>
    </row>
    <row r="638" spans="1:19" ht="14.5" x14ac:dyDescent="0.35">
      <c r="A638" t="str">
        <f t="shared" si="19"/>
        <v>Oberösterreich64</v>
      </c>
      <c r="B638">
        <v>638</v>
      </c>
      <c r="C638" s="61" t="s">
        <v>28</v>
      </c>
      <c r="D638" s="61" t="s">
        <v>104</v>
      </c>
      <c r="E638" s="62">
        <v>173515411</v>
      </c>
      <c r="F638" s="62">
        <v>195127752</v>
      </c>
      <c r="G638" s="62">
        <v>197666687</v>
      </c>
      <c r="H638" s="62">
        <v>169687294</v>
      </c>
      <c r="I638" s="62">
        <v>169841382</v>
      </c>
      <c r="J638" s="62">
        <v>150725802</v>
      </c>
      <c r="K638" s="62">
        <v>145440418</v>
      </c>
      <c r="L638" s="62">
        <v>152704313</v>
      </c>
      <c r="M638" s="62">
        <v>171787039</v>
      </c>
      <c r="N638" s="62">
        <v>193166118</v>
      </c>
      <c r="O638" s="62">
        <v>159407259</v>
      </c>
      <c r="P638" s="62">
        <v>178397127</v>
      </c>
      <c r="Q638" s="62">
        <v>215143736</v>
      </c>
      <c r="R638" s="62">
        <v>232450807</v>
      </c>
      <c r="S638" s="62">
        <v>239977348</v>
      </c>
    </row>
    <row r="639" spans="1:19" ht="14.5" x14ac:dyDescent="0.35">
      <c r="A639" t="str">
        <f t="shared" si="19"/>
        <v>Salzburg64</v>
      </c>
      <c r="B639">
        <v>639</v>
      </c>
      <c r="C639" s="61" t="s">
        <v>29</v>
      </c>
      <c r="D639" s="61" t="s">
        <v>104</v>
      </c>
      <c r="E639" s="62">
        <v>174558064</v>
      </c>
      <c r="F639" s="62">
        <v>204515676</v>
      </c>
      <c r="G639" s="62">
        <v>186763478</v>
      </c>
      <c r="H639" s="62">
        <v>222524333</v>
      </c>
      <c r="I639" s="62">
        <v>251674738</v>
      </c>
      <c r="J639" s="62">
        <v>251355108</v>
      </c>
      <c r="K639" s="62">
        <v>239246286</v>
      </c>
      <c r="L639" s="62">
        <v>238388335</v>
      </c>
      <c r="M639" s="62">
        <v>264635642</v>
      </c>
      <c r="N639" s="62">
        <v>287594098</v>
      </c>
      <c r="O639" s="62">
        <v>233733952</v>
      </c>
      <c r="P639" s="62">
        <v>214111969</v>
      </c>
      <c r="Q639" s="62">
        <v>291525425</v>
      </c>
      <c r="R639" s="62">
        <v>304282691</v>
      </c>
      <c r="S639" s="62">
        <v>256670840</v>
      </c>
    </row>
    <row r="640" spans="1:19" ht="14.5" x14ac:dyDescent="0.35">
      <c r="A640" t="str">
        <f t="shared" si="19"/>
        <v>Steiermark64</v>
      </c>
      <c r="B640">
        <v>640</v>
      </c>
      <c r="C640" s="61" t="s">
        <v>30</v>
      </c>
      <c r="D640" s="61" t="s">
        <v>104</v>
      </c>
      <c r="E640" s="62">
        <v>62478117</v>
      </c>
      <c r="F640" s="62">
        <v>109867578</v>
      </c>
      <c r="G640" s="62">
        <v>98076632</v>
      </c>
      <c r="H640" s="62">
        <v>110739106</v>
      </c>
      <c r="I640" s="62">
        <v>125166661</v>
      </c>
      <c r="J640" s="62">
        <v>130916997</v>
      </c>
      <c r="K640" s="62">
        <v>94593645</v>
      </c>
      <c r="L640" s="62">
        <v>88266709</v>
      </c>
      <c r="M640" s="62">
        <v>98493328</v>
      </c>
      <c r="N640" s="62">
        <v>137314656</v>
      </c>
      <c r="O640" s="62">
        <v>91684253</v>
      </c>
      <c r="P640" s="62">
        <v>119720227</v>
      </c>
      <c r="Q640" s="62">
        <v>160667274</v>
      </c>
      <c r="R640" s="62">
        <v>141828174</v>
      </c>
      <c r="S640" s="62">
        <v>124346809</v>
      </c>
    </row>
    <row r="641" spans="1:19" ht="14.5" x14ac:dyDescent="0.35">
      <c r="A641" t="str">
        <f t="shared" si="19"/>
        <v>Tirol64</v>
      </c>
      <c r="B641">
        <v>641</v>
      </c>
      <c r="C641" s="61" t="s">
        <v>31</v>
      </c>
      <c r="D641" s="61" t="s">
        <v>104</v>
      </c>
      <c r="E641" s="62">
        <v>34654051</v>
      </c>
      <c r="F641" s="62">
        <v>38589868</v>
      </c>
      <c r="G641" s="62">
        <v>35547055</v>
      </c>
      <c r="H641" s="62">
        <v>35302068</v>
      </c>
      <c r="I641" s="62">
        <v>42638894</v>
      </c>
      <c r="J641" s="62">
        <v>38364862</v>
      </c>
      <c r="K641" s="62">
        <v>39511261</v>
      </c>
      <c r="L641" s="62">
        <v>43579466</v>
      </c>
      <c r="M641" s="62">
        <v>46955676</v>
      </c>
      <c r="N641" s="62">
        <v>61243975</v>
      </c>
      <c r="O641" s="62">
        <v>56892497</v>
      </c>
      <c r="P641" s="62">
        <v>76708333</v>
      </c>
      <c r="Q641" s="62">
        <v>142070718</v>
      </c>
      <c r="R641" s="62">
        <v>160852645</v>
      </c>
      <c r="S641" s="62">
        <v>144233780</v>
      </c>
    </row>
    <row r="642" spans="1:19" ht="14.5" x14ac:dyDescent="0.35">
      <c r="A642" t="str">
        <f t="shared" si="19"/>
        <v>Vorarlberg64</v>
      </c>
      <c r="B642">
        <v>642</v>
      </c>
      <c r="C642" s="61" t="s">
        <v>32</v>
      </c>
      <c r="D642" s="61" t="s">
        <v>104</v>
      </c>
      <c r="E642" s="62">
        <v>14806137</v>
      </c>
      <c r="F642" s="62">
        <v>12120728</v>
      </c>
      <c r="G642" s="62">
        <v>12334122</v>
      </c>
      <c r="H642" s="62">
        <v>13859940</v>
      </c>
      <c r="I642" s="62">
        <v>14603411</v>
      </c>
      <c r="J642" s="62">
        <v>16879562</v>
      </c>
      <c r="K642" s="62">
        <v>24048246</v>
      </c>
      <c r="L642" s="62">
        <v>20218093</v>
      </c>
      <c r="M642" s="62">
        <v>20608714</v>
      </c>
      <c r="N642" s="62">
        <v>23764288</v>
      </c>
      <c r="O642" s="62">
        <v>21636804</v>
      </c>
      <c r="P642" s="62">
        <v>30739128</v>
      </c>
      <c r="Q642" s="62">
        <v>38199557</v>
      </c>
      <c r="R642" s="62">
        <v>36660408</v>
      </c>
      <c r="S642" s="62">
        <v>36375757</v>
      </c>
    </row>
    <row r="643" spans="1:19" ht="14.5" x14ac:dyDescent="0.35">
      <c r="A643" t="str">
        <f t="shared" si="19"/>
        <v>Wien64</v>
      </c>
      <c r="B643">
        <v>643</v>
      </c>
      <c r="C643" s="61" t="s">
        <v>33</v>
      </c>
      <c r="D643" s="61" t="s">
        <v>104</v>
      </c>
      <c r="E643" s="62">
        <v>16769479</v>
      </c>
      <c r="F643" s="62">
        <v>22343377</v>
      </c>
      <c r="G643" s="62">
        <v>23777025</v>
      </c>
      <c r="H643" s="62">
        <v>58788567</v>
      </c>
      <c r="I643" s="62">
        <v>57875674</v>
      </c>
      <c r="J643" s="62">
        <v>73643633</v>
      </c>
      <c r="K643" s="62">
        <v>70329445</v>
      </c>
      <c r="L643" s="62">
        <v>69492994</v>
      </c>
      <c r="M643" s="62">
        <v>82651192</v>
      </c>
      <c r="N643" s="62">
        <v>89009309</v>
      </c>
      <c r="O643" s="62">
        <v>89235322</v>
      </c>
      <c r="P643" s="62">
        <v>128581992</v>
      </c>
      <c r="Q643" s="62">
        <v>132588243</v>
      </c>
      <c r="R643" s="62">
        <v>105033326</v>
      </c>
      <c r="S643" s="62">
        <v>120221708</v>
      </c>
    </row>
    <row r="644" spans="1:19" ht="14.5" x14ac:dyDescent="0.35">
      <c r="A644" t="str">
        <f t="shared" si="19"/>
        <v>Österreich64</v>
      </c>
      <c r="B644">
        <v>644</v>
      </c>
      <c r="C644" s="61" t="s">
        <v>34</v>
      </c>
      <c r="D644" s="61" t="s">
        <v>104</v>
      </c>
      <c r="E644" s="62">
        <v>572434741</v>
      </c>
      <c r="F644" s="62">
        <v>685776775</v>
      </c>
      <c r="G644" s="62">
        <v>658691243</v>
      </c>
      <c r="H644" s="62">
        <v>724833665</v>
      </c>
      <c r="I644" s="62">
        <v>791839156</v>
      </c>
      <c r="J644" s="62">
        <v>795216848</v>
      </c>
      <c r="K644" s="62">
        <v>761279966</v>
      </c>
      <c r="L644" s="62">
        <v>765939442</v>
      </c>
      <c r="M644" s="62">
        <v>849418677</v>
      </c>
      <c r="N644" s="62">
        <v>970801563</v>
      </c>
      <c r="O644" s="62">
        <v>808032795</v>
      </c>
      <c r="P644" s="62">
        <v>846908736</v>
      </c>
      <c r="Q644" s="62">
        <v>1138566576</v>
      </c>
      <c r="R644" s="62">
        <v>1159854140</v>
      </c>
      <c r="S644" s="62">
        <v>1052006769</v>
      </c>
    </row>
    <row r="645" spans="1:19" ht="14.5" x14ac:dyDescent="0.35">
      <c r="A645" t="str">
        <f t="shared" si="19"/>
        <v>Burgenland65</v>
      </c>
      <c r="B645">
        <v>645</v>
      </c>
      <c r="C645" s="61" t="s">
        <v>25</v>
      </c>
      <c r="D645" s="61" t="s">
        <v>105</v>
      </c>
      <c r="E645" s="62">
        <v>338261</v>
      </c>
      <c r="F645" s="62">
        <v>358995</v>
      </c>
      <c r="G645" s="62">
        <v>315155</v>
      </c>
      <c r="H645" s="62">
        <v>380898</v>
      </c>
      <c r="I645" s="62">
        <v>417446</v>
      </c>
      <c r="J645" s="62">
        <v>399178</v>
      </c>
      <c r="K645" s="62">
        <v>488327</v>
      </c>
      <c r="L645" s="62">
        <v>348548</v>
      </c>
      <c r="M645" s="62">
        <v>397086</v>
      </c>
      <c r="N645" s="62">
        <v>378819</v>
      </c>
      <c r="O645" s="62">
        <v>349234</v>
      </c>
      <c r="P645" s="62">
        <v>369422</v>
      </c>
      <c r="Q645" s="62">
        <v>702236</v>
      </c>
      <c r="R645" s="62">
        <v>777226</v>
      </c>
      <c r="S645" s="62">
        <v>775847</v>
      </c>
    </row>
    <row r="646" spans="1:19" ht="14.5" x14ac:dyDescent="0.35">
      <c r="A646" t="str">
        <f t="shared" ref="A646:A709" si="20">C646&amp;D646</f>
        <v>Kärnten65</v>
      </c>
      <c r="B646">
        <v>646</v>
      </c>
      <c r="C646" s="61" t="s">
        <v>26</v>
      </c>
      <c r="D646" s="61" t="s">
        <v>105</v>
      </c>
      <c r="E646" s="62">
        <v>489798</v>
      </c>
      <c r="F646" s="62">
        <v>660032</v>
      </c>
      <c r="G646" s="62">
        <v>716903</v>
      </c>
      <c r="H646" s="62">
        <v>1029199</v>
      </c>
      <c r="I646" s="62">
        <v>852504</v>
      </c>
      <c r="J646" s="62">
        <v>874067</v>
      </c>
      <c r="K646" s="62">
        <v>1065784</v>
      </c>
      <c r="L646" s="62">
        <v>955984</v>
      </c>
      <c r="M646" s="62">
        <v>1217093</v>
      </c>
      <c r="N646" s="62">
        <v>1107278</v>
      </c>
      <c r="O646" s="62">
        <v>1024083</v>
      </c>
      <c r="P646" s="62">
        <v>1011140</v>
      </c>
      <c r="Q646" s="62">
        <v>1533069</v>
      </c>
      <c r="R646" s="62">
        <v>1633966</v>
      </c>
      <c r="S646" s="62">
        <v>1992653</v>
      </c>
    </row>
    <row r="647" spans="1:19" ht="14.5" x14ac:dyDescent="0.35">
      <c r="A647" t="str">
        <f t="shared" si="20"/>
        <v>Niederösterreich65</v>
      </c>
      <c r="B647">
        <v>647</v>
      </c>
      <c r="C647" s="61" t="s">
        <v>27</v>
      </c>
      <c r="D647" s="61" t="s">
        <v>105</v>
      </c>
      <c r="E647" s="62">
        <v>1754943</v>
      </c>
      <c r="F647" s="62">
        <v>2258857</v>
      </c>
      <c r="G647" s="62">
        <v>2099769</v>
      </c>
      <c r="H647" s="62">
        <v>2510835</v>
      </c>
      <c r="I647" s="62">
        <v>2659329</v>
      </c>
      <c r="J647" s="62">
        <v>3046309</v>
      </c>
      <c r="K647" s="62">
        <v>3482765</v>
      </c>
      <c r="L647" s="62">
        <v>3564458</v>
      </c>
      <c r="M647" s="62">
        <v>3982292</v>
      </c>
      <c r="N647" s="62">
        <v>5366815</v>
      </c>
      <c r="O647" s="62">
        <v>6042851</v>
      </c>
      <c r="P647" s="62">
        <v>8388107</v>
      </c>
      <c r="Q647" s="62">
        <v>11779981</v>
      </c>
      <c r="R647" s="62">
        <v>12192447</v>
      </c>
      <c r="S647" s="62">
        <v>8828332</v>
      </c>
    </row>
    <row r="648" spans="1:19" ht="14.5" x14ac:dyDescent="0.35">
      <c r="A648" t="str">
        <f t="shared" si="20"/>
        <v>Oberösterreich65</v>
      </c>
      <c r="B648">
        <v>648</v>
      </c>
      <c r="C648" s="61" t="s">
        <v>28</v>
      </c>
      <c r="D648" s="61" t="s">
        <v>105</v>
      </c>
      <c r="E648" s="62">
        <v>17566813</v>
      </c>
      <c r="F648" s="62">
        <v>20990031</v>
      </c>
      <c r="G648" s="62">
        <v>14285137</v>
      </c>
      <c r="H648" s="62">
        <v>19050003</v>
      </c>
      <c r="I648" s="62">
        <v>17234158</v>
      </c>
      <c r="J648" s="62">
        <v>23723992</v>
      </c>
      <c r="K648" s="62">
        <v>33297535</v>
      </c>
      <c r="L648" s="62">
        <v>43414296</v>
      </c>
      <c r="M648" s="62">
        <v>54532635</v>
      </c>
      <c r="N648" s="62">
        <v>44425144</v>
      </c>
      <c r="O648" s="62">
        <v>37758923</v>
      </c>
      <c r="P648" s="62">
        <v>30860329</v>
      </c>
      <c r="Q648" s="62">
        <v>38374669</v>
      </c>
      <c r="R648" s="62">
        <v>39745812</v>
      </c>
      <c r="S648" s="62">
        <v>33409098</v>
      </c>
    </row>
    <row r="649" spans="1:19" ht="14.5" x14ac:dyDescent="0.35">
      <c r="A649" t="str">
        <f t="shared" si="20"/>
        <v>Salzburg65</v>
      </c>
      <c r="B649">
        <v>649</v>
      </c>
      <c r="C649" s="61" t="s">
        <v>29</v>
      </c>
      <c r="D649" s="61" t="s">
        <v>105</v>
      </c>
      <c r="E649" s="62">
        <v>2494550</v>
      </c>
      <c r="F649" s="62">
        <v>3936324</v>
      </c>
      <c r="G649" s="62">
        <v>3667892</v>
      </c>
      <c r="H649" s="62">
        <v>4968785</v>
      </c>
      <c r="I649" s="62">
        <v>12883909</v>
      </c>
      <c r="J649" s="62">
        <v>12301095</v>
      </c>
      <c r="K649" s="62">
        <v>11574712</v>
      </c>
      <c r="L649" s="62">
        <v>13378530</v>
      </c>
      <c r="M649" s="62">
        <v>14926033</v>
      </c>
      <c r="N649" s="62">
        <v>18678041</v>
      </c>
      <c r="O649" s="62">
        <v>15341685</v>
      </c>
      <c r="P649" s="62">
        <v>9979435</v>
      </c>
      <c r="Q649" s="62">
        <v>25589222</v>
      </c>
      <c r="R649" s="62">
        <v>30100366</v>
      </c>
      <c r="S649" s="62">
        <v>30248906</v>
      </c>
    </row>
    <row r="650" spans="1:19" ht="14.5" x14ac:dyDescent="0.35">
      <c r="A650" t="str">
        <f t="shared" si="20"/>
        <v>Steiermark65</v>
      </c>
      <c r="B650">
        <v>650</v>
      </c>
      <c r="C650" s="61" t="s">
        <v>30</v>
      </c>
      <c r="D650" s="61" t="s">
        <v>105</v>
      </c>
      <c r="E650" s="62">
        <v>982876</v>
      </c>
      <c r="F650" s="62">
        <v>1293390</v>
      </c>
      <c r="G650" s="62">
        <v>1342337</v>
      </c>
      <c r="H650" s="62">
        <v>1565986</v>
      </c>
      <c r="I650" s="62">
        <v>1822549</v>
      </c>
      <c r="J650" s="62">
        <v>2046093</v>
      </c>
      <c r="K650" s="62">
        <v>2144998</v>
      </c>
      <c r="L650" s="62">
        <v>2217794</v>
      </c>
      <c r="M650" s="62">
        <v>2510260</v>
      </c>
      <c r="N650" s="62">
        <v>3182340</v>
      </c>
      <c r="O650" s="62">
        <v>3189772</v>
      </c>
      <c r="P650" s="62">
        <v>4912604</v>
      </c>
      <c r="Q650" s="62">
        <v>8832012</v>
      </c>
      <c r="R650" s="62">
        <v>10571905</v>
      </c>
      <c r="S650" s="62">
        <v>7527737</v>
      </c>
    </row>
    <row r="651" spans="1:19" ht="14.5" x14ac:dyDescent="0.35">
      <c r="A651" t="str">
        <f t="shared" si="20"/>
        <v>Tirol65</v>
      </c>
      <c r="B651">
        <v>651</v>
      </c>
      <c r="C651" s="61" t="s">
        <v>31</v>
      </c>
      <c r="D651" s="61" t="s">
        <v>105</v>
      </c>
      <c r="E651" s="62">
        <v>1698060</v>
      </c>
      <c r="F651" s="62">
        <v>1990890</v>
      </c>
      <c r="G651" s="62">
        <v>1982156</v>
      </c>
      <c r="H651" s="62">
        <v>2231449</v>
      </c>
      <c r="I651" s="62">
        <v>2219378</v>
      </c>
      <c r="J651" s="62">
        <v>2225145</v>
      </c>
      <c r="K651" s="62">
        <v>2506921</v>
      </c>
      <c r="L651" s="62">
        <v>2483066</v>
      </c>
      <c r="M651" s="62">
        <v>2591532</v>
      </c>
      <c r="N651" s="62">
        <v>3120937</v>
      </c>
      <c r="O651" s="62">
        <v>2405464</v>
      </c>
      <c r="P651" s="62">
        <v>3328730</v>
      </c>
      <c r="Q651" s="62">
        <v>6937364</v>
      </c>
      <c r="R651" s="62">
        <v>6916942</v>
      </c>
      <c r="S651" s="62">
        <v>6923819</v>
      </c>
    </row>
    <row r="652" spans="1:19" ht="14.5" x14ac:dyDescent="0.35">
      <c r="A652" t="str">
        <f t="shared" si="20"/>
        <v>Vorarlberg65</v>
      </c>
      <c r="B652">
        <v>652</v>
      </c>
      <c r="C652" s="61" t="s">
        <v>32</v>
      </c>
      <c r="D652" s="61" t="s">
        <v>105</v>
      </c>
      <c r="E652" s="62">
        <v>6494465</v>
      </c>
      <c r="F652" s="62">
        <v>5645564</v>
      </c>
      <c r="G652" s="62">
        <v>5348661</v>
      </c>
      <c r="H652" s="62">
        <v>5839236</v>
      </c>
      <c r="I652" s="62">
        <v>5644365</v>
      </c>
      <c r="J652" s="62">
        <v>6337828</v>
      </c>
      <c r="K652" s="62">
        <v>6681345</v>
      </c>
      <c r="L652" s="62">
        <v>7599002</v>
      </c>
      <c r="M652" s="62">
        <v>8115216</v>
      </c>
      <c r="N652" s="62">
        <v>10347185</v>
      </c>
      <c r="O652" s="62">
        <v>10996447</v>
      </c>
      <c r="P652" s="62">
        <v>18065844</v>
      </c>
      <c r="Q652" s="62">
        <v>19045708</v>
      </c>
      <c r="R652" s="62">
        <v>19403471</v>
      </c>
      <c r="S652" s="62">
        <v>21648601</v>
      </c>
    </row>
    <row r="653" spans="1:19" ht="14.5" x14ac:dyDescent="0.35">
      <c r="A653" t="str">
        <f t="shared" si="20"/>
        <v>Wien65</v>
      </c>
      <c r="B653">
        <v>653</v>
      </c>
      <c r="C653" s="61" t="s">
        <v>33</v>
      </c>
      <c r="D653" s="61" t="s">
        <v>105</v>
      </c>
      <c r="E653" s="62">
        <v>2246059</v>
      </c>
      <c r="F653" s="62">
        <v>3262443</v>
      </c>
      <c r="G653" s="62">
        <v>3284750</v>
      </c>
      <c r="H653" s="62">
        <v>3719554</v>
      </c>
      <c r="I653" s="62">
        <v>4361935</v>
      </c>
      <c r="J653" s="62">
        <v>4691685</v>
      </c>
      <c r="K653" s="62">
        <v>5264919</v>
      </c>
      <c r="L653" s="62">
        <v>5817105</v>
      </c>
      <c r="M653" s="62">
        <v>5838903</v>
      </c>
      <c r="N653" s="62">
        <v>6566341</v>
      </c>
      <c r="O653" s="62">
        <v>5195350</v>
      </c>
      <c r="P653" s="62">
        <v>5823598</v>
      </c>
      <c r="Q653" s="62">
        <v>8110466</v>
      </c>
      <c r="R653" s="62">
        <v>8243435</v>
      </c>
      <c r="S653" s="62">
        <v>10790346</v>
      </c>
    </row>
    <row r="654" spans="1:19" ht="14.5" x14ac:dyDescent="0.35">
      <c r="A654" t="str">
        <f t="shared" si="20"/>
        <v>Österreich65</v>
      </c>
      <c r="B654">
        <v>654</v>
      </c>
      <c r="C654" s="61" t="s">
        <v>34</v>
      </c>
      <c r="D654" s="61" t="s">
        <v>105</v>
      </c>
      <c r="E654" s="62">
        <v>34065825</v>
      </c>
      <c r="F654" s="62">
        <v>40396526</v>
      </c>
      <c r="G654" s="62">
        <v>33042760</v>
      </c>
      <c r="H654" s="62">
        <v>41295945</v>
      </c>
      <c r="I654" s="62">
        <v>48095573</v>
      </c>
      <c r="J654" s="62">
        <v>55645392</v>
      </c>
      <c r="K654" s="62">
        <v>66507306</v>
      </c>
      <c r="L654" s="62">
        <v>79778783</v>
      </c>
      <c r="M654" s="62">
        <v>94111050</v>
      </c>
      <c r="N654" s="62">
        <v>93172900</v>
      </c>
      <c r="O654" s="62">
        <v>82303809</v>
      </c>
      <c r="P654" s="62">
        <v>82739209</v>
      </c>
      <c r="Q654" s="62">
        <v>120904727</v>
      </c>
      <c r="R654" s="62">
        <v>129585570</v>
      </c>
      <c r="S654" s="62">
        <v>122145339</v>
      </c>
    </row>
    <row r="655" spans="1:19" ht="14.5" x14ac:dyDescent="0.35">
      <c r="A655" t="str">
        <f t="shared" si="20"/>
        <v>Burgenland66</v>
      </c>
      <c r="B655">
        <v>655</v>
      </c>
      <c r="C655" s="61" t="s">
        <v>25</v>
      </c>
      <c r="D655" s="61" t="s">
        <v>106</v>
      </c>
      <c r="E655" s="62">
        <v>33455</v>
      </c>
      <c r="F655" s="62">
        <v>111096</v>
      </c>
      <c r="G655" s="62">
        <v>76759</v>
      </c>
      <c r="H655" s="62">
        <v>112618</v>
      </c>
      <c r="I655" s="62">
        <v>127995</v>
      </c>
      <c r="J655" s="62">
        <v>88419</v>
      </c>
      <c r="K655" s="62">
        <v>104060</v>
      </c>
      <c r="L655" s="62">
        <v>93597</v>
      </c>
      <c r="M655" s="62">
        <v>128864</v>
      </c>
      <c r="N655" s="62">
        <v>128165</v>
      </c>
      <c r="O655" s="62">
        <v>111137</v>
      </c>
      <c r="P655" s="62">
        <v>146668</v>
      </c>
      <c r="Q655" s="62">
        <v>489807</v>
      </c>
      <c r="R655" s="62">
        <v>255683</v>
      </c>
      <c r="S655" s="62">
        <v>117350</v>
      </c>
    </row>
    <row r="656" spans="1:19" ht="14.5" x14ac:dyDescent="0.35">
      <c r="A656" t="str">
        <f t="shared" si="20"/>
        <v>Kärnten66</v>
      </c>
      <c r="B656">
        <v>656</v>
      </c>
      <c r="C656" s="61" t="s">
        <v>26</v>
      </c>
      <c r="D656" s="61" t="s">
        <v>106</v>
      </c>
      <c r="E656" s="62">
        <v>44311</v>
      </c>
      <c r="F656" s="62">
        <v>152090</v>
      </c>
      <c r="G656" s="62">
        <v>137714</v>
      </c>
      <c r="H656" s="62">
        <v>251528</v>
      </c>
      <c r="I656" s="62">
        <v>282535</v>
      </c>
      <c r="J656" s="62">
        <v>203825</v>
      </c>
      <c r="K656" s="62">
        <v>277160</v>
      </c>
      <c r="L656" s="62">
        <v>236585</v>
      </c>
      <c r="M656" s="62">
        <v>301915</v>
      </c>
      <c r="N656" s="62">
        <v>273571</v>
      </c>
      <c r="O656" s="62">
        <v>212308</v>
      </c>
      <c r="P656" s="62">
        <v>290957</v>
      </c>
      <c r="Q656" s="62">
        <v>689030</v>
      </c>
      <c r="R656" s="62">
        <v>450088</v>
      </c>
      <c r="S656" s="62">
        <v>239311</v>
      </c>
    </row>
    <row r="657" spans="1:19" ht="14.5" x14ac:dyDescent="0.35">
      <c r="A657" t="str">
        <f t="shared" si="20"/>
        <v>Niederösterreich66</v>
      </c>
      <c r="B657">
        <v>657</v>
      </c>
      <c r="C657" s="61" t="s">
        <v>27</v>
      </c>
      <c r="D657" s="61" t="s">
        <v>106</v>
      </c>
      <c r="E657" s="62">
        <v>585056</v>
      </c>
      <c r="F657" s="62">
        <v>1408908</v>
      </c>
      <c r="G657" s="62">
        <v>999752</v>
      </c>
      <c r="H657" s="62">
        <v>1443966</v>
      </c>
      <c r="I657" s="62">
        <v>2568539</v>
      </c>
      <c r="J657" s="62">
        <v>1253728</v>
      </c>
      <c r="K657" s="62">
        <v>1024029</v>
      </c>
      <c r="L657" s="62">
        <v>894324</v>
      </c>
      <c r="M657" s="62">
        <v>1171775</v>
      </c>
      <c r="N657" s="62">
        <v>1101740</v>
      </c>
      <c r="O657" s="62">
        <v>767545</v>
      </c>
      <c r="P657" s="62">
        <v>1116912</v>
      </c>
      <c r="Q657" s="62">
        <v>2735336</v>
      </c>
      <c r="R657" s="62">
        <v>1826885</v>
      </c>
      <c r="S657" s="62">
        <v>1310365</v>
      </c>
    </row>
    <row r="658" spans="1:19" ht="14.5" x14ac:dyDescent="0.35">
      <c r="A658" t="str">
        <f t="shared" si="20"/>
        <v>Oberösterreich66</v>
      </c>
      <c r="B658">
        <v>658</v>
      </c>
      <c r="C658" s="61" t="s">
        <v>28</v>
      </c>
      <c r="D658" s="61" t="s">
        <v>106</v>
      </c>
      <c r="E658" s="62">
        <v>22267246</v>
      </c>
      <c r="F658" s="62">
        <v>26656628</v>
      </c>
      <c r="G658" s="62">
        <v>23312738</v>
      </c>
      <c r="H658" s="62">
        <v>25189235</v>
      </c>
      <c r="I658" s="62">
        <v>26640977</v>
      </c>
      <c r="J658" s="62">
        <v>29350804</v>
      </c>
      <c r="K658" s="62">
        <v>30693378</v>
      </c>
      <c r="L658" s="62">
        <v>36125879</v>
      </c>
      <c r="M658" s="62">
        <v>35893173</v>
      </c>
      <c r="N658" s="62">
        <v>45080570</v>
      </c>
      <c r="O658" s="62">
        <v>38305715</v>
      </c>
      <c r="P658" s="62">
        <v>53720533</v>
      </c>
      <c r="Q658" s="62">
        <v>44583528</v>
      </c>
      <c r="R658" s="62">
        <v>39109958</v>
      </c>
      <c r="S658" s="62">
        <v>41889036</v>
      </c>
    </row>
    <row r="659" spans="1:19" ht="14.5" x14ac:dyDescent="0.35">
      <c r="A659" t="str">
        <f t="shared" si="20"/>
        <v>Salzburg66</v>
      </c>
      <c r="B659">
        <v>659</v>
      </c>
      <c r="C659" s="61" t="s">
        <v>29</v>
      </c>
      <c r="D659" s="61" t="s">
        <v>106</v>
      </c>
      <c r="E659" s="62">
        <v>1894385</v>
      </c>
      <c r="F659" s="62">
        <v>1606468</v>
      </c>
      <c r="G659" s="62">
        <v>1374969</v>
      </c>
      <c r="H659" s="62">
        <v>1711153</v>
      </c>
      <c r="I659" s="62">
        <v>2536078</v>
      </c>
      <c r="J659" s="62">
        <v>1785092</v>
      </c>
      <c r="K659" s="62">
        <v>2007469</v>
      </c>
      <c r="L659" s="62">
        <v>1241229</v>
      </c>
      <c r="M659" s="62">
        <v>2301011</v>
      </c>
      <c r="N659" s="62">
        <v>1871812</v>
      </c>
      <c r="O659" s="62">
        <v>2411696</v>
      </c>
      <c r="P659" s="62">
        <v>4444440</v>
      </c>
      <c r="Q659" s="62">
        <v>3666081</v>
      </c>
      <c r="R659" s="62">
        <v>2751038</v>
      </c>
      <c r="S659" s="62">
        <v>3001978</v>
      </c>
    </row>
    <row r="660" spans="1:19" ht="14.5" x14ac:dyDescent="0.35">
      <c r="A660" t="str">
        <f t="shared" si="20"/>
        <v>Steiermark66</v>
      </c>
      <c r="B660">
        <v>660</v>
      </c>
      <c r="C660" s="61" t="s">
        <v>30</v>
      </c>
      <c r="D660" s="61" t="s">
        <v>106</v>
      </c>
      <c r="E660" s="62">
        <v>233264</v>
      </c>
      <c r="F660" s="62">
        <v>467071</v>
      </c>
      <c r="G660" s="62">
        <v>311768</v>
      </c>
      <c r="H660" s="62">
        <v>508617</v>
      </c>
      <c r="I660" s="62">
        <v>632565</v>
      </c>
      <c r="J660" s="62">
        <v>473043</v>
      </c>
      <c r="K660" s="62">
        <v>635888</v>
      </c>
      <c r="L660" s="62">
        <v>621824</v>
      </c>
      <c r="M660" s="62">
        <v>705501</v>
      </c>
      <c r="N660" s="62">
        <v>688718</v>
      </c>
      <c r="O660" s="62">
        <v>512822</v>
      </c>
      <c r="P660" s="62">
        <v>758619</v>
      </c>
      <c r="Q660" s="62">
        <v>1638739</v>
      </c>
      <c r="R660" s="62">
        <v>1194999</v>
      </c>
      <c r="S660" s="62">
        <v>681034</v>
      </c>
    </row>
    <row r="661" spans="1:19" ht="14.5" x14ac:dyDescent="0.35">
      <c r="A661" t="str">
        <f t="shared" si="20"/>
        <v>Tirol66</v>
      </c>
      <c r="B661">
        <v>661</v>
      </c>
      <c r="C661" s="61" t="s">
        <v>31</v>
      </c>
      <c r="D661" s="61" t="s">
        <v>106</v>
      </c>
      <c r="E661" s="62">
        <v>386980</v>
      </c>
      <c r="F661" s="62">
        <v>524007</v>
      </c>
      <c r="G661" s="62">
        <v>396703</v>
      </c>
      <c r="H661" s="62">
        <v>493323</v>
      </c>
      <c r="I661" s="62">
        <v>500372</v>
      </c>
      <c r="J661" s="62">
        <v>459002</v>
      </c>
      <c r="K661" s="62">
        <v>440505</v>
      </c>
      <c r="L661" s="62">
        <v>402507</v>
      </c>
      <c r="M661" s="62">
        <v>582255</v>
      </c>
      <c r="N661" s="62">
        <v>489214</v>
      </c>
      <c r="O661" s="62">
        <v>399252</v>
      </c>
      <c r="P661" s="62">
        <v>569133</v>
      </c>
      <c r="Q661" s="62">
        <v>1054955</v>
      </c>
      <c r="R661" s="62">
        <v>779910</v>
      </c>
      <c r="S661" s="62">
        <v>452698</v>
      </c>
    </row>
    <row r="662" spans="1:19" ht="14.5" x14ac:dyDescent="0.35">
      <c r="A662" t="str">
        <f t="shared" si="20"/>
        <v>Vorarlberg66</v>
      </c>
      <c r="B662">
        <v>662</v>
      </c>
      <c r="C662" s="61" t="s">
        <v>32</v>
      </c>
      <c r="D662" s="61" t="s">
        <v>106</v>
      </c>
      <c r="E662" s="62">
        <v>404386</v>
      </c>
      <c r="F662" s="62">
        <v>489491</v>
      </c>
      <c r="G662" s="62">
        <v>398897</v>
      </c>
      <c r="H662" s="62">
        <v>412958</v>
      </c>
      <c r="I662" s="62">
        <v>416008</v>
      </c>
      <c r="J662" s="62">
        <v>478411</v>
      </c>
      <c r="K662" s="62">
        <v>393677</v>
      </c>
      <c r="L662" s="62">
        <v>400193</v>
      </c>
      <c r="M662" s="62">
        <v>481623</v>
      </c>
      <c r="N662" s="62">
        <v>569074</v>
      </c>
      <c r="O662" s="62">
        <v>507878</v>
      </c>
      <c r="P662" s="62">
        <v>643495</v>
      </c>
      <c r="Q662" s="62">
        <v>1355591</v>
      </c>
      <c r="R662" s="62">
        <v>2420983</v>
      </c>
      <c r="S662" s="62">
        <v>2791570</v>
      </c>
    </row>
    <row r="663" spans="1:19" ht="14.5" x14ac:dyDescent="0.35">
      <c r="A663" t="str">
        <f t="shared" si="20"/>
        <v>Wien66</v>
      </c>
      <c r="B663">
        <v>663</v>
      </c>
      <c r="C663" s="61" t="s">
        <v>33</v>
      </c>
      <c r="D663" s="61" t="s">
        <v>106</v>
      </c>
      <c r="E663" s="62">
        <v>731986</v>
      </c>
      <c r="F663" s="62">
        <v>1314323</v>
      </c>
      <c r="G663" s="62">
        <v>1112019</v>
      </c>
      <c r="H663" s="62">
        <v>1234248</v>
      </c>
      <c r="I663" s="62">
        <v>1417492</v>
      </c>
      <c r="J663" s="62">
        <v>1554665</v>
      </c>
      <c r="K663" s="62">
        <v>1214012</v>
      </c>
      <c r="L663" s="62">
        <v>1362010</v>
      </c>
      <c r="M663" s="62">
        <v>1674181</v>
      </c>
      <c r="N663" s="62">
        <v>1530019</v>
      </c>
      <c r="O663" s="62">
        <v>1544731</v>
      </c>
      <c r="P663" s="62">
        <v>1610437</v>
      </c>
      <c r="Q663" s="62">
        <v>2933671</v>
      </c>
      <c r="R663" s="62">
        <v>1910292</v>
      </c>
      <c r="S663" s="62">
        <v>1373543</v>
      </c>
    </row>
    <row r="664" spans="1:19" ht="14.5" x14ac:dyDescent="0.35">
      <c r="A664" t="str">
        <f t="shared" si="20"/>
        <v>Österreich66</v>
      </c>
      <c r="B664">
        <v>664</v>
      </c>
      <c r="C664" s="61" t="s">
        <v>34</v>
      </c>
      <c r="D664" s="61" t="s">
        <v>106</v>
      </c>
      <c r="E664" s="62">
        <v>26581069</v>
      </c>
      <c r="F664" s="62">
        <v>32730082</v>
      </c>
      <c r="G664" s="62">
        <v>28121319</v>
      </c>
      <c r="H664" s="62">
        <v>31357646</v>
      </c>
      <c r="I664" s="62">
        <v>35122561</v>
      </c>
      <c r="J664" s="62">
        <v>35646989</v>
      </c>
      <c r="K664" s="62">
        <v>36790178</v>
      </c>
      <c r="L664" s="62">
        <v>41378148</v>
      </c>
      <c r="M664" s="62">
        <v>43240298</v>
      </c>
      <c r="N664" s="62">
        <v>51732883</v>
      </c>
      <c r="O664" s="62">
        <v>44773084</v>
      </c>
      <c r="P664" s="62">
        <v>63301194</v>
      </c>
      <c r="Q664" s="62">
        <v>59146738</v>
      </c>
      <c r="R664" s="62">
        <v>50699836</v>
      </c>
      <c r="S664" s="62">
        <v>51856885</v>
      </c>
    </row>
    <row r="665" spans="1:19" ht="14.5" x14ac:dyDescent="0.35">
      <c r="A665" t="str">
        <f t="shared" si="20"/>
        <v>Burgenland67</v>
      </c>
      <c r="B665">
        <v>665</v>
      </c>
      <c r="C665" s="61" t="s">
        <v>25</v>
      </c>
      <c r="D665" s="61" t="s">
        <v>107</v>
      </c>
      <c r="E665" s="62">
        <v>7544089</v>
      </c>
      <c r="F665" s="62">
        <v>1188906</v>
      </c>
      <c r="G665" s="62">
        <v>22704</v>
      </c>
      <c r="H665" s="62">
        <v>23094</v>
      </c>
      <c r="I665" s="62">
        <v>57733</v>
      </c>
      <c r="J665" s="62">
        <v>108847</v>
      </c>
      <c r="K665" s="62">
        <v>182056</v>
      </c>
      <c r="L665" s="62">
        <v>177643</v>
      </c>
      <c r="M665" s="62">
        <v>257646</v>
      </c>
      <c r="N665" s="62">
        <v>637349</v>
      </c>
      <c r="O665" s="62">
        <v>1376120</v>
      </c>
      <c r="P665" s="62">
        <v>1371863</v>
      </c>
      <c r="Q665" s="62">
        <v>1444790</v>
      </c>
      <c r="R665" s="62">
        <v>320472</v>
      </c>
      <c r="S665" s="62">
        <v>181157</v>
      </c>
    </row>
    <row r="666" spans="1:19" ht="14.5" x14ac:dyDescent="0.35">
      <c r="A666" t="str">
        <f t="shared" si="20"/>
        <v>Kärnten67</v>
      </c>
      <c r="B666">
        <v>666</v>
      </c>
      <c r="C666" s="61" t="s">
        <v>26</v>
      </c>
      <c r="D666" s="61" t="s">
        <v>107</v>
      </c>
      <c r="E666" s="62">
        <v>73801</v>
      </c>
      <c r="F666" s="62">
        <v>67296</v>
      </c>
      <c r="G666" s="62">
        <v>35881</v>
      </c>
      <c r="H666" s="62">
        <v>93765</v>
      </c>
      <c r="I666" s="62">
        <v>93992</v>
      </c>
      <c r="J666" s="62">
        <v>96154</v>
      </c>
      <c r="K666" s="62">
        <v>119776</v>
      </c>
      <c r="L666" s="62">
        <v>134739</v>
      </c>
      <c r="M666" s="62">
        <v>183584</v>
      </c>
      <c r="N666" s="62">
        <v>289621</v>
      </c>
      <c r="O666" s="62">
        <v>210525</v>
      </c>
      <c r="P666" s="62">
        <v>162419</v>
      </c>
      <c r="Q666" s="62">
        <v>160345</v>
      </c>
      <c r="R666" s="62">
        <v>266933</v>
      </c>
      <c r="S666" s="62">
        <v>134262</v>
      </c>
    </row>
    <row r="667" spans="1:19" ht="14.5" x14ac:dyDescent="0.35">
      <c r="A667" t="str">
        <f t="shared" si="20"/>
        <v>Niederösterreich67</v>
      </c>
      <c r="B667">
        <v>667</v>
      </c>
      <c r="C667" s="61" t="s">
        <v>27</v>
      </c>
      <c r="D667" s="61" t="s">
        <v>107</v>
      </c>
      <c r="E667" s="62">
        <v>1855992</v>
      </c>
      <c r="F667" s="62">
        <v>1953778</v>
      </c>
      <c r="G667" s="62">
        <v>1459850</v>
      </c>
      <c r="H667" s="62">
        <v>897945</v>
      </c>
      <c r="I667" s="62">
        <v>1010928</v>
      </c>
      <c r="J667" s="62">
        <v>720959</v>
      </c>
      <c r="K667" s="62">
        <v>498891</v>
      </c>
      <c r="L667" s="62">
        <v>662373</v>
      </c>
      <c r="M667" s="62">
        <v>862565</v>
      </c>
      <c r="N667" s="62">
        <v>1106147</v>
      </c>
      <c r="O667" s="62">
        <v>848734</v>
      </c>
      <c r="P667" s="62">
        <v>748196</v>
      </c>
      <c r="Q667" s="62">
        <v>876693</v>
      </c>
      <c r="R667" s="62">
        <v>1072686</v>
      </c>
      <c r="S667" s="62">
        <v>931317</v>
      </c>
    </row>
    <row r="668" spans="1:19" ht="14.5" x14ac:dyDescent="0.35">
      <c r="A668" t="str">
        <f t="shared" si="20"/>
        <v>Oberösterreich67</v>
      </c>
      <c r="B668">
        <v>668</v>
      </c>
      <c r="C668" s="61" t="s">
        <v>28</v>
      </c>
      <c r="D668" s="61" t="s">
        <v>107</v>
      </c>
      <c r="E668" s="62">
        <v>622703</v>
      </c>
      <c r="F668" s="62">
        <v>464086</v>
      </c>
      <c r="G668" s="62">
        <v>313236</v>
      </c>
      <c r="H668" s="62">
        <v>251458</v>
      </c>
      <c r="I668" s="62">
        <v>317363</v>
      </c>
      <c r="J668" s="62">
        <v>225752</v>
      </c>
      <c r="K668" s="62">
        <v>338713</v>
      </c>
      <c r="L668" s="62">
        <v>442587</v>
      </c>
      <c r="M668" s="62">
        <v>511969</v>
      </c>
      <c r="N668" s="62">
        <v>748902</v>
      </c>
      <c r="O668" s="62">
        <v>623697</v>
      </c>
      <c r="P668" s="62">
        <v>497262</v>
      </c>
      <c r="Q668" s="62">
        <v>496946</v>
      </c>
      <c r="R668" s="62">
        <v>825627</v>
      </c>
      <c r="S668" s="62">
        <v>653317</v>
      </c>
    </row>
    <row r="669" spans="1:19" ht="14.5" x14ac:dyDescent="0.35">
      <c r="A669" t="str">
        <f t="shared" si="20"/>
        <v>Salzburg67</v>
      </c>
      <c r="B669">
        <v>669</v>
      </c>
      <c r="C669" s="61" t="s">
        <v>29</v>
      </c>
      <c r="D669" s="61" t="s">
        <v>107</v>
      </c>
      <c r="E669" s="62">
        <v>535533</v>
      </c>
      <c r="F669" s="62">
        <v>310807</v>
      </c>
      <c r="G669" s="62">
        <v>259037</v>
      </c>
      <c r="H669" s="62">
        <v>297257</v>
      </c>
      <c r="I669" s="62">
        <v>329558</v>
      </c>
      <c r="J669" s="62">
        <v>252994</v>
      </c>
      <c r="K669" s="62">
        <v>357822</v>
      </c>
      <c r="L669" s="62">
        <v>328821</v>
      </c>
      <c r="M669" s="62">
        <v>332388</v>
      </c>
      <c r="N669" s="62">
        <v>396075</v>
      </c>
      <c r="O669" s="62">
        <v>313596</v>
      </c>
      <c r="P669" s="62">
        <v>247604</v>
      </c>
      <c r="Q669" s="62">
        <v>259278</v>
      </c>
      <c r="R669" s="62">
        <v>355307</v>
      </c>
      <c r="S669" s="62">
        <v>194607</v>
      </c>
    </row>
    <row r="670" spans="1:19" ht="14.5" x14ac:dyDescent="0.35">
      <c r="A670" t="str">
        <f t="shared" si="20"/>
        <v>Steiermark67</v>
      </c>
      <c r="B670">
        <v>670</v>
      </c>
      <c r="C670" s="61" t="s">
        <v>30</v>
      </c>
      <c r="D670" s="61" t="s">
        <v>107</v>
      </c>
      <c r="E670" s="62">
        <v>23972574</v>
      </c>
      <c r="F670" s="62">
        <v>25961960</v>
      </c>
      <c r="G670" s="62">
        <v>25600586</v>
      </c>
      <c r="H670" s="62">
        <v>27556242</v>
      </c>
      <c r="I670" s="62">
        <v>29956102</v>
      </c>
      <c r="J670" s="62">
        <v>29903035</v>
      </c>
      <c r="K670" s="62">
        <v>29945175</v>
      </c>
      <c r="L670" s="62">
        <v>30633963</v>
      </c>
      <c r="M670" s="62">
        <v>29647076</v>
      </c>
      <c r="N670" s="62">
        <v>30024054</v>
      </c>
      <c r="O670" s="62">
        <v>26662010</v>
      </c>
      <c r="P670" s="62">
        <v>29922502</v>
      </c>
      <c r="Q670" s="62">
        <v>40358193</v>
      </c>
      <c r="R670" s="62">
        <v>43724921</v>
      </c>
      <c r="S670" s="62">
        <v>42809134</v>
      </c>
    </row>
    <row r="671" spans="1:19" ht="14.5" x14ac:dyDescent="0.35">
      <c r="A671" t="str">
        <f t="shared" si="20"/>
        <v>Tirol67</v>
      </c>
      <c r="B671">
        <v>671</v>
      </c>
      <c r="C671" s="61" t="s">
        <v>31</v>
      </c>
      <c r="D671" s="61" t="s">
        <v>107</v>
      </c>
      <c r="E671" s="62">
        <v>96407</v>
      </c>
      <c r="F671" s="62">
        <v>103517</v>
      </c>
      <c r="G671" s="62">
        <v>63712</v>
      </c>
      <c r="H671" s="62">
        <v>82804</v>
      </c>
      <c r="I671" s="62">
        <v>123172</v>
      </c>
      <c r="J671" s="62">
        <v>88140</v>
      </c>
      <c r="K671" s="62">
        <v>124375</v>
      </c>
      <c r="L671" s="62">
        <v>180410</v>
      </c>
      <c r="M671" s="62">
        <v>208604</v>
      </c>
      <c r="N671" s="62">
        <v>603996</v>
      </c>
      <c r="O671" s="62">
        <v>241943</v>
      </c>
      <c r="P671" s="62">
        <v>195354</v>
      </c>
      <c r="Q671" s="62">
        <v>245921</v>
      </c>
      <c r="R671" s="62">
        <v>381296</v>
      </c>
      <c r="S671" s="62">
        <v>146433</v>
      </c>
    </row>
    <row r="672" spans="1:19" ht="14.5" x14ac:dyDescent="0.35">
      <c r="A672" t="str">
        <f t="shared" si="20"/>
        <v>Vorarlberg67</v>
      </c>
      <c r="B672">
        <v>672</v>
      </c>
      <c r="C672" s="61" t="s">
        <v>32</v>
      </c>
      <c r="D672" s="61" t="s">
        <v>107</v>
      </c>
      <c r="E672" s="62">
        <v>126396</v>
      </c>
      <c r="F672" s="62">
        <v>127620</v>
      </c>
      <c r="G672" s="62">
        <v>94763</v>
      </c>
      <c r="H672" s="62">
        <v>96807</v>
      </c>
      <c r="I672" s="62">
        <v>116977</v>
      </c>
      <c r="J672" s="62">
        <v>62470</v>
      </c>
      <c r="K672" s="62">
        <v>94870</v>
      </c>
      <c r="L672" s="62">
        <v>86202</v>
      </c>
      <c r="M672" s="62">
        <v>100569</v>
      </c>
      <c r="N672" s="62">
        <v>163169</v>
      </c>
      <c r="O672" s="62">
        <v>176394</v>
      </c>
      <c r="P672" s="62">
        <v>142018</v>
      </c>
      <c r="Q672" s="62">
        <v>128838</v>
      </c>
      <c r="R672" s="62">
        <v>296822</v>
      </c>
      <c r="S672" s="62">
        <v>134898</v>
      </c>
    </row>
    <row r="673" spans="1:19" ht="14.5" x14ac:dyDescent="0.35">
      <c r="A673" t="str">
        <f t="shared" si="20"/>
        <v>Wien67</v>
      </c>
      <c r="B673">
        <v>673</v>
      </c>
      <c r="C673" s="61" t="s">
        <v>33</v>
      </c>
      <c r="D673" s="61" t="s">
        <v>107</v>
      </c>
      <c r="E673" s="62">
        <v>422806</v>
      </c>
      <c r="F673" s="62">
        <v>301998</v>
      </c>
      <c r="G673" s="62">
        <v>190505</v>
      </c>
      <c r="H673" s="62">
        <v>395644</v>
      </c>
      <c r="I673" s="62">
        <v>404811</v>
      </c>
      <c r="J673" s="62">
        <v>200837</v>
      </c>
      <c r="K673" s="62">
        <v>317581</v>
      </c>
      <c r="L673" s="62">
        <v>354589</v>
      </c>
      <c r="M673" s="62">
        <v>498302</v>
      </c>
      <c r="N673" s="62">
        <v>969805</v>
      </c>
      <c r="O673" s="62">
        <v>575944</v>
      </c>
      <c r="P673" s="62">
        <v>402360</v>
      </c>
      <c r="Q673" s="62">
        <v>529969</v>
      </c>
      <c r="R673" s="62">
        <v>751413</v>
      </c>
      <c r="S673" s="62">
        <v>507892</v>
      </c>
    </row>
    <row r="674" spans="1:19" ht="14.5" x14ac:dyDescent="0.35">
      <c r="A674" t="str">
        <f t="shared" si="20"/>
        <v>Österreich67</v>
      </c>
      <c r="B674">
        <v>674</v>
      </c>
      <c r="C674" s="61" t="s">
        <v>34</v>
      </c>
      <c r="D674" s="61" t="s">
        <v>107</v>
      </c>
      <c r="E674" s="62">
        <v>35250301</v>
      </c>
      <c r="F674" s="62">
        <v>30479968</v>
      </c>
      <c r="G674" s="62">
        <v>28040274</v>
      </c>
      <c r="H674" s="62">
        <v>29695016</v>
      </c>
      <c r="I674" s="62">
        <v>32410636</v>
      </c>
      <c r="J674" s="62">
        <v>31659188</v>
      </c>
      <c r="K674" s="62">
        <v>31979259</v>
      </c>
      <c r="L674" s="62">
        <v>33001327</v>
      </c>
      <c r="M674" s="62">
        <v>32602703</v>
      </c>
      <c r="N674" s="62">
        <v>34939118</v>
      </c>
      <c r="O674" s="62">
        <v>31028963</v>
      </c>
      <c r="P674" s="62">
        <v>33689578</v>
      </c>
      <c r="Q674" s="62">
        <v>44500973</v>
      </c>
      <c r="R674" s="62">
        <v>47995477</v>
      </c>
      <c r="S674" s="62">
        <v>45693017</v>
      </c>
    </row>
    <row r="675" spans="1:19" ht="14.5" x14ac:dyDescent="0.35">
      <c r="A675" t="str">
        <f t="shared" si="20"/>
        <v>Burgenland68</v>
      </c>
      <c r="B675">
        <v>675</v>
      </c>
      <c r="C675" s="61" t="s">
        <v>25</v>
      </c>
      <c r="D675" s="61" t="s">
        <v>108</v>
      </c>
      <c r="E675" s="62">
        <v>3310730</v>
      </c>
      <c r="F675" s="62">
        <v>3338013</v>
      </c>
      <c r="G675" s="62">
        <v>3569993</v>
      </c>
      <c r="H675" s="62">
        <v>4376208</v>
      </c>
      <c r="I675" s="62">
        <v>21187503</v>
      </c>
      <c r="J675" s="62">
        <v>9468733</v>
      </c>
      <c r="K675" s="62">
        <v>22836733</v>
      </c>
      <c r="L675" s="62">
        <v>50312224</v>
      </c>
      <c r="M675" s="62">
        <v>14127616</v>
      </c>
      <c r="N675" s="62">
        <v>5268140</v>
      </c>
      <c r="O675" s="62">
        <v>6073249</v>
      </c>
      <c r="P675" s="62">
        <v>10988987</v>
      </c>
      <c r="Q675" s="62">
        <v>5906008</v>
      </c>
      <c r="R675" s="62">
        <v>6090032</v>
      </c>
      <c r="S675" s="62">
        <v>4889361</v>
      </c>
    </row>
    <row r="676" spans="1:19" ht="14.5" x14ac:dyDescent="0.35">
      <c r="A676" t="str">
        <f t="shared" si="20"/>
        <v>Kärnten68</v>
      </c>
      <c r="B676">
        <v>676</v>
      </c>
      <c r="C676" s="61" t="s">
        <v>26</v>
      </c>
      <c r="D676" s="61" t="s">
        <v>108</v>
      </c>
      <c r="E676" s="62">
        <v>169447590</v>
      </c>
      <c r="F676" s="62">
        <v>191283165</v>
      </c>
      <c r="G676" s="62">
        <v>177096142</v>
      </c>
      <c r="H676" s="62">
        <v>147576404</v>
      </c>
      <c r="I676" s="62">
        <v>159173280</v>
      </c>
      <c r="J676" s="62">
        <v>149089855</v>
      </c>
      <c r="K676" s="62">
        <v>162321673</v>
      </c>
      <c r="L676" s="62">
        <v>185474251</v>
      </c>
      <c r="M676" s="62">
        <v>175226443</v>
      </c>
      <c r="N676" s="62">
        <v>162878356</v>
      </c>
      <c r="O676" s="62">
        <v>134279616</v>
      </c>
      <c r="P676" s="62">
        <v>173679499</v>
      </c>
      <c r="Q676" s="62">
        <v>181026629</v>
      </c>
      <c r="R676" s="62">
        <v>164713062</v>
      </c>
      <c r="S676" s="62">
        <v>173653391</v>
      </c>
    </row>
    <row r="677" spans="1:19" ht="14.5" x14ac:dyDescent="0.35">
      <c r="A677" t="str">
        <f t="shared" si="20"/>
        <v>Niederösterreich68</v>
      </c>
      <c r="B677">
        <v>677</v>
      </c>
      <c r="C677" s="61" t="s">
        <v>27</v>
      </c>
      <c r="D677" s="61" t="s">
        <v>108</v>
      </c>
      <c r="E677" s="62">
        <v>72623234</v>
      </c>
      <c r="F677" s="62">
        <v>78688152</v>
      </c>
      <c r="G677" s="62">
        <v>73892791</v>
      </c>
      <c r="H677" s="62">
        <v>79477838</v>
      </c>
      <c r="I677" s="62">
        <v>76570178</v>
      </c>
      <c r="J677" s="62">
        <v>77856636</v>
      </c>
      <c r="K677" s="62">
        <v>76973471</v>
      </c>
      <c r="L677" s="62">
        <v>84855566</v>
      </c>
      <c r="M677" s="62">
        <v>89143540</v>
      </c>
      <c r="N677" s="62">
        <v>80410822</v>
      </c>
      <c r="O677" s="62">
        <v>72318465</v>
      </c>
      <c r="P677" s="62">
        <v>76333154</v>
      </c>
      <c r="Q677" s="62">
        <v>99526285</v>
      </c>
      <c r="R677" s="62">
        <v>104086345</v>
      </c>
      <c r="S677" s="62">
        <v>100662385</v>
      </c>
    </row>
    <row r="678" spans="1:19" ht="14.5" x14ac:dyDescent="0.35">
      <c r="A678" t="str">
        <f t="shared" si="20"/>
        <v>Oberösterreich68</v>
      </c>
      <c r="B678">
        <v>678</v>
      </c>
      <c r="C678" s="61" t="s">
        <v>28</v>
      </c>
      <c r="D678" s="61" t="s">
        <v>108</v>
      </c>
      <c r="E678" s="62">
        <v>66376937</v>
      </c>
      <c r="F678" s="62">
        <v>79336679</v>
      </c>
      <c r="G678" s="62">
        <v>79396367</v>
      </c>
      <c r="H678" s="62">
        <v>77757788</v>
      </c>
      <c r="I678" s="62">
        <v>94730263</v>
      </c>
      <c r="J678" s="62">
        <v>109245962</v>
      </c>
      <c r="K678" s="62">
        <v>111188351</v>
      </c>
      <c r="L678" s="62">
        <v>126609349</v>
      </c>
      <c r="M678" s="62">
        <v>133526478</v>
      </c>
      <c r="N678" s="62">
        <v>121048875</v>
      </c>
      <c r="O678" s="62">
        <v>118192245</v>
      </c>
      <c r="P678" s="62">
        <v>135446378</v>
      </c>
      <c r="Q678" s="62">
        <v>153377081</v>
      </c>
      <c r="R678" s="62">
        <v>154168885</v>
      </c>
      <c r="S678" s="62">
        <v>155813763</v>
      </c>
    </row>
    <row r="679" spans="1:19" ht="14.5" x14ac:dyDescent="0.35">
      <c r="A679" t="str">
        <f t="shared" si="20"/>
        <v>Salzburg68</v>
      </c>
      <c r="B679">
        <v>679</v>
      </c>
      <c r="C679" s="61" t="s">
        <v>29</v>
      </c>
      <c r="D679" s="61" t="s">
        <v>108</v>
      </c>
      <c r="E679" s="62">
        <v>16772949</v>
      </c>
      <c r="F679" s="62">
        <v>19282083</v>
      </c>
      <c r="G679" s="62">
        <v>16750692</v>
      </c>
      <c r="H679" s="62">
        <v>14942773</v>
      </c>
      <c r="I679" s="62">
        <v>19146200</v>
      </c>
      <c r="J679" s="62">
        <v>16913435</v>
      </c>
      <c r="K679" s="62">
        <v>16415874</v>
      </c>
      <c r="L679" s="62">
        <v>19648619</v>
      </c>
      <c r="M679" s="62">
        <v>18812041</v>
      </c>
      <c r="N679" s="62">
        <v>18653006</v>
      </c>
      <c r="O679" s="62">
        <v>20597561</v>
      </c>
      <c r="P679" s="62">
        <v>21102564</v>
      </c>
      <c r="Q679" s="62">
        <v>30314529</v>
      </c>
      <c r="R679" s="62">
        <v>24967721</v>
      </c>
      <c r="S679" s="62">
        <v>22261504</v>
      </c>
    </row>
    <row r="680" spans="1:19" ht="14.5" x14ac:dyDescent="0.35">
      <c r="A680" t="str">
        <f t="shared" si="20"/>
        <v>Steiermark68</v>
      </c>
      <c r="B680">
        <v>680</v>
      </c>
      <c r="C680" s="61" t="s">
        <v>30</v>
      </c>
      <c r="D680" s="61" t="s">
        <v>108</v>
      </c>
      <c r="E680" s="62">
        <v>81354014</v>
      </c>
      <c r="F680" s="62">
        <v>78418838</v>
      </c>
      <c r="G680" s="62">
        <v>62381000</v>
      </c>
      <c r="H680" s="62">
        <v>61595974</v>
      </c>
      <c r="I680" s="62">
        <v>77349968</v>
      </c>
      <c r="J680" s="62">
        <v>71119002</v>
      </c>
      <c r="K680" s="62">
        <v>64584768</v>
      </c>
      <c r="L680" s="62">
        <v>69615211</v>
      </c>
      <c r="M680" s="62">
        <v>156163812</v>
      </c>
      <c r="N680" s="62">
        <v>102891093</v>
      </c>
      <c r="O680" s="62">
        <v>129026719</v>
      </c>
      <c r="P680" s="62">
        <v>113384231</v>
      </c>
      <c r="Q680" s="62">
        <v>140173838</v>
      </c>
      <c r="R680" s="62">
        <v>147518215</v>
      </c>
      <c r="S680" s="62">
        <v>135047962</v>
      </c>
    </row>
    <row r="681" spans="1:19" ht="14.5" x14ac:dyDescent="0.35">
      <c r="A681" t="str">
        <f t="shared" si="20"/>
        <v>Tirol68</v>
      </c>
      <c r="B681">
        <v>681</v>
      </c>
      <c r="C681" s="61" t="s">
        <v>31</v>
      </c>
      <c r="D681" s="61" t="s">
        <v>108</v>
      </c>
      <c r="E681" s="62">
        <v>133536061</v>
      </c>
      <c r="F681" s="62">
        <v>155800454</v>
      </c>
      <c r="G681" s="62">
        <v>161348056</v>
      </c>
      <c r="H681" s="62">
        <v>183425911</v>
      </c>
      <c r="I681" s="62">
        <v>200453296</v>
      </c>
      <c r="J681" s="62">
        <v>207532069</v>
      </c>
      <c r="K681" s="62">
        <v>187863891</v>
      </c>
      <c r="L681" s="62">
        <v>207496109</v>
      </c>
      <c r="M681" s="62">
        <v>223004082</v>
      </c>
      <c r="N681" s="62">
        <v>227133535</v>
      </c>
      <c r="O681" s="62">
        <v>165388562</v>
      </c>
      <c r="P681" s="62">
        <v>197050696</v>
      </c>
      <c r="Q681" s="62">
        <v>228213381</v>
      </c>
      <c r="R681" s="62">
        <v>231765854</v>
      </c>
      <c r="S681" s="62">
        <v>218709917</v>
      </c>
    </row>
    <row r="682" spans="1:19" ht="14.5" x14ac:dyDescent="0.35">
      <c r="A682" t="str">
        <f t="shared" si="20"/>
        <v>Vorarlberg68</v>
      </c>
      <c r="B682">
        <v>682</v>
      </c>
      <c r="C682" s="61" t="s">
        <v>32</v>
      </c>
      <c r="D682" s="61" t="s">
        <v>108</v>
      </c>
      <c r="E682" s="62">
        <v>24824100</v>
      </c>
      <c r="F682" s="62">
        <v>35640829</v>
      </c>
      <c r="G682" s="62">
        <v>31816656</v>
      </c>
      <c r="H682" s="62">
        <v>31602356</v>
      </c>
      <c r="I682" s="62">
        <v>33044435</v>
      </c>
      <c r="J682" s="62">
        <v>34889334</v>
      </c>
      <c r="K682" s="62">
        <v>28566454</v>
      </c>
      <c r="L682" s="62">
        <v>27561087</v>
      </c>
      <c r="M682" s="62">
        <v>31101491</v>
      </c>
      <c r="N682" s="62">
        <v>34027442</v>
      </c>
      <c r="O682" s="62">
        <v>33104587</v>
      </c>
      <c r="P682" s="62">
        <v>43568192</v>
      </c>
      <c r="Q682" s="62">
        <v>46735576</v>
      </c>
      <c r="R682" s="62">
        <v>43587276</v>
      </c>
      <c r="S682" s="62">
        <v>45406531</v>
      </c>
    </row>
    <row r="683" spans="1:19" ht="14.5" x14ac:dyDescent="0.35">
      <c r="A683" t="str">
        <f t="shared" si="20"/>
        <v>Wien68</v>
      </c>
      <c r="B683">
        <v>683</v>
      </c>
      <c r="C683" s="61" t="s">
        <v>33</v>
      </c>
      <c r="D683" s="61" t="s">
        <v>108</v>
      </c>
      <c r="E683" s="62">
        <v>58313830</v>
      </c>
      <c r="F683" s="62">
        <v>56981028</v>
      </c>
      <c r="G683" s="62">
        <v>49801607</v>
      </c>
      <c r="H683" s="62">
        <v>50432757</v>
      </c>
      <c r="I683" s="62">
        <v>57868606</v>
      </c>
      <c r="J683" s="62">
        <v>58231382</v>
      </c>
      <c r="K683" s="62">
        <v>58119816</v>
      </c>
      <c r="L683" s="62">
        <v>74993998</v>
      </c>
      <c r="M683" s="62">
        <v>8969205</v>
      </c>
      <c r="N683" s="62">
        <v>58414641</v>
      </c>
      <c r="O683" s="62">
        <v>43787240</v>
      </c>
      <c r="P683" s="62">
        <v>71779298</v>
      </c>
      <c r="Q683" s="62">
        <v>64727309</v>
      </c>
      <c r="R683" s="62">
        <v>58067398</v>
      </c>
      <c r="S683" s="62">
        <v>57397153</v>
      </c>
    </row>
    <row r="684" spans="1:19" ht="14.5" x14ac:dyDescent="0.35">
      <c r="A684" t="str">
        <f t="shared" si="20"/>
        <v>Österreich68</v>
      </c>
      <c r="B684">
        <v>684</v>
      </c>
      <c r="C684" s="61" t="s">
        <v>34</v>
      </c>
      <c r="D684" s="61" t="s">
        <v>108</v>
      </c>
      <c r="E684" s="62">
        <v>626559445</v>
      </c>
      <c r="F684" s="62">
        <v>698769241</v>
      </c>
      <c r="G684" s="62">
        <v>656053304</v>
      </c>
      <c r="H684" s="62">
        <v>651188009</v>
      </c>
      <c r="I684" s="62">
        <v>739523729</v>
      </c>
      <c r="J684" s="62">
        <v>734346408</v>
      </c>
      <c r="K684" s="62">
        <v>728871031</v>
      </c>
      <c r="L684" s="62">
        <v>846566414</v>
      </c>
      <c r="M684" s="62">
        <v>850074708</v>
      </c>
      <c r="N684" s="62">
        <v>810725910</v>
      </c>
      <c r="O684" s="62">
        <v>722768244</v>
      </c>
      <c r="P684" s="62">
        <v>843332999</v>
      </c>
      <c r="Q684" s="62">
        <v>950000636</v>
      </c>
      <c r="R684" s="62">
        <v>934964788</v>
      </c>
      <c r="S684" s="62">
        <v>913841967</v>
      </c>
    </row>
    <row r="685" spans="1:19" ht="14.5" x14ac:dyDescent="0.35">
      <c r="A685" t="str">
        <f t="shared" si="20"/>
        <v>Burgenland69</v>
      </c>
      <c r="B685">
        <v>685</v>
      </c>
      <c r="C685" s="61" t="s">
        <v>25</v>
      </c>
      <c r="D685" s="61" t="s">
        <v>109</v>
      </c>
      <c r="E685" s="62">
        <v>1531816</v>
      </c>
      <c r="F685" s="62">
        <v>1593823</v>
      </c>
      <c r="G685" s="62">
        <v>888634</v>
      </c>
      <c r="H685" s="62">
        <v>983787</v>
      </c>
      <c r="I685" s="62">
        <v>828632</v>
      </c>
      <c r="J685" s="62">
        <v>747805</v>
      </c>
      <c r="K685" s="62">
        <v>630079</v>
      </c>
      <c r="L685" s="62">
        <v>652405</v>
      </c>
      <c r="M685" s="62">
        <v>790108</v>
      </c>
      <c r="N685" s="62">
        <v>532331</v>
      </c>
      <c r="O685" s="62">
        <v>698232</v>
      </c>
      <c r="P685" s="62">
        <v>494205</v>
      </c>
      <c r="Q685" s="62">
        <v>1168992</v>
      </c>
      <c r="R685" s="62">
        <v>1112665</v>
      </c>
      <c r="S685" s="62">
        <v>1028330</v>
      </c>
    </row>
    <row r="686" spans="1:19" ht="14.5" x14ac:dyDescent="0.35">
      <c r="A686" t="str">
        <f t="shared" si="20"/>
        <v>Kärnten69</v>
      </c>
      <c r="B686">
        <v>686</v>
      </c>
      <c r="C686" s="61" t="s">
        <v>26</v>
      </c>
      <c r="D686" s="61" t="s">
        <v>109</v>
      </c>
      <c r="E686" s="62">
        <v>15587412</v>
      </c>
      <c r="F686" s="62">
        <v>15831596</v>
      </c>
      <c r="G686" s="62">
        <v>16279121</v>
      </c>
      <c r="H686" s="62">
        <v>20393899</v>
      </c>
      <c r="I686" s="62">
        <v>18485809</v>
      </c>
      <c r="J686" s="62">
        <v>16361399</v>
      </c>
      <c r="K686" s="62">
        <v>14436637</v>
      </c>
      <c r="L686" s="62">
        <v>17830641</v>
      </c>
      <c r="M686" s="62">
        <v>19569909</v>
      </c>
      <c r="N686" s="62">
        <v>20044780</v>
      </c>
      <c r="O686" s="62">
        <v>12798852</v>
      </c>
      <c r="P686" s="62">
        <v>11295923</v>
      </c>
      <c r="Q686" s="62">
        <v>21908214</v>
      </c>
      <c r="R686" s="62">
        <v>17541137</v>
      </c>
      <c r="S686" s="62">
        <v>14038629</v>
      </c>
    </row>
    <row r="687" spans="1:19" ht="14.5" x14ac:dyDescent="0.35">
      <c r="A687" t="str">
        <f t="shared" si="20"/>
        <v>Niederösterreich69</v>
      </c>
      <c r="B687">
        <v>687</v>
      </c>
      <c r="C687" s="61" t="s">
        <v>27</v>
      </c>
      <c r="D687" s="61" t="s">
        <v>109</v>
      </c>
      <c r="E687" s="62">
        <v>38653307</v>
      </c>
      <c r="F687" s="62">
        <v>41534717</v>
      </c>
      <c r="G687" s="62">
        <v>46171986</v>
      </c>
      <c r="H687" s="62">
        <v>46256498</v>
      </c>
      <c r="I687" s="62">
        <v>41011578</v>
      </c>
      <c r="J687" s="62">
        <v>56557697</v>
      </c>
      <c r="K687" s="62">
        <v>58529465</v>
      </c>
      <c r="L687" s="62">
        <v>58349623</v>
      </c>
      <c r="M687" s="62">
        <v>60714153</v>
      </c>
      <c r="N687" s="62">
        <v>57052340</v>
      </c>
      <c r="O687" s="62">
        <v>49895587</v>
      </c>
      <c r="P687" s="62">
        <v>28531630</v>
      </c>
      <c r="Q687" s="62">
        <v>33401702</v>
      </c>
      <c r="R687" s="62">
        <v>32651484</v>
      </c>
      <c r="S687" s="62">
        <v>43724713</v>
      </c>
    </row>
    <row r="688" spans="1:19" ht="14.5" x14ac:dyDescent="0.35">
      <c r="A688" t="str">
        <f t="shared" si="20"/>
        <v>Oberösterreich69</v>
      </c>
      <c r="B688">
        <v>688</v>
      </c>
      <c r="C688" s="61" t="s">
        <v>28</v>
      </c>
      <c r="D688" s="61" t="s">
        <v>109</v>
      </c>
      <c r="E688" s="62">
        <v>37398676</v>
      </c>
      <c r="F688" s="62">
        <v>40390573</v>
      </c>
      <c r="G688" s="62">
        <v>35052121</v>
      </c>
      <c r="H688" s="62">
        <v>29748796</v>
      </c>
      <c r="I688" s="62">
        <v>28879334</v>
      </c>
      <c r="J688" s="62">
        <v>32596394</v>
      </c>
      <c r="K688" s="62">
        <v>33487384</v>
      </c>
      <c r="L688" s="62">
        <v>35183725</v>
      </c>
      <c r="M688" s="62">
        <v>38008587</v>
      </c>
      <c r="N688" s="62">
        <v>43578923</v>
      </c>
      <c r="O688" s="62">
        <v>46859697</v>
      </c>
      <c r="P688" s="62">
        <v>54232587</v>
      </c>
      <c r="Q688" s="62">
        <v>60171775</v>
      </c>
      <c r="R688" s="62">
        <v>66399000</v>
      </c>
      <c r="S688" s="62">
        <v>57947505</v>
      </c>
    </row>
    <row r="689" spans="1:19" ht="14.5" x14ac:dyDescent="0.35">
      <c r="A689" t="str">
        <f t="shared" si="20"/>
        <v>Salzburg69</v>
      </c>
      <c r="B689">
        <v>689</v>
      </c>
      <c r="C689" s="61" t="s">
        <v>29</v>
      </c>
      <c r="D689" s="61" t="s">
        <v>109</v>
      </c>
      <c r="E689" s="62">
        <v>6868745</v>
      </c>
      <c r="F689" s="62">
        <v>6235466</v>
      </c>
      <c r="G689" s="62">
        <v>5465845</v>
      </c>
      <c r="H689" s="62">
        <v>9077871</v>
      </c>
      <c r="I689" s="62">
        <v>7658491</v>
      </c>
      <c r="J689" s="62">
        <v>7090667</v>
      </c>
      <c r="K689" s="62">
        <v>6035698</v>
      </c>
      <c r="L689" s="62">
        <v>6644130</v>
      </c>
      <c r="M689" s="62">
        <v>6643598</v>
      </c>
      <c r="N689" s="62">
        <v>5203379</v>
      </c>
      <c r="O689" s="62">
        <v>5273618</v>
      </c>
      <c r="P689" s="62">
        <v>5063996</v>
      </c>
      <c r="Q689" s="62">
        <v>6701009</v>
      </c>
      <c r="R689" s="62">
        <v>7372049</v>
      </c>
      <c r="S689" s="62">
        <v>5628281</v>
      </c>
    </row>
    <row r="690" spans="1:19" ht="14.5" x14ac:dyDescent="0.35">
      <c r="A690" t="str">
        <f t="shared" si="20"/>
        <v>Steiermark69</v>
      </c>
      <c r="B690">
        <v>690</v>
      </c>
      <c r="C690" s="61" t="s">
        <v>30</v>
      </c>
      <c r="D690" s="61" t="s">
        <v>109</v>
      </c>
      <c r="E690" s="62">
        <v>45639000</v>
      </c>
      <c r="F690" s="62">
        <v>43442686</v>
      </c>
      <c r="G690" s="62">
        <v>39220990</v>
      </c>
      <c r="H690" s="62">
        <v>40830836</v>
      </c>
      <c r="I690" s="62">
        <v>39304578</v>
      </c>
      <c r="J690" s="62">
        <v>37037271</v>
      </c>
      <c r="K690" s="62">
        <v>35002169</v>
      </c>
      <c r="L690" s="62">
        <v>39448796</v>
      </c>
      <c r="M690" s="62">
        <v>196384393</v>
      </c>
      <c r="N690" s="62">
        <v>110998270</v>
      </c>
      <c r="O690" s="62">
        <v>86037676</v>
      </c>
      <c r="P690" s="62">
        <v>66425815</v>
      </c>
      <c r="Q690" s="62">
        <v>110650878</v>
      </c>
      <c r="R690" s="62">
        <v>120095391</v>
      </c>
      <c r="S690" s="62">
        <v>122754395</v>
      </c>
    </row>
    <row r="691" spans="1:19" ht="14.5" x14ac:dyDescent="0.35">
      <c r="A691" t="str">
        <f t="shared" si="20"/>
        <v>Tirol69</v>
      </c>
      <c r="B691">
        <v>691</v>
      </c>
      <c r="C691" s="61" t="s">
        <v>31</v>
      </c>
      <c r="D691" s="61" t="s">
        <v>109</v>
      </c>
      <c r="E691" s="62">
        <v>10961341</v>
      </c>
      <c r="F691" s="62">
        <v>13754037</v>
      </c>
      <c r="G691" s="62">
        <v>16712407</v>
      </c>
      <c r="H691" s="62">
        <v>18060898</v>
      </c>
      <c r="I691" s="62">
        <v>17108577</v>
      </c>
      <c r="J691" s="62">
        <v>16678940</v>
      </c>
      <c r="K691" s="62">
        <v>15326133</v>
      </c>
      <c r="L691" s="62">
        <v>18915432</v>
      </c>
      <c r="M691" s="62">
        <v>18645890</v>
      </c>
      <c r="N691" s="62">
        <v>19590349</v>
      </c>
      <c r="O691" s="62">
        <v>20844297</v>
      </c>
      <c r="P691" s="62">
        <v>23976926</v>
      </c>
      <c r="Q691" s="62">
        <v>27764019</v>
      </c>
      <c r="R691" s="62">
        <v>24434832</v>
      </c>
      <c r="S691" s="62">
        <v>26051066</v>
      </c>
    </row>
    <row r="692" spans="1:19" ht="14.5" x14ac:dyDescent="0.35">
      <c r="A692" t="str">
        <f t="shared" si="20"/>
        <v>Vorarlberg69</v>
      </c>
      <c r="B692">
        <v>692</v>
      </c>
      <c r="C692" s="61" t="s">
        <v>32</v>
      </c>
      <c r="D692" s="61" t="s">
        <v>109</v>
      </c>
      <c r="E692" s="62">
        <v>12677420</v>
      </c>
      <c r="F692" s="62">
        <v>14455558</v>
      </c>
      <c r="G692" s="62">
        <v>14516163</v>
      </c>
      <c r="H692" s="62">
        <v>10375160</v>
      </c>
      <c r="I692" s="62">
        <v>15881256</v>
      </c>
      <c r="J692" s="62">
        <v>17496601</v>
      </c>
      <c r="K692" s="62">
        <v>16256987</v>
      </c>
      <c r="L692" s="62">
        <v>15712899</v>
      </c>
      <c r="M692" s="62">
        <v>16893273</v>
      </c>
      <c r="N692" s="62">
        <v>19896650</v>
      </c>
      <c r="O692" s="62">
        <v>35480968</v>
      </c>
      <c r="P692" s="62">
        <v>42383752</v>
      </c>
      <c r="Q692" s="62">
        <v>39195574</v>
      </c>
      <c r="R692" s="62">
        <v>38659120</v>
      </c>
      <c r="S692" s="62">
        <v>36550036</v>
      </c>
    </row>
    <row r="693" spans="1:19" ht="14.5" x14ac:dyDescent="0.35">
      <c r="A693" t="str">
        <f t="shared" si="20"/>
        <v>Wien69</v>
      </c>
      <c r="B693">
        <v>693</v>
      </c>
      <c r="C693" s="61" t="s">
        <v>33</v>
      </c>
      <c r="D693" s="61" t="s">
        <v>109</v>
      </c>
      <c r="E693" s="62">
        <v>128683021</v>
      </c>
      <c r="F693" s="62">
        <v>131831735</v>
      </c>
      <c r="G693" s="62">
        <v>153018983</v>
      </c>
      <c r="H693" s="62">
        <v>141332070</v>
      </c>
      <c r="I693" s="62">
        <v>144368786</v>
      </c>
      <c r="J693" s="62">
        <v>133065174</v>
      </c>
      <c r="K693" s="62">
        <v>121561178</v>
      </c>
      <c r="L693" s="62">
        <v>135667763</v>
      </c>
      <c r="M693" s="62">
        <v>10954953</v>
      </c>
      <c r="N693" s="62">
        <v>110889208</v>
      </c>
      <c r="O693" s="62">
        <v>76827263</v>
      </c>
      <c r="P693" s="62">
        <v>96008724</v>
      </c>
      <c r="Q693" s="62">
        <v>114655186</v>
      </c>
      <c r="R693" s="62">
        <v>107802585</v>
      </c>
      <c r="S693" s="62">
        <v>116841937</v>
      </c>
    </row>
    <row r="694" spans="1:19" ht="14.5" x14ac:dyDescent="0.35">
      <c r="A694" t="str">
        <f t="shared" si="20"/>
        <v>Österreich69</v>
      </c>
      <c r="B694">
        <v>694</v>
      </c>
      <c r="C694" s="61" t="s">
        <v>34</v>
      </c>
      <c r="D694" s="61" t="s">
        <v>109</v>
      </c>
      <c r="E694" s="62">
        <v>298000738</v>
      </c>
      <c r="F694" s="62">
        <v>309070191</v>
      </c>
      <c r="G694" s="62">
        <v>327326250</v>
      </c>
      <c r="H694" s="62">
        <v>317059815</v>
      </c>
      <c r="I694" s="62">
        <v>313527041</v>
      </c>
      <c r="J694" s="62">
        <v>317631948</v>
      </c>
      <c r="K694" s="62">
        <v>301265730</v>
      </c>
      <c r="L694" s="62">
        <v>328405414</v>
      </c>
      <c r="M694" s="62">
        <v>368604864</v>
      </c>
      <c r="N694" s="62">
        <v>387786230</v>
      </c>
      <c r="O694" s="62">
        <v>334716190</v>
      </c>
      <c r="P694" s="62">
        <v>328413558</v>
      </c>
      <c r="Q694" s="62">
        <v>415617349</v>
      </c>
      <c r="R694" s="62">
        <v>416068263</v>
      </c>
      <c r="S694" s="62">
        <v>424564892</v>
      </c>
    </row>
    <row r="695" spans="1:19" ht="14.5" x14ac:dyDescent="0.35">
      <c r="A695" t="str">
        <f t="shared" si="20"/>
        <v>Burgenland70</v>
      </c>
      <c r="B695">
        <v>695</v>
      </c>
      <c r="C695" s="61" t="s">
        <v>25</v>
      </c>
      <c r="D695" s="61" t="s">
        <v>110</v>
      </c>
      <c r="E695" s="62">
        <v>20588799</v>
      </c>
      <c r="F695" s="62">
        <v>20096789</v>
      </c>
      <c r="G695" s="62">
        <v>21637474</v>
      </c>
      <c r="H695" s="62">
        <v>21345399</v>
      </c>
      <c r="I695" s="62">
        <v>20359170</v>
      </c>
      <c r="J695" s="62">
        <v>20640405</v>
      </c>
      <c r="K695" s="62">
        <v>19764788</v>
      </c>
      <c r="L695" s="62">
        <v>17728138</v>
      </c>
      <c r="M695" s="62">
        <v>21353223</v>
      </c>
      <c r="N695" s="62">
        <v>25285045</v>
      </c>
      <c r="O695" s="62">
        <v>19287191</v>
      </c>
      <c r="P695" s="62">
        <v>23836696</v>
      </c>
      <c r="Q695" s="62">
        <v>22489634</v>
      </c>
      <c r="R695" s="62">
        <v>22195366</v>
      </c>
      <c r="S695" s="62">
        <v>11869504</v>
      </c>
    </row>
    <row r="696" spans="1:19" ht="14.5" x14ac:dyDescent="0.35">
      <c r="A696" t="str">
        <f t="shared" si="20"/>
        <v>Kärnten70</v>
      </c>
      <c r="B696">
        <v>696</v>
      </c>
      <c r="C696" s="61" t="s">
        <v>26</v>
      </c>
      <c r="D696" s="61" t="s">
        <v>110</v>
      </c>
      <c r="E696" s="62">
        <v>19991569</v>
      </c>
      <c r="F696" s="62">
        <v>22996790</v>
      </c>
      <c r="G696" s="62">
        <v>19081606</v>
      </c>
      <c r="H696" s="62">
        <v>18789000</v>
      </c>
      <c r="I696" s="62">
        <v>14922923</v>
      </c>
      <c r="J696" s="62">
        <v>15111350</v>
      </c>
      <c r="K696" s="62">
        <v>14879593</v>
      </c>
      <c r="L696" s="62">
        <v>13976936</v>
      </c>
      <c r="M696" s="62">
        <v>16320739</v>
      </c>
      <c r="N696" s="62">
        <v>13983476</v>
      </c>
      <c r="O696" s="62">
        <v>9956768</v>
      </c>
      <c r="P696" s="62">
        <v>12644142</v>
      </c>
      <c r="Q696" s="62">
        <v>15517541</v>
      </c>
      <c r="R696" s="62">
        <v>11043069</v>
      </c>
      <c r="S696" s="62">
        <v>9001851</v>
      </c>
    </row>
    <row r="697" spans="1:19" ht="14.5" x14ac:dyDescent="0.35">
      <c r="A697" t="str">
        <f t="shared" si="20"/>
        <v>Niederösterreich70</v>
      </c>
      <c r="B697">
        <v>697</v>
      </c>
      <c r="C697" s="61" t="s">
        <v>27</v>
      </c>
      <c r="D697" s="61" t="s">
        <v>110</v>
      </c>
      <c r="E697" s="62">
        <v>76284889</v>
      </c>
      <c r="F697" s="62">
        <v>88318597</v>
      </c>
      <c r="G697" s="62">
        <v>79540587</v>
      </c>
      <c r="H697" s="62">
        <v>92837401</v>
      </c>
      <c r="I697" s="62">
        <v>108957508</v>
      </c>
      <c r="J697" s="62">
        <v>107759905</v>
      </c>
      <c r="K697" s="62">
        <v>108066177</v>
      </c>
      <c r="L697" s="62">
        <v>120419136</v>
      </c>
      <c r="M697" s="62">
        <v>128738494</v>
      </c>
      <c r="N697" s="62">
        <v>137713102</v>
      </c>
      <c r="O697" s="62">
        <v>130958038</v>
      </c>
      <c r="P697" s="62">
        <v>134667121</v>
      </c>
      <c r="Q697" s="62">
        <v>155503754</v>
      </c>
      <c r="R697" s="62">
        <v>177675684</v>
      </c>
      <c r="S697" s="62">
        <v>170869668</v>
      </c>
    </row>
    <row r="698" spans="1:19" ht="14.5" x14ac:dyDescent="0.35">
      <c r="A698" t="str">
        <f t="shared" si="20"/>
        <v>Oberösterreich70</v>
      </c>
      <c r="B698">
        <v>698</v>
      </c>
      <c r="C698" s="61" t="s">
        <v>28</v>
      </c>
      <c r="D698" s="61" t="s">
        <v>110</v>
      </c>
      <c r="E698" s="62">
        <v>82140880</v>
      </c>
      <c r="F698" s="62">
        <v>75818104</v>
      </c>
      <c r="G698" s="62">
        <v>66083772</v>
      </c>
      <c r="H698" s="62">
        <v>84952633</v>
      </c>
      <c r="I698" s="62">
        <v>89126982</v>
      </c>
      <c r="J698" s="62">
        <v>84607502</v>
      </c>
      <c r="K698" s="62">
        <v>90522509</v>
      </c>
      <c r="L698" s="62">
        <v>93834267</v>
      </c>
      <c r="M698" s="62">
        <v>95159461</v>
      </c>
      <c r="N698" s="62">
        <v>97793487</v>
      </c>
      <c r="O698" s="62">
        <v>96141242</v>
      </c>
      <c r="P698" s="62">
        <v>111022460</v>
      </c>
      <c r="Q698" s="62">
        <v>108653266</v>
      </c>
      <c r="R698" s="62">
        <v>120934744</v>
      </c>
      <c r="S698" s="62">
        <v>120421665</v>
      </c>
    </row>
    <row r="699" spans="1:19" ht="14.5" x14ac:dyDescent="0.35">
      <c r="A699" t="str">
        <f t="shared" si="20"/>
        <v>Salzburg70</v>
      </c>
      <c r="B699">
        <v>699</v>
      </c>
      <c r="C699" s="61" t="s">
        <v>29</v>
      </c>
      <c r="D699" s="61" t="s">
        <v>110</v>
      </c>
      <c r="E699" s="62">
        <v>13679407</v>
      </c>
      <c r="F699" s="62">
        <v>15489580</v>
      </c>
      <c r="G699" s="62">
        <v>17168824</v>
      </c>
      <c r="H699" s="62">
        <v>18701977</v>
      </c>
      <c r="I699" s="62">
        <v>17379132</v>
      </c>
      <c r="J699" s="62">
        <v>17515457</v>
      </c>
      <c r="K699" s="62">
        <v>24459615</v>
      </c>
      <c r="L699" s="62">
        <v>27648142</v>
      </c>
      <c r="M699" s="62">
        <v>34417656</v>
      </c>
      <c r="N699" s="62">
        <v>36450048</v>
      </c>
      <c r="O699" s="62">
        <v>31836230</v>
      </c>
      <c r="P699" s="62">
        <v>31999545</v>
      </c>
      <c r="Q699" s="62">
        <v>33898172</v>
      </c>
      <c r="R699" s="62">
        <v>33727528</v>
      </c>
      <c r="S699" s="62">
        <v>33000522</v>
      </c>
    </row>
    <row r="700" spans="1:19" ht="14.5" x14ac:dyDescent="0.35">
      <c r="A700" t="str">
        <f t="shared" si="20"/>
        <v>Steiermark70</v>
      </c>
      <c r="B700">
        <v>700</v>
      </c>
      <c r="C700" s="61" t="s">
        <v>30</v>
      </c>
      <c r="D700" s="61" t="s">
        <v>110</v>
      </c>
      <c r="E700" s="62">
        <v>99161576</v>
      </c>
      <c r="F700" s="62">
        <v>99775627</v>
      </c>
      <c r="G700" s="62">
        <v>95586875</v>
      </c>
      <c r="H700" s="62">
        <v>96501355</v>
      </c>
      <c r="I700" s="62">
        <v>100894267</v>
      </c>
      <c r="J700" s="62">
        <v>99753106</v>
      </c>
      <c r="K700" s="62">
        <v>107343280</v>
      </c>
      <c r="L700" s="62">
        <v>111676216</v>
      </c>
      <c r="M700" s="62">
        <v>112357005</v>
      </c>
      <c r="N700" s="62">
        <v>114530974</v>
      </c>
      <c r="O700" s="62">
        <v>117001724</v>
      </c>
      <c r="P700" s="62">
        <v>140851005</v>
      </c>
      <c r="Q700" s="62">
        <v>171558668</v>
      </c>
      <c r="R700" s="62">
        <v>168326015</v>
      </c>
      <c r="S700" s="62">
        <v>159455059</v>
      </c>
    </row>
    <row r="701" spans="1:19" ht="14.5" x14ac:dyDescent="0.35">
      <c r="A701" t="str">
        <f t="shared" si="20"/>
        <v>Tirol70</v>
      </c>
      <c r="B701">
        <v>701</v>
      </c>
      <c r="C701" s="61" t="s">
        <v>31</v>
      </c>
      <c r="D701" s="61" t="s">
        <v>110</v>
      </c>
      <c r="E701" s="62">
        <v>509059951</v>
      </c>
      <c r="F701" s="62">
        <v>478666560</v>
      </c>
      <c r="G701" s="62">
        <v>516622481</v>
      </c>
      <c r="H701" s="62">
        <v>555360181</v>
      </c>
      <c r="I701" s="62">
        <v>523306913</v>
      </c>
      <c r="J701" s="62">
        <v>479355167</v>
      </c>
      <c r="K701" s="62">
        <v>467176015</v>
      </c>
      <c r="L701" s="62">
        <v>444229408</v>
      </c>
      <c r="M701" s="62">
        <v>446126393</v>
      </c>
      <c r="N701" s="62">
        <v>457201935</v>
      </c>
      <c r="O701" s="62">
        <v>277458190</v>
      </c>
      <c r="P701" s="62">
        <v>371055208</v>
      </c>
      <c r="Q701" s="62">
        <v>399096406</v>
      </c>
      <c r="R701" s="62">
        <v>368776870</v>
      </c>
      <c r="S701" s="62">
        <v>330041658</v>
      </c>
    </row>
    <row r="702" spans="1:19" ht="14.5" x14ac:dyDescent="0.35">
      <c r="A702" t="str">
        <f t="shared" si="20"/>
        <v>Vorarlberg70</v>
      </c>
      <c r="B702">
        <v>702</v>
      </c>
      <c r="C702" s="61" t="s">
        <v>32</v>
      </c>
      <c r="D702" s="61" t="s">
        <v>110</v>
      </c>
      <c r="E702" s="62">
        <v>44995788</v>
      </c>
      <c r="F702" s="62">
        <v>43458748</v>
      </c>
      <c r="G702" s="62">
        <v>42780588</v>
      </c>
      <c r="H702" s="62">
        <v>50765134</v>
      </c>
      <c r="I702" s="62">
        <v>63300899</v>
      </c>
      <c r="J702" s="62">
        <v>69565471</v>
      </c>
      <c r="K702" s="62">
        <v>85418669</v>
      </c>
      <c r="L702" s="62">
        <v>79838597</v>
      </c>
      <c r="M702" s="62">
        <v>75897212</v>
      </c>
      <c r="N702" s="62">
        <v>72549120</v>
      </c>
      <c r="O702" s="62">
        <v>68450702</v>
      </c>
      <c r="P702" s="62">
        <v>62722134</v>
      </c>
      <c r="Q702" s="62">
        <v>60488814</v>
      </c>
      <c r="R702" s="62">
        <v>52573949</v>
      </c>
      <c r="S702" s="62">
        <v>50116770</v>
      </c>
    </row>
    <row r="703" spans="1:19" ht="14.5" x14ac:dyDescent="0.35">
      <c r="A703" t="str">
        <f t="shared" si="20"/>
        <v>Wien70</v>
      </c>
      <c r="B703">
        <v>703</v>
      </c>
      <c r="C703" s="61" t="s">
        <v>33</v>
      </c>
      <c r="D703" s="61" t="s">
        <v>110</v>
      </c>
      <c r="E703" s="62">
        <v>9737476</v>
      </c>
      <c r="F703" s="62">
        <v>11209916</v>
      </c>
      <c r="G703" s="62">
        <v>13980201</v>
      </c>
      <c r="H703" s="62">
        <v>16310070</v>
      </c>
      <c r="I703" s="62">
        <v>16168590</v>
      </c>
      <c r="J703" s="62">
        <v>14431585</v>
      </c>
      <c r="K703" s="62">
        <v>15810588</v>
      </c>
      <c r="L703" s="62">
        <v>18644762</v>
      </c>
      <c r="M703" s="62">
        <v>15948652</v>
      </c>
      <c r="N703" s="62">
        <v>18245345</v>
      </c>
      <c r="O703" s="62">
        <v>15695159</v>
      </c>
      <c r="P703" s="62">
        <v>20064840</v>
      </c>
      <c r="Q703" s="62">
        <v>26847663</v>
      </c>
      <c r="R703" s="62">
        <v>27226052</v>
      </c>
      <c r="S703" s="62">
        <v>23430046</v>
      </c>
    </row>
    <row r="704" spans="1:19" ht="14.5" x14ac:dyDescent="0.35">
      <c r="A704" t="str">
        <f t="shared" si="20"/>
        <v>Österreich70</v>
      </c>
      <c r="B704">
        <v>704</v>
      </c>
      <c r="C704" s="61" t="s">
        <v>34</v>
      </c>
      <c r="D704" s="61" t="s">
        <v>110</v>
      </c>
      <c r="E704" s="62">
        <v>875640335</v>
      </c>
      <c r="F704" s="62">
        <v>855830711</v>
      </c>
      <c r="G704" s="62">
        <v>872482408</v>
      </c>
      <c r="H704" s="62">
        <v>955563150</v>
      </c>
      <c r="I704" s="62">
        <v>954416384</v>
      </c>
      <c r="J704" s="62">
        <v>908739948</v>
      </c>
      <c r="K704" s="62">
        <v>933441234</v>
      </c>
      <c r="L704" s="62">
        <v>927995602</v>
      </c>
      <c r="M704" s="62">
        <v>946318835</v>
      </c>
      <c r="N704" s="62">
        <v>973752532</v>
      </c>
      <c r="O704" s="62">
        <v>766785244</v>
      </c>
      <c r="P704" s="62">
        <v>908863151</v>
      </c>
      <c r="Q704" s="62">
        <v>994053918</v>
      </c>
      <c r="R704" s="62">
        <v>982479277</v>
      </c>
      <c r="S704" s="62">
        <v>908206743</v>
      </c>
    </row>
    <row r="705" spans="1:19" ht="14.5" x14ac:dyDescent="0.35">
      <c r="A705" t="str">
        <f t="shared" si="20"/>
        <v>Burgenland71</v>
      </c>
      <c r="B705">
        <v>705</v>
      </c>
      <c r="C705" s="61" t="s">
        <v>25</v>
      </c>
      <c r="D705" s="61" t="s">
        <v>111</v>
      </c>
      <c r="E705" s="62">
        <v>562762</v>
      </c>
      <c r="F705" s="62">
        <v>822452</v>
      </c>
      <c r="G705" s="62">
        <v>12392320</v>
      </c>
      <c r="H705" s="62">
        <v>20814742</v>
      </c>
      <c r="I705" s="62">
        <v>24795865</v>
      </c>
      <c r="J705" s="62">
        <v>15595624</v>
      </c>
      <c r="K705" s="62">
        <v>1246354</v>
      </c>
      <c r="L705" s="62">
        <v>2326513</v>
      </c>
      <c r="M705" s="62">
        <v>838980</v>
      </c>
      <c r="N705" s="62">
        <v>1430949</v>
      </c>
      <c r="O705" s="62">
        <v>3111056</v>
      </c>
      <c r="P705" s="62">
        <v>8592571</v>
      </c>
      <c r="Q705" s="62">
        <v>2574917</v>
      </c>
      <c r="R705" s="62">
        <v>4403919</v>
      </c>
      <c r="S705" s="62">
        <v>46863871</v>
      </c>
    </row>
    <row r="706" spans="1:19" ht="14.5" x14ac:dyDescent="0.35">
      <c r="A706" t="str">
        <f t="shared" si="20"/>
        <v>Kärnten71</v>
      </c>
      <c r="B706">
        <v>706</v>
      </c>
      <c r="C706" s="61" t="s">
        <v>26</v>
      </c>
      <c r="D706" s="61" t="s">
        <v>111</v>
      </c>
      <c r="E706" s="62">
        <v>27004982</v>
      </c>
      <c r="F706" s="62">
        <v>78991456</v>
      </c>
      <c r="G706" s="62">
        <v>127805637</v>
      </c>
      <c r="H706" s="62">
        <v>78340137</v>
      </c>
      <c r="I706" s="62">
        <v>25544080</v>
      </c>
      <c r="J706" s="62">
        <v>26299569</v>
      </c>
      <c r="K706" s="62">
        <v>33961891</v>
      </c>
      <c r="L706" s="62">
        <v>20345095</v>
      </c>
      <c r="M706" s="62">
        <v>16568174</v>
      </c>
      <c r="N706" s="62">
        <v>22358091</v>
      </c>
      <c r="O706" s="62">
        <v>23143164</v>
      </c>
      <c r="P706" s="62">
        <v>25041437</v>
      </c>
      <c r="Q706" s="62">
        <v>32753978</v>
      </c>
      <c r="R706" s="62">
        <v>22820978</v>
      </c>
      <c r="S706" s="62">
        <v>29143936</v>
      </c>
    </row>
    <row r="707" spans="1:19" ht="14.5" x14ac:dyDescent="0.35">
      <c r="A707" t="str">
        <f t="shared" si="20"/>
        <v>Niederösterreich71</v>
      </c>
      <c r="B707">
        <v>707</v>
      </c>
      <c r="C707" s="61" t="s">
        <v>27</v>
      </c>
      <c r="D707" s="61" t="s">
        <v>111</v>
      </c>
      <c r="E707" s="62">
        <v>5182312</v>
      </c>
      <c r="F707" s="62">
        <v>10024164</v>
      </c>
      <c r="G707" s="62">
        <v>9604713</v>
      </c>
      <c r="H707" s="62">
        <v>9016278</v>
      </c>
      <c r="I707" s="62">
        <v>7711464</v>
      </c>
      <c r="J707" s="62">
        <v>5285307</v>
      </c>
      <c r="K707" s="62">
        <v>6133037</v>
      </c>
      <c r="L707" s="62">
        <v>12214540</v>
      </c>
      <c r="M707" s="62">
        <v>6113564</v>
      </c>
      <c r="N707" s="62">
        <v>8263841</v>
      </c>
      <c r="O707" s="62">
        <v>9413718</v>
      </c>
      <c r="P707" s="62">
        <v>31600653</v>
      </c>
      <c r="Q707" s="62">
        <v>39522829</v>
      </c>
      <c r="R707" s="62">
        <v>37780727</v>
      </c>
      <c r="S707" s="62">
        <v>37580418</v>
      </c>
    </row>
    <row r="708" spans="1:19" ht="14.5" x14ac:dyDescent="0.35">
      <c r="A708" t="str">
        <f t="shared" si="20"/>
        <v>Oberösterreich71</v>
      </c>
      <c r="B708">
        <v>708</v>
      </c>
      <c r="C708" s="61" t="s">
        <v>28</v>
      </c>
      <c r="D708" s="61" t="s">
        <v>111</v>
      </c>
      <c r="E708" s="62">
        <v>21765003</v>
      </c>
      <c r="F708" s="62">
        <v>35126678</v>
      </c>
      <c r="G708" s="62">
        <v>31829557</v>
      </c>
      <c r="H708" s="62">
        <v>58794045</v>
      </c>
      <c r="I708" s="62">
        <v>28104796</v>
      </c>
      <c r="J708" s="62">
        <v>19161271</v>
      </c>
      <c r="K708" s="62">
        <v>19536767</v>
      </c>
      <c r="L708" s="62">
        <v>24650263</v>
      </c>
      <c r="M708" s="62">
        <v>27832946</v>
      </c>
      <c r="N708" s="62">
        <v>25794331</v>
      </c>
      <c r="O708" s="62">
        <v>24731746</v>
      </c>
      <c r="P708" s="62">
        <v>23132808</v>
      </c>
      <c r="Q708" s="62">
        <v>33497662</v>
      </c>
      <c r="R708" s="62">
        <v>37318037</v>
      </c>
      <c r="S708" s="62">
        <v>51111408</v>
      </c>
    </row>
    <row r="709" spans="1:19" ht="14.5" x14ac:dyDescent="0.35">
      <c r="A709" t="str">
        <f t="shared" si="20"/>
        <v>Salzburg71</v>
      </c>
      <c r="B709">
        <v>709</v>
      </c>
      <c r="C709" s="61" t="s">
        <v>29</v>
      </c>
      <c r="D709" s="61" t="s">
        <v>111</v>
      </c>
      <c r="E709" s="62">
        <v>21957387</v>
      </c>
      <c r="F709" s="62">
        <v>54217439</v>
      </c>
      <c r="G709" s="62">
        <v>46543344</v>
      </c>
      <c r="H709" s="62">
        <v>56020109</v>
      </c>
      <c r="I709" s="62">
        <v>12419256</v>
      </c>
      <c r="J709" s="62">
        <v>9762646</v>
      </c>
      <c r="K709" s="62">
        <v>15923456</v>
      </c>
      <c r="L709" s="62">
        <v>15927582</v>
      </c>
      <c r="M709" s="62">
        <v>31041113</v>
      </c>
      <c r="N709" s="62">
        <v>20157677</v>
      </c>
      <c r="O709" s="62">
        <v>19755335</v>
      </c>
      <c r="P709" s="62">
        <v>18270654</v>
      </c>
      <c r="Q709" s="62">
        <v>40837771</v>
      </c>
      <c r="R709" s="62">
        <v>42307940</v>
      </c>
      <c r="S709" s="62">
        <v>59772084</v>
      </c>
    </row>
    <row r="710" spans="1:19" ht="14.5" x14ac:dyDescent="0.35">
      <c r="A710" t="str">
        <f t="shared" ref="A710:A773" si="21">C710&amp;D710</f>
        <v>Steiermark71</v>
      </c>
      <c r="B710">
        <v>710</v>
      </c>
      <c r="C710" s="61" t="s">
        <v>30</v>
      </c>
      <c r="D710" s="61" t="s">
        <v>111</v>
      </c>
      <c r="E710" s="62">
        <v>16420298</v>
      </c>
      <c r="F710" s="62">
        <v>16212155</v>
      </c>
      <c r="G710" s="62">
        <v>20208687</v>
      </c>
      <c r="H710" s="62">
        <v>27470713</v>
      </c>
      <c r="I710" s="62">
        <v>32087584</v>
      </c>
      <c r="J710" s="62">
        <v>13279935</v>
      </c>
      <c r="K710" s="62">
        <v>12902347</v>
      </c>
      <c r="L710" s="62">
        <v>28057228</v>
      </c>
      <c r="M710" s="62">
        <v>7235660</v>
      </c>
      <c r="N710" s="62">
        <v>21766261</v>
      </c>
      <c r="O710" s="62">
        <v>41391174</v>
      </c>
      <c r="P710" s="62">
        <v>53100432</v>
      </c>
      <c r="Q710" s="62">
        <v>73397026</v>
      </c>
      <c r="R710" s="62">
        <v>48073732</v>
      </c>
      <c r="S710" s="62">
        <v>49786603</v>
      </c>
    </row>
    <row r="711" spans="1:19" ht="14.5" x14ac:dyDescent="0.35">
      <c r="A711" t="str">
        <f t="shared" si="21"/>
        <v>Tirol71</v>
      </c>
      <c r="B711">
        <v>711</v>
      </c>
      <c r="C711" s="61" t="s">
        <v>31</v>
      </c>
      <c r="D711" s="61" t="s">
        <v>111</v>
      </c>
      <c r="E711" s="62">
        <v>300399636</v>
      </c>
      <c r="F711" s="62">
        <v>335293549</v>
      </c>
      <c r="G711" s="62">
        <v>354092471</v>
      </c>
      <c r="H711" s="62">
        <v>363819721</v>
      </c>
      <c r="I711" s="62">
        <v>367843783</v>
      </c>
      <c r="J711" s="62">
        <v>407419629</v>
      </c>
      <c r="K711" s="62">
        <v>467215415</v>
      </c>
      <c r="L711" s="62">
        <v>416655139</v>
      </c>
      <c r="M711" s="62">
        <v>386431515</v>
      </c>
      <c r="N711" s="62">
        <v>364272918</v>
      </c>
      <c r="O711" s="62">
        <v>265112402</v>
      </c>
      <c r="P711" s="62">
        <v>244653842</v>
      </c>
      <c r="Q711" s="62">
        <v>332671684</v>
      </c>
      <c r="R711" s="62">
        <v>236694057</v>
      </c>
      <c r="S711" s="62">
        <v>158638847</v>
      </c>
    </row>
    <row r="712" spans="1:19" ht="14.5" x14ac:dyDescent="0.35">
      <c r="A712" t="str">
        <f t="shared" si="21"/>
        <v>Vorarlberg71</v>
      </c>
      <c r="B712">
        <v>712</v>
      </c>
      <c r="C712" s="61" t="s">
        <v>32</v>
      </c>
      <c r="D712" s="61" t="s">
        <v>111</v>
      </c>
      <c r="E712" s="62">
        <v>3725114</v>
      </c>
      <c r="F712" s="62">
        <v>6816770</v>
      </c>
      <c r="G712" s="62">
        <v>7140156</v>
      </c>
      <c r="H712" s="62">
        <v>8133146</v>
      </c>
      <c r="I712" s="62">
        <v>8069638</v>
      </c>
      <c r="J712" s="62">
        <v>12198837</v>
      </c>
      <c r="K712" s="62">
        <v>16621654</v>
      </c>
      <c r="L712" s="62">
        <v>19814832</v>
      </c>
      <c r="M712" s="62">
        <v>17640790</v>
      </c>
      <c r="N712" s="62">
        <v>18487320</v>
      </c>
      <c r="O712" s="62">
        <v>16426580</v>
      </c>
      <c r="P712" s="62">
        <v>17825561</v>
      </c>
      <c r="Q712" s="62">
        <v>26229381</v>
      </c>
      <c r="R712" s="62">
        <v>24751850</v>
      </c>
      <c r="S712" s="62">
        <v>28169709</v>
      </c>
    </row>
    <row r="713" spans="1:19" ht="14.5" x14ac:dyDescent="0.35">
      <c r="A713" t="str">
        <f t="shared" si="21"/>
        <v>Wien71</v>
      </c>
      <c r="B713">
        <v>713</v>
      </c>
      <c r="C713" s="61" t="s">
        <v>33</v>
      </c>
      <c r="D713" s="61" t="s">
        <v>111</v>
      </c>
      <c r="E713" s="62">
        <v>1223310419</v>
      </c>
      <c r="F713" s="62">
        <v>1217581997</v>
      </c>
      <c r="G713" s="62">
        <v>1042592619</v>
      </c>
      <c r="H713" s="62">
        <v>1411689873</v>
      </c>
      <c r="I713" s="62">
        <v>1145601282</v>
      </c>
      <c r="J713" s="62">
        <v>1196559622</v>
      </c>
      <c r="K713" s="62">
        <v>1147728330</v>
      </c>
      <c r="L713" s="62">
        <v>1025889484</v>
      </c>
      <c r="M713" s="62">
        <v>1200757480</v>
      </c>
      <c r="N713" s="62">
        <v>1233132885</v>
      </c>
      <c r="O713" s="62">
        <v>2314771387</v>
      </c>
      <c r="P713" s="62">
        <v>3077854140</v>
      </c>
      <c r="Q713" s="62">
        <v>3930402883</v>
      </c>
      <c r="R713" s="62">
        <v>3194481176</v>
      </c>
      <c r="S713" s="62">
        <v>2817942813</v>
      </c>
    </row>
    <row r="714" spans="1:19" ht="14.5" x14ac:dyDescent="0.35">
      <c r="A714" t="str">
        <f t="shared" si="21"/>
        <v>Österreich71</v>
      </c>
      <c r="B714">
        <v>714</v>
      </c>
      <c r="C714" s="61" t="s">
        <v>34</v>
      </c>
      <c r="D714" s="61" t="s">
        <v>111</v>
      </c>
      <c r="E714" s="62">
        <v>1620327913</v>
      </c>
      <c r="F714" s="62">
        <v>1755086660</v>
      </c>
      <c r="G714" s="62">
        <v>1652209504</v>
      </c>
      <c r="H714" s="62">
        <v>2034098764</v>
      </c>
      <c r="I714" s="62">
        <v>1652177748</v>
      </c>
      <c r="J714" s="62">
        <v>1705562440</v>
      </c>
      <c r="K714" s="62">
        <v>1721269251</v>
      </c>
      <c r="L714" s="62">
        <v>1565880676</v>
      </c>
      <c r="M714" s="62">
        <v>1694460222</v>
      </c>
      <c r="N714" s="62">
        <v>1715664273</v>
      </c>
      <c r="O714" s="62">
        <v>2717856562</v>
      </c>
      <c r="P714" s="62">
        <v>3500072098</v>
      </c>
      <c r="Q714" s="62">
        <v>4511888131</v>
      </c>
      <c r="R714" s="62">
        <v>3648632416</v>
      </c>
      <c r="S714" s="62">
        <v>3279009689</v>
      </c>
    </row>
    <row r="715" spans="1:19" ht="14.5" x14ac:dyDescent="0.35">
      <c r="A715" t="str">
        <f t="shared" si="21"/>
        <v>Burgenland72</v>
      </c>
      <c r="B715">
        <v>715</v>
      </c>
      <c r="C715" s="61" t="s">
        <v>25</v>
      </c>
      <c r="D715" s="61" t="s">
        <v>112</v>
      </c>
      <c r="E715" s="62">
        <v>2208832</v>
      </c>
      <c r="F715" s="62">
        <v>2127685</v>
      </c>
      <c r="G715" s="62">
        <v>2125825</v>
      </c>
      <c r="H715" s="62">
        <v>2184520</v>
      </c>
      <c r="I715" s="62">
        <v>3266453</v>
      </c>
      <c r="J715" s="62">
        <v>3339356</v>
      </c>
      <c r="K715" s="62">
        <v>5428900</v>
      </c>
      <c r="L715" s="62">
        <v>7685510</v>
      </c>
      <c r="M715" s="62">
        <v>12054299</v>
      </c>
      <c r="N715" s="62">
        <v>11356867</v>
      </c>
      <c r="O715" s="62">
        <v>10851059</v>
      </c>
      <c r="P715" s="62">
        <v>13942469</v>
      </c>
      <c r="Q715" s="62">
        <v>8612500</v>
      </c>
      <c r="R715" s="62">
        <v>9008100</v>
      </c>
      <c r="S715" s="62">
        <v>9650265</v>
      </c>
    </row>
    <row r="716" spans="1:19" ht="14.5" x14ac:dyDescent="0.35">
      <c r="A716" t="str">
        <f t="shared" si="21"/>
        <v>Kärnten72</v>
      </c>
      <c r="B716">
        <v>716</v>
      </c>
      <c r="C716" s="61" t="s">
        <v>26</v>
      </c>
      <c r="D716" s="61" t="s">
        <v>112</v>
      </c>
      <c r="E716" s="62">
        <v>229842317</v>
      </c>
      <c r="F716" s="62">
        <v>236869285</v>
      </c>
      <c r="G716" s="62">
        <v>196120609</v>
      </c>
      <c r="H716" s="62">
        <v>194071780</v>
      </c>
      <c r="I716" s="62">
        <v>193930223</v>
      </c>
      <c r="J716" s="62">
        <v>162424887</v>
      </c>
      <c r="K716" s="62">
        <v>141850180</v>
      </c>
      <c r="L716" s="62">
        <v>243071213</v>
      </c>
      <c r="M716" s="62">
        <v>438498142</v>
      </c>
      <c r="N716" s="62">
        <v>339354907</v>
      </c>
      <c r="O716" s="62">
        <v>193233026</v>
      </c>
      <c r="P716" s="62">
        <v>250399654</v>
      </c>
      <c r="Q716" s="62">
        <v>292959985</v>
      </c>
      <c r="R716" s="62">
        <v>225970145</v>
      </c>
      <c r="S716" s="62">
        <v>186581174</v>
      </c>
    </row>
    <row r="717" spans="1:19" ht="14.5" x14ac:dyDescent="0.35">
      <c r="A717" t="str">
        <f t="shared" si="21"/>
        <v>Niederösterreich72</v>
      </c>
      <c r="B717">
        <v>717</v>
      </c>
      <c r="C717" s="61" t="s">
        <v>27</v>
      </c>
      <c r="D717" s="61" t="s">
        <v>112</v>
      </c>
      <c r="E717" s="62">
        <v>328258291</v>
      </c>
      <c r="F717" s="62">
        <v>371693749</v>
      </c>
      <c r="G717" s="62">
        <v>340276921</v>
      </c>
      <c r="H717" s="62">
        <v>330167883</v>
      </c>
      <c r="I717" s="62">
        <v>356243947</v>
      </c>
      <c r="J717" s="62">
        <v>373793226</v>
      </c>
      <c r="K717" s="62">
        <v>374503618</v>
      </c>
      <c r="L717" s="62">
        <v>456398489</v>
      </c>
      <c r="M717" s="62">
        <v>494559773</v>
      </c>
      <c r="N717" s="62">
        <v>465633974</v>
      </c>
      <c r="O717" s="62">
        <v>363106662</v>
      </c>
      <c r="P717" s="62">
        <v>523112706</v>
      </c>
      <c r="Q717" s="62">
        <v>605698530</v>
      </c>
      <c r="R717" s="62">
        <v>480673055</v>
      </c>
      <c r="S717" s="62">
        <v>429762169</v>
      </c>
    </row>
    <row r="718" spans="1:19" ht="14.5" x14ac:dyDescent="0.35">
      <c r="A718" t="str">
        <f t="shared" si="21"/>
        <v>Oberösterreich72</v>
      </c>
      <c r="B718">
        <v>718</v>
      </c>
      <c r="C718" s="61" t="s">
        <v>28</v>
      </c>
      <c r="D718" s="61" t="s">
        <v>112</v>
      </c>
      <c r="E718" s="62">
        <v>2800940120</v>
      </c>
      <c r="F718" s="62">
        <v>3336464614</v>
      </c>
      <c r="G718" s="62">
        <v>3208999947</v>
      </c>
      <c r="H718" s="62">
        <v>2978016088</v>
      </c>
      <c r="I718" s="62">
        <v>3024821533</v>
      </c>
      <c r="J718" s="62">
        <v>3049034299</v>
      </c>
      <c r="K718" s="62">
        <v>2849411930</v>
      </c>
      <c r="L718" s="62">
        <v>3514172400</v>
      </c>
      <c r="M718" s="62">
        <v>3727687647</v>
      </c>
      <c r="N718" s="62">
        <v>3459820439</v>
      </c>
      <c r="O718" s="62">
        <v>2938673749</v>
      </c>
      <c r="P718" s="62">
        <v>4196897660</v>
      </c>
      <c r="Q718" s="62">
        <v>5491435247</v>
      </c>
      <c r="R718" s="62">
        <v>5330080004</v>
      </c>
      <c r="S718" s="62">
        <v>5102517303</v>
      </c>
    </row>
    <row r="719" spans="1:19" ht="14.5" x14ac:dyDescent="0.35">
      <c r="A719" t="str">
        <f t="shared" si="21"/>
        <v>Salzburg72</v>
      </c>
      <c r="B719">
        <v>719</v>
      </c>
      <c r="C719" s="61" t="s">
        <v>29</v>
      </c>
      <c r="D719" s="61" t="s">
        <v>112</v>
      </c>
      <c r="E719" s="62">
        <v>20344313</v>
      </c>
      <c r="F719" s="62">
        <v>21772998</v>
      </c>
      <c r="G719" s="62">
        <v>22334724</v>
      </c>
      <c r="H719" s="62">
        <v>22316680</v>
      </c>
      <c r="I719" s="62">
        <v>22392729</v>
      </c>
      <c r="J719" s="62">
        <v>19766679</v>
      </c>
      <c r="K719" s="62">
        <v>22157634</v>
      </c>
      <c r="L719" s="62">
        <v>24515867</v>
      </c>
      <c r="M719" s="62">
        <v>33324327</v>
      </c>
      <c r="N719" s="62">
        <v>32539817</v>
      </c>
      <c r="O719" s="62">
        <v>29099194</v>
      </c>
      <c r="P719" s="62">
        <v>45416241</v>
      </c>
      <c r="Q719" s="62">
        <v>61045349</v>
      </c>
      <c r="R719" s="62">
        <v>50591792</v>
      </c>
      <c r="S719" s="62">
        <v>52614282</v>
      </c>
    </row>
    <row r="720" spans="1:19" ht="14.5" x14ac:dyDescent="0.35">
      <c r="A720" t="str">
        <f t="shared" si="21"/>
        <v>Steiermark72</v>
      </c>
      <c r="B720">
        <v>720</v>
      </c>
      <c r="C720" s="61" t="s">
        <v>30</v>
      </c>
      <c r="D720" s="61" t="s">
        <v>112</v>
      </c>
      <c r="E720" s="62">
        <v>1167073503</v>
      </c>
      <c r="F720" s="62">
        <v>1515545544</v>
      </c>
      <c r="G720" s="62">
        <v>1411079033</v>
      </c>
      <c r="H720" s="62">
        <v>1360486592</v>
      </c>
      <c r="I720" s="62">
        <v>1358999924</v>
      </c>
      <c r="J720" s="62">
        <v>1409776471</v>
      </c>
      <c r="K720" s="62">
        <v>1386563269</v>
      </c>
      <c r="L720" s="62">
        <v>1633283998</v>
      </c>
      <c r="M720" s="62">
        <v>1595006948</v>
      </c>
      <c r="N720" s="62">
        <v>1450846417</v>
      </c>
      <c r="O720" s="62">
        <v>1161497664</v>
      </c>
      <c r="P720" s="62">
        <v>1544686384</v>
      </c>
      <c r="Q720" s="62">
        <v>2045677168</v>
      </c>
      <c r="R720" s="62">
        <v>1923138520</v>
      </c>
      <c r="S720" s="62">
        <v>1742387051</v>
      </c>
    </row>
    <row r="721" spans="1:19" ht="14.5" x14ac:dyDescent="0.35">
      <c r="A721" t="str">
        <f t="shared" si="21"/>
        <v>Tirol72</v>
      </c>
      <c r="B721">
        <v>721</v>
      </c>
      <c r="C721" s="61" t="s">
        <v>31</v>
      </c>
      <c r="D721" s="61" t="s">
        <v>112</v>
      </c>
      <c r="E721" s="62">
        <v>28240867</v>
      </c>
      <c r="F721" s="62">
        <v>37280737</v>
      </c>
      <c r="G721" s="62">
        <v>35225163</v>
      </c>
      <c r="H721" s="62">
        <v>33766937</v>
      </c>
      <c r="I721" s="62">
        <v>35873087</v>
      </c>
      <c r="J721" s="62">
        <v>32554093</v>
      </c>
      <c r="K721" s="62">
        <v>32176942</v>
      </c>
      <c r="L721" s="62">
        <v>35006710</v>
      </c>
      <c r="M721" s="62">
        <v>49083206</v>
      </c>
      <c r="N721" s="62">
        <v>45001642</v>
      </c>
      <c r="O721" s="62">
        <v>42967388</v>
      </c>
      <c r="P721" s="62">
        <v>74743720</v>
      </c>
      <c r="Q721" s="62">
        <v>81162930</v>
      </c>
      <c r="R721" s="62">
        <v>64783621</v>
      </c>
      <c r="S721" s="62">
        <v>56621870</v>
      </c>
    </row>
    <row r="722" spans="1:19" ht="14.5" x14ac:dyDescent="0.35">
      <c r="A722" t="str">
        <f t="shared" si="21"/>
        <v>Vorarlberg72</v>
      </c>
      <c r="B722">
        <v>722</v>
      </c>
      <c r="C722" s="61" t="s">
        <v>32</v>
      </c>
      <c r="D722" s="61" t="s">
        <v>112</v>
      </c>
      <c r="E722" s="62">
        <v>118401761</v>
      </c>
      <c r="F722" s="62">
        <v>158933957</v>
      </c>
      <c r="G722" s="62">
        <v>141842940</v>
      </c>
      <c r="H722" s="62">
        <v>148607355</v>
      </c>
      <c r="I722" s="62">
        <v>238925924</v>
      </c>
      <c r="J722" s="62">
        <v>262595166</v>
      </c>
      <c r="K722" s="62">
        <v>266229121</v>
      </c>
      <c r="L722" s="62">
        <v>324684936</v>
      </c>
      <c r="M722" s="62">
        <v>358234078</v>
      </c>
      <c r="N722" s="62">
        <v>311729318</v>
      </c>
      <c r="O722" s="62">
        <v>194268675</v>
      </c>
      <c r="P722" s="62">
        <v>297468357</v>
      </c>
      <c r="Q722" s="62">
        <v>367546278</v>
      </c>
      <c r="R722" s="62">
        <v>314473049</v>
      </c>
      <c r="S722" s="62">
        <v>263539608</v>
      </c>
    </row>
    <row r="723" spans="1:19" ht="14.5" x14ac:dyDescent="0.35">
      <c r="A723" t="str">
        <f t="shared" si="21"/>
        <v>Wien72</v>
      </c>
      <c r="B723">
        <v>723</v>
      </c>
      <c r="C723" s="61" t="s">
        <v>33</v>
      </c>
      <c r="D723" s="61" t="s">
        <v>112</v>
      </c>
      <c r="E723" s="62">
        <v>241504671</v>
      </c>
      <c r="F723" s="62">
        <v>275011171</v>
      </c>
      <c r="G723" s="62">
        <v>259863369</v>
      </c>
      <c r="H723" s="62">
        <v>229944348</v>
      </c>
      <c r="I723" s="62">
        <v>226915470</v>
      </c>
      <c r="J723" s="62">
        <v>190758570</v>
      </c>
      <c r="K723" s="62">
        <v>249438317</v>
      </c>
      <c r="L723" s="62">
        <v>193683760</v>
      </c>
      <c r="M723" s="62">
        <v>286570640</v>
      </c>
      <c r="N723" s="62">
        <v>206677638</v>
      </c>
      <c r="O723" s="62">
        <v>152264369</v>
      </c>
      <c r="P723" s="62">
        <v>227175051</v>
      </c>
      <c r="Q723" s="62">
        <v>289283136</v>
      </c>
      <c r="R723" s="62">
        <v>233935919</v>
      </c>
      <c r="S723" s="62">
        <v>209871025</v>
      </c>
    </row>
    <row r="724" spans="1:19" ht="14.5" x14ac:dyDescent="0.35">
      <c r="A724" t="str">
        <f t="shared" si="21"/>
        <v>Österreich72</v>
      </c>
      <c r="B724">
        <v>724</v>
      </c>
      <c r="C724" s="61" t="s">
        <v>34</v>
      </c>
      <c r="D724" s="61" t="s">
        <v>112</v>
      </c>
      <c r="E724" s="62">
        <v>4936814675</v>
      </c>
      <c r="F724" s="62">
        <v>5955699740</v>
      </c>
      <c r="G724" s="62">
        <v>5617868531</v>
      </c>
      <c r="H724" s="62">
        <v>5299562183</v>
      </c>
      <c r="I724" s="62">
        <v>5461369290</v>
      </c>
      <c r="J724" s="62">
        <v>5504042747</v>
      </c>
      <c r="K724" s="62">
        <v>5327759911</v>
      </c>
      <c r="L724" s="62">
        <v>6432502883</v>
      </c>
      <c r="M724" s="62">
        <v>6995019060</v>
      </c>
      <c r="N724" s="62">
        <v>6322961019</v>
      </c>
      <c r="O724" s="62">
        <v>5085961786</v>
      </c>
      <c r="P724" s="62">
        <v>7173842242</v>
      </c>
      <c r="Q724" s="62">
        <v>9243421123</v>
      </c>
      <c r="R724" s="62">
        <v>8632654205</v>
      </c>
      <c r="S724" s="62">
        <v>8053544747</v>
      </c>
    </row>
    <row r="725" spans="1:19" ht="14.5" x14ac:dyDescent="0.35">
      <c r="A725" t="str">
        <f t="shared" si="21"/>
        <v>Burgenland73</v>
      </c>
      <c r="B725">
        <v>725</v>
      </c>
      <c r="C725" s="61" t="s">
        <v>25</v>
      </c>
      <c r="D725" s="61" t="s">
        <v>113</v>
      </c>
      <c r="E725" s="62">
        <v>28785882</v>
      </c>
      <c r="F725" s="62">
        <v>16967239</v>
      </c>
      <c r="G725" s="62">
        <v>18009065</v>
      </c>
      <c r="H725" s="62">
        <v>15159183</v>
      </c>
      <c r="I725" s="62">
        <v>20196998</v>
      </c>
      <c r="J725" s="62">
        <v>21156304</v>
      </c>
      <c r="K725" s="62">
        <v>20685971</v>
      </c>
      <c r="L725" s="62">
        <v>25240592</v>
      </c>
      <c r="M725" s="62">
        <v>22973141</v>
      </c>
      <c r="N725" s="62">
        <v>21579631</v>
      </c>
      <c r="O725" s="62">
        <v>19210737</v>
      </c>
      <c r="P725" s="62">
        <v>25749555</v>
      </c>
      <c r="Q725" s="62">
        <v>49702028</v>
      </c>
      <c r="R725" s="62">
        <v>43959672</v>
      </c>
      <c r="S725" s="62">
        <v>40607445</v>
      </c>
    </row>
    <row r="726" spans="1:19" ht="14.5" x14ac:dyDescent="0.35">
      <c r="A726" t="str">
        <f t="shared" si="21"/>
        <v>Kärnten73</v>
      </c>
      <c r="B726">
        <v>726</v>
      </c>
      <c r="C726" s="61" t="s">
        <v>26</v>
      </c>
      <c r="D726" s="61" t="s">
        <v>113</v>
      </c>
      <c r="E726" s="62">
        <v>138112271</v>
      </c>
      <c r="F726" s="62">
        <v>152077416</v>
      </c>
      <c r="G726" s="62">
        <v>133423364</v>
      </c>
      <c r="H726" s="62">
        <v>117883595</v>
      </c>
      <c r="I726" s="62">
        <v>136743640</v>
      </c>
      <c r="J726" s="62">
        <v>120004804</v>
      </c>
      <c r="K726" s="62">
        <v>128920970</v>
      </c>
      <c r="L726" s="62">
        <v>142174064</v>
      </c>
      <c r="M726" s="62">
        <v>150773267</v>
      </c>
      <c r="N726" s="62">
        <v>136425742</v>
      </c>
      <c r="O726" s="62">
        <v>125761987</v>
      </c>
      <c r="P726" s="62">
        <v>157875978</v>
      </c>
      <c r="Q726" s="62">
        <v>168746631</v>
      </c>
      <c r="R726" s="62">
        <v>155035954</v>
      </c>
      <c r="S726" s="62">
        <v>169849878</v>
      </c>
    </row>
    <row r="727" spans="1:19" ht="14.5" x14ac:dyDescent="0.35">
      <c r="A727" t="str">
        <f t="shared" si="21"/>
        <v>Niederösterreich73</v>
      </c>
      <c r="B727">
        <v>727</v>
      </c>
      <c r="C727" s="61" t="s">
        <v>27</v>
      </c>
      <c r="D727" s="61" t="s">
        <v>113</v>
      </c>
      <c r="E727" s="62">
        <v>1020076195</v>
      </c>
      <c r="F727" s="62">
        <v>1195541439</v>
      </c>
      <c r="G727" s="62">
        <v>1151404915</v>
      </c>
      <c r="H727" s="62">
        <v>1123511154</v>
      </c>
      <c r="I727" s="62">
        <v>1153172817</v>
      </c>
      <c r="J727" s="62">
        <v>1257936259</v>
      </c>
      <c r="K727" s="62">
        <v>1235765021</v>
      </c>
      <c r="L727" s="62">
        <v>1372928312</v>
      </c>
      <c r="M727" s="62">
        <v>1431803892</v>
      </c>
      <c r="N727" s="62">
        <v>1408430274</v>
      </c>
      <c r="O727" s="62">
        <v>1191805322</v>
      </c>
      <c r="P727" s="62">
        <v>1504502463</v>
      </c>
      <c r="Q727" s="62">
        <v>1795808412</v>
      </c>
      <c r="R727" s="62">
        <v>1638444725</v>
      </c>
      <c r="S727" s="62">
        <v>1543725673</v>
      </c>
    </row>
    <row r="728" spans="1:19" ht="14.5" x14ac:dyDescent="0.35">
      <c r="A728" t="str">
        <f t="shared" si="21"/>
        <v>Oberösterreich73</v>
      </c>
      <c r="B728">
        <v>728</v>
      </c>
      <c r="C728" s="61" t="s">
        <v>28</v>
      </c>
      <c r="D728" s="61" t="s">
        <v>113</v>
      </c>
      <c r="E728" s="62">
        <v>610267650</v>
      </c>
      <c r="F728" s="62">
        <v>732427340</v>
      </c>
      <c r="G728" s="62">
        <v>746643493</v>
      </c>
      <c r="H728" s="62">
        <v>774803841</v>
      </c>
      <c r="I728" s="62">
        <v>850793298</v>
      </c>
      <c r="J728" s="62">
        <v>711315924</v>
      </c>
      <c r="K728" s="62">
        <v>706503080</v>
      </c>
      <c r="L728" s="62">
        <v>782776027</v>
      </c>
      <c r="M728" s="62">
        <v>975223483</v>
      </c>
      <c r="N728" s="62">
        <v>1072636752</v>
      </c>
      <c r="O728" s="62">
        <v>953628835</v>
      </c>
      <c r="P728" s="62">
        <v>1290018726</v>
      </c>
      <c r="Q728" s="62">
        <v>1410920318</v>
      </c>
      <c r="R728" s="62">
        <v>1382019334</v>
      </c>
      <c r="S728" s="62">
        <v>1238505709</v>
      </c>
    </row>
    <row r="729" spans="1:19" ht="14.5" x14ac:dyDescent="0.35">
      <c r="A729" t="str">
        <f t="shared" si="21"/>
        <v>Salzburg73</v>
      </c>
      <c r="B729">
        <v>729</v>
      </c>
      <c r="C729" s="61" t="s">
        <v>29</v>
      </c>
      <c r="D729" s="61" t="s">
        <v>113</v>
      </c>
      <c r="E729" s="62">
        <v>134047379</v>
      </c>
      <c r="F729" s="62">
        <v>157038589</v>
      </c>
      <c r="G729" s="62">
        <v>133482103</v>
      </c>
      <c r="H729" s="62">
        <v>135986960</v>
      </c>
      <c r="I729" s="62">
        <v>140197915</v>
      </c>
      <c r="J729" s="62">
        <v>149164057</v>
      </c>
      <c r="K729" s="62">
        <v>144215561</v>
      </c>
      <c r="L729" s="62">
        <v>174823820</v>
      </c>
      <c r="M729" s="62">
        <v>182571682</v>
      </c>
      <c r="N729" s="62">
        <v>166931682</v>
      </c>
      <c r="O729" s="62">
        <v>148323269</v>
      </c>
      <c r="P729" s="62">
        <v>186891831</v>
      </c>
      <c r="Q729" s="62">
        <v>248255584</v>
      </c>
      <c r="R729" s="62">
        <v>233898549</v>
      </c>
      <c r="S729" s="62">
        <v>213629284</v>
      </c>
    </row>
    <row r="730" spans="1:19" ht="14.5" x14ac:dyDescent="0.35">
      <c r="A730" t="str">
        <f t="shared" si="21"/>
        <v>Steiermark73</v>
      </c>
      <c r="B730">
        <v>730</v>
      </c>
      <c r="C730" s="61" t="s">
        <v>30</v>
      </c>
      <c r="D730" s="61" t="s">
        <v>113</v>
      </c>
      <c r="E730" s="62">
        <v>1205061544</v>
      </c>
      <c r="F730" s="62">
        <v>1473031287</v>
      </c>
      <c r="G730" s="62">
        <v>1542276154</v>
      </c>
      <c r="H730" s="62">
        <v>1508376940</v>
      </c>
      <c r="I730" s="62">
        <v>1498258940</v>
      </c>
      <c r="J730" s="62">
        <v>1339763377</v>
      </c>
      <c r="K730" s="62">
        <v>1101150965</v>
      </c>
      <c r="L730" s="62">
        <v>1329832781</v>
      </c>
      <c r="M730" s="62">
        <v>1478090617</v>
      </c>
      <c r="N730" s="62">
        <v>1407064380</v>
      </c>
      <c r="O730" s="62">
        <v>1173243874</v>
      </c>
      <c r="P730" s="62">
        <v>1507586342</v>
      </c>
      <c r="Q730" s="62">
        <v>2152523656</v>
      </c>
      <c r="R730" s="62">
        <v>2265316034</v>
      </c>
      <c r="S730" s="62">
        <v>2138893096</v>
      </c>
    </row>
    <row r="731" spans="1:19" ht="14.5" x14ac:dyDescent="0.35">
      <c r="A731" t="str">
        <f t="shared" si="21"/>
        <v>Tirol73</v>
      </c>
      <c r="B731">
        <v>731</v>
      </c>
      <c r="C731" s="61" t="s">
        <v>31</v>
      </c>
      <c r="D731" s="61" t="s">
        <v>113</v>
      </c>
      <c r="E731" s="62">
        <v>159994372</v>
      </c>
      <c r="F731" s="62">
        <v>168806319</v>
      </c>
      <c r="G731" s="62">
        <v>161078600</v>
      </c>
      <c r="H731" s="62">
        <v>170244537</v>
      </c>
      <c r="I731" s="62">
        <v>163387130</v>
      </c>
      <c r="J731" s="62">
        <v>157397528</v>
      </c>
      <c r="K731" s="62">
        <v>167662586</v>
      </c>
      <c r="L731" s="62">
        <v>184409672</v>
      </c>
      <c r="M731" s="62">
        <v>192427089</v>
      </c>
      <c r="N731" s="62">
        <v>211214796</v>
      </c>
      <c r="O731" s="62">
        <v>205683908</v>
      </c>
      <c r="P731" s="62">
        <v>274926147</v>
      </c>
      <c r="Q731" s="62">
        <v>384989855</v>
      </c>
      <c r="R731" s="62">
        <v>384621613</v>
      </c>
      <c r="S731" s="62">
        <v>327999708</v>
      </c>
    </row>
    <row r="732" spans="1:19" ht="14.5" x14ac:dyDescent="0.35">
      <c r="A732" t="str">
        <f t="shared" si="21"/>
        <v>Vorarlberg73</v>
      </c>
      <c r="B732">
        <v>732</v>
      </c>
      <c r="C732" s="61" t="s">
        <v>32</v>
      </c>
      <c r="D732" s="61" t="s">
        <v>113</v>
      </c>
      <c r="E732" s="62">
        <v>346511698</v>
      </c>
      <c r="F732" s="62">
        <v>414852524</v>
      </c>
      <c r="G732" s="62">
        <v>414453067</v>
      </c>
      <c r="H732" s="62">
        <v>434059029</v>
      </c>
      <c r="I732" s="62">
        <v>477675426</v>
      </c>
      <c r="J732" s="62">
        <v>461412989</v>
      </c>
      <c r="K732" s="62">
        <v>445911863</v>
      </c>
      <c r="L732" s="62">
        <v>492137816</v>
      </c>
      <c r="M732" s="62">
        <v>521349870</v>
      </c>
      <c r="N732" s="62">
        <v>519542336</v>
      </c>
      <c r="O732" s="62">
        <v>460592729</v>
      </c>
      <c r="P732" s="62">
        <v>538978955</v>
      </c>
      <c r="Q732" s="62">
        <v>642416233</v>
      </c>
      <c r="R732" s="62">
        <v>656293245</v>
      </c>
      <c r="S732" s="62">
        <v>620472182</v>
      </c>
    </row>
    <row r="733" spans="1:19" ht="14.5" x14ac:dyDescent="0.35">
      <c r="A733" t="str">
        <f t="shared" si="21"/>
        <v>Wien73</v>
      </c>
      <c r="B733">
        <v>733</v>
      </c>
      <c r="C733" s="61" t="s">
        <v>33</v>
      </c>
      <c r="D733" s="61" t="s">
        <v>113</v>
      </c>
      <c r="E733" s="62">
        <v>206551719</v>
      </c>
      <c r="F733" s="62">
        <v>236951093</v>
      </c>
      <c r="G733" s="62">
        <v>258559648</v>
      </c>
      <c r="H733" s="62">
        <v>217501700</v>
      </c>
      <c r="I733" s="62">
        <v>207384550</v>
      </c>
      <c r="J733" s="62">
        <v>175835332</v>
      </c>
      <c r="K733" s="62">
        <v>179676660</v>
      </c>
      <c r="L733" s="62">
        <v>174103273</v>
      </c>
      <c r="M733" s="62">
        <v>167179658</v>
      </c>
      <c r="N733" s="62">
        <v>170373106</v>
      </c>
      <c r="O733" s="62">
        <v>138660969</v>
      </c>
      <c r="P733" s="62">
        <v>153013798</v>
      </c>
      <c r="Q733" s="62">
        <v>186566990</v>
      </c>
      <c r="R733" s="62">
        <v>203292940</v>
      </c>
      <c r="S733" s="62">
        <v>179975404</v>
      </c>
    </row>
    <row r="734" spans="1:19" ht="14.5" x14ac:dyDescent="0.35">
      <c r="A734" t="str">
        <f t="shared" si="21"/>
        <v>Österreich73</v>
      </c>
      <c r="B734">
        <v>734</v>
      </c>
      <c r="C734" s="61" t="s">
        <v>34</v>
      </c>
      <c r="D734" s="61" t="s">
        <v>113</v>
      </c>
      <c r="E734" s="62">
        <v>3849408710</v>
      </c>
      <c r="F734" s="62">
        <v>4547693246</v>
      </c>
      <c r="G734" s="62">
        <v>4559330409</v>
      </c>
      <c r="H734" s="62">
        <v>4497526939</v>
      </c>
      <c r="I734" s="62">
        <v>4647810714</v>
      </c>
      <c r="J734" s="62">
        <v>4393986574</v>
      </c>
      <c r="K734" s="62">
        <v>4130492677</v>
      </c>
      <c r="L734" s="62">
        <v>4678426357</v>
      </c>
      <c r="M734" s="62">
        <v>5122392699</v>
      </c>
      <c r="N734" s="62">
        <v>5114198699</v>
      </c>
      <c r="O734" s="62">
        <v>4416911630</v>
      </c>
      <c r="P734" s="62">
        <v>5639543795</v>
      </c>
      <c r="Q734" s="62">
        <v>7039929707</v>
      </c>
      <c r="R734" s="62">
        <v>6962882066</v>
      </c>
      <c r="S734" s="62">
        <v>6473658379</v>
      </c>
    </row>
    <row r="735" spans="1:19" ht="14.5" x14ac:dyDescent="0.35">
      <c r="A735" t="str">
        <f t="shared" si="21"/>
        <v>Burgenland74</v>
      </c>
      <c r="B735">
        <v>735</v>
      </c>
      <c r="C735" s="61" t="s">
        <v>25</v>
      </c>
      <c r="D735" s="61" t="s">
        <v>114</v>
      </c>
      <c r="E735" s="62">
        <v>16409987</v>
      </c>
      <c r="F735" s="62">
        <v>24236802</v>
      </c>
      <c r="G735" s="62">
        <v>28423499</v>
      </c>
      <c r="H735" s="62">
        <v>21814407</v>
      </c>
      <c r="I735" s="62">
        <v>28360511</v>
      </c>
      <c r="J735" s="62">
        <v>34394820</v>
      </c>
      <c r="K735" s="62">
        <v>31949136</v>
      </c>
      <c r="L735" s="62">
        <v>38533636</v>
      </c>
      <c r="M735" s="62">
        <v>38520048</v>
      </c>
      <c r="N735" s="62">
        <v>32097422</v>
      </c>
      <c r="O735" s="62">
        <v>33870799</v>
      </c>
      <c r="P735" s="62">
        <v>40227581</v>
      </c>
      <c r="Q735" s="62">
        <v>40964686</v>
      </c>
      <c r="R735" s="62">
        <v>37177765</v>
      </c>
      <c r="S735" s="62">
        <v>34627806</v>
      </c>
    </row>
    <row r="736" spans="1:19" ht="14.5" x14ac:dyDescent="0.35">
      <c r="A736" t="str">
        <f t="shared" si="21"/>
        <v>Kärnten74</v>
      </c>
      <c r="B736">
        <v>736</v>
      </c>
      <c r="C736" s="61" t="s">
        <v>26</v>
      </c>
      <c r="D736" s="61" t="s">
        <v>114</v>
      </c>
      <c r="E736" s="62">
        <v>6929875</v>
      </c>
      <c r="F736" s="62">
        <v>9610581</v>
      </c>
      <c r="G736" s="62">
        <v>12649559</v>
      </c>
      <c r="H736" s="62">
        <v>12137556</v>
      </c>
      <c r="I736" s="62">
        <v>9161348</v>
      </c>
      <c r="J736" s="62">
        <v>4734491</v>
      </c>
      <c r="K736" s="62">
        <v>4526780</v>
      </c>
      <c r="L736" s="62">
        <v>7008678</v>
      </c>
      <c r="M736" s="62">
        <v>7998423</v>
      </c>
      <c r="N736" s="62">
        <v>6004774</v>
      </c>
      <c r="O736" s="62">
        <v>6398162</v>
      </c>
      <c r="P736" s="62">
        <v>26827332</v>
      </c>
      <c r="Q736" s="62">
        <v>21694340</v>
      </c>
      <c r="R736" s="62">
        <v>14178445</v>
      </c>
      <c r="S736" s="62">
        <v>11823199</v>
      </c>
    </row>
    <row r="737" spans="1:19" ht="14.5" x14ac:dyDescent="0.35">
      <c r="A737" t="str">
        <f t="shared" si="21"/>
        <v>Niederösterreich74</v>
      </c>
      <c r="B737">
        <v>737</v>
      </c>
      <c r="C737" s="61" t="s">
        <v>27</v>
      </c>
      <c r="D737" s="61" t="s">
        <v>114</v>
      </c>
      <c r="E737" s="62">
        <v>346233873</v>
      </c>
      <c r="F737" s="62">
        <v>408415766</v>
      </c>
      <c r="G737" s="62">
        <v>382847733</v>
      </c>
      <c r="H737" s="62">
        <v>375892301</v>
      </c>
      <c r="I737" s="62">
        <v>380472206</v>
      </c>
      <c r="J737" s="62">
        <v>390032059</v>
      </c>
      <c r="K737" s="62">
        <v>347879934</v>
      </c>
      <c r="L737" s="62">
        <v>448250264</v>
      </c>
      <c r="M737" s="62">
        <v>448322584</v>
      </c>
      <c r="N737" s="62">
        <v>352441749</v>
      </c>
      <c r="O737" s="62">
        <v>312726038</v>
      </c>
      <c r="P737" s="62">
        <v>493160755</v>
      </c>
      <c r="Q737" s="62">
        <v>593231239</v>
      </c>
      <c r="R737" s="62">
        <v>557428857</v>
      </c>
      <c r="S737" s="62">
        <v>544638865</v>
      </c>
    </row>
    <row r="738" spans="1:19" ht="14.5" x14ac:dyDescent="0.35">
      <c r="A738" t="str">
        <f t="shared" si="21"/>
        <v>Oberösterreich74</v>
      </c>
      <c r="B738">
        <v>738</v>
      </c>
      <c r="C738" s="61" t="s">
        <v>28</v>
      </c>
      <c r="D738" s="61" t="s">
        <v>114</v>
      </c>
      <c r="E738" s="62">
        <v>38506067</v>
      </c>
      <c r="F738" s="62">
        <v>40069127</v>
      </c>
      <c r="G738" s="62">
        <v>46230538</v>
      </c>
      <c r="H738" s="62">
        <v>39037310</v>
      </c>
      <c r="I738" s="62">
        <v>38284002</v>
      </c>
      <c r="J738" s="62">
        <v>38042507</v>
      </c>
      <c r="K738" s="62">
        <v>37833724</v>
      </c>
      <c r="L738" s="62">
        <v>46609122</v>
      </c>
      <c r="M738" s="62">
        <v>48536988</v>
      </c>
      <c r="N738" s="62">
        <v>49079875</v>
      </c>
      <c r="O738" s="62">
        <v>54875670</v>
      </c>
      <c r="P738" s="62">
        <v>65705529</v>
      </c>
      <c r="Q738" s="62">
        <v>79362411</v>
      </c>
      <c r="R738" s="62">
        <v>75992538</v>
      </c>
      <c r="S738" s="62">
        <v>80127202</v>
      </c>
    </row>
    <row r="739" spans="1:19" ht="14.5" x14ac:dyDescent="0.35">
      <c r="A739" t="str">
        <f t="shared" si="21"/>
        <v>Salzburg74</v>
      </c>
      <c r="B739">
        <v>739</v>
      </c>
      <c r="C739" s="61" t="s">
        <v>29</v>
      </c>
      <c r="D739" s="61" t="s">
        <v>114</v>
      </c>
      <c r="E739" s="62">
        <v>4331690</v>
      </c>
      <c r="F739" s="62">
        <v>3719055</v>
      </c>
      <c r="G739" s="62">
        <v>4969179</v>
      </c>
      <c r="H739" s="62">
        <v>3558807</v>
      </c>
      <c r="I739" s="62">
        <v>4017948</v>
      </c>
      <c r="J739" s="62">
        <v>3659700</v>
      </c>
      <c r="K739" s="62">
        <v>3333615</v>
      </c>
      <c r="L739" s="62">
        <v>5435366</v>
      </c>
      <c r="M739" s="62">
        <v>5640724</v>
      </c>
      <c r="N739" s="62">
        <v>6713283</v>
      </c>
      <c r="O739" s="62">
        <v>8598077</v>
      </c>
      <c r="P739" s="62">
        <v>11042086</v>
      </c>
      <c r="Q739" s="62">
        <v>11073073</v>
      </c>
      <c r="R739" s="62">
        <v>11850874</v>
      </c>
      <c r="S739" s="62">
        <v>13608068</v>
      </c>
    </row>
    <row r="740" spans="1:19" ht="14.5" x14ac:dyDescent="0.35">
      <c r="A740" t="str">
        <f t="shared" si="21"/>
        <v>Steiermark74</v>
      </c>
      <c r="B740">
        <v>740</v>
      </c>
      <c r="C740" s="61" t="s">
        <v>30</v>
      </c>
      <c r="D740" s="61" t="s">
        <v>114</v>
      </c>
      <c r="E740" s="62">
        <v>19670918</v>
      </c>
      <c r="F740" s="62">
        <v>19512699</v>
      </c>
      <c r="G740" s="62">
        <v>21816492</v>
      </c>
      <c r="H740" s="62">
        <v>22345619</v>
      </c>
      <c r="I740" s="62">
        <v>20310090</v>
      </c>
      <c r="J740" s="62">
        <v>25976943</v>
      </c>
      <c r="K740" s="62">
        <v>29663762</v>
      </c>
      <c r="L740" s="62">
        <v>48432699</v>
      </c>
      <c r="M740" s="62">
        <v>61343056</v>
      </c>
      <c r="N740" s="62">
        <v>77711115</v>
      </c>
      <c r="O740" s="62">
        <v>80837813</v>
      </c>
      <c r="P740" s="62">
        <v>99366361</v>
      </c>
      <c r="Q740" s="62">
        <v>101801614</v>
      </c>
      <c r="R740" s="62">
        <v>89832176</v>
      </c>
      <c r="S740" s="62">
        <v>93806801</v>
      </c>
    </row>
    <row r="741" spans="1:19" ht="14.5" x14ac:dyDescent="0.35">
      <c r="A741" t="str">
        <f t="shared" si="21"/>
        <v>Tirol74</v>
      </c>
      <c r="B741">
        <v>741</v>
      </c>
      <c r="C741" s="61" t="s">
        <v>31</v>
      </c>
      <c r="D741" s="61" t="s">
        <v>114</v>
      </c>
      <c r="E741" s="62">
        <v>809839049</v>
      </c>
      <c r="F741" s="62">
        <v>883012957</v>
      </c>
      <c r="G741" s="62">
        <v>889447834</v>
      </c>
      <c r="H741" s="62">
        <v>553815248</v>
      </c>
      <c r="I741" s="62">
        <v>463178232</v>
      </c>
      <c r="J741" s="62">
        <v>472767486</v>
      </c>
      <c r="K741" s="62">
        <v>468932992</v>
      </c>
      <c r="L741" s="62">
        <v>605510428</v>
      </c>
      <c r="M741" s="62">
        <v>648592376</v>
      </c>
      <c r="N741" s="62">
        <v>707384069</v>
      </c>
      <c r="O741" s="62">
        <v>815340646</v>
      </c>
      <c r="P741" s="62">
        <v>951931351</v>
      </c>
      <c r="Q741" s="62">
        <v>832067271</v>
      </c>
      <c r="R741" s="62">
        <v>826068051</v>
      </c>
      <c r="S741" s="62">
        <v>1006087324</v>
      </c>
    </row>
    <row r="742" spans="1:19" ht="14.5" x14ac:dyDescent="0.35">
      <c r="A742" t="str">
        <f t="shared" si="21"/>
        <v>Vorarlberg74</v>
      </c>
      <c r="B742">
        <v>742</v>
      </c>
      <c r="C742" s="61" t="s">
        <v>32</v>
      </c>
      <c r="D742" s="61" t="s">
        <v>114</v>
      </c>
      <c r="E742" s="62">
        <v>24848015</v>
      </c>
      <c r="F742" s="62">
        <v>76535682</v>
      </c>
      <c r="G742" s="62">
        <v>61277774</v>
      </c>
      <c r="H742" s="62">
        <v>48070750</v>
      </c>
      <c r="I742" s="62">
        <v>43586554</v>
      </c>
      <c r="J742" s="62">
        <v>32316814</v>
      </c>
      <c r="K742" s="62">
        <v>28934560</v>
      </c>
      <c r="L742" s="62">
        <v>31490477</v>
      </c>
      <c r="M742" s="62">
        <v>35150747</v>
      </c>
      <c r="N742" s="62">
        <v>34906922</v>
      </c>
      <c r="O742" s="62">
        <v>30576272</v>
      </c>
      <c r="P742" s="62">
        <v>55615272</v>
      </c>
      <c r="Q742" s="62">
        <v>73379523</v>
      </c>
      <c r="R742" s="62">
        <v>56795433</v>
      </c>
      <c r="S742" s="62">
        <v>57730758</v>
      </c>
    </row>
    <row r="743" spans="1:19" ht="14.5" x14ac:dyDescent="0.35">
      <c r="A743" t="str">
        <f t="shared" si="21"/>
        <v>Wien74</v>
      </c>
      <c r="B743">
        <v>743</v>
      </c>
      <c r="C743" s="61" t="s">
        <v>33</v>
      </c>
      <c r="D743" s="61" t="s">
        <v>114</v>
      </c>
      <c r="E743" s="62">
        <v>69997501</v>
      </c>
      <c r="F743" s="62">
        <v>47167499</v>
      </c>
      <c r="G743" s="62">
        <v>42895680</v>
      </c>
      <c r="H743" s="62">
        <v>39919247</v>
      </c>
      <c r="I743" s="62">
        <v>34676310</v>
      </c>
      <c r="J743" s="62">
        <v>37133628</v>
      </c>
      <c r="K743" s="62">
        <v>37906772</v>
      </c>
      <c r="L743" s="62">
        <v>50754799</v>
      </c>
      <c r="M743" s="62">
        <v>45626966</v>
      </c>
      <c r="N743" s="62">
        <v>44267157</v>
      </c>
      <c r="O743" s="62">
        <v>51628365</v>
      </c>
      <c r="P743" s="62">
        <v>68211689</v>
      </c>
      <c r="Q743" s="62">
        <v>72083274</v>
      </c>
      <c r="R743" s="62">
        <v>73458215</v>
      </c>
      <c r="S743" s="62">
        <v>84965551</v>
      </c>
    </row>
    <row r="744" spans="1:19" ht="14.5" x14ac:dyDescent="0.35">
      <c r="A744" t="str">
        <f t="shared" si="21"/>
        <v>Österreich74</v>
      </c>
      <c r="B744">
        <v>744</v>
      </c>
      <c r="C744" s="61" t="s">
        <v>34</v>
      </c>
      <c r="D744" s="61" t="s">
        <v>114</v>
      </c>
      <c r="E744" s="62">
        <v>1336766975</v>
      </c>
      <c r="F744" s="62">
        <v>1512280168</v>
      </c>
      <c r="G744" s="62">
        <v>1490558288</v>
      </c>
      <c r="H744" s="62">
        <v>1116591245</v>
      </c>
      <c r="I744" s="62">
        <v>1022047201</v>
      </c>
      <c r="J744" s="62">
        <v>1039058448</v>
      </c>
      <c r="K744" s="62">
        <v>990961275</v>
      </c>
      <c r="L744" s="62">
        <v>1282025469</v>
      </c>
      <c r="M744" s="62">
        <v>1339731912</v>
      </c>
      <c r="N744" s="62">
        <v>1310606366</v>
      </c>
      <c r="O744" s="62">
        <v>1394851842</v>
      </c>
      <c r="P744" s="62">
        <v>1812087956</v>
      </c>
      <c r="Q744" s="62">
        <v>1825657431</v>
      </c>
      <c r="R744" s="62">
        <v>1742782354</v>
      </c>
      <c r="S744" s="62">
        <v>1927415574</v>
      </c>
    </row>
    <row r="745" spans="1:19" ht="14.5" x14ac:dyDescent="0.35">
      <c r="A745" t="str">
        <f t="shared" si="21"/>
        <v>Burgenland75</v>
      </c>
      <c r="B745">
        <v>745</v>
      </c>
      <c r="C745" s="61" t="s">
        <v>25</v>
      </c>
      <c r="D745" s="61" t="s">
        <v>115</v>
      </c>
      <c r="E745" s="62">
        <v>8037</v>
      </c>
      <c r="F745" s="62">
        <v>14405</v>
      </c>
      <c r="G745" s="62">
        <v>16466</v>
      </c>
      <c r="H745" s="62">
        <v>64816</v>
      </c>
      <c r="I745" s="62">
        <v>16296</v>
      </c>
      <c r="J745" s="62">
        <v>47364</v>
      </c>
      <c r="K745" s="62">
        <v>36257</v>
      </c>
      <c r="L745" s="62">
        <v>26866</v>
      </c>
      <c r="M745" s="62">
        <v>25605</v>
      </c>
      <c r="N745" s="62">
        <v>66233</v>
      </c>
      <c r="O745" s="62">
        <v>61412</v>
      </c>
      <c r="P745" s="62">
        <v>77215</v>
      </c>
      <c r="Q745" s="62">
        <v>239898</v>
      </c>
      <c r="R745" s="62">
        <v>321675</v>
      </c>
      <c r="S745" s="62">
        <v>446278</v>
      </c>
    </row>
    <row r="746" spans="1:19" ht="14.5" x14ac:dyDescent="0.35">
      <c r="A746" t="str">
        <f t="shared" si="21"/>
        <v>Kärnten75</v>
      </c>
      <c r="B746">
        <v>746</v>
      </c>
      <c r="C746" s="61" t="s">
        <v>26</v>
      </c>
      <c r="D746" s="61" t="s">
        <v>115</v>
      </c>
      <c r="E746" s="62">
        <v>6443970</v>
      </c>
      <c r="F746" s="62">
        <v>6413064</v>
      </c>
      <c r="G746" s="62">
        <v>5598088</v>
      </c>
      <c r="H746" s="62">
        <v>4247759</v>
      </c>
      <c r="I746" s="62">
        <v>4787696</v>
      </c>
      <c r="J746" s="62">
        <v>4509100</v>
      </c>
      <c r="K746" s="62">
        <v>353918</v>
      </c>
      <c r="L746" s="62">
        <v>503176</v>
      </c>
      <c r="M746" s="62">
        <v>159381</v>
      </c>
      <c r="N746" s="62">
        <v>3928566</v>
      </c>
      <c r="O746" s="62">
        <v>5005154</v>
      </c>
      <c r="P746" s="62">
        <v>22313179</v>
      </c>
      <c r="Q746" s="62">
        <v>4732122</v>
      </c>
      <c r="R746" s="62">
        <v>6672921</v>
      </c>
      <c r="S746" s="62">
        <v>3078841</v>
      </c>
    </row>
    <row r="747" spans="1:19" ht="14.5" x14ac:dyDescent="0.35">
      <c r="A747" t="str">
        <f t="shared" si="21"/>
        <v>Niederösterreich75</v>
      </c>
      <c r="B747">
        <v>747</v>
      </c>
      <c r="C747" s="61" t="s">
        <v>27</v>
      </c>
      <c r="D747" s="61" t="s">
        <v>115</v>
      </c>
      <c r="E747" s="62">
        <v>1957042</v>
      </c>
      <c r="F747" s="62">
        <v>8491760</v>
      </c>
      <c r="G747" s="62">
        <v>6505664</v>
      </c>
      <c r="H747" s="62">
        <v>6184259</v>
      </c>
      <c r="I747" s="62">
        <v>6635054</v>
      </c>
      <c r="J747" s="62">
        <v>7563847</v>
      </c>
      <c r="K747" s="62">
        <v>5928764</v>
      </c>
      <c r="L747" s="62">
        <v>6489150</v>
      </c>
      <c r="M747" s="62">
        <v>5061025</v>
      </c>
      <c r="N747" s="62">
        <v>4662657</v>
      </c>
      <c r="O747" s="62">
        <v>4537829</v>
      </c>
      <c r="P747" s="62">
        <v>14851573</v>
      </c>
      <c r="Q747" s="62">
        <v>14721459</v>
      </c>
      <c r="R747" s="62">
        <v>15326625</v>
      </c>
      <c r="S747" s="62">
        <v>23485466</v>
      </c>
    </row>
    <row r="748" spans="1:19" ht="14.5" x14ac:dyDescent="0.35">
      <c r="A748" t="str">
        <f t="shared" si="21"/>
        <v>Oberösterreich75</v>
      </c>
      <c r="B748">
        <v>748</v>
      </c>
      <c r="C748" s="61" t="s">
        <v>28</v>
      </c>
      <c r="D748" s="61" t="s">
        <v>115</v>
      </c>
      <c r="E748" s="62">
        <v>33075256</v>
      </c>
      <c r="F748" s="62">
        <v>35937167</v>
      </c>
      <c r="G748" s="62">
        <v>32611617</v>
      </c>
      <c r="H748" s="62">
        <v>30061626</v>
      </c>
      <c r="I748" s="62">
        <v>32105872</v>
      </c>
      <c r="J748" s="62">
        <v>28516298</v>
      </c>
      <c r="K748" s="62">
        <v>21515464</v>
      </c>
      <c r="L748" s="62">
        <v>22779249</v>
      </c>
      <c r="M748" s="62">
        <v>36403748</v>
      </c>
      <c r="N748" s="62">
        <v>28302174</v>
      </c>
      <c r="O748" s="62">
        <v>26508199</v>
      </c>
      <c r="P748" s="62">
        <v>32343495</v>
      </c>
      <c r="Q748" s="62">
        <v>49421802</v>
      </c>
      <c r="R748" s="62">
        <v>54116917</v>
      </c>
      <c r="S748" s="62">
        <v>41626894</v>
      </c>
    </row>
    <row r="749" spans="1:19" ht="14.5" x14ac:dyDescent="0.35">
      <c r="A749" t="str">
        <f t="shared" si="21"/>
        <v>Salzburg75</v>
      </c>
      <c r="B749">
        <v>749</v>
      </c>
      <c r="C749" s="61" t="s">
        <v>29</v>
      </c>
      <c r="D749" s="61" t="s">
        <v>115</v>
      </c>
      <c r="E749" s="62">
        <v>56176</v>
      </c>
      <c r="F749" s="62">
        <v>35592</v>
      </c>
      <c r="G749" s="62">
        <v>26116</v>
      </c>
      <c r="H749" s="62">
        <v>489123</v>
      </c>
      <c r="I749" s="62">
        <v>1890971</v>
      </c>
      <c r="J749" s="62">
        <v>1277809</v>
      </c>
      <c r="K749" s="62">
        <v>2060059</v>
      </c>
      <c r="L749" s="62">
        <v>1068395</v>
      </c>
      <c r="M749" s="62">
        <v>1025697</v>
      </c>
      <c r="N749" s="62">
        <v>1159741</v>
      </c>
      <c r="O749" s="62">
        <v>1360847</v>
      </c>
      <c r="P749" s="62">
        <v>2680005</v>
      </c>
      <c r="Q749" s="62">
        <v>3595248</v>
      </c>
      <c r="R749" s="62">
        <v>2758831</v>
      </c>
      <c r="S749" s="62">
        <v>1828634</v>
      </c>
    </row>
    <row r="750" spans="1:19" ht="14.5" x14ac:dyDescent="0.35">
      <c r="A750" t="str">
        <f t="shared" si="21"/>
        <v>Steiermark75</v>
      </c>
      <c r="B750">
        <v>750</v>
      </c>
      <c r="C750" s="61" t="s">
        <v>30</v>
      </c>
      <c r="D750" s="61" t="s">
        <v>115</v>
      </c>
      <c r="E750" s="62">
        <v>11590359</v>
      </c>
      <c r="F750" s="62">
        <v>18789945</v>
      </c>
      <c r="G750" s="62">
        <v>25477678</v>
      </c>
      <c r="H750" s="62">
        <v>22292959</v>
      </c>
      <c r="I750" s="62">
        <v>42523629</v>
      </c>
      <c r="J750" s="62">
        <v>85916927</v>
      </c>
      <c r="K750" s="62">
        <v>73734485</v>
      </c>
      <c r="L750" s="62">
        <v>231024606</v>
      </c>
      <c r="M750" s="62">
        <v>313665167</v>
      </c>
      <c r="N750" s="62">
        <v>291309733</v>
      </c>
      <c r="O750" s="62">
        <v>295034261</v>
      </c>
      <c r="P750" s="62">
        <v>226528967</v>
      </c>
      <c r="Q750" s="62">
        <v>274356175</v>
      </c>
      <c r="R750" s="62">
        <v>333782205</v>
      </c>
      <c r="S750" s="62">
        <v>354779943</v>
      </c>
    </row>
    <row r="751" spans="1:19" ht="14.5" x14ac:dyDescent="0.35">
      <c r="A751" t="str">
        <f t="shared" si="21"/>
        <v>Tirol75</v>
      </c>
      <c r="B751">
        <v>751</v>
      </c>
      <c r="C751" s="61" t="s">
        <v>31</v>
      </c>
      <c r="D751" s="61" t="s">
        <v>115</v>
      </c>
      <c r="E751" s="62">
        <v>3093139</v>
      </c>
      <c r="F751" s="62">
        <v>3515196</v>
      </c>
      <c r="G751" s="62">
        <v>3005099</v>
      </c>
      <c r="H751" s="62">
        <v>4274833</v>
      </c>
      <c r="I751" s="62">
        <v>4550679</v>
      </c>
      <c r="J751" s="62">
        <v>4715915</v>
      </c>
      <c r="K751" s="62">
        <v>5093604</v>
      </c>
      <c r="L751" s="62">
        <v>6671146</v>
      </c>
      <c r="M751" s="62">
        <v>8345576</v>
      </c>
      <c r="N751" s="62">
        <v>6779183</v>
      </c>
      <c r="O751" s="62">
        <v>5845546</v>
      </c>
      <c r="P751" s="62">
        <v>6412173</v>
      </c>
      <c r="Q751" s="62">
        <v>3672146</v>
      </c>
      <c r="R751" s="62">
        <v>3659684</v>
      </c>
      <c r="S751" s="62">
        <v>2793205</v>
      </c>
    </row>
    <row r="752" spans="1:19" ht="14.5" x14ac:dyDescent="0.35">
      <c r="A752" t="str">
        <f t="shared" si="21"/>
        <v>Vorarlberg75</v>
      </c>
      <c r="B752">
        <v>752</v>
      </c>
      <c r="C752" s="61" t="s">
        <v>32</v>
      </c>
      <c r="D752" s="61" t="s">
        <v>115</v>
      </c>
      <c r="E752" s="62">
        <v>223300</v>
      </c>
      <c r="F752" s="62">
        <v>1514398</v>
      </c>
      <c r="G752" s="62">
        <v>1477413</v>
      </c>
      <c r="H752" s="62">
        <v>1337438</v>
      </c>
      <c r="I752" s="62">
        <v>4037701</v>
      </c>
      <c r="J752" s="62">
        <v>3408312</v>
      </c>
      <c r="K752" s="62">
        <v>2913632</v>
      </c>
      <c r="L752" s="62">
        <v>4341738</v>
      </c>
      <c r="M752" s="62">
        <v>5636333</v>
      </c>
      <c r="N752" s="62">
        <v>4856461</v>
      </c>
      <c r="O752" s="62">
        <v>5119113</v>
      </c>
      <c r="P752" s="62">
        <v>6332428</v>
      </c>
      <c r="Q752" s="62">
        <v>23346839</v>
      </c>
      <c r="R752" s="62">
        <v>7596567</v>
      </c>
      <c r="S752" s="62">
        <v>8507236</v>
      </c>
    </row>
    <row r="753" spans="1:19" ht="14.5" x14ac:dyDescent="0.35">
      <c r="A753" t="str">
        <f t="shared" si="21"/>
        <v>Wien75</v>
      </c>
      <c r="B753">
        <v>753</v>
      </c>
      <c r="C753" s="61" t="s">
        <v>33</v>
      </c>
      <c r="D753" s="61" t="s">
        <v>115</v>
      </c>
      <c r="E753" s="62">
        <v>3661708</v>
      </c>
      <c r="F753" s="62">
        <v>2293422</v>
      </c>
      <c r="G753" s="62">
        <v>2791386</v>
      </c>
      <c r="H753" s="62">
        <v>2183721</v>
      </c>
      <c r="I753" s="62">
        <v>5177937</v>
      </c>
      <c r="J753" s="62">
        <v>4416589</v>
      </c>
      <c r="K753" s="62">
        <v>2930978</v>
      </c>
      <c r="L753" s="62">
        <v>1248220</v>
      </c>
      <c r="M753" s="62">
        <v>23032503</v>
      </c>
      <c r="N753" s="62">
        <v>4268816</v>
      </c>
      <c r="O753" s="62">
        <v>2871038</v>
      </c>
      <c r="P753" s="62">
        <v>3883708</v>
      </c>
      <c r="Q753" s="62">
        <v>3834084</v>
      </c>
      <c r="R753" s="62">
        <v>4494506</v>
      </c>
      <c r="S753" s="62">
        <v>4517446</v>
      </c>
    </row>
    <row r="754" spans="1:19" ht="14.5" x14ac:dyDescent="0.35">
      <c r="A754" t="str">
        <f t="shared" si="21"/>
        <v>Österreich75</v>
      </c>
      <c r="B754">
        <v>754</v>
      </c>
      <c r="C754" s="61" t="s">
        <v>34</v>
      </c>
      <c r="D754" s="61" t="s">
        <v>115</v>
      </c>
      <c r="E754" s="62">
        <v>60108987</v>
      </c>
      <c r="F754" s="62">
        <v>77004949</v>
      </c>
      <c r="G754" s="62">
        <v>77509527</v>
      </c>
      <c r="H754" s="62">
        <v>71136534</v>
      </c>
      <c r="I754" s="62">
        <v>101725835</v>
      </c>
      <c r="J754" s="62">
        <v>140372161</v>
      </c>
      <c r="K754" s="62">
        <v>114567161</v>
      </c>
      <c r="L754" s="62">
        <v>274152546</v>
      </c>
      <c r="M754" s="62">
        <v>393355035</v>
      </c>
      <c r="N754" s="62">
        <v>345333564</v>
      </c>
      <c r="O754" s="62">
        <v>346343399</v>
      </c>
      <c r="P754" s="62">
        <v>315422743</v>
      </c>
      <c r="Q754" s="62">
        <v>377919773</v>
      </c>
      <c r="R754" s="62">
        <v>428729931</v>
      </c>
      <c r="S754" s="62">
        <v>441063943</v>
      </c>
    </row>
    <row r="755" spans="1:19" ht="14.5" x14ac:dyDescent="0.35">
      <c r="A755" t="str">
        <f t="shared" si="21"/>
        <v>Burgenland76</v>
      </c>
      <c r="B755">
        <v>755</v>
      </c>
      <c r="C755" s="61" t="s">
        <v>25</v>
      </c>
      <c r="D755" s="61" t="s">
        <v>116</v>
      </c>
      <c r="E755" s="62">
        <v>15084022</v>
      </c>
      <c r="F755" s="62">
        <v>18043898</v>
      </c>
      <c r="G755" s="62">
        <v>20238459</v>
      </c>
      <c r="H755" s="62">
        <v>19857073</v>
      </c>
      <c r="I755" s="62">
        <v>18223121</v>
      </c>
      <c r="J755" s="62">
        <v>23505438</v>
      </c>
      <c r="K755" s="62">
        <v>17409101</v>
      </c>
      <c r="L755" s="62">
        <v>19806217</v>
      </c>
      <c r="M755" s="62">
        <v>15563764</v>
      </c>
      <c r="N755" s="62">
        <v>20235699</v>
      </c>
      <c r="O755" s="62">
        <v>17829299</v>
      </c>
      <c r="P755" s="62">
        <v>25996337</v>
      </c>
      <c r="Q755" s="62">
        <v>37136934</v>
      </c>
      <c r="R755" s="62">
        <v>29590384</v>
      </c>
      <c r="S755" s="62">
        <v>32378395</v>
      </c>
    </row>
    <row r="756" spans="1:19" ht="14.5" x14ac:dyDescent="0.35">
      <c r="A756" t="str">
        <f t="shared" si="21"/>
        <v>Kärnten76</v>
      </c>
      <c r="B756">
        <v>756</v>
      </c>
      <c r="C756" s="61" t="s">
        <v>26</v>
      </c>
      <c r="D756" s="61" t="s">
        <v>116</v>
      </c>
      <c r="E756" s="62">
        <v>72844432</v>
      </c>
      <c r="F756" s="62">
        <v>70824242</v>
      </c>
      <c r="G756" s="62">
        <v>67313635</v>
      </c>
      <c r="H756" s="62">
        <v>52715057</v>
      </c>
      <c r="I756" s="62">
        <v>48498313</v>
      </c>
      <c r="J756" s="62">
        <v>57669110</v>
      </c>
      <c r="K756" s="62">
        <v>53102490</v>
      </c>
      <c r="L756" s="62">
        <v>62906412</v>
      </c>
      <c r="M756" s="62">
        <v>81154146</v>
      </c>
      <c r="N756" s="62">
        <v>74547279</v>
      </c>
      <c r="O756" s="62">
        <v>70863268</v>
      </c>
      <c r="P756" s="62">
        <v>93556175</v>
      </c>
      <c r="Q756" s="62">
        <v>118572902</v>
      </c>
      <c r="R756" s="62">
        <v>96215973</v>
      </c>
      <c r="S756" s="62">
        <v>103752565</v>
      </c>
    </row>
    <row r="757" spans="1:19" ht="14.5" x14ac:dyDescent="0.35">
      <c r="A757" t="str">
        <f t="shared" si="21"/>
        <v>Niederösterreich76</v>
      </c>
      <c r="B757">
        <v>757</v>
      </c>
      <c r="C757" s="61" t="s">
        <v>27</v>
      </c>
      <c r="D757" s="61" t="s">
        <v>116</v>
      </c>
      <c r="E757" s="62">
        <v>858302143</v>
      </c>
      <c r="F757" s="62">
        <v>963627281</v>
      </c>
      <c r="G757" s="62">
        <v>957021115</v>
      </c>
      <c r="H757" s="62">
        <v>1028762215</v>
      </c>
      <c r="I757" s="62">
        <v>1107704082</v>
      </c>
      <c r="J757" s="62">
        <v>1327743780</v>
      </c>
      <c r="K757" s="62">
        <v>1145542740</v>
      </c>
      <c r="L757" s="62">
        <v>1226294731</v>
      </c>
      <c r="M757" s="62">
        <v>1269226793</v>
      </c>
      <c r="N757" s="62">
        <v>1224634214</v>
      </c>
      <c r="O757" s="62">
        <v>1181100671</v>
      </c>
      <c r="P757" s="62">
        <v>1402413393</v>
      </c>
      <c r="Q757" s="62">
        <v>1704018053</v>
      </c>
      <c r="R757" s="62">
        <v>1626607015</v>
      </c>
      <c r="S757" s="62">
        <v>1510354666</v>
      </c>
    </row>
    <row r="758" spans="1:19" ht="14.5" x14ac:dyDescent="0.35">
      <c r="A758" t="str">
        <f t="shared" si="21"/>
        <v>Oberösterreich76</v>
      </c>
      <c r="B758">
        <v>758</v>
      </c>
      <c r="C758" s="61" t="s">
        <v>28</v>
      </c>
      <c r="D758" s="61" t="s">
        <v>116</v>
      </c>
      <c r="E758" s="62">
        <v>895328558</v>
      </c>
      <c r="F758" s="62">
        <v>1023820275</v>
      </c>
      <c r="G758" s="62">
        <v>955422433</v>
      </c>
      <c r="H758" s="62">
        <v>944392028</v>
      </c>
      <c r="I758" s="62">
        <v>968136775</v>
      </c>
      <c r="J758" s="62">
        <v>1115552462</v>
      </c>
      <c r="K758" s="62">
        <v>1106032493</v>
      </c>
      <c r="L758" s="62">
        <v>1197568190</v>
      </c>
      <c r="M758" s="62">
        <v>1267393463</v>
      </c>
      <c r="N758" s="62">
        <v>1158054220</v>
      </c>
      <c r="O758" s="62">
        <v>955526209</v>
      </c>
      <c r="P758" s="62">
        <v>1246014141</v>
      </c>
      <c r="Q758" s="62">
        <v>1801759860</v>
      </c>
      <c r="R758" s="62">
        <v>1606068638</v>
      </c>
      <c r="S758" s="62">
        <v>1583312387</v>
      </c>
    </row>
    <row r="759" spans="1:19" ht="14.5" x14ac:dyDescent="0.35">
      <c r="A759" t="str">
        <f t="shared" si="21"/>
        <v>Salzburg76</v>
      </c>
      <c r="B759">
        <v>759</v>
      </c>
      <c r="C759" s="61" t="s">
        <v>29</v>
      </c>
      <c r="D759" s="61" t="s">
        <v>116</v>
      </c>
      <c r="E759" s="62">
        <v>146025191</v>
      </c>
      <c r="F759" s="62">
        <v>165068023</v>
      </c>
      <c r="G759" s="62">
        <v>144035223</v>
      </c>
      <c r="H759" s="62">
        <v>173175294</v>
      </c>
      <c r="I759" s="62">
        <v>177867502</v>
      </c>
      <c r="J759" s="62">
        <v>179364012</v>
      </c>
      <c r="K759" s="62">
        <v>177771410</v>
      </c>
      <c r="L759" s="62">
        <v>141420732</v>
      </c>
      <c r="M759" s="62">
        <v>163423112</v>
      </c>
      <c r="N759" s="62">
        <v>152154536</v>
      </c>
      <c r="O759" s="62">
        <v>142272288</v>
      </c>
      <c r="P759" s="62">
        <v>168968726</v>
      </c>
      <c r="Q759" s="62">
        <v>228688923</v>
      </c>
      <c r="R759" s="62">
        <v>218582105</v>
      </c>
      <c r="S759" s="62">
        <v>177748657</v>
      </c>
    </row>
    <row r="760" spans="1:19" ht="14.5" x14ac:dyDescent="0.35">
      <c r="A760" t="str">
        <f t="shared" si="21"/>
        <v>Steiermark76</v>
      </c>
      <c r="B760">
        <v>760</v>
      </c>
      <c r="C760" s="61" t="s">
        <v>30</v>
      </c>
      <c r="D760" s="61" t="s">
        <v>116</v>
      </c>
      <c r="E760" s="62">
        <v>122416445</v>
      </c>
      <c r="F760" s="62">
        <v>156506476</v>
      </c>
      <c r="G760" s="62">
        <v>172177294</v>
      </c>
      <c r="H760" s="62">
        <v>160339047</v>
      </c>
      <c r="I760" s="62">
        <v>164688654</v>
      </c>
      <c r="J760" s="62">
        <v>171468907</v>
      </c>
      <c r="K760" s="62">
        <v>180858788</v>
      </c>
      <c r="L760" s="62">
        <v>191160649</v>
      </c>
      <c r="M760" s="62">
        <v>206523646</v>
      </c>
      <c r="N760" s="62">
        <v>201545293</v>
      </c>
      <c r="O760" s="62">
        <v>188404091</v>
      </c>
      <c r="P760" s="62">
        <v>215169145</v>
      </c>
      <c r="Q760" s="62">
        <v>326437063</v>
      </c>
      <c r="R760" s="62">
        <v>356595590</v>
      </c>
      <c r="S760" s="62">
        <v>329203009</v>
      </c>
    </row>
    <row r="761" spans="1:19" ht="14.5" x14ac:dyDescent="0.35">
      <c r="A761" t="str">
        <f t="shared" si="21"/>
        <v>Tirol76</v>
      </c>
      <c r="B761">
        <v>761</v>
      </c>
      <c r="C761" s="61" t="s">
        <v>31</v>
      </c>
      <c r="D761" s="61" t="s">
        <v>116</v>
      </c>
      <c r="E761" s="62">
        <v>171834287</v>
      </c>
      <c r="F761" s="62">
        <v>149376392</v>
      </c>
      <c r="G761" s="62">
        <v>172952383</v>
      </c>
      <c r="H761" s="62">
        <v>180846648</v>
      </c>
      <c r="I761" s="62">
        <v>200312840</v>
      </c>
      <c r="J761" s="62">
        <v>193275036</v>
      </c>
      <c r="K761" s="62">
        <v>193549143</v>
      </c>
      <c r="L761" s="62">
        <v>182752655</v>
      </c>
      <c r="M761" s="62">
        <v>189857112</v>
      </c>
      <c r="N761" s="62">
        <v>179543972</v>
      </c>
      <c r="O761" s="62">
        <v>162255788</v>
      </c>
      <c r="P761" s="62">
        <v>204721079</v>
      </c>
      <c r="Q761" s="62">
        <v>259189537</v>
      </c>
      <c r="R761" s="62">
        <v>227316079</v>
      </c>
      <c r="S761" s="62">
        <v>195582431</v>
      </c>
    </row>
    <row r="762" spans="1:19" ht="14.5" x14ac:dyDescent="0.35">
      <c r="A762" t="str">
        <f t="shared" si="21"/>
        <v>Vorarlberg76</v>
      </c>
      <c r="B762">
        <v>762</v>
      </c>
      <c r="C762" s="61" t="s">
        <v>32</v>
      </c>
      <c r="D762" s="61" t="s">
        <v>116</v>
      </c>
      <c r="E762" s="62">
        <v>305705060</v>
      </c>
      <c r="F762" s="62">
        <v>329075392</v>
      </c>
      <c r="G762" s="62">
        <v>331023891</v>
      </c>
      <c r="H762" s="62">
        <v>299799928</v>
      </c>
      <c r="I762" s="62">
        <v>302589205</v>
      </c>
      <c r="J762" s="62">
        <v>344540034</v>
      </c>
      <c r="K762" s="62">
        <v>377211885</v>
      </c>
      <c r="L762" s="62">
        <v>368153624</v>
      </c>
      <c r="M762" s="62">
        <v>430156835</v>
      </c>
      <c r="N762" s="62">
        <v>405921016</v>
      </c>
      <c r="O762" s="62">
        <v>361968213</v>
      </c>
      <c r="P762" s="62">
        <v>463195646</v>
      </c>
      <c r="Q762" s="62">
        <v>637613984</v>
      </c>
      <c r="R762" s="62">
        <v>542265790</v>
      </c>
      <c r="S762" s="62">
        <v>542925282</v>
      </c>
    </row>
    <row r="763" spans="1:19" ht="14.5" x14ac:dyDescent="0.35">
      <c r="A763" t="str">
        <f t="shared" si="21"/>
        <v>Wien76</v>
      </c>
      <c r="B763">
        <v>763</v>
      </c>
      <c r="C763" s="61" t="s">
        <v>33</v>
      </c>
      <c r="D763" s="61" t="s">
        <v>116</v>
      </c>
      <c r="E763" s="62">
        <v>105759174</v>
      </c>
      <c r="F763" s="62">
        <v>123191683</v>
      </c>
      <c r="G763" s="62">
        <v>105879581</v>
      </c>
      <c r="H763" s="62">
        <v>101836622</v>
      </c>
      <c r="I763" s="62">
        <v>73390809</v>
      </c>
      <c r="J763" s="62">
        <v>71695259</v>
      </c>
      <c r="K763" s="62">
        <v>82453131</v>
      </c>
      <c r="L763" s="62">
        <v>90688184</v>
      </c>
      <c r="M763" s="62">
        <v>97341852</v>
      </c>
      <c r="N763" s="62">
        <v>83542628</v>
      </c>
      <c r="O763" s="62">
        <v>65586678</v>
      </c>
      <c r="P763" s="62">
        <v>92660686</v>
      </c>
      <c r="Q763" s="62">
        <v>137511355</v>
      </c>
      <c r="R763" s="62">
        <v>175279682</v>
      </c>
      <c r="S763" s="62">
        <v>127112139</v>
      </c>
    </row>
    <row r="764" spans="1:19" ht="14.5" x14ac:dyDescent="0.35">
      <c r="A764" t="str">
        <f t="shared" si="21"/>
        <v>Österreich76</v>
      </c>
      <c r="B764">
        <v>764</v>
      </c>
      <c r="C764" s="61" t="s">
        <v>34</v>
      </c>
      <c r="D764" s="61" t="s">
        <v>116</v>
      </c>
      <c r="E764" s="62">
        <v>2693299312</v>
      </c>
      <c r="F764" s="62">
        <v>2999533662</v>
      </c>
      <c r="G764" s="62">
        <v>2926064014</v>
      </c>
      <c r="H764" s="62">
        <v>2961723912</v>
      </c>
      <c r="I764" s="62">
        <v>3061411301</v>
      </c>
      <c r="J764" s="62">
        <v>3484814038</v>
      </c>
      <c r="K764" s="62">
        <v>3333931181</v>
      </c>
      <c r="L764" s="62">
        <v>3480751394</v>
      </c>
      <c r="M764" s="62">
        <v>3720640723</v>
      </c>
      <c r="N764" s="62">
        <v>3500178857</v>
      </c>
      <c r="O764" s="62">
        <v>3145806505</v>
      </c>
      <c r="P764" s="62">
        <v>3912695328</v>
      </c>
      <c r="Q764" s="62">
        <v>5250928611</v>
      </c>
      <c r="R764" s="62">
        <v>4878521256</v>
      </c>
      <c r="S764" s="62">
        <v>4602369531</v>
      </c>
    </row>
    <row r="765" spans="1:19" ht="14.5" x14ac:dyDescent="0.35">
      <c r="A765" t="str">
        <f t="shared" si="21"/>
        <v>Burgenland78</v>
      </c>
      <c r="B765">
        <v>765</v>
      </c>
      <c r="C765" s="61" t="s">
        <v>25</v>
      </c>
      <c r="D765" s="61" t="s">
        <v>117</v>
      </c>
      <c r="E765" s="62">
        <v>9537</v>
      </c>
      <c r="F765" s="62">
        <v>14021</v>
      </c>
      <c r="G765" s="62">
        <v>3485</v>
      </c>
      <c r="H765" s="62">
        <v>9965</v>
      </c>
      <c r="I765" s="62">
        <v>14362</v>
      </c>
      <c r="J765" s="62">
        <v>13827</v>
      </c>
      <c r="K765" s="62">
        <v>1910</v>
      </c>
      <c r="L765" s="62">
        <v>15794</v>
      </c>
      <c r="M765" s="62">
        <v>253</v>
      </c>
      <c r="N765" s="62">
        <v>2199</v>
      </c>
      <c r="O765" s="62">
        <v>1632</v>
      </c>
      <c r="P765" s="62">
        <v>28663</v>
      </c>
      <c r="Q765" s="62">
        <v>12396</v>
      </c>
      <c r="R765" s="62">
        <v>9268</v>
      </c>
      <c r="S765" s="62">
        <v>413717</v>
      </c>
    </row>
    <row r="766" spans="1:19" ht="14.5" x14ac:dyDescent="0.35">
      <c r="A766" t="str">
        <f t="shared" si="21"/>
        <v>Kärnten78</v>
      </c>
      <c r="B766">
        <v>766</v>
      </c>
      <c r="C766" s="61" t="s">
        <v>26</v>
      </c>
      <c r="D766" s="61" t="s">
        <v>117</v>
      </c>
      <c r="E766" s="62">
        <v>27720203</v>
      </c>
      <c r="F766" s="62">
        <v>29752754</v>
      </c>
      <c r="G766" s="62">
        <v>23126716</v>
      </c>
      <c r="H766" s="62">
        <v>21782898</v>
      </c>
      <c r="I766" s="62">
        <v>26521180</v>
      </c>
      <c r="J766" s="62">
        <v>32752392</v>
      </c>
      <c r="K766" s="62">
        <v>38659283</v>
      </c>
      <c r="L766" s="62">
        <v>42976314</v>
      </c>
      <c r="M766" s="62">
        <v>43664551</v>
      </c>
      <c r="N766" s="62">
        <v>43397405</v>
      </c>
      <c r="O766" s="62">
        <v>35014133</v>
      </c>
      <c r="P766" s="62">
        <v>41981471</v>
      </c>
      <c r="Q766" s="62">
        <v>46883199</v>
      </c>
      <c r="R766" s="62">
        <v>50717506</v>
      </c>
      <c r="S766" s="62">
        <v>51085136</v>
      </c>
    </row>
    <row r="767" spans="1:19" ht="14.5" x14ac:dyDescent="0.35">
      <c r="A767" t="str">
        <f t="shared" si="21"/>
        <v>Niederösterreich78</v>
      </c>
      <c r="B767">
        <v>767</v>
      </c>
      <c r="C767" s="61" t="s">
        <v>27</v>
      </c>
      <c r="D767" s="61" t="s">
        <v>117</v>
      </c>
      <c r="E767" s="62">
        <v>908279</v>
      </c>
      <c r="F767" s="62">
        <v>865146</v>
      </c>
      <c r="G767" s="62">
        <v>1053448</v>
      </c>
      <c r="H767" s="62">
        <v>932725</v>
      </c>
      <c r="I767" s="62">
        <v>826899</v>
      </c>
      <c r="J767" s="62">
        <v>931436</v>
      </c>
      <c r="K767" s="62">
        <v>820728</v>
      </c>
      <c r="L767" s="62">
        <v>1922791</v>
      </c>
      <c r="M767" s="62">
        <v>1167249</v>
      </c>
      <c r="N767" s="62">
        <v>1761983</v>
      </c>
      <c r="O767" s="62">
        <v>1540763</v>
      </c>
      <c r="P767" s="62">
        <v>2242592</v>
      </c>
      <c r="Q767" s="62">
        <v>1503653</v>
      </c>
      <c r="R767" s="62">
        <v>1272928</v>
      </c>
      <c r="S767" s="62">
        <v>3381472</v>
      </c>
    </row>
    <row r="768" spans="1:19" ht="14.5" x14ac:dyDescent="0.35">
      <c r="A768" t="str">
        <f t="shared" si="21"/>
        <v>Oberösterreich78</v>
      </c>
      <c r="B768">
        <v>768</v>
      </c>
      <c r="C768" s="61" t="s">
        <v>28</v>
      </c>
      <c r="D768" s="61" t="s">
        <v>117</v>
      </c>
      <c r="E768" s="62">
        <v>182862</v>
      </c>
      <c r="F768" s="62">
        <v>275599</v>
      </c>
      <c r="G768" s="62">
        <v>264261</v>
      </c>
      <c r="H768" s="62">
        <v>475510</v>
      </c>
      <c r="I768" s="62">
        <v>263272</v>
      </c>
      <c r="J768" s="62">
        <v>312933</v>
      </c>
      <c r="K768" s="62">
        <v>169466</v>
      </c>
      <c r="L768" s="62">
        <v>260196</v>
      </c>
      <c r="M768" s="62">
        <v>291237</v>
      </c>
      <c r="N768" s="62">
        <v>186164</v>
      </c>
      <c r="O768" s="62">
        <v>194051</v>
      </c>
      <c r="P768" s="62">
        <v>500335</v>
      </c>
      <c r="Q768" s="62">
        <v>370458</v>
      </c>
      <c r="R768" s="62">
        <v>433746</v>
      </c>
      <c r="S768" s="62">
        <v>2500316</v>
      </c>
    </row>
    <row r="769" spans="1:19" ht="14.5" x14ac:dyDescent="0.35">
      <c r="A769" t="str">
        <f t="shared" si="21"/>
        <v>Salzburg78</v>
      </c>
      <c r="B769">
        <v>769</v>
      </c>
      <c r="C769" s="61" t="s">
        <v>29</v>
      </c>
      <c r="D769" s="61" t="s">
        <v>117</v>
      </c>
      <c r="E769" s="62">
        <v>27381</v>
      </c>
      <c r="F769" s="62">
        <v>70042</v>
      </c>
      <c r="G769" s="62">
        <v>13018</v>
      </c>
      <c r="H769" s="62">
        <v>300853</v>
      </c>
      <c r="I769" s="62">
        <v>78739</v>
      </c>
      <c r="J769" s="62">
        <v>38973</v>
      </c>
      <c r="K769" s="62">
        <v>18281</v>
      </c>
      <c r="L769" s="62">
        <v>206729</v>
      </c>
      <c r="M769" s="62">
        <v>9807</v>
      </c>
      <c r="N769" s="62">
        <v>52204</v>
      </c>
      <c r="O769" s="62">
        <v>11265</v>
      </c>
      <c r="P769" s="62">
        <v>69625</v>
      </c>
      <c r="Q769" s="62">
        <v>35807</v>
      </c>
      <c r="R769" s="62">
        <v>30920</v>
      </c>
      <c r="S769" s="62">
        <v>930053</v>
      </c>
    </row>
    <row r="770" spans="1:19" ht="14.5" x14ac:dyDescent="0.35">
      <c r="A770" t="str">
        <f t="shared" si="21"/>
        <v>Steiermark78</v>
      </c>
      <c r="B770">
        <v>770</v>
      </c>
      <c r="C770" s="61" t="s">
        <v>30</v>
      </c>
      <c r="D770" s="61" t="s">
        <v>117</v>
      </c>
      <c r="E770" s="62">
        <v>145360</v>
      </c>
      <c r="F770" s="62">
        <v>108993</v>
      </c>
      <c r="G770" s="62">
        <v>125145</v>
      </c>
      <c r="H770" s="62">
        <v>81323</v>
      </c>
      <c r="I770" s="62">
        <v>410802</v>
      </c>
      <c r="J770" s="62">
        <v>681852</v>
      </c>
      <c r="K770" s="62">
        <v>302634</v>
      </c>
      <c r="L770" s="62">
        <v>650615</v>
      </c>
      <c r="M770" s="62">
        <v>334039</v>
      </c>
      <c r="N770" s="62">
        <v>713862</v>
      </c>
      <c r="O770" s="62">
        <v>924947</v>
      </c>
      <c r="P770" s="62">
        <v>1399594</v>
      </c>
      <c r="Q770" s="62">
        <v>579944</v>
      </c>
      <c r="R770" s="62">
        <v>431353</v>
      </c>
      <c r="S770" s="62">
        <v>2510511</v>
      </c>
    </row>
    <row r="771" spans="1:19" ht="14.5" x14ac:dyDescent="0.35">
      <c r="A771" t="str">
        <f t="shared" si="21"/>
        <v>Tirol78</v>
      </c>
      <c r="B771">
        <v>771</v>
      </c>
      <c r="C771" s="61" t="s">
        <v>31</v>
      </c>
      <c r="D771" s="61" t="s">
        <v>117</v>
      </c>
      <c r="E771" s="62">
        <v>44252</v>
      </c>
      <c r="F771" s="62">
        <v>72014</v>
      </c>
      <c r="G771" s="62">
        <v>94045</v>
      </c>
      <c r="H771" s="62">
        <v>206826</v>
      </c>
      <c r="I771" s="62">
        <v>561433</v>
      </c>
      <c r="J771" s="62">
        <v>1915593</v>
      </c>
      <c r="K771" s="62">
        <v>119144</v>
      </c>
      <c r="L771" s="62">
        <v>125780</v>
      </c>
      <c r="M771" s="62">
        <v>50794</v>
      </c>
      <c r="N771" s="62">
        <v>81670</v>
      </c>
      <c r="O771" s="62">
        <v>325350</v>
      </c>
      <c r="P771" s="62">
        <v>430894</v>
      </c>
      <c r="Q771" s="62">
        <v>211005</v>
      </c>
      <c r="R771" s="62">
        <v>332401</v>
      </c>
      <c r="S771" s="62">
        <v>1046426</v>
      </c>
    </row>
    <row r="772" spans="1:19" ht="14.5" x14ac:dyDescent="0.35">
      <c r="A772" t="str">
        <f t="shared" si="21"/>
        <v>Vorarlberg78</v>
      </c>
      <c r="B772">
        <v>772</v>
      </c>
      <c r="C772" s="61" t="s">
        <v>32</v>
      </c>
      <c r="D772" s="61" t="s">
        <v>117</v>
      </c>
      <c r="E772" s="62">
        <v>455312</v>
      </c>
      <c r="F772" s="62">
        <v>270453</v>
      </c>
      <c r="G772" s="62">
        <v>585883</v>
      </c>
      <c r="H772" s="62">
        <v>1443484</v>
      </c>
      <c r="I772" s="62">
        <v>1612876</v>
      </c>
      <c r="J772" s="62">
        <v>1130500</v>
      </c>
      <c r="K772" s="62">
        <v>1504814</v>
      </c>
      <c r="L772" s="62">
        <v>1251062</v>
      </c>
      <c r="M772" s="62">
        <v>921346</v>
      </c>
      <c r="N772" s="62">
        <v>632786</v>
      </c>
      <c r="O772" s="62">
        <v>665909</v>
      </c>
      <c r="P772" s="62">
        <v>744979</v>
      </c>
      <c r="Q772" s="62">
        <v>599900</v>
      </c>
      <c r="R772" s="62">
        <v>581094</v>
      </c>
      <c r="S772" s="62">
        <v>1455581</v>
      </c>
    </row>
    <row r="773" spans="1:19" ht="14.5" x14ac:dyDescent="0.35">
      <c r="A773" t="str">
        <f t="shared" si="21"/>
        <v>Wien78</v>
      </c>
      <c r="B773">
        <v>773</v>
      </c>
      <c r="C773" s="61" t="s">
        <v>33</v>
      </c>
      <c r="D773" s="61" t="s">
        <v>117</v>
      </c>
      <c r="E773" s="62">
        <v>316359</v>
      </c>
      <c r="F773" s="62">
        <v>223754</v>
      </c>
      <c r="G773" s="62">
        <v>500135</v>
      </c>
      <c r="H773" s="62">
        <v>1110003</v>
      </c>
      <c r="I773" s="62">
        <v>753792</v>
      </c>
      <c r="J773" s="62">
        <v>906118</v>
      </c>
      <c r="K773" s="62">
        <v>641468</v>
      </c>
      <c r="L773" s="62">
        <v>795497</v>
      </c>
      <c r="M773" s="62">
        <v>761625</v>
      </c>
      <c r="N773" s="62">
        <v>421107</v>
      </c>
      <c r="O773" s="62">
        <v>284904</v>
      </c>
      <c r="P773" s="62">
        <v>480645</v>
      </c>
      <c r="Q773" s="62">
        <v>496265</v>
      </c>
      <c r="R773" s="62">
        <v>474435</v>
      </c>
      <c r="S773" s="62">
        <v>6019422</v>
      </c>
    </row>
    <row r="774" spans="1:19" ht="14.5" x14ac:dyDescent="0.35">
      <c r="A774" t="str">
        <f t="shared" ref="A774:A837" si="22">C774&amp;D774</f>
        <v>Österreich78</v>
      </c>
      <c r="B774">
        <v>774</v>
      </c>
      <c r="C774" s="61" t="s">
        <v>34</v>
      </c>
      <c r="D774" s="61" t="s">
        <v>117</v>
      </c>
      <c r="E774" s="62">
        <v>29809545</v>
      </c>
      <c r="F774" s="62">
        <v>31652776</v>
      </c>
      <c r="G774" s="62">
        <v>25766136</v>
      </c>
      <c r="H774" s="62">
        <v>26343587</v>
      </c>
      <c r="I774" s="62">
        <v>31043355</v>
      </c>
      <c r="J774" s="62">
        <v>38683624</v>
      </c>
      <c r="K774" s="62">
        <v>42237728</v>
      </c>
      <c r="L774" s="62">
        <v>48204778</v>
      </c>
      <c r="M774" s="62">
        <v>47200901</v>
      </c>
      <c r="N774" s="62">
        <v>47249380</v>
      </c>
      <c r="O774" s="62">
        <v>38962954</v>
      </c>
      <c r="P774" s="62">
        <v>47878798</v>
      </c>
      <c r="Q774" s="62">
        <v>50692627</v>
      </c>
      <c r="R774" s="62">
        <v>54283651</v>
      </c>
      <c r="S774" s="62">
        <v>69342634</v>
      </c>
    </row>
    <row r="775" spans="1:19" ht="14.5" x14ac:dyDescent="0.35">
      <c r="A775" t="str">
        <f t="shared" si="22"/>
        <v>Burgenland79</v>
      </c>
      <c r="B775">
        <v>775</v>
      </c>
      <c r="C775" s="61" t="s">
        <v>25</v>
      </c>
      <c r="D775" s="61" t="s">
        <v>118</v>
      </c>
      <c r="E775" s="62">
        <v>44034</v>
      </c>
      <c r="F775" s="62">
        <v>48905</v>
      </c>
      <c r="G775" s="62">
        <v>46333</v>
      </c>
      <c r="H775" s="62">
        <v>33675</v>
      </c>
      <c r="I775" s="62">
        <v>117648</v>
      </c>
      <c r="J775" s="62">
        <v>46834</v>
      </c>
      <c r="K775" s="62">
        <v>175154</v>
      </c>
      <c r="L775" s="62">
        <v>84496</v>
      </c>
      <c r="M775" s="62">
        <v>70433</v>
      </c>
      <c r="N775" s="62">
        <v>178857</v>
      </c>
      <c r="O775" s="62">
        <v>57531</v>
      </c>
      <c r="P775" s="62">
        <v>47475</v>
      </c>
      <c r="Q775" s="62">
        <v>19059</v>
      </c>
      <c r="R775" s="62">
        <v>63091</v>
      </c>
      <c r="S775" s="62">
        <v>33722</v>
      </c>
    </row>
    <row r="776" spans="1:19" ht="14.5" x14ac:dyDescent="0.35">
      <c r="A776" t="str">
        <f t="shared" si="22"/>
        <v>Kärnten79</v>
      </c>
      <c r="B776">
        <v>776</v>
      </c>
      <c r="C776" s="61" t="s">
        <v>26</v>
      </c>
      <c r="D776" s="61" t="s">
        <v>118</v>
      </c>
      <c r="E776" s="62">
        <v>13218666</v>
      </c>
      <c r="F776" s="62">
        <v>15794207</v>
      </c>
      <c r="G776" s="62">
        <v>12401611</v>
      </c>
      <c r="H776" s="62">
        <v>20625242</v>
      </c>
      <c r="I776" s="62">
        <v>22394321</v>
      </c>
      <c r="J776" s="62">
        <v>33422514</v>
      </c>
      <c r="K776" s="62">
        <v>32732657</v>
      </c>
      <c r="L776" s="62">
        <v>57871603</v>
      </c>
      <c r="M776" s="62">
        <v>55413549</v>
      </c>
      <c r="N776" s="62">
        <v>50087790</v>
      </c>
      <c r="O776" s="62">
        <v>50093925</v>
      </c>
      <c r="P776" s="62">
        <v>68095754</v>
      </c>
      <c r="Q776" s="62">
        <v>70919851</v>
      </c>
      <c r="R776" s="62">
        <v>65341792</v>
      </c>
      <c r="S776" s="62">
        <v>40516588</v>
      </c>
    </row>
    <row r="777" spans="1:19" ht="14.5" x14ac:dyDescent="0.35">
      <c r="A777" t="str">
        <f t="shared" si="22"/>
        <v>Niederösterreich79</v>
      </c>
      <c r="B777">
        <v>777</v>
      </c>
      <c r="C777" s="61" t="s">
        <v>27</v>
      </c>
      <c r="D777" s="61" t="s">
        <v>118</v>
      </c>
      <c r="E777" s="62">
        <v>81829470</v>
      </c>
      <c r="F777" s="62">
        <v>88920584</v>
      </c>
      <c r="G777" s="62">
        <v>84648270</v>
      </c>
      <c r="H777" s="62">
        <v>86756863</v>
      </c>
      <c r="I777" s="62">
        <v>84710247</v>
      </c>
      <c r="J777" s="62">
        <v>80613702</v>
      </c>
      <c r="K777" s="62">
        <v>77694787</v>
      </c>
      <c r="L777" s="62">
        <v>89440007</v>
      </c>
      <c r="M777" s="62">
        <v>88331316</v>
      </c>
      <c r="N777" s="62">
        <v>74285781</v>
      </c>
      <c r="O777" s="62">
        <v>58319527</v>
      </c>
      <c r="P777" s="62">
        <v>64315316</v>
      </c>
      <c r="Q777" s="62">
        <v>69119668</v>
      </c>
      <c r="R777" s="62">
        <v>59313429</v>
      </c>
      <c r="S777" s="62">
        <v>56656557</v>
      </c>
    </row>
    <row r="778" spans="1:19" ht="14.5" x14ac:dyDescent="0.35">
      <c r="A778" t="str">
        <f t="shared" si="22"/>
        <v>Oberösterreich79</v>
      </c>
      <c r="B778">
        <v>778</v>
      </c>
      <c r="C778" s="61" t="s">
        <v>28</v>
      </c>
      <c r="D778" s="61" t="s">
        <v>118</v>
      </c>
      <c r="E778" s="62">
        <v>630539</v>
      </c>
      <c r="F778" s="62">
        <v>664034</v>
      </c>
      <c r="G778" s="62">
        <v>543994</v>
      </c>
      <c r="H778" s="62">
        <v>421260</v>
      </c>
      <c r="I778" s="62">
        <v>983077</v>
      </c>
      <c r="J778" s="62">
        <v>849378</v>
      </c>
      <c r="K778" s="62">
        <v>3215339</v>
      </c>
      <c r="L778" s="62">
        <v>2486260</v>
      </c>
      <c r="M778" s="62">
        <v>2664012</v>
      </c>
      <c r="N778" s="62">
        <v>4608510</v>
      </c>
      <c r="O778" s="62">
        <v>4868673</v>
      </c>
      <c r="P778" s="62">
        <v>6866834</v>
      </c>
      <c r="Q778" s="62">
        <v>8411567</v>
      </c>
      <c r="R778" s="62">
        <v>2679780</v>
      </c>
      <c r="S778" s="62">
        <v>1846983</v>
      </c>
    </row>
    <row r="779" spans="1:19" ht="14.5" x14ac:dyDescent="0.35">
      <c r="A779" t="str">
        <f t="shared" si="22"/>
        <v>Salzburg79</v>
      </c>
      <c r="B779">
        <v>779</v>
      </c>
      <c r="C779" s="61" t="s">
        <v>29</v>
      </c>
      <c r="D779" s="61" t="s">
        <v>118</v>
      </c>
      <c r="E779" s="62">
        <v>538257</v>
      </c>
      <c r="F779" s="62">
        <v>337917</v>
      </c>
      <c r="G779" s="62">
        <v>198707</v>
      </c>
      <c r="H779" s="62">
        <v>343802</v>
      </c>
      <c r="I779" s="62">
        <v>473306</v>
      </c>
      <c r="J779" s="62">
        <v>745426</v>
      </c>
      <c r="K779" s="62">
        <v>402883</v>
      </c>
      <c r="L779" s="62">
        <v>958138</v>
      </c>
      <c r="M779" s="62">
        <v>812286</v>
      </c>
      <c r="N779" s="62">
        <v>817053</v>
      </c>
      <c r="O779" s="62">
        <v>1610239</v>
      </c>
      <c r="P779" s="62">
        <v>1045451</v>
      </c>
      <c r="Q779" s="62">
        <v>1105770</v>
      </c>
      <c r="R779" s="62">
        <v>1397193</v>
      </c>
      <c r="S779" s="62">
        <v>890918</v>
      </c>
    </row>
    <row r="780" spans="1:19" ht="14.5" x14ac:dyDescent="0.35">
      <c r="A780" t="str">
        <f t="shared" si="22"/>
        <v>Steiermark79</v>
      </c>
      <c r="B780">
        <v>780</v>
      </c>
      <c r="C780" s="61" t="s">
        <v>30</v>
      </c>
      <c r="D780" s="61" t="s">
        <v>118</v>
      </c>
      <c r="E780" s="62">
        <v>1792175</v>
      </c>
      <c r="F780" s="62">
        <v>2369492</v>
      </c>
      <c r="G780" s="62">
        <v>4221444</v>
      </c>
      <c r="H780" s="62">
        <v>2670618</v>
      </c>
      <c r="I780" s="62">
        <v>3642604</v>
      </c>
      <c r="J780" s="62">
        <v>4314650</v>
      </c>
      <c r="K780" s="62">
        <v>5357751</v>
      </c>
      <c r="L780" s="62">
        <v>6499959</v>
      </c>
      <c r="M780" s="62">
        <v>6637190</v>
      </c>
      <c r="N780" s="62">
        <v>7951294</v>
      </c>
      <c r="O780" s="62">
        <v>6925576</v>
      </c>
      <c r="P780" s="62">
        <v>9872116</v>
      </c>
      <c r="Q780" s="62">
        <v>10539692</v>
      </c>
      <c r="R780" s="62">
        <v>7501822</v>
      </c>
      <c r="S780" s="62">
        <v>6916405</v>
      </c>
    </row>
    <row r="781" spans="1:19" ht="14.5" x14ac:dyDescent="0.35">
      <c r="A781" t="str">
        <f t="shared" si="22"/>
        <v>Tirol79</v>
      </c>
      <c r="B781">
        <v>781</v>
      </c>
      <c r="C781" s="61" t="s">
        <v>31</v>
      </c>
      <c r="D781" s="61" t="s">
        <v>118</v>
      </c>
      <c r="E781" s="62">
        <v>1106221</v>
      </c>
      <c r="F781" s="62">
        <v>1989631</v>
      </c>
      <c r="G781" s="62">
        <v>1370231</v>
      </c>
      <c r="H781" s="62">
        <v>1090869</v>
      </c>
      <c r="I781" s="62">
        <v>1254697</v>
      </c>
      <c r="J781" s="62">
        <v>1787792</v>
      </c>
      <c r="K781" s="62">
        <v>2456095</v>
      </c>
      <c r="L781" s="62">
        <v>4352948</v>
      </c>
      <c r="M781" s="62">
        <v>4064771</v>
      </c>
      <c r="N781" s="62">
        <v>4047972</v>
      </c>
      <c r="O781" s="62">
        <v>3542124</v>
      </c>
      <c r="P781" s="62">
        <v>5338871</v>
      </c>
      <c r="Q781" s="62">
        <v>7562624</v>
      </c>
      <c r="R781" s="62">
        <v>5556755</v>
      </c>
      <c r="S781" s="62">
        <v>4968408</v>
      </c>
    </row>
    <row r="782" spans="1:19" ht="14.5" x14ac:dyDescent="0.35">
      <c r="A782" t="str">
        <f t="shared" si="22"/>
        <v>Vorarlberg79</v>
      </c>
      <c r="B782">
        <v>782</v>
      </c>
      <c r="C782" s="61" t="s">
        <v>32</v>
      </c>
      <c r="D782" s="61" t="s">
        <v>118</v>
      </c>
      <c r="E782" s="62">
        <v>28457449</v>
      </c>
      <c r="F782" s="62">
        <v>27854143</v>
      </c>
      <c r="G782" s="62">
        <v>24910483</v>
      </c>
      <c r="H782" s="62">
        <v>30735285</v>
      </c>
      <c r="I782" s="62">
        <v>29243209</v>
      </c>
      <c r="J782" s="62">
        <v>23618350</v>
      </c>
      <c r="K782" s="62">
        <v>21067204</v>
      </c>
      <c r="L782" s="62">
        <v>20974850</v>
      </c>
      <c r="M782" s="62">
        <v>12381089</v>
      </c>
      <c r="N782" s="62">
        <v>3902559</v>
      </c>
      <c r="O782" s="62">
        <v>2533718</v>
      </c>
      <c r="P782" s="62">
        <v>13647645</v>
      </c>
      <c r="Q782" s="62">
        <v>27680440</v>
      </c>
      <c r="R782" s="62">
        <v>27560306</v>
      </c>
      <c r="S782" s="62">
        <v>23344546</v>
      </c>
    </row>
    <row r="783" spans="1:19" ht="14.5" x14ac:dyDescent="0.35">
      <c r="A783" t="str">
        <f t="shared" si="22"/>
        <v>Wien79</v>
      </c>
      <c r="B783">
        <v>783</v>
      </c>
      <c r="C783" s="61" t="s">
        <v>33</v>
      </c>
      <c r="D783" s="61" t="s">
        <v>118</v>
      </c>
      <c r="E783" s="62">
        <v>2988625</v>
      </c>
      <c r="F783" s="62">
        <v>2803697</v>
      </c>
      <c r="G783" s="62">
        <v>2466533</v>
      </c>
      <c r="H783" s="62">
        <v>2139760</v>
      </c>
      <c r="I783" s="62">
        <v>2652071</v>
      </c>
      <c r="J783" s="62">
        <v>2869159</v>
      </c>
      <c r="K783" s="62">
        <v>635779</v>
      </c>
      <c r="L783" s="62">
        <v>1612266</v>
      </c>
      <c r="M783" s="62">
        <v>1839835</v>
      </c>
      <c r="N783" s="62">
        <v>1331595</v>
      </c>
      <c r="O783" s="62">
        <v>1016722</v>
      </c>
      <c r="P783" s="62">
        <v>1018530</v>
      </c>
      <c r="Q783" s="62">
        <v>1250616</v>
      </c>
      <c r="R783" s="62">
        <v>1145524</v>
      </c>
      <c r="S783" s="62">
        <v>985069</v>
      </c>
    </row>
    <row r="784" spans="1:19" ht="14.5" x14ac:dyDescent="0.35">
      <c r="A784" t="str">
        <f t="shared" si="22"/>
        <v>Österreich79</v>
      </c>
      <c r="B784">
        <v>784</v>
      </c>
      <c r="C784" s="61" t="s">
        <v>34</v>
      </c>
      <c r="D784" s="61" t="s">
        <v>118</v>
      </c>
      <c r="E784" s="62">
        <v>130605436</v>
      </c>
      <c r="F784" s="62">
        <v>140782610</v>
      </c>
      <c r="G784" s="62">
        <v>130807606</v>
      </c>
      <c r="H784" s="62">
        <v>144817374</v>
      </c>
      <c r="I784" s="62">
        <v>145471180</v>
      </c>
      <c r="J784" s="62">
        <v>148267805</v>
      </c>
      <c r="K784" s="62">
        <v>143737649</v>
      </c>
      <c r="L784" s="62">
        <v>184280527</v>
      </c>
      <c r="M784" s="62">
        <v>172214481</v>
      </c>
      <c r="N784" s="62">
        <v>147211411</v>
      </c>
      <c r="O784" s="62">
        <v>128968035</v>
      </c>
      <c r="P784" s="62">
        <v>170247992</v>
      </c>
      <c r="Q784" s="62">
        <v>196609287</v>
      </c>
      <c r="R784" s="62">
        <v>170559692</v>
      </c>
      <c r="S784" s="62">
        <v>136159196</v>
      </c>
    </row>
    <row r="785" spans="1:19" ht="14.5" x14ac:dyDescent="0.35">
      <c r="A785" t="str">
        <f t="shared" si="22"/>
        <v>Burgenland80</v>
      </c>
      <c r="B785">
        <v>785</v>
      </c>
      <c r="C785" s="61" t="s">
        <v>25</v>
      </c>
      <c r="D785" s="61" t="s">
        <v>119</v>
      </c>
      <c r="E785" s="62">
        <v>3017</v>
      </c>
      <c r="F785" s="62">
        <v>21708</v>
      </c>
      <c r="G785" s="62">
        <v>18197</v>
      </c>
      <c r="H785" s="62">
        <v>21723</v>
      </c>
      <c r="I785" s="62">
        <v>25285</v>
      </c>
      <c r="J785" s="62">
        <v>9757</v>
      </c>
      <c r="K785" s="62">
        <v>9221</v>
      </c>
      <c r="L785" s="62">
        <v>13181</v>
      </c>
      <c r="M785" s="62">
        <v>2480</v>
      </c>
      <c r="N785" s="62">
        <v>941</v>
      </c>
      <c r="O785" s="62">
        <v>4157</v>
      </c>
      <c r="P785" s="62">
        <v>49787</v>
      </c>
      <c r="Q785" s="62">
        <v>35639</v>
      </c>
      <c r="R785" s="62">
        <v>39091</v>
      </c>
      <c r="S785" s="62">
        <v>33785</v>
      </c>
    </row>
    <row r="786" spans="1:19" ht="14.5" x14ac:dyDescent="0.35">
      <c r="A786" t="str">
        <f t="shared" si="22"/>
        <v>Kärnten80</v>
      </c>
      <c r="B786">
        <v>786</v>
      </c>
      <c r="C786" s="61" t="s">
        <v>26</v>
      </c>
      <c r="D786" s="61" t="s">
        <v>119</v>
      </c>
      <c r="E786" s="62">
        <v>4341750</v>
      </c>
      <c r="F786" s="62">
        <v>6267510</v>
      </c>
      <c r="G786" s="62">
        <v>6126280</v>
      </c>
      <c r="H786" s="62">
        <v>6759466</v>
      </c>
      <c r="I786" s="62">
        <v>9781549</v>
      </c>
      <c r="J786" s="62">
        <v>17162791</v>
      </c>
      <c r="K786" s="62">
        <v>19375255</v>
      </c>
      <c r="L786" s="62">
        <v>28123711</v>
      </c>
      <c r="M786" s="62">
        <v>8651618</v>
      </c>
      <c r="N786" s="62">
        <v>7496845</v>
      </c>
      <c r="O786" s="62">
        <v>6697390</v>
      </c>
      <c r="P786" s="62">
        <v>13092168</v>
      </c>
      <c r="Q786" s="62">
        <v>12308183</v>
      </c>
      <c r="R786" s="62">
        <v>8811993</v>
      </c>
      <c r="S786" s="62">
        <v>7913936</v>
      </c>
    </row>
    <row r="787" spans="1:19" ht="14.5" x14ac:dyDescent="0.35">
      <c r="A787" t="str">
        <f t="shared" si="22"/>
        <v>Niederösterreich80</v>
      </c>
      <c r="B787">
        <v>787</v>
      </c>
      <c r="C787" s="61" t="s">
        <v>27</v>
      </c>
      <c r="D787" s="61" t="s">
        <v>119</v>
      </c>
      <c r="E787" s="62">
        <v>533353</v>
      </c>
      <c r="F787" s="62">
        <v>1155232</v>
      </c>
      <c r="G787" s="62">
        <v>1014384</v>
      </c>
      <c r="H787" s="62">
        <v>1286398</v>
      </c>
      <c r="I787" s="62">
        <v>1878474</v>
      </c>
      <c r="J787" s="62">
        <v>1215078</v>
      </c>
      <c r="K787" s="62">
        <v>696257</v>
      </c>
      <c r="L787" s="62">
        <v>1094023</v>
      </c>
      <c r="M787" s="62">
        <v>920737</v>
      </c>
      <c r="N787" s="62">
        <v>716178</v>
      </c>
      <c r="O787" s="62">
        <v>680959</v>
      </c>
      <c r="P787" s="62">
        <v>1678292</v>
      </c>
      <c r="Q787" s="62">
        <v>1514570</v>
      </c>
      <c r="R787" s="62">
        <v>1259903</v>
      </c>
      <c r="S787" s="62">
        <v>1440903</v>
      </c>
    </row>
    <row r="788" spans="1:19" ht="14.5" x14ac:dyDescent="0.35">
      <c r="A788" t="str">
        <f t="shared" si="22"/>
        <v>Oberösterreich80</v>
      </c>
      <c r="B788">
        <v>788</v>
      </c>
      <c r="C788" s="61" t="s">
        <v>28</v>
      </c>
      <c r="D788" s="61" t="s">
        <v>119</v>
      </c>
      <c r="E788" s="62">
        <v>663986</v>
      </c>
      <c r="F788" s="62">
        <v>1049980</v>
      </c>
      <c r="G788" s="62">
        <v>1018796</v>
      </c>
      <c r="H788" s="62">
        <v>941292</v>
      </c>
      <c r="I788" s="62">
        <v>937407</v>
      </c>
      <c r="J788" s="62">
        <v>684227</v>
      </c>
      <c r="K788" s="62">
        <v>396094</v>
      </c>
      <c r="L788" s="62">
        <v>530947</v>
      </c>
      <c r="M788" s="62">
        <v>540355</v>
      </c>
      <c r="N788" s="62">
        <v>546839</v>
      </c>
      <c r="O788" s="62">
        <v>381360</v>
      </c>
      <c r="P788" s="62">
        <v>549841</v>
      </c>
      <c r="Q788" s="62">
        <v>506092</v>
      </c>
      <c r="R788" s="62">
        <v>569493</v>
      </c>
      <c r="S788" s="62">
        <v>752680</v>
      </c>
    </row>
    <row r="789" spans="1:19" ht="14.5" x14ac:dyDescent="0.35">
      <c r="A789" t="str">
        <f t="shared" si="22"/>
        <v>Salzburg80</v>
      </c>
      <c r="B789">
        <v>789</v>
      </c>
      <c r="C789" s="61" t="s">
        <v>29</v>
      </c>
      <c r="D789" s="61" t="s">
        <v>119</v>
      </c>
      <c r="E789" s="62">
        <v>79797</v>
      </c>
      <c r="F789" s="62">
        <v>115572</v>
      </c>
      <c r="G789" s="62">
        <v>174995</v>
      </c>
      <c r="H789" s="62">
        <v>343958</v>
      </c>
      <c r="I789" s="62">
        <v>407506</v>
      </c>
      <c r="J789" s="62">
        <v>90703</v>
      </c>
      <c r="K789" s="62">
        <v>86720</v>
      </c>
      <c r="L789" s="62">
        <v>60115</v>
      </c>
      <c r="M789" s="62">
        <v>61726</v>
      </c>
      <c r="N789" s="62">
        <v>33789</v>
      </c>
      <c r="O789" s="62">
        <v>42286</v>
      </c>
      <c r="P789" s="62">
        <v>236685</v>
      </c>
      <c r="Q789" s="62">
        <v>286072</v>
      </c>
      <c r="R789" s="62">
        <v>425505</v>
      </c>
      <c r="S789" s="62">
        <v>577924</v>
      </c>
    </row>
    <row r="790" spans="1:19" ht="14.5" x14ac:dyDescent="0.35">
      <c r="A790" t="str">
        <f t="shared" si="22"/>
        <v>Steiermark80</v>
      </c>
      <c r="B790">
        <v>790</v>
      </c>
      <c r="C790" s="61" t="s">
        <v>30</v>
      </c>
      <c r="D790" s="61" t="s">
        <v>119</v>
      </c>
      <c r="E790" s="62">
        <v>259976</v>
      </c>
      <c r="F790" s="62">
        <v>253952</v>
      </c>
      <c r="G790" s="62">
        <v>201670</v>
      </c>
      <c r="H790" s="62">
        <v>184135</v>
      </c>
      <c r="I790" s="62">
        <v>673389</v>
      </c>
      <c r="J790" s="62">
        <v>264938</v>
      </c>
      <c r="K790" s="62">
        <v>251023</v>
      </c>
      <c r="L790" s="62">
        <v>128650</v>
      </c>
      <c r="M790" s="62">
        <v>122520</v>
      </c>
      <c r="N790" s="62">
        <v>108536</v>
      </c>
      <c r="O790" s="62">
        <v>150724</v>
      </c>
      <c r="P790" s="62">
        <v>1008179</v>
      </c>
      <c r="Q790" s="62">
        <v>570644</v>
      </c>
      <c r="R790" s="62">
        <v>522050</v>
      </c>
      <c r="S790" s="62">
        <v>489820</v>
      </c>
    </row>
    <row r="791" spans="1:19" ht="14.5" x14ac:dyDescent="0.35">
      <c r="A791" t="str">
        <f t="shared" si="22"/>
        <v>Tirol80</v>
      </c>
      <c r="B791">
        <v>791</v>
      </c>
      <c r="C791" s="61" t="s">
        <v>31</v>
      </c>
      <c r="D791" s="61" t="s">
        <v>119</v>
      </c>
      <c r="E791" s="62">
        <v>11475</v>
      </c>
      <c r="F791" s="62">
        <v>64664</v>
      </c>
      <c r="G791" s="62">
        <v>2306041</v>
      </c>
      <c r="H791" s="62">
        <v>52917</v>
      </c>
      <c r="I791" s="62">
        <v>73687</v>
      </c>
      <c r="J791" s="62">
        <v>54452</v>
      </c>
      <c r="K791" s="62">
        <v>97171</v>
      </c>
      <c r="L791" s="62">
        <v>135378</v>
      </c>
      <c r="M791" s="62">
        <v>88108</v>
      </c>
      <c r="N791" s="62">
        <v>99423</v>
      </c>
      <c r="O791" s="62">
        <v>89626</v>
      </c>
      <c r="P791" s="62">
        <v>426770</v>
      </c>
      <c r="Q791" s="62">
        <v>512423</v>
      </c>
      <c r="R791" s="62">
        <v>387454</v>
      </c>
      <c r="S791" s="62">
        <v>309462</v>
      </c>
    </row>
    <row r="792" spans="1:19" ht="14.5" x14ac:dyDescent="0.35">
      <c r="A792" t="str">
        <f t="shared" si="22"/>
        <v>Vorarlberg80</v>
      </c>
      <c r="B792">
        <v>792</v>
      </c>
      <c r="C792" s="61" t="s">
        <v>32</v>
      </c>
      <c r="D792" s="61" t="s">
        <v>119</v>
      </c>
      <c r="E792" s="62">
        <v>200699</v>
      </c>
      <c r="F792" s="62">
        <v>153275</v>
      </c>
      <c r="G792" s="62">
        <v>240207</v>
      </c>
      <c r="H792" s="62">
        <v>189777</v>
      </c>
      <c r="I792" s="62">
        <v>379094</v>
      </c>
      <c r="J792" s="62">
        <v>130794</v>
      </c>
      <c r="K792" s="62">
        <v>163282</v>
      </c>
      <c r="L792" s="62">
        <v>100210</v>
      </c>
      <c r="M792" s="62">
        <v>129935</v>
      </c>
      <c r="N792" s="62">
        <v>83918</v>
      </c>
      <c r="O792" s="62">
        <v>50920</v>
      </c>
      <c r="P792" s="62">
        <v>220915</v>
      </c>
      <c r="Q792" s="62">
        <v>340568</v>
      </c>
      <c r="R792" s="62">
        <v>205878</v>
      </c>
      <c r="S792" s="62">
        <v>318804</v>
      </c>
    </row>
    <row r="793" spans="1:19" ht="14.5" x14ac:dyDescent="0.35">
      <c r="A793" t="str">
        <f t="shared" si="22"/>
        <v>Wien80</v>
      </c>
      <c r="B793">
        <v>793</v>
      </c>
      <c r="C793" s="61" t="s">
        <v>33</v>
      </c>
      <c r="D793" s="61" t="s">
        <v>119</v>
      </c>
      <c r="E793" s="62">
        <v>230160</v>
      </c>
      <c r="F793" s="62">
        <v>531057</v>
      </c>
      <c r="G793" s="62">
        <v>155898</v>
      </c>
      <c r="H793" s="62">
        <v>716698</v>
      </c>
      <c r="I793" s="62">
        <v>169370</v>
      </c>
      <c r="J793" s="62">
        <v>82270</v>
      </c>
      <c r="K793" s="62">
        <v>97551</v>
      </c>
      <c r="L793" s="62">
        <v>2004632</v>
      </c>
      <c r="M793" s="62">
        <v>15735260</v>
      </c>
      <c r="N793" s="62">
        <v>15649427</v>
      </c>
      <c r="O793" s="62">
        <v>10714351</v>
      </c>
      <c r="P793" s="62">
        <v>20949649</v>
      </c>
      <c r="Q793" s="62">
        <v>26511475</v>
      </c>
      <c r="R793" s="62">
        <v>18895306</v>
      </c>
      <c r="S793" s="62">
        <v>25541947</v>
      </c>
    </row>
    <row r="794" spans="1:19" ht="14.5" x14ac:dyDescent="0.35">
      <c r="A794" t="str">
        <f t="shared" si="22"/>
        <v>Österreich80</v>
      </c>
      <c r="B794">
        <v>794</v>
      </c>
      <c r="C794" s="61" t="s">
        <v>34</v>
      </c>
      <c r="D794" s="61" t="s">
        <v>119</v>
      </c>
      <c r="E794" s="62">
        <v>6324213</v>
      </c>
      <c r="F794" s="62">
        <v>9612950</v>
      </c>
      <c r="G794" s="62">
        <v>11256468</v>
      </c>
      <c r="H794" s="62">
        <v>10496364</v>
      </c>
      <c r="I794" s="62">
        <v>14325761</v>
      </c>
      <c r="J794" s="62">
        <v>19695010</v>
      </c>
      <c r="K794" s="62">
        <v>21172574</v>
      </c>
      <c r="L794" s="62">
        <v>32190847</v>
      </c>
      <c r="M794" s="62">
        <v>26252739</v>
      </c>
      <c r="N794" s="62">
        <v>24735896</v>
      </c>
      <c r="O794" s="62">
        <v>18811773</v>
      </c>
      <c r="P794" s="62">
        <v>38212286</v>
      </c>
      <c r="Q794" s="62">
        <v>42585666</v>
      </c>
      <c r="R794" s="62">
        <v>31116673</v>
      </c>
      <c r="S794" s="62">
        <v>37379261</v>
      </c>
    </row>
    <row r="795" spans="1:19" ht="14.5" x14ac:dyDescent="0.35">
      <c r="A795" t="str">
        <f t="shared" si="22"/>
        <v>Burgenland81</v>
      </c>
      <c r="B795">
        <v>795</v>
      </c>
      <c r="C795" s="61" t="s">
        <v>25</v>
      </c>
      <c r="D795" s="61" t="s">
        <v>120</v>
      </c>
      <c r="E795" s="62">
        <v>70171</v>
      </c>
      <c r="F795" s="62">
        <v>17415</v>
      </c>
      <c r="G795" s="62">
        <v>88722</v>
      </c>
      <c r="H795" s="62">
        <v>72010</v>
      </c>
      <c r="I795" s="62">
        <v>45616</v>
      </c>
      <c r="J795" s="62">
        <v>117639</v>
      </c>
      <c r="K795" s="62">
        <v>174073</v>
      </c>
      <c r="L795" s="62">
        <v>25784</v>
      </c>
      <c r="M795" s="62">
        <v>3890</v>
      </c>
      <c r="N795" s="59"/>
      <c r="O795" s="62">
        <v>57162</v>
      </c>
      <c r="P795" s="62">
        <v>79458</v>
      </c>
      <c r="Q795" s="62">
        <v>60489</v>
      </c>
      <c r="R795" s="62">
        <v>127288</v>
      </c>
      <c r="S795" s="62">
        <v>32614</v>
      </c>
    </row>
    <row r="796" spans="1:19" ht="14.5" x14ac:dyDescent="0.35">
      <c r="A796" t="str">
        <f t="shared" si="22"/>
        <v>Kärnten81</v>
      </c>
      <c r="B796">
        <v>796</v>
      </c>
      <c r="C796" s="61" t="s">
        <v>26</v>
      </c>
      <c r="D796" s="61" t="s">
        <v>120</v>
      </c>
      <c r="E796" s="62">
        <v>8149844</v>
      </c>
      <c r="F796" s="62">
        <v>7519758</v>
      </c>
      <c r="G796" s="62">
        <v>8117960</v>
      </c>
      <c r="H796" s="62">
        <v>5858136</v>
      </c>
      <c r="I796" s="62">
        <v>6977336</v>
      </c>
      <c r="J796" s="62">
        <v>6263668</v>
      </c>
      <c r="K796" s="62">
        <v>6407084</v>
      </c>
      <c r="L796" s="62">
        <v>5723591</v>
      </c>
      <c r="M796" s="62">
        <v>6224464</v>
      </c>
      <c r="N796" s="62">
        <v>11331348</v>
      </c>
      <c r="O796" s="62">
        <v>6732974</v>
      </c>
      <c r="P796" s="62">
        <v>3599590</v>
      </c>
      <c r="Q796" s="62">
        <v>5492238</v>
      </c>
      <c r="R796" s="62">
        <v>4002673</v>
      </c>
      <c r="S796" s="62">
        <v>10801764</v>
      </c>
    </row>
    <row r="797" spans="1:19" ht="14.5" x14ac:dyDescent="0.35">
      <c r="A797" t="str">
        <f t="shared" si="22"/>
        <v>Niederösterreich81</v>
      </c>
      <c r="B797">
        <v>797</v>
      </c>
      <c r="C797" s="61" t="s">
        <v>27</v>
      </c>
      <c r="D797" s="61" t="s">
        <v>120</v>
      </c>
      <c r="E797" s="62">
        <v>641487</v>
      </c>
      <c r="F797" s="62">
        <v>330336</v>
      </c>
      <c r="G797" s="62">
        <v>531776</v>
      </c>
      <c r="H797" s="62">
        <v>579684</v>
      </c>
      <c r="I797" s="62">
        <v>616891</v>
      </c>
      <c r="J797" s="62">
        <v>771372</v>
      </c>
      <c r="K797" s="62">
        <v>1251032</v>
      </c>
      <c r="L797" s="62">
        <v>1105884</v>
      </c>
      <c r="M797" s="62">
        <v>961548</v>
      </c>
      <c r="N797" s="59"/>
      <c r="O797" s="62">
        <v>889043</v>
      </c>
      <c r="P797" s="62">
        <v>2540511</v>
      </c>
      <c r="Q797" s="62">
        <v>6232828</v>
      </c>
      <c r="R797" s="62">
        <v>3519882</v>
      </c>
      <c r="S797" s="62">
        <v>4856603</v>
      </c>
    </row>
    <row r="798" spans="1:19" ht="14.5" x14ac:dyDescent="0.35">
      <c r="A798" t="str">
        <f t="shared" si="22"/>
        <v>Oberösterreich81</v>
      </c>
      <c r="B798">
        <v>798</v>
      </c>
      <c r="C798" s="61" t="s">
        <v>28</v>
      </c>
      <c r="D798" s="61" t="s">
        <v>120</v>
      </c>
      <c r="E798" s="62">
        <v>3429621</v>
      </c>
      <c r="F798" s="62">
        <v>3385220</v>
      </c>
      <c r="G798" s="62">
        <v>4213428</v>
      </c>
      <c r="H798" s="62">
        <v>3306338</v>
      </c>
      <c r="I798" s="62">
        <v>4810072</v>
      </c>
      <c r="J798" s="62">
        <v>6776120</v>
      </c>
      <c r="K798" s="62">
        <v>7434203</v>
      </c>
      <c r="L798" s="62">
        <v>5130864</v>
      </c>
      <c r="M798" s="62">
        <v>6135255</v>
      </c>
      <c r="N798" s="62">
        <v>3763664</v>
      </c>
      <c r="O798" s="62">
        <v>3302034</v>
      </c>
      <c r="P798" s="62">
        <v>4211667</v>
      </c>
      <c r="Q798" s="62">
        <v>3963914</v>
      </c>
      <c r="R798" s="62">
        <v>6072100</v>
      </c>
      <c r="S798" s="62">
        <v>7671784</v>
      </c>
    </row>
    <row r="799" spans="1:19" ht="14.5" x14ac:dyDescent="0.35">
      <c r="A799" t="str">
        <f t="shared" si="22"/>
        <v>Salzburg81</v>
      </c>
      <c r="B799">
        <v>799</v>
      </c>
      <c r="C799" s="61" t="s">
        <v>29</v>
      </c>
      <c r="D799" s="61" t="s">
        <v>120</v>
      </c>
      <c r="E799" s="62">
        <v>17780462</v>
      </c>
      <c r="F799" s="62">
        <v>26885739</v>
      </c>
      <c r="G799" s="62">
        <v>23378225</v>
      </c>
      <c r="H799" s="62">
        <v>19430525</v>
      </c>
      <c r="I799" s="62">
        <v>21775741</v>
      </c>
      <c r="J799" s="62">
        <v>25893523</v>
      </c>
      <c r="K799" s="62">
        <v>21696939</v>
      </c>
      <c r="L799" s="62">
        <v>22654343</v>
      </c>
      <c r="M799" s="62">
        <v>22418550</v>
      </c>
      <c r="N799" s="62">
        <v>17317666</v>
      </c>
      <c r="O799" s="62">
        <v>20274162</v>
      </c>
      <c r="P799" s="62">
        <v>26393854</v>
      </c>
      <c r="Q799" s="62">
        <v>57092299</v>
      </c>
      <c r="R799" s="62">
        <v>33586857</v>
      </c>
      <c r="S799" s="62">
        <v>26241967</v>
      </c>
    </row>
    <row r="800" spans="1:19" ht="14.5" x14ac:dyDescent="0.35">
      <c r="A800" t="str">
        <f t="shared" si="22"/>
        <v>Steiermark81</v>
      </c>
      <c r="B800">
        <v>800</v>
      </c>
      <c r="C800" s="61" t="s">
        <v>30</v>
      </c>
      <c r="D800" s="61" t="s">
        <v>120</v>
      </c>
      <c r="E800" s="62">
        <v>81256338</v>
      </c>
      <c r="F800" s="62">
        <v>106364750</v>
      </c>
      <c r="G800" s="62">
        <v>119109736</v>
      </c>
      <c r="H800" s="62">
        <v>93095588</v>
      </c>
      <c r="I800" s="62">
        <v>107412836</v>
      </c>
      <c r="J800" s="62">
        <v>102426627</v>
      </c>
      <c r="K800" s="62">
        <v>87110222</v>
      </c>
      <c r="L800" s="62">
        <v>89816796</v>
      </c>
      <c r="M800" s="62">
        <v>121290704</v>
      </c>
      <c r="N800" s="62">
        <v>100263125</v>
      </c>
      <c r="O800" s="62">
        <v>78416081</v>
      </c>
      <c r="P800" s="62">
        <v>104991189</v>
      </c>
      <c r="Q800" s="62">
        <v>153956539</v>
      </c>
      <c r="R800" s="62">
        <v>139822895</v>
      </c>
      <c r="S800" s="62">
        <v>146197371</v>
      </c>
    </row>
    <row r="801" spans="1:19" ht="14.5" x14ac:dyDescent="0.35">
      <c r="A801" t="str">
        <f t="shared" si="22"/>
        <v>Tirol81</v>
      </c>
      <c r="B801">
        <v>801</v>
      </c>
      <c r="C801" s="61" t="s">
        <v>31</v>
      </c>
      <c r="D801" s="61" t="s">
        <v>120</v>
      </c>
      <c r="E801" s="62">
        <v>241517104</v>
      </c>
      <c r="F801" s="62">
        <v>280218839</v>
      </c>
      <c r="G801" s="62">
        <v>263761792</v>
      </c>
      <c r="H801" s="62">
        <v>258264134</v>
      </c>
      <c r="I801" s="62">
        <v>320722712</v>
      </c>
      <c r="J801" s="62">
        <v>382891775</v>
      </c>
      <c r="K801" s="62">
        <v>314462780</v>
      </c>
      <c r="L801" s="62">
        <v>360627009</v>
      </c>
      <c r="M801" s="62">
        <v>441950821</v>
      </c>
      <c r="N801" s="62">
        <v>397591945</v>
      </c>
      <c r="O801" s="62">
        <v>365744477</v>
      </c>
      <c r="P801" s="62">
        <v>490806407</v>
      </c>
      <c r="Q801" s="62">
        <v>585424031</v>
      </c>
      <c r="R801" s="62">
        <v>524852666</v>
      </c>
      <c r="S801" s="62">
        <v>485635708</v>
      </c>
    </row>
    <row r="802" spans="1:19" ht="14.5" x14ac:dyDescent="0.35">
      <c r="A802" t="str">
        <f t="shared" si="22"/>
        <v>Vorarlberg81</v>
      </c>
      <c r="B802">
        <v>802</v>
      </c>
      <c r="C802" s="61" t="s">
        <v>32</v>
      </c>
      <c r="D802" s="61" t="s">
        <v>120</v>
      </c>
      <c r="E802" s="62">
        <v>15472986</v>
      </c>
      <c r="F802" s="62">
        <v>3845705</v>
      </c>
      <c r="G802" s="62">
        <v>1278131</v>
      </c>
      <c r="H802" s="62">
        <v>1105036</v>
      </c>
      <c r="I802" s="62">
        <v>502842</v>
      </c>
      <c r="J802" s="62">
        <v>782602</v>
      </c>
      <c r="K802" s="62">
        <v>714421</v>
      </c>
      <c r="L802" s="62">
        <v>909116</v>
      </c>
      <c r="M802" s="62">
        <v>1105320</v>
      </c>
      <c r="N802" s="62">
        <v>1407965</v>
      </c>
      <c r="O802" s="62">
        <v>3630397</v>
      </c>
      <c r="P802" s="62">
        <v>5573362</v>
      </c>
      <c r="Q802" s="62">
        <v>5423855</v>
      </c>
      <c r="R802" s="62">
        <v>5554766</v>
      </c>
      <c r="S802" s="62">
        <v>4253564</v>
      </c>
    </row>
    <row r="803" spans="1:19" ht="14.5" x14ac:dyDescent="0.35">
      <c r="A803" t="str">
        <f t="shared" si="22"/>
        <v>Wien81</v>
      </c>
      <c r="B803">
        <v>803</v>
      </c>
      <c r="C803" s="61" t="s">
        <v>33</v>
      </c>
      <c r="D803" s="61" t="s">
        <v>120</v>
      </c>
      <c r="E803" s="62">
        <v>85269839</v>
      </c>
      <c r="F803" s="62">
        <v>38775598</v>
      </c>
      <c r="G803" s="62">
        <v>11377225</v>
      </c>
      <c r="H803" s="62">
        <v>5054477</v>
      </c>
      <c r="I803" s="62">
        <v>2649337</v>
      </c>
      <c r="J803" s="62">
        <v>7723487</v>
      </c>
      <c r="K803" s="62">
        <v>7702853</v>
      </c>
      <c r="L803" s="62">
        <v>8823203</v>
      </c>
      <c r="M803" s="62">
        <v>5017895</v>
      </c>
      <c r="N803" s="62">
        <v>3840032</v>
      </c>
      <c r="O803" s="62">
        <v>3967269</v>
      </c>
      <c r="P803" s="62">
        <v>6229614</v>
      </c>
      <c r="Q803" s="62">
        <v>13192701</v>
      </c>
      <c r="R803" s="62">
        <v>6930578</v>
      </c>
      <c r="S803" s="62">
        <v>5428669</v>
      </c>
    </row>
    <row r="804" spans="1:19" ht="14.5" x14ac:dyDescent="0.35">
      <c r="A804" t="str">
        <f t="shared" si="22"/>
        <v>Österreich81</v>
      </c>
      <c r="B804">
        <v>804</v>
      </c>
      <c r="C804" s="61" t="s">
        <v>34</v>
      </c>
      <c r="D804" s="61" t="s">
        <v>120</v>
      </c>
      <c r="E804" s="62">
        <v>453587852</v>
      </c>
      <c r="F804" s="62">
        <v>467343360</v>
      </c>
      <c r="G804" s="62">
        <v>431856995</v>
      </c>
      <c r="H804" s="62">
        <v>386765928</v>
      </c>
      <c r="I804" s="62">
        <v>465513383</v>
      </c>
      <c r="J804" s="62">
        <v>533646813</v>
      </c>
      <c r="K804" s="62">
        <v>446953607</v>
      </c>
      <c r="L804" s="62">
        <v>494816590</v>
      </c>
      <c r="M804" s="62">
        <v>605108447</v>
      </c>
      <c r="N804" s="62">
        <v>535515745</v>
      </c>
      <c r="O804" s="62">
        <v>483013599</v>
      </c>
      <c r="P804" s="62">
        <v>644425652</v>
      </c>
      <c r="Q804" s="62">
        <v>830838894</v>
      </c>
      <c r="R804" s="62">
        <v>724469705</v>
      </c>
      <c r="S804" s="62">
        <v>691120044</v>
      </c>
    </row>
    <row r="805" spans="1:19" ht="14.5" x14ac:dyDescent="0.35">
      <c r="A805" t="str">
        <f t="shared" si="22"/>
        <v>Burgenland82</v>
      </c>
      <c r="B805">
        <v>805</v>
      </c>
      <c r="C805" s="61" t="s">
        <v>25</v>
      </c>
      <c r="D805" s="61" t="s">
        <v>121</v>
      </c>
      <c r="E805" s="62">
        <v>1262908</v>
      </c>
      <c r="F805" s="62">
        <v>1932701</v>
      </c>
      <c r="G805" s="62">
        <v>2583956</v>
      </c>
      <c r="H805" s="62">
        <v>2860334</v>
      </c>
      <c r="I805" s="62">
        <v>3226315</v>
      </c>
      <c r="J805" s="62">
        <v>3190673</v>
      </c>
      <c r="K805" s="62">
        <v>3451679</v>
      </c>
      <c r="L805" s="62">
        <v>3598247</v>
      </c>
      <c r="M805" s="62">
        <v>3302338</v>
      </c>
      <c r="N805" s="62">
        <v>4199493</v>
      </c>
      <c r="O805" s="62">
        <v>4213818</v>
      </c>
      <c r="P805" s="62">
        <v>5693853</v>
      </c>
      <c r="Q805" s="62">
        <v>4732574</v>
      </c>
      <c r="R805" s="62">
        <v>4721701</v>
      </c>
      <c r="S805" s="62">
        <v>4658035</v>
      </c>
    </row>
    <row r="806" spans="1:19" ht="14.5" x14ac:dyDescent="0.35">
      <c r="A806" t="str">
        <f t="shared" si="22"/>
        <v>Kärnten82</v>
      </c>
      <c r="B806">
        <v>806</v>
      </c>
      <c r="C806" s="61" t="s">
        <v>26</v>
      </c>
      <c r="D806" s="61" t="s">
        <v>121</v>
      </c>
      <c r="E806" s="62">
        <v>26955557</v>
      </c>
      <c r="F806" s="62">
        <v>36210763</v>
      </c>
      <c r="G806" s="62">
        <v>28639818</v>
      </c>
      <c r="H806" s="62">
        <v>37722438</v>
      </c>
      <c r="I806" s="62">
        <v>33471775</v>
      </c>
      <c r="J806" s="62">
        <v>35668359</v>
      </c>
      <c r="K806" s="62">
        <v>31668676</v>
      </c>
      <c r="L806" s="62">
        <v>34229431</v>
      </c>
      <c r="M806" s="62">
        <v>34698215</v>
      </c>
      <c r="N806" s="62">
        <v>32331090</v>
      </c>
      <c r="O806" s="62">
        <v>31051205</v>
      </c>
      <c r="P806" s="62">
        <v>38418455</v>
      </c>
      <c r="Q806" s="62">
        <v>39308941</v>
      </c>
      <c r="R806" s="62">
        <v>34375959</v>
      </c>
      <c r="S806" s="62">
        <v>32766981</v>
      </c>
    </row>
    <row r="807" spans="1:19" ht="14.5" x14ac:dyDescent="0.35">
      <c r="A807" t="str">
        <f t="shared" si="22"/>
        <v>Niederösterreich82</v>
      </c>
      <c r="B807">
        <v>807</v>
      </c>
      <c r="C807" s="61" t="s">
        <v>27</v>
      </c>
      <c r="D807" s="61" t="s">
        <v>121</v>
      </c>
      <c r="E807" s="62">
        <v>99335097</v>
      </c>
      <c r="F807" s="62">
        <v>118156258</v>
      </c>
      <c r="G807" s="62">
        <v>124170620</v>
      </c>
      <c r="H807" s="62">
        <v>131533093</v>
      </c>
      <c r="I807" s="62">
        <v>133463781</v>
      </c>
      <c r="J807" s="62">
        <v>149906757</v>
      </c>
      <c r="K807" s="62">
        <v>153093385</v>
      </c>
      <c r="L807" s="62">
        <v>158202318</v>
      </c>
      <c r="M807" s="62">
        <v>167916908</v>
      </c>
      <c r="N807" s="62">
        <v>162412250</v>
      </c>
      <c r="O807" s="62">
        <v>150747439</v>
      </c>
      <c r="P807" s="62">
        <v>178427154</v>
      </c>
      <c r="Q807" s="62">
        <v>212607780</v>
      </c>
      <c r="R807" s="62">
        <v>203643809</v>
      </c>
      <c r="S807" s="62">
        <v>203869458</v>
      </c>
    </row>
    <row r="808" spans="1:19" ht="14.5" x14ac:dyDescent="0.35">
      <c r="A808" t="str">
        <f t="shared" si="22"/>
        <v>Oberösterreich82</v>
      </c>
      <c r="B808">
        <v>808</v>
      </c>
      <c r="C808" s="61" t="s">
        <v>28</v>
      </c>
      <c r="D808" s="61" t="s">
        <v>121</v>
      </c>
      <c r="E808" s="62">
        <v>109344189</v>
      </c>
      <c r="F808" s="62">
        <v>119393561</v>
      </c>
      <c r="G808" s="62">
        <v>124453983</v>
      </c>
      <c r="H808" s="62">
        <v>130263123</v>
      </c>
      <c r="I808" s="62">
        <v>136495741</v>
      </c>
      <c r="J808" s="62">
        <v>143423455</v>
      </c>
      <c r="K808" s="62">
        <v>146809033</v>
      </c>
      <c r="L808" s="62">
        <v>156421301</v>
      </c>
      <c r="M808" s="62">
        <v>170358104</v>
      </c>
      <c r="N808" s="62">
        <v>175152350</v>
      </c>
      <c r="O808" s="62">
        <v>156167432</v>
      </c>
      <c r="P808" s="62">
        <v>178333377</v>
      </c>
      <c r="Q808" s="62">
        <v>208059855</v>
      </c>
      <c r="R808" s="62">
        <v>209773913</v>
      </c>
      <c r="S808" s="62">
        <v>198227472</v>
      </c>
    </row>
    <row r="809" spans="1:19" ht="14.5" x14ac:dyDescent="0.35">
      <c r="A809" t="str">
        <f t="shared" si="22"/>
        <v>Salzburg82</v>
      </c>
      <c r="B809">
        <v>809</v>
      </c>
      <c r="C809" s="61" t="s">
        <v>29</v>
      </c>
      <c r="D809" s="61" t="s">
        <v>121</v>
      </c>
      <c r="E809" s="62">
        <v>21153568</v>
      </c>
      <c r="F809" s="62">
        <v>23663229</v>
      </c>
      <c r="G809" s="62">
        <v>24964598</v>
      </c>
      <c r="H809" s="62">
        <v>23546259</v>
      </c>
      <c r="I809" s="62">
        <v>24021587</v>
      </c>
      <c r="J809" s="62">
        <v>26281122</v>
      </c>
      <c r="K809" s="62">
        <v>30201308</v>
      </c>
      <c r="L809" s="62">
        <v>33836633</v>
      </c>
      <c r="M809" s="62">
        <v>33926030</v>
      </c>
      <c r="N809" s="62">
        <v>36788383</v>
      </c>
      <c r="O809" s="62">
        <v>39117424</v>
      </c>
      <c r="P809" s="62">
        <v>41430786</v>
      </c>
      <c r="Q809" s="62">
        <v>46988119</v>
      </c>
      <c r="R809" s="62">
        <v>50253665</v>
      </c>
      <c r="S809" s="62">
        <v>48854965</v>
      </c>
    </row>
    <row r="810" spans="1:19" ht="14.5" x14ac:dyDescent="0.35">
      <c r="A810" t="str">
        <f t="shared" si="22"/>
        <v>Steiermark82</v>
      </c>
      <c r="B810">
        <v>810</v>
      </c>
      <c r="C810" s="61" t="s">
        <v>30</v>
      </c>
      <c r="D810" s="61" t="s">
        <v>121</v>
      </c>
      <c r="E810" s="62">
        <v>101819234</v>
      </c>
      <c r="F810" s="62">
        <v>116556367</v>
      </c>
      <c r="G810" s="62">
        <v>111291586</v>
      </c>
      <c r="H810" s="62">
        <v>108925337</v>
      </c>
      <c r="I810" s="62">
        <v>113276083</v>
      </c>
      <c r="J810" s="62">
        <v>117780019</v>
      </c>
      <c r="K810" s="62">
        <v>121487871</v>
      </c>
      <c r="L810" s="62">
        <v>128832646</v>
      </c>
      <c r="M810" s="62">
        <v>136120318</v>
      </c>
      <c r="N810" s="62">
        <v>132024447</v>
      </c>
      <c r="O810" s="62">
        <v>121480950</v>
      </c>
      <c r="P810" s="62">
        <v>154553562</v>
      </c>
      <c r="Q810" s="62">
        <v>167468206</v>
      </c>
      <c r="R810" s="62">
        <v>158102240</v>
      </c>
      <c r="S810" s="62">
        <v>148218279</v>
      </c>
    </row>
    <row r="811" spans="1:19" ht="14.5" x14ac:dyDescent="0.35">
      <c r="A811" t="str">
        <f t="shared" si="22"/>
        <v>Tirol82</v>
      </c>
      <c r="B811">
        <v>811</v>
      </c>
      <c r="C811" s="61" t="s">
        <v>31</v>
      </c>
      <c r="D811" s="61" t="s">
        <v>121</v>
      </c>
      <c r="E811" s="62">
        <v>169306542</v>
      </c>
      <c r="F811" s="62">
        <v>227270127</v>
      </c>
      <c r="G811" s="62">
        <v>204064549</v>
      </c>
      <c r="H811" s="62">
        <v>195528697</v>
      </c>
      <c r="I811" s="62">
        <v>213168681</v>
      </c>
      <c r="J811" s="62">
        <v>100747247</v>
      </c>
      <c r="K811" s="62">
        <v>108079524</v>
      </c>
      <c r="L811" s="62">
        <v>139008098</v>
      </c>
      <c r="M811" s="62">
        <v>141926158</v>
      </c>
      <c r="N811" s="62">
        <v>112082353</v>
      </c>
      <c r="O811" s="62">
        <v>96900894</v>
      </c>
      <c r="P811" s="62">
        <v>123480571</v>
      </c>
      <c r="Q811" s="62">
        <v>126646395</v>
      </c>
      <c r="R811" s="62">
        <v>130095026</v>
      </c>
      <c r="S811" s="62">
        <v>126854720</v>
      </c>
    </row>
    <row r="812" spans="1:19" ht="14.5" x14ac:dyDescent="0.35">
      <c r="A812" t="str">
        <f t="shared" si="22"/>
        <v>Vorarlberg82</v>
      </c>
      <c r="B812">
        <v>812</v>
      </c>
      <c r="C812" s="61" t="s">
        <v>32</v>
      </c>
      <c r="D812" s="61" t="s">
        <v>121</v>
      </c>
      <c r="E812" s="62">
        <v>79012928</v>
      </c>
      <c r="F812" s="62">
        <v>96535907</v>
      </c>
      <c r="G812" s="62">
        <v>87369957</v>
      </c>
      <c r="H812" s="62">
        <v>86872972</v>
      </c>
      <c r="I812" s="62">
        <v>94952854</v>
      </c>
      <c r="J812" s="62">
        <v>102488699</v>
      </c>
      <c r="K812" s="62">
        <v>96571383</v>
      </c>
      <c r="L812" s="62">
        <v>99072245</v>
      </c>
      <c r="M812" s="62">
        <v>99605268</v>
      </c>
      <c r="N812" s="62">
        <v>110574966</v>
      </c>
      <c r="O812" s="62">
        <v>108936374</v>
      </c>
      <c r="P812" s="62">
        <v>123043469</v>
      </c>
      <c r="Q812" s="62">
        <v>121413805</v>
      </c>
      <c r="R812" s="62">
        <v>120174511</v>
      </c>
      <c r="S812" s="62">
        <v>119905821</v>
      </c>
    </row>
    <row r="813" spans="1:19" ht="14.5" x14ac:dyDescent="0.35">
      <c r="A813" t="str">
        <f t="shared" si="22"/>
        <v>Wien82</v>
      </c>
      <c r="B813">
        <v>813</v>
      </c>
      <c r="C813" s="61" t="s">
        <v>33</v>
      </c>
      <c r="D813" s="61" t="s">
        <v>121</v>
      </c>
      <c r="E813" s="62">
        <v>46367101</v>
      </c>
      <c r="F813" s="62">
        <v>47172785</v>
      </c>
      <c r="G813" s="62">
        <v>45047108</v>
      </c>
      <c r="H813" s="62">
        <v>47851132</v>
      </c>
      <c r="I813" s="62">
        <v>47251501</v>
      </c>
      <c r="J813" s="62">
        <v>48000702</v>
      </c>
      <c r="K813" s="62">
        <v>50804072</v>
      </c>
      <c r="L813" s="62">
        <v>47070339</v>
      </c>
      <c r="M813" s="62">
        <v>40371774</v>
      </c>
      <c r="N813" s="62">
        <v>37755928</v>
      </c>
      <c r="O813" s="62">
        <v>34002479</v>
      </c>
      <c r="P813" s="62">
        <v>50574871</v>
      </c>
      <c r="Q813" s="62">
        <v>56788604</v>
      </c>
      <c r="R813" s="62">
        <v>53122569</v>
      </c>
      <c r="S813" s="62">
        <v>56989198</v>
      </c>
    </row>
    <row r="814" spans="1:19" ht="14.5" x14ac:dyDescent="0.35">
      <c r="A814" t="str">
        <f t="shared" si="22"/>
        <v>Österreich82</v>
      </c>
      <c r="B814">
        <v>814</v>
      </c>
      <c r="C814" s="61" t="s">
        <v>34</v>
      </c>
      <c r="D814" s="61" t="s">
        <v>121</v>
      </c>
      <c r="E814" s="62">
        <v>654557124</v>
      </c>
      <c r="F814" s="62">
        <v>786891698</v>
      </c>
      <c r="G814" s="62">
        <v>752586175</v>
      </c>
      <c r="H814" s="62">
        <v>765103385</v>
      </c>
      <c r="I814" s="62">
        <v>799328318</v>
      </c>
      <c r="J814" s="62">
        <v>727487033</v>
      </c>
      <c r="K814" s="62">
        <v>742166931</v>
      </c>
      <c r="L814" s="62">
        <v>800271258</v>
      </c>
      <c r="M814" s="62">
        <v>828225113</v>
      </c>
      <c r="N814" s="62">
        <v>803321260</v>
      </c>
      <c r="O814" s="62">
        <v>742618015</v>
      </c>
      <c r="P814" s="62">
        <v>893956098</v>
      </c>
      <c r="Q814" s="62">
        <v>984014279</v>
      </c>
      <c r="R814" s="62">
        <v>964263393</v>
      </c>
      <c r="S814" s="62">
        <v>940344929</v>
      </c>
    </row>
    <row r="815" spans="1:19" ht="14.5" x14ac:dyDescent="0.35">
      <c r="A815" t="str">
        <f t="shared" si="22"/>
        <v>Burgenland83</v>
      </c>
      <c r="B815">
        <v>815</v>
      </c>
      <c r="C815" s="61" t="s">
        <v>25</v>
      </c>
      <c r="D815" s="61" t="s">
        <v>122</v>
      </c>
      <c r="E815" s="62">
        <v>2715025</v>
      </c>
      <c r="F815" s="62">
        <v>3347892</v>
      </c>
      <c r="G815" s="62">
        <v>3307853</v>
      </c>
      <c r="H815" s="62">
        <v>3817758</v>
      </c>
      <c r="I815" s="62">
        <v>3855828</v>
      </c>
      <c r="J815" s="62">
        <v>3982441</v>
      </c>
      <c r="K815" s="62">
        <v>4562535</v>
      </c>
      <c r="L815" s="62">
        <v>4463649</v>
      </c>
      <c r="M815" s="62">
        <v>5162242</v>
      </c>
      <c r="N815" s="62">
        <v>5724078</v>
      </c>
      <c r="O815" s="62">
        <v>5831420</v>
      </c>
      <c r="P815" s="62">
        <v>6874089</v>
      </c>
      <c r="Q815" s="62">
        <v>7873510</v>
      </c>
      <c r="R815" s="62">
        <v>7913639</v>
      </c>
      <c r="S815" s="62">
        <v>7827732</v>
      </c>
    </row>
    <row r="816" spans="1:19" ht="14.5" x14ac:dyDescent="0.35">
      <c r="A816" t="str">
        <f t="shared" si="22"/>
        <v>Kärnten83</v>
      </c>
      <c r="B816">
        <v>816</v>
      </c>
      <c r="C816" s="61" t="s">
        <v>26</v>
      </c>
      <c r="D816" s="61" t="s">
        <v>122</v>
      </c>
      <c r="E816" s="62">
        <v>5768092</v>
      </c>
      <c r="F816" s="62">
        <v>7912046</v>
      </c>
      <c r="G816" s="62">
        <v>5957834</v>
      </c>
      <c r="H816" s="62">
        <v>4838102</v>
      </c>
      <c r="I816" s="62">
        <v>4170557</v>
      </c>
      <c r="J816" s="62">
        <v>4309988</v>
      </c>
      <c r="K816" s="62">
        <v>5976672</v>
      </c>
      <c r="L816" s="62">
        <v>8976198</v>
      </c>
      <c r="M816" s="62">
        <v>10110127</v>
      </c>
      <c r="N816" s="62">
        <v>9722826</v>
      </c>
      <c r="O816" s="62">
        <v>7885062</v>
      </c>
      <c r="P816" s="62">
        <v>13579357</v>
      </c>
      <c r="Q816" s="62">
        <v>17166314</v>
      </c>
      <c r="R816" s="62">
        <v>13212915</v>
      </c>
      <c r="S816" s="62">
        <v>12050051</v>
      </c>
    </row>
    <row r="817" spans="1:19" ht="14.5" x14ac:dyDescent="0.35">
      <c r="A817" t="str">
        <f t="shared" si="22"/>
        <v>Niederösterreich83</v>
      </c>
      <c r="B817">
        <v>817</v>
      </c>
      <c r="C817" s="61" t="s">
        <v>27</v>
      </c>
      <c r="D817" s="61" t="s">
        <v>122</v>
      </c>
      <c r="E817" s="62">
        <v>86847667</v>
      </c>
      <c r="F817" s="62">
        <v>93584410</v>
      </c>
      <c r="G817" s="62">
        <v>100550040</v>
      </c>
      <c r="H817" s="62">
        <v>101250798</v>
      </c>
      <c r="I817" s="62">
        <v>105605871</v>
      </c>
      <c r="J817" s="62">
        <v>115161248</v>
      </c>
      <c r="K817" s="62">
        <v>108113363</v>
      </c>
      <c r="L817" s="62">
        <v>119031449</v>
      </c>
      <c r="M817" s="62">
        <v>113879295</v>
      </c>
      <c r="N817" s="62">
        <v>121136368</v>
      </c>
      <c r="O817" s="62">
        <v>115098436</v>
      </c>
      <c r="P817" s="62">
        <v>115393322</v>
      </c>
      <c r="Q817" s="62">
        <v>165591797</v>
      </c>
      <c r="R817" s="62">
        <v>197318637</v>
      </c>
      <c r="S817" s="62">
        <v>197095937</v>
      </c>
    </row>
    <row r="818" spans="1:19" ht="14.5" x14ac:dyDescent="0.35">
      <c r="A818" t="str">
        <f t="shared" si="22"/>
        <v>Oberösterreich83</v>
      </c>
      <c r="B818">
        <v>818</v>
      </c>
      <c r="C818" s="61" t="s">
        <v>28</v>
      </c>
      <c r="D818" s="61" t="s">
        <v>122</v>
      </c>
      <c r="E818" s="62">
        <v>85935965</v>
      </c>
      <c r="F818" s="62">
        <v>87362847</v>
      </c>
      <c r="G818" s="62">
        <v>90770041</v>
      </c>
      <c r="H818" s="62">
        <v>91328268</v>
      </c>
      <c r="I818" s="62">
        <v>99498441</v>
      </c>
      <c r="J818" s="62">
        <v>111781873</v>
      </c>
      <c r="K818" s="62">
        <v>120759578</v>
      </c>
      <c r="L818" s="62">
        <v>133839032</v>
      </c>
      <c r="M818" s="62">
        <v>117538707</v>
      </c>
      <c r="N818" s="62">
        <v>118076257</v>
      </c>
      <c r="O818" s="62">
        <v>110542330</v>
      </c>
      <c r="P818" s="62">
        <v>112359503</v>
      </c>
      <c r="Q818" s="62">
        <v>120597071</v>
      </c>
      <c r="R818" s="62">
        <v>115053293</v>
      </c>
      <c r="S818" s="62">
        <v>121963901</v>
      </c>
    </row>
    <row r="819" spans="1:19" ht="14.5" x14ac:dyDescent="0.35">
      <c r="A819" t="str">
        <f t="shared" si="22"/>
        <v>Salzburg83</v>
      </c>
      <c r="B819">
        <v>819</v>
      </c>
      <c r="C819" s="61" t="s">
        <v>29</v>
      </c>
      <c r="D819" s="61" t="s">
        <v>122</v>
      </c>
      <c r="E819" s="62">
        <v>236089200</v>
      </c>
      <c r="F819" s="62">
        <v>203339301</v>
      </c>
      <c r="G819" s="62">
        <v>219216680</v>
      </c>
      <c r="H819" s="62">
        <v>214429579</v>
      </c>
      <c r="I819" s="62">
        <v>202927927</v>
      </c>
      <c r="J819" s="62">
        <v>161272061</v>
      </c>
      <c r="K819" s="62">
        <v>165706938</v>
      </c>
      <c r="L819" s="62">
        <v>214323502</v>
      </c>
      <c r="M819" s="62">
        <v>303321389</v>
      </c>
      <c r="N819" s="62">
        <v>275129134</v>
      </c>
      <c r="O819" s="62">
        <v>220347223</v>
      </c>
      <c r="P819" s="62">
        <v>251579037</v>
      </c>
      <c r="Q819" s="62">
        <v>234551901</v>
      </c>
      <c r="R819" s="62">
        <v>201181653</v>
      </c>
      <c r="S819" s="62">
        <v>217639842</v>
      </c>
    </row>
    <row r="820" spans="1:19" ht="14.5" x14ac:dyDescent="0.35">
      <c r="A820" t="str">
        <f t="shared" si="22"/>
        <v>Steiermark83</v>
      </c>
      <c r="B820">
        <v>820</v>
      </c>
      <c r="C820" s="61" t="s">
        <v>30</v>
      </c>
      <c r="D820" s="61" t="s">
        <v>122</v>
      </c>
      <c r="E820" s="62">
        <v>82498383</v>
      </c>
      <c r="F820" s="62">
        <v>87601881</v>
      </c>
      <c r="G820" s="62">
        <v>139903702</v>
      </c>
      <c r="H820" s="62">
        <v>134161092</v>
      </c>
      <c r="I820" s="62">
        <v>136535978</v>
      </c>
      <c r="J820" s="62">
        <v>133677073</v>
      </c>
      <c r="K820" s="62">
        <v>130919304</v>
      </c>
      <c r="L820" s="62">
        <v>131501756</v>
      </c>
      <c r="M820" s="62">
        <v>148740768</v>
      </c>
      <c r="N820" s="62">
        <v>171526154</v>
      </c>
      <c r="O820" s="62">
        <v>153869634</v>
      </c>
      <c r="P820" s="62">
        <v>181433115</v>
      </c>
      <c r="Q820" s="62">
        <v>196964584</v>
      </c>
      <c r="R820" s="62">
        <v>181706883</v>
      </c>
      <c r="S820" s="62">
        <v>169302953</v>
      </c>
    </row>
    <row r="821" spans="1:19" ht="14.5" x14ac:dyDescent="0.35">
      <c r="A821" t="str">
        <f t="shared" si="22"/>
        <v>Tirol83</v>
      </c>
      <c r="B821">
        <v>821</v>
      </c>
      <c r="C821" s="61" t="s">
        <v>31</v>
      </c>
      <c r="D821" s="61" t="s">
        <v>122</v>
      </c>
      <c r="E821" s="62">
        <v>15602059</v>
      </c>
      <c r="F821" s="62">
        <v>16157111</v>
      </c>
      <c r="G821" s="62">
        <v>16742729</v>
      </c>
      <c r="H821" s="62">
        <v>19151318</v>
      </c>
      <c r="I821" s="62">
        <v>17404956</v>
      </c>
      <c r="J821" s="62">
        <v>19637269</v>
      </c>
      <c r="K821" s="62">
        <v>20736809</v>
      </c>
      <c r="L821" s="62">
        <v>19674611</v>
      </c>
      <c r="M821" s="62">
        <v>24163239</v>
      </c>
      <c r="N821" s="62">
        <v>28573086</v>
      </c>
      <c r="O821" s="62">
        <v>26648148</v>
      </c>
      <c r="P821" s="62">
        <v>29471894</v>
      </c>
      <c r="Q821" s="62">
        <v>25904531</v>
      </c>
      <c r="R821" s="62">
        <v>29714761</v>
      </c>
      <c r="S821" s="62">
        <v>30537701</v>
      </c>
    </row>
    <row r="822" spans="1:19" ht="14.5" x14ac:dyDescent="0.35">
      <c r="A822" t="str">
        <f t="shared" si="22"/>
        <v>Vorarlberg83</v>
      </c>
      <c r="B822">
        <v>822</v>
      </c>
      <c r="C822" s="61" t="s">
        <v>32</v>
      </c>
      <c r="D822" s="61" t="s">
        <v>122</v>
      </c>
      <c r="E822" s="62">
        <v>682730312</v>
      </c>
      <c r="F822" s="62">
        <v>816371125</v>
      </c>
      <c r="G822" s="62">
        <v>1003996392</v>
      </c>
      <c r="H822" s="62">
        <v>1079591540</v>
      </c>
      <c r="I822" s="62">
        <v>1167776035</v>
      </c>
      <c r="J822" s="62">
        <v>1271582239</v>
      </c>
      <c r="K822" s="62">
        <v>1377698731</v>
      </c>
      <c r="L822" s="62">
        <v>1441134544</v>
      </c>
      <c r="M822" s="62">
        <v>1523690518</v>
      </c>
      <c r="N822" s="62">
        <v>1601292245</v>
      </c>
      <c r="O822" s="62">
        <v>1606192945</v>
      </c>
      <c r="P822" s="62">
        <v>2051505814</v>
      </c>
      <c r="Q822" s="62">
        <v>2133988043</v>
      </c>
      <c r="R822" s="62">
        <v>1650263694</v>
      </c>
      <c r="S822" s="62">
        <v>1739134334</v>
      </c>
    </row>
    <row r="823" spans="1:19" ht="14.5" x14ac:dyDescent="0.35">
      <c r="A823" t="str">
        <f t="shared" si="22"/>
        <v>Wien83</v>
      </c>
      <c r="B823">
        <v>823</v>
      </c>
      <c r="C823" s="61" t="s">
        <v>33</v>
      </c>
      <c r="D823" s="61" t="s">
        <v>122</v>
      </c>
      <c r="E823" s="62">
        <v>53918064</v>
      </c>
      <c r="F823" s="62">
        <v>59942920</v>
      </c>
      <c r="G823" s="62">
        <v>54465234</v>
      </c>
      <c r="H823" s="62">
        <v>52374524</v>
      </c>
      <c r="I823" s="62">
        <v>55605625</v>
      </c>
      <c r="J823" s="62">
        <v>57326809</v>
      </c>
      <c r="K823" s="62">
        <v>58896627</v>
      </c>
      <c r="L823" s="62">
        <v>55363326</v>
      </c>
      <c r="M823" s="62">
        <v>56066038</v>
      </c>
      <c r="N823" s="62">
        <v>56453279</v>
      </c>
      <c r="O823" s="62">
        <v>51802786</v>
      </c>
      <c r="P823" s="62">
        <v>58241903</v>
      </c>
      <c r="Q823" s="62">
        <v>66229188</v>
      </c>
      <c r="R823" s="62">
        <v>67324313</v>
      </c>
      <c r="S823" s="62">
        <v>62179674</v>
      </c>
    </row>
    <row r="824" spans="1:19" ht="14.5" x14ac:dyDescent="0.35">
      <c r="A824" t="str">
        <f t="shared" si="22"/>
        <v>Österreich83</v>
      </c>
      <c r="B824">
        <v>824</v>
      </c>
      <c r="C824" s="61" t="s">
        <v>34</v>
      </c>
      <c r="D824" s="61" t="s">
        <v>122</v>
      </c>
      <c r="E824" s="62">
        <v>1252104767</v>
      </c>
      <c r="F824" s="62">
        <v>1375619533</v>
      </c>
      <c r="G824" s="62">
        <v>1634910505</v>
      </c>
      <c r="H824" s="62">
        <v>1700942979</v>
      </c>
      <c r="I824" s="62">
        <v>1793381218</v>
      </c>
      <c r="J824" s="62">
        <v>1878731001</v>
      </c>
      <c r="K824" s="62">
        <v>1993370557</v>
      </c>
      <c r="L824" s="62">
        <v>2128308067</v>
      </c>
      <c r="M824" s="62">
        <v>2302672323</v>
      </c>
      <c r="N824" s="62">
        <v>2387633427</v>
      </c>
      <c r="O824" s="62">
        <v>2298217984</v>
      </c>
      <c r="P824" s="62">
        <v>2820438034</v>
      </c>
      <c r="Q824" s="62">
        <v>2968866939</v>
      </c>
      <c r="R824" s="62">
        <v>2463689788</v>
      </c>
      <c r="S824" s="62">
        <v>2557732125</v>
      </c>
    </row>
    <row r="825" spans="1:19" ht="14.5" x14ac:dyDescent="0.35">
      <c r="A825" t="str">
        <f t="shared" si="22"/>
        <v>Burgenland84</v>
      </c>
      <c r="B825">
        <v>825</v>
      </c>
      <c r="C825" s="61" t="s">
        <v>25</v>
      </c>
      <c r="D825" s="61" t="s">
        <v>123</v>
      </c>
      <c r="E825" s="62">
        <v>78579388</v>
      </c>
      <c r="F825" s="62">
        <v>96525833</v>
      </c>
      <c r="G825" s="62">
        <v>119058939</v>
      </c>
      <c r="H825" s="62">
        <v>130671283</v>
      </c>
      <c r="I825" s="62">
        <v>128505143</v>
      </c>
      <c r="J825" s="62">
        <v>109737041</v>
      </c>
      <c r="K825" s="62">
        <v>115157360</v>
      </c>
      <c r="L825" s="62">
        <v>123284861</v>
      </c>
      <c r="M825" s="62">
        <v>139472894</v>
      </c>
      <c r="N825" s="62">
        <v>127810927</v>
      </c>
      <c r="O825" s="62">
        <v>127833761</v>
      </c>
      <c r="P825" s="62">
        <v>131601659</v>
      </c>
      <c r="Q825" s="62">
        <v>133524321</v>
      </c>
      <c r="R825" s="62">
        <v>133992114</v>
      </c>
      <c r="S825" s="62">
        <v>108965199</v>
      </c>
    </row>
    <row r="826" spans="1:19" ht="14.5" x14ac:dyDescent="0.35">
      <c r="A826" t="str">
        <f t="shared" si="22"/>
        <v>Kärnten84</v>
      </c>
      <c r="B826">
        <v>826</v>
      </c>
      <c r="C826" s="61" t="s">
        <v>26</v>
      </c>
      <c r="D826" s="61" t="s">
        <v>123</v>
      </c>
      <c r="E826" s="62">
        <v>1235551579</v>
      </c>
      <c r="F826" s="62">
        <v>1291919083</v>
      </c>
      <c r="G826" s="62">
        <v>1307265933</v>
      </c>
      <c r="H826" s="62">
        <v>1395505811</v>
      </c>
      <c r="I826" s="62">
        <v>1484097677</v>
      </c>
      <c r="J826" s="62">
        <v>1738067645</v>
      </c>
      <c r="K826" s="62">
        <v>1743733265</v>
      </c>
      <c r="L826" s="62">
        <v>1751977699</v>
      </c>
      <c r="M826" s="62">
        <v>1961029870</v>
      </c>
      <c r="N826" s="62">
        <v>1841366325</v>
      </c>
      <c r="O826" s="62">
        <v>1836208762</v>
      </c>
      <c r="P826" s="62">
        <v>2077927039</v>
      </c>
      <c r="Q826" s="62">
        <v>2376609401</v>
      </c>
      <c r="R826" s="62">
        <v>2693947392</v>
      </c>
      <c r="S826" s="62">
        <v>2845766299</v>
      </c>
    </row>
    <row r="827" spans="1:19" ht="14.5" x14ac:dyDescent="0.35">
      <c r="A827" t="str">
        <f t="shared" si="22"/>
        <v>Niederösterreich84</v>
      </c>
      <c r="B827">
        <v>827</v>
      </c>
      <c r="C827" s="61" t="s">
        <v>27</v>
      </c>
      <c r="D827" s="61" t="s">
        <v>123</v>
      </c>
      <c r="E827" s="62">
        <v>2350322320</v>
      </c>
      <c r="F827" s="62">
        <v>2692131674</v>
      </c>
      <c r="G827" s="62">
        <v>2815069721</v>
      </c>
      <c r="H827" s="62">
        <v>2858400020</v>
      </c>
      <c r="I827" s="62">
        <v>2854489355</v>
      </c>
      <c r="J827" s="62">
        <v>2745971238</v>
      </c>
      <c r="K827" s="62">
        <v>2577993438</v>
      </c>
      <c r="L827" s="62">
        <v>2679348458</v>
      </c>
      <c r="M827" s="62">
        <v>3008253352</v>
      </c>
      <c r="N827" s="62">
        <v>3053185859</v>
      </c>
      <c r="O827" s="62">
        <v>2797868335</v>
      </c>
      <c r="P827" s="62">
        <v>3025939087</v>
      </c>
      <c r="Q827" s="62">
        <v>3349666158</v>
      </c>
      <c r="R827" s="62">
        <v>3828127266</v>
      </c>
      <c r="S827" s="62">
        <v>3427112044</v>
      </c>
    </row>
    <row r="828" spans="1:19" ht="14.5" x14ac:dyDescent="0.35">
      <c r="A828" t="str">
        <f t="shared" si="22"/>
        <v>Oberösterreich84</v>
      </c>
      <c r="B828">
        <v>828</v>
      </c>
      <c r="C828" s="61" t="s">
        <v>28</v>
      </c>
      <c r="D828" s="61" t="s">
        <v>123</v>
      </c>
      <c r="E828" s="62">
        <v>7839615001</v>
      </c>
      <c r="F828" s="62">
        <v>9002644881</v>
      </c>
      <c r="G828" s="62">
        <v>9001664753</v>
      </c>
      <c r="H828" s="62">
        <v>9207398947</v>
      </c>
      <c r="I828" s="62">
        <v>9651679861</v>
      </c>
      <c r="J828" s="62">
        <v>10014017179</v>
      </c>
      <c r="K828" s="62">
        <v>10148795670</v>
      </c>
      <c r="L828" s="62">
        <v>10895146436</v>
      </c>
      <c r="M828" s="62">
        <v>11088361008</v>
      </c>
      <c r="N828" s="62">
        <v>11999077146</v>
      </c>
      <c r="O828" s="62">
        <v>10226845335</v>
      </c>
      <c r="P828" s="62">
        <v>11614799222</v>
      </c>
      <c r="Q828" s="62">
        <v>13585612597</v>
      </c>
      <c r="R828" s="62">
        <v>14360390209</v>
      </c>
      <c r="S828" s="62">
        <v>12421414989</v>
      </c>
    </row>
    <row r="829" spans="1:19" ht="14.5" x14ac:dyDescent="0.35">
      <c r="A829" t="str">
        <f t="shared" si="22"/>
        <v>Salzburg84</v>
      </c>
      <c r="B829">
        <v>829</v>
      </c>
      <c r="C829" s="61" t="s">
        <v>29</v>
      </c>
      <c r="D829" s="61" t="s">
        <v>123</v>
      </c>
      <c r="E829" s="62">
        <v>1206555486</v>
      </c>
      <c r="F829" s="62">
        <v>1470519023</v>
      </c>
      <c r="G829" s="62">
        <v>1466288055</v>
      </c>
      <c r="H829" s="62">
        <v>1433500361</v>
      </c>
      <c r="I829" s="62">
        <v>1434374385</v>
      </c>
      <c r="J829" s="62">
        <v>1550685917</v>
      </c>
      <c r="K829" s="62">
        <v>1568712283</v>
      </c>
      <c r="L829" s="62">
        <v>1719998830</v>
      </c>
      <c r="M829" s="62">
        <v>1879795836</v>
      </c>
      <c r="N829" s="62">
        <v>1914957799</v>
      </c>
      <c r="O829" s="62">
        <v>1734830973</v>
      </c>
      <c r="P829" s="62">
        <v>1976081527</v>
      </c>
      <c r="Q829" s="62">
        <v>2188955344</v>
      </c>
      <c r="R829" s="62">
        <v>2629293184</v>
      </c>
      <c r="S829" s="62">
        <v>2369736550</v>
      </c>
    </row>
    <row r="830" spans="1:19" ht="14.5" x14ac:dyDescent="0.35">
      <c r="A830" t="str">
        <f t="shared" si="22"/>
        <v>Steiermark84</v>
      </c>
      <c r="B830">
        <v>830</v>
      </c>
      <c r="C830" s="61" t="s">
        <v>30</v>
      </c>
      <c r="D830" s="61" t="s">
        <v>123</v>
      </c>
      <c r="E830" s="62">
        <v>2066929592</v>
      </c>
      <c r="F830" s="62">
        <v>2240467158</v>
      </c>
      <c r="G830" s="62">
        <v>2591088409</v>
      </c>
      <c r="H830" s="62">
        <v>2376109734</v>
      </c>
      <c r="I830" s="62">
        <v>2534456430</v>
      </c>
      <c r="J830" s="62">
        <v>2775784551</v>
      </c>
      <c r="K830" s="62">
        <v>2626120030</v>
      </c>
      <c r="L830" s="62">
        <v>2665263277</v>
      </c>
      <c r="M830" s="62">
        <v>2734441752</v>
      </c>
      <c r="N830" s="62">
        <v>2892185368</v>
      </c>
      <c r="O830" s="62">
        <v>2679925834</v>
      </c>
      <c r="P830" s="62">
        <v>3082221308</v>
      </c>
      <c r="Q830" s="62">
        <v>3517809078</v>
      </c>
      <c r="R830" s="62">
        <v>3697031476</v>
      </c>
      <c r="S830" s="62">
        <v>4512940633</v>
      </c>
    </row>
    <row r="831" spans="1:19" ht="14.5" x14ac:dyDescent="0.35">
      <c r="A831" t="str">
        <f t="shared" si="22"/>
        <v>Tirol84</v>
      </c>
      <c r="B831">
        <v>831</v>
      </c>
      <c r="C831" s="61" t="s">
        <v>31</v>
      </c>
      <c r="D831" s="61" t="s">
        <v>123</v>
      </c>
      <c r="E831" s="62">
        <v>1036136703</v>
      </c>
      <c r="F831" s="62">
        <v>1205709062</v>
      </c>
      <c r="G831" s="62">
        <v>1253186667</v>
      </c>
      <c r="H831" s="62">
        <v>1235546425</v>
      </c>
      <c r="I831" s="62">
        <v>1296520057</v>
      </c>
      <c r="J831" s="62">
        <v>1354413149</v>
      </c>
      <c r="K831" s="62">
        <v>1386354822</v>
      </c>
      <c r="L831" s="62">
        <v>1494851876</v>
      </c>
      <c r="M831" s="62">
        <v>1611832230</v>
      </c>
      <c r="N831" s="62">
        <v>1647130113</v>
      </c>
      <c r="O831" s="62">
        <v>1564611622</v>
      </c>
      <c r="P831" s="62">
        <v>1771697848</v>
      </c>
      <c r="Q831" s="62">
        <v>1958915481</v>
      </c>
      <c r="R831" s="62">
        <v>2277001512</v>
      </c>
      <c r="S831" s="62">
        <v>2174828232</v>
      </c>
    </row>
    <row r="832" spans="1:19" ht="14.5" x14ac:dyDescent="0.35">
      <c r="A832" t="str">
        <f t="shared" si="22"/>
        <v>Vorarlberg84</v>
      </c>
      <c r="B832">
        <v>832</v>
      </c>
      <c r="C832" s="61" t="s">
        <v>32</v>
      </c>
      <c r="D832" s="61" t="s">
        <v>123</v>
      </c>
      <c r="E832" s="62">
        <v>1555504349</v>
      </c>
      <c r="F832" s="62">
        <v>1743556808</v>
      </c>
      <c r="G832" s="62">
        <v>1858707295</v>
      </c>
      <c r="H832" s="62">
        <v>1847756927</v>
      </c>
      <c r="I832" s="62">
        <v>1794117669</v>
      </c>
      <c r="J832" s="62">
        <v>1943077936</v>
      </c>
      <c r="K832" s="62">
        <v>1968833405</v>
      </c>
      <c r="L832" s="62">
        <v>2204741259</v>
      </c>
      <c r="M832" s="62">
        <v>2037383315</v>
      </c>
      <c r="N832" s="62">
        <v>1976253143</v>
      </c>
      <c r="O832" s="62">
        <v>1970243041</v>
      </c>
      <c r="P832" s="62">
        <v>2301732293</v>
      </c>
      <c r="Q832" s="62">
        <v>2481162528</v>
      </c>
      <c r="R832" s="62">
        <v>2749702551</v>
      </c>
      <c r="S832" s="62">
        <v>2538374552</v>
      </c>
    </row>
    <row r="833" spans="1:19" ht="14.5" x14ac:dyDescent="0.35">
      <c r="A833" t="str">
        <f t="shared" si="22"/>
        <v>Wien84</v>
      </c>
      <c r="B833">
        <v>833</v>
      </c>
      <c r="C833" s="61" t="s">
        <v>33</v>
      </c>
      <c r="D833" s="61" t="s">
        <v>123</v>
      </c>
      <c r="E833" s="62">
        <v>1968467473</v>
      </c>
      <c r="F833" s="62">
        <v>2101783385</v>
      </c>
      <c r="G833" s="62">
        <v>1967597594</v>
      </c>
      <c r="H833" s="62">
        <v>2056424567</v>
      </c>
      <c r="I833" s="62">
        <v>2266676803</v>
      </c>
      <c r="J833" s="62">
        <v>2056078841</v>
      </c>
      <c r="K833" s="62">
        <v>1890013314</v>
      </c>
      <c r="L833" s="62">
        <v>1934523268</v>
      </c>
      <c r="M833" s="62">
        <v>2049145648</v>
      </c>
      <c r="N833" s="62">
        <v>2133820596</v>
      </c>
      <c r="O833" s="62">
        <v>1530087297</v>
      </c>
      <c r="P833" s="62">
        <v>1750716422</v>
      </c>
      <c r="Q833" s="62">
        <v>2020571018</v>
      </c>
      <c r="R833" s="62">
        <v>2086726598</v>
      </c>
      <c r="S833" s="62">
        <v>2181398394</v>
      </c>
    </row>
    <row r="834" spans="1:19" ht="14.5" x14ac:dyDescent="0.35">
      <c r="A834" t="str">
        <f t="shared" si="22"/>
        <v>Österreich84</v>
      </c>
      <c r="B834">
        <v>834</v>
      </c>
      <c r="C834" s="61" t="s">
        <v>34</v>
      </c>
      <c r="D834" s="61" t="s">
        <v>123</v>
      </c>
      <c r="E834" s="62">
        <v>19337661891</v>
      </c>
      <c r="F834" s="62">
        <v>21845256907</v>
      </c>
      <c r="G834" s="62">
        <v>22379927366</v>
      </c>
      <c r="H834" s="62">
        <v>22541314075</v>
      </c>
      <c r="I834" s="62">
        <v>23444917380</v>
      </c>
      <c r="J834" s="62">
        <v>24287833497</v>
      </c>
      <c r="K834" s="62">
        <v>24025713587</v>
      </c>
      <c r="L834" s="62">
        <v>25469135964</v>
      </c>
      <c r="M834" s="62">
        <v>26509715905</v>
      </c>
      <c r="N834" s="62">
        <v>27585787276</v>
      </c>
      <c r="O834" s="62">
        <v>24468454960</v>
      </c>
      <c r="P834" s="62">
        <v>27732716405</v>
      </c>
      <c r="Q834" s="62">
        <v>31612825926</v>
      </c>
      <c r="R834" s="62">
        <v>34456212302</v>
      </c>
      <c r="S834" s="62">
        <v>32580536892</v>
      </c>
    </row>
    <row r="835" spans="1:19" ht="14.5" x14ac:dyDescent="0.35">
      <c r="A835" t="str">
        <f t="shared" si="22"/>
        <v>Burgenland85</v>
      </c>
      <c r="B835">
        <v>835</v>
      </c>
      <c r="C835" s="61" t="s">
        <v>25</v>
      </c>
      <c r="D835" s="61" t="s">
        <v>124</v>
      </c>
      <c r="E835" s="62">
        <v>508068516</v>
      </c>
      <c r="F835" s="62">
        <v>463452026</v>
      </c>
      <c r="G835" s="62">
        <v>440278536</v>
      </c>
      <c r="H835" s="62">
        <v>516043347</v>
      </c>
      <c r="I835" s="62">
        <v>573311389</v>
      </c>
      <c r="J835" s="62">
        <v>589790039</v>
      </c>
      <c r="K835" s="62">
        <v>533341171</v>
      </c>
      <c r="L835" s="62">
        <v>505368589</v>
      </c>
      <c r="M835" s="62">
        <v>523873244</v>
      </c>
      <c r="N835" s="62">
        <v>491331911</v>
      </c>
      <c r="O835" s="62">
        <v>415017266</v>
      </c>
      <c r="P835" s="62">
        <v>480597648</v>
      </c>
      <c r="Q835" s="62">
        <v>581157364</v>
      </c>
      <c r="R835" s="62">
        <v>652603514</v>
      </c>
      <c r="S835" s="62">
        <v>606510100</v>
      </c>
    </row>
    <row r="836" spans="1:19" ht="14.5" x14ac:dyDescent="0.35">
      <c r="A836" t="str">
        <f t="shared" si="22"/>
        <v>Kärnten85</v>
      </c>
      <c r="B836">
        <v>836</v>
      </c>
      <c r="C836" s="61" t="s">
        <v>26</v>
      </c>
      <c r="D836" s="61" t="s">
        <v>124</v>
      </c>
      <c r="E836" s="62">
        <v>958549147</v>
      </c>
      <c r="F836" s="62">
        <v>1183083981</v>
      </c>
      <c r="G836" s="62">
        <v>1225288433</v>
      </c>
      <c r="H836" s="62">
        <v>1347425792</v>
      </c>
      <c r="I836" s="62">
        <v>1557602526</v>
      </c>
      <c r="J836" s="62">
        <v>1696963267</v>
      </c>
      <c r="K836" s="62">
        <v>1582321347</v>
      </c>
      <c r="L836" s="62">
        <v>1785265963</v>
      </c>
      <c r="M836" s="62">
        <v>1811167274</v>
      </c>
      <c r="N836" s="62">
        <v>1261952928</v>
      </c>
      <c r="O836" s="62">
        <v>1112963267</v>
      </c>
      <c r="P836" s="62">
        <v>1206571173</v>
      </c>
      <c r="Q836" s="62">
        <v>1514952997</v>
      </c>
      <c r="R836" s="62">
        <v>1711815368</v>
      </c>
      <c r="S836" s="62">
        <v>1555359467</v>
      </c>
    </row>
    <row r="837" spans="1:19" ht="14.5" x14ac:dyDescent="0.35">
      <c r="A837" t="str">
        <f t="shared" si="22"/>
        <v>Niederösterreich85</v>
      </c>
      <c r="B837">
        <v>837</v>
      </c>
      <c r="C837" s="61" t="s">
        <v>27</v>
      </c>
      <c r="D837" s="61" t="s">
        <v>124</v>
      </c>
      <c r="E837" s="62">
        <v>1562250946</v>
      </c>
      <c r="F837" s="62">
        <v>1722344305</v>
      </c>
      <c r="G837" s="62">
        <v>1860243374</v>
      </c>
      <c r="H837" s="62">
        <v>1888224584</v>
      </c>
      <c r="I837" s="62">
        <v>1926480466</v>
      </c>
      <c r="J837" s="62">
        <v>2025275033</v>
      </c>
      <c r="K837" s="62">
        <v>2152715252</v>
      </c>
      <c r="L837" s="62">
        <v>2457966270</v>
      </c>
      <c r="M837" s="62">
        <v>2342161186</v>
      </c>
      <c r="N837" s="62">
        <v>2327141737</v>
      </c>
      <c r="O837" s="62">
        <v>2114212705</v>
      </c>
      <c r="P837" s="62">
        <v>2149285139</v>
      </c>
      <c r="Q837" s="62">
        <v>2614111924</v>
      </c>
      <c r="R837" s="62">
        <v>2802149039</v>
      </c>
      <c r="S837" s="62">
        <v>2857036904</v>
      </c>
    </row>
    <row r="838" spans="1:19" ht="14.5" x14ac:dyDescent="0.35">
      <c r="A838" t="str">
        <f t="shared" ref="A838:A901" si="23">C838&amp;D838</f>
        <v>Oberösterreich85</v>
      </c>
      <c r="B838">
        <v>838</v>
      </c>
      <c r="C838" s="61" t="s">
        <v>28</v>
      </c>
      <c r="D838" s="61" t="s">
        <v>124</v>
      </c>
      <c r="E838" s="62">
        <v>2010774970</v>
      </c>
      <c r="F838" s="62">
        <v>2213334985</v>
      </c>
      <c r="G838" s="62">
        <v>2039901915</v>
      </c>
      <c r="H838" s="62">
        <v>2072012404</v>
      </c>
      <c r="I838" s="62">
        <v>1980285029</v>
      </c>
      <c r="J838" s="62">
        <v>2317223826</v>
      </c>
      <c r="K838" s="62">
        <v>2348077094</v>
      </c>
      <c r="L838" s="62">
        <v>2679478230</v>
      </c>
      <c r="M838" s="62">
        <v>3002176804</v>
      </c>
      <c r="N838" s="62">
        <v>3115597915</v>
      </c>
      <c r="O838" s="62">
        <v>3002634117</v>
      </c>
      <c r="P838" s="62">
        <v>3703745359</v>
      </c>
      <c r="Q838" s="62">
        <v>4642017913</v>
      </c>
      <c r="R838" s="62">
        <v>5100471966</v>
      </c>
      <c r="S838" s="62">
        <v>4358172344</v>
      </c>
    </row>
    <row r="839" spans="1:19" ht="14.5" x14ac:dyDescent="0.35">
      <c r="A839" t="str">
        <f t="shared" si="23"/>
        <v>Salzburg85</v>
      </c>
      <c r="B839">
        <v>839</v>
      </c>
      <c r="C839" s="61" t="s">
        <v>29</v>
      </c>
      <c r="D839" s="61" t="s">
        <v>124</v>
      </c>
      <c r="E839" s="62">
        <v>1163954845</v>
      </c>
      <c r="F839" s="62">
        <v>1149717637</v>
      </c>
      <c r="G839" s="62">
        <v>961624503</v>
      </c>
      <c r="H839" s="62">
        <v>936517567</v>
      </c>
      <c r="I839" s="62">
        <v>877957600</v>
      </c>
      <c r="J839" s="62">
        <v>926735536</v>
      </c>
      <c r="K839" s="62">
        <v>587327731</v>
      </c>
      <c r="L839" s="62">
        <v>571471362</v>
      </c>
      <c r="M839" s="62">
        <v>1027870283</v>
      </c>
      <c r="N839" s="62">
        <v>845666939</v>
      </c>
      <c r="O839" s="62">
        <v>805474670</v>
      </c>
      <c r="P839" s="62">
        <v>831243658</v>
      </c>
      <c r="Q839" s="62">
        <v>873061804</v>
      </c>
      <c r="R839" s="62">
        <v>878408968</v>
      </c>
      <c r="S839" s="62">
        <v>732974144</v>
      </c>
    </row>
    <row r="840" spans="1:19" ht="14.5" x14ac:dyDescent="0.35">
      <c r="A840" t="str">
        <f t="shared" si="23"/>
        <v>Steiermark85</v>
      </c>
      <c r="B840">
        <v>840</v>
      </c>
      <c r="C840" s="61" t="s">
        <v>30</v>
      </c>
      <c r="D840" s="61" t="s">
        <v>124</v>
      </c>
      <c r="E840" s="62">
        <v>1832177810</v>
      </c>
      <c r="F840" s="62">
        <v>1960076342</v>
      </c>
      <c r="G840" s="62">
        <v>1870570456</v>
      </c>
      <c r="H840" s="62">
        <v>1745705982</v>
      </c>
      <c r="I840" s="62">
        <v>1828005485</v>
      </c>
      <c r="J840" s="62">
        <v>2028864155</v>
      </c>
      <c r="K840" s="62">
        <v>2101761612</v>
      </c>
      <c r="L840" s="62">
        <v>2239901725</v>
      </c>
      <c r="M840" s="62">
        <v>2580856209</v>
      </c>
      <c r="N840" s="62">
        <v>2324872498</v>
      </c>
      <c r="O840" s="62">
        <v>2137931752</v>
      </c>
      <c r="P840" s="62">
        <v>2276733543</v>
      </c>
      <c r="Q840" s="62">
        <v>2486502579</v>
      </c>
      <c r="R840" s="62">
        <v>2746461347</v>
      </c>
      <c r="S840" s="62">
        <v>2711529513</v>
      </c>
    </row>
    <row r="841" spans="1:19" ht="14.5" x14ac:dyDescent="0.35">
      <c r="A841" t="str">
        <f t="shared" si="23"/>
        <v>Tirol85</v>
      </c>
      <c r="B841">
        <v>841</v>
      </c>
      <c r="C841" s="61" t="s">
        <v>31</v>
      </c>
      <c r="D841" s="61" t="s">
        <v>124</v>
      </c>
      <c r="E841" s="62">
        <v>1058836063</v>
      </c>
      <c r="F841" s="62">
        <v>1013414170</v>
      </c>
      <c r="G841" s="62">
        <v>1050808771</v>
      </c>
      <c r="H841" s="62">
        <v>1030078371</v>
      </c>
      <c r="I841" s="62">
        <v>1008252170</v>
      </c>
      <c r="J841" s="62">
        <v>960551720</v>
      </c>
      <c r="K841" s="62">
        <v>1113194907</v>
      </c>
      <c r="L841" s="62">
        <v>1023916994</v>
      </c>
      <c r="M841" s="62">
        <v>1056648364</v>
      </c>
      <c r="N841" s="62">
        <v>993047748</v>
      </c>
      <c r="O841" s="62">
        <v>1093056740</v>
      </c>
      <c r="P841" s="62">
        <v>1165394895</v>
      </c>
      <c r="Q841" s="62">
        <v>1368097118</v>
      </c>
      <c r="R841" s="62">
        <v>1142956506</v>
      </c>
      <c r="S841" s="62">
        <v>1246725636</v>
      </c>
    </row>
    <row r="842" spans="1:19" ht="14.5" x14ac:dyDescent="0.35">
      <c r="A842" t="str">
        <f t="shared" si="23"/>
        <v>Vorarlberg85</v>
      </c>
      <c r="B842">
        <v>842</v>
      </c>
      <c r="C842" s="61" t="s">
        <v>32</v>
      </c>
      <c r="D842" s="61" t="s">
        <v>124</v>
      </c>
      <c r="E842" s="62">
        <v>596463159</v>
      </c>
      <c r="F842" s="62">
        <v>637248212</v>
      </c>
      <c r="G842" s="62">
        <v>623616787</v>
      </c>
      <c r="H842" s="62">
        <v>636362553</v>
      </c>
      <c r="I842" s="62">
        <v>699321454</v>
      </c>
      <c r="J842" s="62">
        <v>782621238</v>
      </c>
      <c r="K842" s="62">
        <v>782965248</v>
      </c>
      <c r="L842" s="62">
        <v>857949456</v>
      </c>
      <c r="M842" s="62">
        <v>873335205</v>
      </c>
      <c r="N842" s="62">
        <v>876456683</v>
      </c>
      <c r="O842" s="62">
        <v>796448958</v>
      </c>
      <c r="P842" s="62">
        <v>859455726</v>
      </c>
      <c r="Q842" s="62">
        <v>1117259128</v>
      </c>
      <c r="R842" s="62">
        <v>1086078651</v>
      </c>
      <c r="S842" s="62">
        <v>1050051143</v>
      </c>
    </row>
    <row r="843" spans="1:19" ht="14.5" x14ac:dyDescent="0.35">
      <c r="A843" t="str">
        <f t="shared" si="23"/>
        <v>Wien85</v>
      </c>
      <c r="B843">
        <v>843</v>
      </c>
      <c r="C843" s="61" t="s">
        <v>33</v>
      </c>
      <c r="D843" s="61" t="s">
        <v>124</v>
      </c>
      <c r="E843" s="62">
        <v>2154773721</v>
      </c>
      <c r="F843" s="62">
        <v>2171419489</v>
      </c>
      <c r="G843" s="62">
        <v>2401993862</v>
      </c>
      <c r="H843" s="62">
        <v>2701324578</v>
      </c>
      <c r="I843" s="62">
        <v>2755520776</v>
      </c>
      <c r="J843" s="62">
        <v>2713042683</v>
      </c>
      <c r="K843" s="62">
        <v>2490318252</v>
      </c>
      <c r="L843" s="62">
        <v>2286051165</v>
      </c>
      <c r="M843" s="62">
        <v>2184357860</v>
      </c>
      <c r="N843" s="62">
        <v>2246638427</v>
      </c>
      <c r="O843" s="62">
        <v>2122794957</v>
      </c>
      <c r="P843" s="62">
        <v>2333588040</v>
      </c>
      <c r="Q843" s="62">
        <v>2474131040</v>
      </c>
      <c r="R843" s="62">
        <v>2589032873</v>
      </c>
      <c r="S843" s="62">
        <v>2327641026</v>
      </c>
    </row>
    <row r="844" spans="1:19" ht="14.5" x14ac:dyDescent="0.35">
      <c r="A844" t="str">
        <f t="shared" si="23"/>
        <v>Österreich85</v>
      </c>
      <c r="B844">
        <v>844</v>
      </c>
      <c r="C844" s="61" t="s">
        <v>34</v>
      </c>
      <c r="D844" s="61" t="s">
        <v>124</v>
      </c>
      <c r="E844" s="62">
        <v>11845849177</v>
      </c>
      <c r="F844" s="62">
        <v>12514091147</v>
      </c>
      <c r="G844" s="62">
        <v>12474326637</v>
      </c>
      <c r="H844" s="62">
        <v>12873695178</v>
      </c>
      <c r="I844" s="62">
        <v>13206736895</v>
      </c>
      <c r="J844" s="62">
        <v>14041067497</v>
      </c>
      <c r="K844" s="62">
        <v>13692022614</v>
      </c>
      <c r="L844" s="62">
        <v>14407369754</v>
      </c>
      <c r="M844" s="62">
        <v>15402446429</v>
      </c>
      <c r="N844" s="62">
        <v>14482706786</v>
      </c>
      <c r="O844" s="62">
        <v>13600534432</v>
      </c>
      <c r="P844" s="62">
        <v>15006615181</v>
      </c>
      <c r="Q844" s="62">
        <v>17671291867</v>
      </c>
      <c r="R844" s="62">
        <v>18709978232</v>
      </c>
      <c r="S844" s="62">
        <v>17446000277</v>
      </c>
    </row>
    <row r="845" spans="1:19" ht="14.5" x14ac:dyDescent="0.35">
      <c r="A845" t="str">
        <f t="shared" si="23"/>
        <v>Burgenland86</v>
      </c>
      <c r="B845">
        <v>845</v>
      </c>
      <c r="C845" s="61" t="s">
        <v>25</v>
      </c>
      <c r="D845" s="61" t="s">
        <v>125</v>
      </c>
      <c r="E845" s="62">
        <v>197523</v>
      </c>
      <c r="F845" s="62">
        <v>291207</v>
      </c>
      <c r="G845" s="62">
        <v>388535</v>
      </c>
      <c r="H845" s="62">
        <v>586752</v>
      </c>
      <c r="I845" s="62">
        <v>509543</v>
      </c>
      <c r="J845" s="62">
        <v>677574</v>
      </c>
      <c r="K845" s="62">
        <v>310581</v>
      </c>
      <c r="L845" s="62">
        <v>836844</v>
      </c>
      <c r="M845" s="62">
        <v>350282</v>
      </c>
      <c r="N845" s="62">
        <v>102166</v>
      </c>
      <c r="O845" s="62">
        <v>638937</v>
      </c>
      <c r="P845" s="62">
        <v>516214</v>
      </c>
      <c r="Q845" s="62">
        <v>605997</v>
      </c>
      <c r="R845" s="62">
        <v>955983</v>
      </c>
      <c r="S845" s="62">
        <v>7104778</v>
      </c>
    </row>
    <row r="846" spans="1:19" ht="14.5" x14ac:dyDescent="0.35">
      <c r="A846" t="str">
        <f t="shared" si="23"/>
        <v>Kärnten86</v>
      </c>
      <c r="B846">
        <v>846</v>
      </c>
      <c r="C846" s="61" t="s">
        <v>26</v>
      </c>
      <c r="D846" s="61" t="s">
        <v>125</v>
      </c>
      <c r="E846" s="62">
        <v>7813699</v>
      </c>
      <c r="F846" s="62">
        <v>6398976</v>
      </c>
      <c r="G846" s="62">
        <v>4609091</v>
      </c>
      <c r="H846" s="62">
        <v>6908786</v>
      </c>
      <c r="I846" s="62">
        <v>6771600</v>
      </c>
      <c r="J846" s="62">
        <v>6328276</v>
      </c>
      <c r="K846" s="62">
        <v>5213322</v>
      </c>
      <c r="L846" s="62">
        <v>3992293</v>
      </c>
      <c r="M846" s="62">
        <v>3085322</v>
      </c>
      <c r="N846" s="62">
        <v>1306095</v>
      </c>
      <c r="O846" s="62">
        <v>2419453</v>
      </c>
      <c r="P846" s="62">
        <v>3212562</v>
      </c>
      <c r="Q846" s="62">
        <v>3233506</v>
      </c>
      <c r="R846" s="62">
        <v>3419122</v>
      </c>
      <c r="S846" s="62">
        <v>2845719</v>
      </c>
    </row>
    <row r="847" spans="1:19" ht="14.5" x14ac:dyDescent="0.35">
      <c r="A847" t="str">
        <f t="shared" si="23"/>
        <v>Niederösterreich86</v>
      </c>
      <c r="B847">
        <v>847</v>
      </c>
      <c r="C847" s="61" t="s">
        <v>27</v>
      </c>
      <c r="D847" s="61" t="s">
        <v>125</v>
      </c>
      <c r="E847" s="62">
        <v>220004501</v>
      </c>
      <c r="F847" s="62">
        <v>257501248</v>
      </c>
      <c r="G847" s="62">
        <v>264968136</v>
      </c>
      <c r="H847" s="62">
        <v>271600661</v>
      </c>
      <c r="I847" s="62">
        <v>251489078</v>
      </c>
      <c r="J847" s="62">
        <v>241540847</v>
      </c>
      <c r="K847" s="62">
        <v>186653514</v>
      </c>
      <c r="L847" s="62">
        <v>183063762</v>
      </c>
      <c r="M847" s="62">
        <v>186315107</v>
      </c>
      <c r="N847" s="62">
        <v>219028317</v>
      </c>
      <c r="O847" s="62">
        <v>228805758</v>
      </c>
      <c r="P847" s="62">
        <v>234969454</v>
      </c>
      <c r="Q847" s="62">
        <v>240540806</v>
      </c>
      <c r="R847" s="62">
        <v>262190031</v>
      </c>
      <c r="S847" s="62">
        <v>290582747</v>
      </c>
    </row>
    <row r="848" spans="1:19" ht="14.5" x14ac:dyDescent="0.35">
      <c r="A848" t="str">
        <f t="shared" si="23"/>
        <v>Oberösterreich86</v>
      </c>
      <c r="B848">
        <v>848</v>
      </c>
      <c r="C848" s="61" t="s">
        <v>28</v>
      </c>
      <c r="D848" s="61" t="s">
        <v>125</v>
      </c>
      <c r="E848" s="62">
        <v>528920590</v>
      </c>
      <c r="F848" s="62">
        <v>509685715</v>
      </c>
      <c r="G848" s="62">
        <v>427065107</v>
      </c>
      <c r="H848" s="62">
        <v>482079365</v>
      </c>
      <c r="I848" s="62">
        <v>464298620</v>
      </c>
      <c r="J848" s="62">
        <v>445384253</v>
      </c>
      <c r="K848" s="62">
        <v>464586211</v>
      </c>
      <c r="L848" s="62">
        <v>493686213</v>
      </c>
      <c r="M848" s="62">
        <v>373542070</v>
      </c>
      <c r="N848" s="62">
        <v>365774571</v>
      </c>
      <c r="O848" s="62">
        <v>466394171</v>
      </c>
      <c r="P848" s="62">
        <v>433620380</v>
      </c>
      <c r="Q848" s="62">
        <v>358225225</v>
      </c>
      <c r="R848" s="62">
        <v>362200107</v>
      </c>
      <c r="S848" s="62">
        <v>384801378</v>
      </c>
    </row>
    <row r="849" spans="1:19" ht="14.5" x14ac:dyDescent="0.35">
      <c r="A849" t="str">
        <f t="shared" si="23"/>
        <v>Salzburg86</v>
      </c>
      <c r="B849">
        <v>849</v>
      </c>
      <c r="C849" s="61" t="s">
        <v>29</v>
      </c>
      <c r="D849" s="61" t="s">
        <v>125</v>
      </c>
      <c r="E849" s="62">
        <v>22925515</v>
      </c>
      <c r="F849" s="62">
        <v>17840370</v>
      </c>
      <c r="G849" s="62">
        <v>18551803</v>
      </c>
      <c r="H849" s="62">
        <v>20554510</v>
      </c>
      <c r="I849" s="62">
        <v>22491637</v>
      </c>
      <c r="J849" s="62">
        <v>23038156</v>
      </c>
      <c r="K849" s="62">
        <v>15289466</v>
      </c>
      <c r="L849" s="62">
        <v>19515473</v>
      </c>
      <c r="M849" s="62">
        <v>17312671</v>
      </c>
      <c r="N849" s="62">
        <v>11493807</v>
      </c>
      <c r="O849" s="62">
        <v>11673984</v>
      </c>
      <c r="P849" s="62">
        <v>11709557</v>
      </c>
      <c r="Q849" s="62">
        <v>14807899</v>
      </c>
      <c r="R849" s="62">
        <v>17170596</v>
      </c>
      <c r="S849" s="62">
        <v>19717848</v>
      </c>
    </row>
    <row r="850" spans="1:19" ht="14.5" x14ac:dyDescent="0.35">
      <c r="A850" t="str">
        <f t="shared" si="23"/>
        <v>Steiermark86</v>
      </c>
      <c r="B850">
        <v>850</v>
      </c>
      <c r="C850" s="61" t="s">
        <v>30</v>
      </c>
      <c r="D850" s="61" t="s">
        <v>125</v>
      </c>
      <c r="E850" s="62">
        <v>109244657</v>
      </c>
      <c r="F850" s="62">
        <v>95417356</v>
      </c>
      <c r="G850" s="62">
        <v>123526483</v>
      </c>
      <c r="H850" s="62">
        <v>208081110</v>
      </c>
      <c r="I850" s="62">
        <v>233157625</v>
      </c>
      <c r="J850" s="62">
        <v>168958510</v>
      </c>
      <c r="K850" s="62">
        <v>146197842</v>
      </c>
      <c r="L850" s="62">
        <v>128823669</v>
      </c>
      <c r="M850" s="62">
        <v>134170182</v>
      </c>
      <c r="N850" s="62">
        <v>267464874</v>
      </c>
      <c r="O850" s="62">
        <v>233432117</v>
      </c>
      <c r="P850" s="62">
        <v>248772475</v>
      </c>
      <c r="Q850" s="62">
        <v>296484515</v>
      </c>
      <c r="R850" s="62">
        <v>261231634</v>
      </c>
      <c r="S850" s="62">
        <v>287847920</v>
      </c>
    </row>
    <row r="851" spans="1:19" ht="14.5" x14ac:dyDescent="0.35">
      <c r="A851" t="str">
        <f t="shared" si="23"/>
        <v>Tirol86</v>
      </c>
      <c r="B851">
        <v>851</v>
      </c>
      <c r="C851" s="61" t="s">
        <v>31</v>
      </c>
      <c r="D851" s="61" t="s">
        <v>125</v>
      </c>
      <c r="E851" s="62">
        <v>9916243</v>
      </c>
      <c r="F851" s="62">
        <v>8851857</v>
      </c>
      <c r="G851" s="62">
        <v>10715746</v>
      </c>
      <c r="H851" s="62">
        <v>18297827</v>
      </c>
      <c r="I851" s="62">
        <v>18229047</v>
      </c>
      <c r="J851" s="62">
        <v>11107461</v>
      </c>
      <c r="K851" s="62">
        <v>23604138</v>
      </c>
      <c r="L851" s="62">
        <v>7671783</v>
      </c>
      <c r="M851" s="62">
        <v>7142003</v>
      </c>
      <c r="N851" s="62">
        <v>1101441</v>
      </c>
      <c r="O851" s="62">
        <v>2133937</v>
      </c>
      <c r="P851" s="62">
        <v>3245061</v>
      </c>
      <c r="Q851" s="62">
        <v>6263839</v>
      </c>
      <c r="R851" s="62">
        <v>6392108</v>
      </c>
      <c r="S851" s="62">
        <v>9180470</v>
      </c>
    </row>
    <row r="852" spans="1:19" ht="14.5" x14ac:dyDescent="0.35">
      <c r="A852" t="str">
        <f t="shared" si="23"/>
        <v>Vorarlberg86</v>
      </c>
      <c r="B852">
        <v>852</v>
      </c>
      <c r="C852" s="61" t="s">
        <v>32</v>
      </c>
      <c r="D852" s="61" t="s">
        <v>125</v>
      </c>
      <c r="E852" s="62">
        <v>4114044</v>
      </c>
      <c r="F852" s="62">
        <v>3215591</v>
      </c>
      <c r="G852" s="62">
        <v>5828120</v>
      </c>
      <c r="H852" s="62">
        <v>9635733</v>
      </c>
      <c r="I852" s="62">
        <v>10390932</v>
      </c>
      <c r="J852" s="62">
        <v>9038794</v>
      </c>
      <c r="K852" s="62">
        <v>7975960</v>
      </c>
      <c r="L852" s="62">
        <v>6743831</v>
      </c>
      <c r="M852" s="62">
        <v>4206504</v>
      </c>
      <c r="N852" s="62">
        <v>4130649</v>
      </c>
      <c r="O852" s="62">
        <v>1838155</v>
      </c>
      <c r="P852" s="62">
        <v>1891639</v>
      </c>
      <c r="Q852" s="62">
        <v>2083758</v>
      </c>
      <c r="R852" s="62">
        <v>2916611</v>
      </c>
      <c r="S852" s="62">
        <v>3389067</v>
      </c>
    </row>
    <row r="853" spans="1:19" ht="14.5" x14ac:dyDescent="0.35">
      <c r="A853" t="str">
        <f t="shared" si="23"/>
        <v>Wien86</v>
      </c>
      <c r="B853">
        <v>853</v>
      </c>
      <c r="C853" s="61" t="s">
        <v>33</v>
      </c>
      <c r="D853" s="61" t="s">
        <v>125</v>
      </c>
      <c r="E853" s="62">
        <v>615796315</v>
      </c>
      <c r="F853" s="62">
        <v>448373275</v>
      </c>
      <c r="G853" s="62">
        <v>422151052</v>
      </c>
      <c r="H853" s="62">
        <v>550992432</v>
      </c>
      <c r="I853" s="62">
        <v>505838128</v>
      </c>
      <c r="J853" s="62">
        <v>374291240</v>
      </c>
      <c r="K853" s="62">
        <v>334497166</v>
      </c>
      <c r="L853" s="62">
        <v>366679673</v>
      </c>
      <c r="M853" s="62">
        <v>353713214</v>
      </c>
      <c r="N853" s="62">
        <v>516087110</v>
      </c>
      <c r="O853" s="62">
        <v>524609123</v>
      </c>
      <c r="P853" s="62">
        <v>905055028</v>
      </c>
      <c r="Q853" s="62">
        <v>741230189</v>
      </c>
      <c r="R853" s="62">
        <v>578444450</v>
      </c>
      <c r="S853" s="62">
        <v>544150151</v>
      </c>
    </row>
    <row r="854" spans="1:19" ht="14.5" x14ac:dyDescent="0.35">
      <c r="A854" t="str">
        <f t="shared" si="23"/>
        <v>Österreich86</v>
      </c>
      <c r="B854">
        <v>854</v>
      </c>
      <c r="C854" s="61" t="s">
        <v>34</v>
      </c>
      <c r="D854" s="61" t="s">
        <v>125</v>
      </c>
      <c r="E854" s="62">
        <v>1518933087</v>
      </c>
      <c r="F854" s="62">
        <v>1347575595</v>
      </c>
      <c r="G854" s="62">
        <v>1277804073</v>
      </c>
      <c r="H854" s="62">
        <v>1568737176</v>
      </c>
      <c r="I854" s="62">
        <v>1513176210</v>
      </c>
      <c r="J854" s="62">
        <v>1280365111</v>
      </c>
      <c r="K854" s="62">
        <v>1184328200</v>
      </c>
      <c r="L854" s="62">
        <v>1211013541</v>
      </c>
      <c r="M854" s="62">
        <v>1079837355</v>
      </c>
      <c r="N854" s="62">
        <v>1386489030</v>
      </c>
      <c r="O854" s="62">
        <v>1471945635</v>
      </c>
      <c r="P854" s="62">
        <v>1842992370</v>
      </c>
      <c r="Q854" s="62">
        <v>1663475734</v>
      </c>
      <c r="R854" s="62">
        <v>1494920642</v>
      </c>
      <c r="S854" s="62">
        <v>1549620078</v>
      </c>
    </row>
    <row r="855" spans="1:19" ht="14.5" x14ac:dyDescent="0.35">
      <c r="A855" t="str">
        <f t="shared" si="23"/>
        <v>Burgenland87</v>
      </c>
      <c r="B855">
        <v>855</v>
      </c>
      <c r="C855" s="61" t="s">
        <v>25</v>
      </c>
      <c r="D855" s="61" t="s">
        <v>126</v>
      </c>
      <c r="E855" s="62">
        <v>64790431</v>
      </c>
      <c r="F855" s="62">
        <v>86832827</v>
      </c>
      <c r="G855" s="62">
        <v>70760746</v>
      </c>
      <c r="H855" s="62">
        <v>70584383</v>
      </c>
      <c r="I855" s="62">
        <v>74859306</v>
      </c>
      <c r="J855" s="62">
        <v>90926582</v>
      </c>
      <c r="K855" s="62">
        <v>99145095</v>
      </c>
      <c r="L855" s="62">
        <v>84059359</v>
      </c>
      <c r="M855" s="62">
        <v>94968948</v>
      </c>
      <c r="N855" s="62">
        <v>85734587</v>
      </c>
      <c r="O855" s="62">
        <v>82799014</v>
      </c>
      <c r="P855" s="62">
        <v>129122135</v>
      </c>
      <c r="Q855" s="62">
        <v>91172676</v>
      </c>
      <c r="R855" s="62">
        <v>112870363</v>
      </c>
      <c r="S855" s="62">
        <v>105345020</v>
      </c>
    </row>
    <row r="856" spans="1:19" ht="14.5" x14ac:dyDescent="0.35">
      <c r="A856" t="str">
        <f t="shared" si="23"/>
        <v>Kärnten87</v>
      </c>
      <c r="B856">
        <v>856</v>
      </c>
      <c r="C856" s="61" t="s">
        <v>26</v>
      </c>
      <c r="D856" s="61" t="s">
        <v>126</v>
      </c>
      <c r="E856" s="62">
        <v>132425968</v>
      </c>
      <c r="F856" s="62">
        <v>133401544</v>
      </c>
      <c r="G856" s="62">
        <v>119472123</v>
      </c>
      <c r="H856" s="62">
        <v>90226076</v>
      </c>
      <c r="I856" s="62">
        <v>79250570</v>
      </c>
      <c r="J856" s="62">
        <v>99317621</v>
      </c>
      <c r="K856" s="62">
        <v>106386175</v>
      </c>
      <c r="L856" s="62">
        <v>101866720</v>
      </c>
      <c r="M856" s="62">
        <v>74088162</v>
      </c>
      <c r="N856" s="62">
        <v>76188537</v>
      </c>
      <c r="O856" s="62">
        <v>71012982</v>
      </c>
      <c r="P856" s="62">
        <v>74202181</v>
      </c>
      <c r="Q856" s="62">
        <v>84069996</v>
      </c>
      <c r="R856" s="62">
        <v>124455176</v>
      </c>
      <c r="S856" s="62">
        <v>148247818</v>
      </c>
    </row>
    <row r="857" spans="1:19" ht="14.5" x14ac:dyDescent="0.35">
      <c r="A857" t="str">
        <f t="shared" si="23"/>
        <v>Niederösterreich87</v>
      </c>
      <c r="B857">
        <v>857</v>
      </c>
      <c r="C857" s="61" t="s">
        <v>27</v>
      </c>
      <c r="D857" s="61" t="s">
        <v>126</v>
      </c>
      <c r="E857" s="62">
        <v>1065677413</v>
      </c>
      <c r="F857" s="62">
        <v>1246860365</v>
      </c>
      <c r="G857" s="62">
        <v>1264868086</v>
      </c>
      <c r="H857" s="62">
        <v>1339395871</v>
      </c>
      <c r="I857" s="62">
        <v>1329874552</v>
      </c>
      <c r="J857" s="62">
        <v>1386138521</v>
      </c>
      <c r="K857" s="62">
        <v>1406521417</v>
      </c>
      <c r="L857" s="62">
        <v>1528720517</v>
      </c>
      <c r="M857" s="62">
        <v>1583727519</v>
      </c>
      <c r="N857" s="62">
        <v>1502954981</v>
      </c>
      <c r="O857" s="62">
        <v>1374225162</v>
      </c>
      <c r="P857" s="62">
        <v>1673282971</v>
      </c>
      <c r="Q857" s="62">
        <v>2020804562</v>
      </c>
      <c r="R857" s="62">
        <v>2323110173</v>
      </c>
      <c r="S857" s="62">
        <v>1835311084</v>
      </c>
    </row>
    <row r="858" spans="1:19" ht="14.5" x14ac:dyDescent="0.35">
      <c r="A858" t="str">
        <f t="shared" si="23"/>
        <v>Oberösterreich87</v>
      </c>
      <c r="B858">
        <v>858</v>
      </c>
      <c r="C858" s="61" t="s">
        <v>28</v>
      </c>
      <c r="D858" s="61" t="s">
        <v>126</v>
      </c>
      <c r="E858" s="62">
        <v>2631015837</v>
      </c>
      <c r="F858" s="62">
        <v>3258232395</v>
      </c>
      <c r="G858" s="62">
        <v>2971598803</v>
      </c>
      <c r="H858" s="62">
        <v>3143659171</v>
      </c>
      <c r="I858" s="62">
        <v>3123219437</v>
      </c>
      <c r="J858" s="62">
        <v>3515367639</v>
      </c>
      <c r="K858" s="62">
        <v>3601466153</v>
      </c>
      <c r="L858" s="62">
        <v>3752320012</v>
      </c>
      <c r="M858" s="62">
        <v>3940146759</v>
      </c>
      <c r="N858" s="62">
        <v>4177353036</v>
      </c>
      <c r="O858" s="62">
        <v>3785047811</v>
      </c>
      <c r="P858" s="62">
        <v>3972768453</v>
      </c>
      <c r="Q858" s="62">
        <v>4364749453</v>
      </c>
      <c r="R858" s="62">
        <v>4843468582</v>
      </c>
      <c r="S858" s="62">
        <v>4185797191</v>
      </c>
    </row>
    <row r="859" spans="1:19" ht="14.5" x14ac:dyDescent="0.35">
      <c r="A859" t="str">
        <f t="shared" si="23"/>
        <v>Salzburg87</v>
      </c>
      <c r="B859">
        <v>859</v>
      </c>
      <c r="C859" s="61" t="s">
        <v>29</v>
      </c>
      <c r="D859" s="61" t="s">
        <v>126</v>
      </c>
      <c r="E859" s="62">
        <v>745203636</v>
      </c>
      <c r="F859" s="62">
        <v>983284900</v>
      </c>
      <c r="G859" s="62">
        <v>949098429</v>
      </c>
      <c r="H859" s="62">
        <v>904546316</v>
      </c>
      <c r="I859" s="62">
        <v>1007022747</v>
      </c>
      <c r="J859" s="62">
        <v>1324610819</v>
      </c>
      <c r="K859" s="62">
        <v>1515939420</v>
      </c>
      <c r="L859" s="62">
        <v>1663374511</v>
      </c>
      <c r="M859" s="62">
        <v>1482192130</v>
      </c>
      <c r="N859" s="62">
        <v>1425586858</v>
      </c>
      <c r="O859" s="62">
        <v>1402651036</v>
      </c>
      <c r="P859" s="62">
        <v>1590401386</v>
      </c>
      <c r="Q859" s="62">
        <v>2151661329</v>
      </c>
      <c r="R859" s="62">
        <v>2742748667</v>
      </c>
      <c r="S859" s="62">
        <v>2898206091</v>
      </c>
    </row>
    <row r="860" spans="1:19" ht="14.5" x14ac:dyDescent="0.35">
      <c r="A860" t="str">
        <f t="shared" si="23"/>
        <v>Steiermark87</v>
      </c>
      <c r="B860">
        <v>860</v>
      </c>
      <c r="C860" s="61" t="s">
        <v>30</v>
      </c>
      <c r="D860" s="61" t="s">
        <v>126</v>
      </c>
      <c r="E860" s="62">
        <v>2640316541</v>
      </c>
      <c r="F860" s="62">
        <v>3414408948</v>
      </c>
      <c r="G860" s="62">
        <v>3839516601</v>
      </c>
      <c r="H860" s="62">
        <v>4435082809</v>
      </c>
      <c r="I860" s="62">
        <v>4408139999</v>
      </c>
      <c r="J860" s="62">
        <v>4146325770</v>
      </c>
      <c r="K860" s="62">
        <v>3965617536</v>
      </c>
      <c r="L860" s="62">
        <v>5106704076</v>
      </c>
      <c r="M860" s="62">
        <v>7267020202</v>
      </c>
      <c r="N860" s="62">
        <v>8185489178</v>
      </c>
      <c r="O860" s="62">
        <v>6167782535</v>
      </c>
      <c r="P860" s="62">
        <v>6913839772</v>
      </c>
      <c r="Q860" s="62">
        <v>6733709055</v>
      </c>
      <c r="R860" s="62">
        <v>6939783798</v>
      </c>
      <c r="S860" s="62">
        <v>5762955216</v>
      </c>
    </row>
    <row r="861" spans="1:19" ht="14.5" x14ac:dyDescent="0.35">
      <c r="A861" t="str">
        <f t="shared" si="23"/>
        <v>Tirol87</v>
      </c>
      <c r="B861">
        <v>861</v>
      </c>
      <c r="C861" s="61" t="s">
        <v>31</v>
      </c>
      <c r="D861" s="61" t="s">
        <v>126</v>
      </c>
      <c r="E861" s="62">
        <v>438249590</v>
      </c>
      <c r="F861" s="62">
        <v>498748155</v>
      </c>
      <c r="G861" s="62">
        <v>499376844</v>
      </c>
      <c r="H861" s="62">
        <v>470183419</v>
      </c>
      <c r="I861" s="62">
        <v>466545339</v>
      </c>
      <c r="J861" s="62">
        <v>565807082</v>
      </c>
      <c r="K861" s="62">
        <v>653566094</v>
      </c>
      <c r="L861" s="62">
        <v>716708928</v>
      </c>
      <c r="M861" s="62">
        <v>718311240</v>
      </c>
      <c r="N861" s="62">
        <v>695980343</v>
      </c>
      <c r="O861" s="62">
        <v>641240615</v>
      </c>
      <c r="P861" s="62">
        <v>800294704</v>
      </c>
      <c r="Q861" s="62">
        <v>809232317</v>
      </c>
      <c r="R861" s="62">
        <v>793956632</v>
      </c>
      <c r="S861" s="62">
        <v>911190440</v>
      </c>
    </row>
    <row r="862" spans="1:19" ht="14.5" x14ac:dyDescent="0.35">
      <c r="A862" t="str">
        <f t="shared" si="23"/>
        <v>Vorarlberg87</v>
      </c>
      <c r="B862">
        <v>862</v>
      </c>
      <c r="C862" s="61" t="s">
        <v>32</v>
      </c>
      <c r="D862" s="61" t="s">
        <v>126</v>
      </c>
      <c r="E862" s="62">
        <v>192208538</v>
      </c>
      <c r="F862" s="62">
        <v>224376780</v>
      </c>
      <c r="G862" s="62">
        <v>220798646</v>
      </c>
      <c r="H862" s="62">
        <v>225794427</v>
      </c>
      <c r="I862" s="62">
        <v>234957903</v>
      </c>
      <c r="J862" s="62">
        <v>267938980</v>
      </c>
      <c r="K862" s="62">
        <v>266181010</v>
      </c>
      <c r="L862" s="62">
        <v>284718361</v>
      </c>
      <c r="M862" s="62">
        <v>302512053</v>
      </c>
      <c r="N862" s="62">
        <v>310413775</v>
      </c>
      <c r="O862" s="62">
        <v>289374588</v>
      </c>
      <c r="P862" s="62">
        <v>344107624</v>
      </c>
      <c r="Q862" s="62">
        <v>377992674</v>
      </c>
      <c r="R862" s="62">
        <v>403109953</v>
      </c>
      <c r="S862" s="62">
        <v>362535971</v>
      </c>
    </row>
    <row r="863" spans="1:19" ht="14.5" x14ac:dyDescent="0.35">
      <c r="A863" t="str">
        <f t="shared" si="23"/>
        <v>Wien87</v>
      </c>
      <c r="B863">
        <v>863</v>
      </c>
      <c r="C863" s="61" t="s">
        <v>33</v>
      </c>
      <c r="D863" s="61" t="s">
        <v>126</v>
      </c>
      <c r="E863" s="62">
        <v>1284720706</v>
      </c>
      <c r="F863" s="62">
        <v>1027116588</v>
      </c>
      <c r="G863" s="62">
        <v>972281114</v>
      </c>
      <c r="H863" s="62">
        <v>1261335950</v>
      </c>
      <c r="I863" s="62">
        <v>1177553532</v>
      </c>
      <c r="J863" s="62">
        <v>959577512</v>
      </c>
      <c r="K863" s="62">
        <v>1151193822</v>
      </c>
      <c r="L863" s="62">
        <v>1258421065</v>
      </c>
      <c r="M863" s="62">
        <v>1290618363</v>
      </c>
      <c r="N863" s="62">
        <v>1218328599</v>
      </c>
      <c r="O863" s="62">
        <v>1054276495</v>
      </c>
      <c r="P863" s="62">
        <v>1387307320</v>
      </c>
      <c r="Q863" s="62">
        <v>2103552105</v>
      </c>
      <c r="R863" s="62">
        <v>1988237804</v>
      </c>
      <c r="S863" s="62">
        <v>2267524090</v>
      </c>
    </row>
    <row r="864" spans="1:19" ht="14.5" x14ac:dyDescent="0.35">
      <c r="A864" t="str">
        <f t="shared" si="23"/>
        <v>Österreich87</v>
      </c>
      <c r="B864">
        <v>864</v>
      </c>
      <c r="C864" s="61" t="s">
        <v>34</v>
      </c>
      <c r="D864" s="61" t="s">
        <v>126</v>
      </c>
      <c r="E864" s="62">
        <v>9194608660</v>
      </c>
      <c r="F864" s="62">
        <v>10873262502</v>
      </c>
      <c r="G864" s="62">
        <v>10907771392</v>
      </c>
      <c r="H864" s="62">
        <v>11940808422</v>
      </c>
      <c r="I864" s="62">
        <v>11901423385</v>
      </c>
      <c r="J864" s="62">
        <v>12356010526</v>
      </c>
      <c r="K864" s="62">
        <v>12766016722</v>
      </c>
      <c r="L864" s="62">
        <v>14496893549</v>
      </c>
      <c r="M864" s="62">
        <v>16753585376</v>
      </c>
      <c r="N864" s="62">
        <v>17678029894</v>
      </c>
      <c r="O864" s="62">
        <v>14868410238</v>
      </c>
      <c r="P864" s="62">
        <v>16885326546</v>
      </c>
      <c r="Q864" s="62">
        <v>18736944167</v>
      </c>
      <c r="R864" s="62">
        <v>20271741148</v>
      </c>
      <c r="S864" s="62">
        <v>18477112921</v>
      </c>
    </row>
    <row r="865" spans="1:19" ht="14.5" x14ac:dyDescent="0.35">
      <c r="A865" t="str">
        <f t="shared" si="23"/>
        <v>Burgenland88</v>
      </c>
      <c r="B865">
        <v>865</v>
      </c>
      <c r="C865" s="61" t="s">
        <v>25</v>
      </c>
      <c r="D865" s="61" t="s">
        <v>127</v>
      </c>
      <c r="E865" s="62">
        <v>101815</v>
      </c>
      <c r="F865" s="62">
        <v>490993</v>
      </c>
      <c r="G865" s="62">
        <v>4085760</v>
      </c>
      <c r="H865" s="62">
        <v>214562</v>
      </c>
      <c r="I865" s="62">
        <v>175847</v>
      </c>
      <c r="J865" s="62">
        <v>329719</v>
      </c>
      <c r="K865" s="62">
        <v>40504</v>
      </c>
      <c r="L865" s="62">
        <v>284016</v>
      </c>
      <c r="M865" s="62">
        <v>518653</v>
      </c>
      <c r="N865" s="62">
        <v>92237</v>
      </c>
      <c r="O865" s="62">
        <v>369411</v>
      </c>
      <c r="P865" s="62">
        <v>3115782</v>
      </c>
      <c r="Q865" s="62">
        <v>24787</v>
      </c>
      <c r="R865" s="62">
        <v>788795</v>
      </c>
      <c r="S865" s="62">
        <v>343552</v>
      </c>
    </row>
    <row r="866" spans="1:19" ht="14.5" x14ac:dyDescent="0.35">
      <c r="A866" t="str">
        <f t="shared" si="23"/>
        <v>Kärnten88</v>
      </c>
      <c r="B866">
        <v>866</v>
      </c>
      <c r="C866" s="61" t="s">
        <v>26</v>
      </c>
      <c r="D866" s="61" t="s">
        <v>127</v>
      </c>
      <c r="E866" s="62">
        <v>2606131</v>
      </c>
      <c r="F866" s="62">
        <v>1437467</v>
      </c>
      <c r="G866" s="62">
        <v>998239</v>
      </c>
      <c r="H866" s="62">
        <v>2250648</v>
      </c>
      <c r="I866" s="62">
        <v>4927149</v>
      </c>
      <c r="J866" s="62">
        <v>1854991</v>
      </c>
      <c r="K866" s="62">
        <v>4826248</v>
      </c>
      <c r="L866" s="62">
        <v>24395930</v>
      </c>
      <c r="M866" s="62">
        <v>6104885</v>
      </c>
      <c r="N866" s="62">
        <v>8761055</v>
      </c>
      <c r="O866" s="62">
        <v>6151967</v>
      </c>
      <c r="P866" s="62">
        <v>9661794</v>
      </c>
      <c r="Q866" s="62">
        <v>19901204</v>
      </c>
      <c r="R866" s="62">
        <v>4572653</v>
      </c>
      <c r="S866" s="62">
        <v>4562707</v>
      </c>
    </row>
    <row r="867" spans="1:19" ht="14.5" x14ac:dyDescent="0.35">
      <c r="A867" t="str">
        <f t="shared" si="23"/>
        <v>Niederösterreich88</v>
      </c>
      <c r="B867">
        <v>867</v>
      </c>
      <c r="C867" s="61" t="s">
        <v>27</v>
      </c>
      <c r="D867" s="61" t="s">
        <v>127</v>
      </c>
      <c r="E867" s="62">
        <v>207190213</v>
      </c>
      <c r="F867" s="62">
        <v>181543054</v>
      </c>
      <c r="G867" s="62">
        <v>425782429</v>
      </c>
      <c r="H867" s="62">
        <v>939484968</v>
      </c>
      <c r="I867" s="62">
        <v>253484887</v>
      </c>
      <c r="J867" s="62">
        <v>294532391</v>
      </c>
      <c r="K867" s="62">
        <v>278315062</v>
      </c>
      <c r="L867" s="62">
        <v>458587093</v>
      </c>
      <c r="M867" s="62">
        <v>288368698</v>
      </c>
      <c r="N867" s="62">
        <v>281438028</v>
      </c>
      <c r="O867" s="62">
        <v>241092964</v>
      </c>
      <c r="P867" s="62">
        <v>265526829</v>
      </c>
      <c r="Q867" s="62">
        <v>330338493</v>
      </c>
      <c r="R867" s="62">
        <v>366832387</v>
      </c>
      <c r="S867" s="62">
        <v>356930195</v>
      </c>
    </row>
    <row r="868" spans="1:19" ht="14.5" x14ac:dyDescent="0.35">
      <c r="A868" t="str">
        <f t="shared" si="23"/>
        <v>Oberösterreich88</v>
      </c>
      <c r="B868">
        <v>868</v>
      </c>
      <c r="C868" s="61" t="s">
        <v>28</v>
      </c>
      <c r="D868" s="61" t="s">
        <v>127</v>
      </c>
      <c r="E868" s="62">
        <v>180069217</v>
      </c>
      <c r="F868" s="62">
        <v>265418728</v>
      </c>
      <c r="G868" s="62">
        <v>310673601</v>
      </c>
      <c r="H868" s="62">
        <v>321551793</v>
      </c>
      <c r="I868" s="62">
        <v>403245397</v>
      </c>
      <c r="J868" s="62">
        <v>607527630</v>
      </c>
      <c r="K868" s="62">
        <v>683083348</v>
      </c>
      <c r="L868" s="62">
        <v>587281714</v>
      </c>
      <c r="M868" s="62">
        <v>534907349</v>
      </c>
      <c r="N868" s="62">
        <v>546438163</v>
      </c>
      <c r="O868" s="62">
        <v>375742856</v>
      </c>
      <c r="P868" s="62">
        <v>343605545</v>
      </c>
      <c r="Q868" s="62">
        <v>422858142</v>
      </c>
      <c r="R868" s="62">
        <v>524186465</v>
      </c>
      <c r="S868" s="62">
        <v>604323914</v>
      </c>
    </row>
    <row r="869" spans="1:19" ht="14.5" x14ac:dyDescent="0.35">
      <c r="A869" t="str">
        <f t="shared" si="23"/>
        <v>Salzburg88</v>
      </c>
      <c r="B869">
        <v>869</v>
      </c>
      <c r="C869" s="61" t="s">
        <v>29</v>
      </c>
      <c r="D869" s="61" t="s">
        <v>127</v>
      </c>
      <c r="E869" s="62">
        <v>9138697</v>
      </c>
      <c r="F869" s="62">
        <v>4850447</v>
      </c>
      <c r="G869" s="62">
        <v>17721214</v>
      </c>
      <c r="H869" s="62">
        <v>8170970</v>
      </c>
      <c r="I869" s="62">
        <v>17319484</v>
      </c>
      <c r="J869" s="62">
        <v>11290019</v>
      </c>
      <c r="K869" s="62">
        <v>4118270</v>
      </c>
      <c r="L869" s="62">
        <v>6089908</v>
      </c>
      <c r="M869" s="62">
        <v>13078106</v>
      </c>
      <c r="N869" s="62">
        <v>11910315</v>
      </c>
      <c r="O869" s="62">
        <v>5564663</v>
      </c>
      <c r="P869" s="62">
        <v>9630217</v>
      </c>
      <c r="Q869" s="62">
        <v>25753411</v>
      </c>
      <c r="R869" s="62">
        <v>17551293</v>
      </c>
      <c r="S869" s="62">
        <v>28968379</v>
      </c>
    </row>
    <row r="870" spans="1:19" ht="14.5" x14ac:dyDescent="0.35">
      <c r="A870" t="str">
        <f t="shared" si="23"/>
        <v>Steiermark88</v>
      </c>
      <c r="B870">
        <v>870</v>
      </c>
      <c r="C870" s="61" t="s">
        <v>30</v>
      </c>
      <c r="D870" s="61" t="s">
        <v>127</v>
      </c>
      <c r="E870" s="62">
        <v>103999329</v>
      </c>
      <c r="F870" s="62">
        <v>135720698</v>
      </c>
      <c r="G870" s="62">
        <v>189823469</v>
      </c>
      <c r="H870" s="62">
        <v>204171984</v>
      </c>
      <c r="I870" s="62">
        <v>214841616</v>
      </c>
      <c r="J870" s="62">
        <v>252580296</v>
      </c>
      <c r="K870" s="62">
        <v>266588612</v>
      </c>
      <c r="L870" s="62">
        <v>270699756</v>
      </c>
      <c r="M870" s="62">
        <v>284080955</v>
      </c>
      <c r="N870" s="62">
        <v>312232086</v>
      </c>
      <c r="O870" s="62">
        <v>159228504</v>
      </c>
      <c r="P870" s="62">
        <v>183751157</v>
      </c>
      <c r="Q870" s="62">
        <v>257204457</v>
      </c>
      <c r="R870" s="62">
        <v>360638789</v>
      </c>
      <c r="S870" s="62">
        <v>378927463</v>
      </c>
    </row>
    <row r="871" spans="1:19" ht="14.5" x14ac:dyDescent="0.35">
      <c r="A871" t="str">
        <f t="shared" si="23"/>
        <v>Tirol88</v>
      </c>
      <c r="B871">
        <v>871</v>
      </c>
      <c r="C871" s="61" t="s">
        <v>31</v>
      </c>
      <c r="D871" s="61" t="s">
        <v>127</v>
      </c>
      <c r="E871" s="62">
        <v>25353635</v>
      </c>
      <c r="F871" s="62">
        <v>32866252</v>
      </c>
      <c r="G871" s="62">
        <v>19376492</v>
      </c>
      <c r="H871" s="62">
        <v>12650133</v>
      </c>
      <c r="I871" s="62">
        <v>9673607</v>
      </c>
      <c r="J871" s="62">
        <v>17005851</v>
      </c>
      <c r="K871" s="62">
        <v>8797831</v>
      </c>
      <c r="L871" s="62">
        <v>11848472</v>
      </c>
      <c r="M871" s="62">
        <v>8150696</v>
      </c>
      <c r="N871" s="62">
        <v>10521454</v>
      </c>
      <c r="O871" s="62">
        <v>13588311</v>
      </c>
      <c r="P871" s="62">
        <v>22023923</v>
      </c>
      <c r="Q871" s="62">
        <v>11648662</v>
      </c>
      <c r="R871" s="62">
        <v>11078550</v>
      </c>
      <c r="S871" s="62">
        <v>16592419</v>
      </c>
    </row>
    <row r="872" spans="1:19" ht="14.5" x14ac:dyDescent="0.35">
      <c r="A872" t="str">
        <f t="shared" si="23"/>
        <v>Vorarlberg88</v>
      </c>
      <c r="B872">
        <v>872</v>
      </c>
      <c r="C872" s="61" t="s">
        <v>32</v>
      </c>
      <c r="D872" s="61" t="s">
        <v>127</v>
      </c>
      <c r="E872" s="62">
        <v>580462</v>
      </c>
      <c r="F872" s="62">
        <v>964564</v>
      </c>
      <c r="G872" s="62">
        <v>4698039</v>
      </c>
      <c r="H872" s="62">
        <v>944277</v>
      </c>
      <c r="I872" s="62">
        <v>230693</v>
      </c>
      <c r="J872" s="62">
        <v>6202897</v>
      </c>
      <c r="K872" s="62">
        <v>87338</v>
      </c>
      <c r="L872" s="62">
        <v>552964</v>
      </c>
      <c r="M872" s="62">
        <v>2360491</v>
      </c>
      <c r="N872" s="62">
        <v>301306</v>
      </c>
      <c r="O872" s="62">
        <v>592803</v>
      </c>
      <c r="P872" s="62">
        <v>8972019</v>
      </c>
      <c r="Q872" s="62">
        <v>5002266</v>
      </c>
      <c r="R872" s="62">
        <v>5859307</v>
      </c>
      <c r="S872" s="62">
        <v>754251</v>
      </c>
    </row>
    <row r="873" spans="1:19" ht="14.5" x14ac:dyDescent="0.35">
      <c r="A873" t="str">
        <f t="shared" si="23"/>
        <v>Wien88</v>
      </c>
      <c r="B873">
        <v>873</v>
      </c>
      <c r="C873" s="61" t="s">
        <v>33</v>
      </c>
      <c r="D873" s="61" t="s">
        <v>127</v>
      </c>
      <c r="E873" s="62">
        <v>174395223</v>
      </c>
      <c r="F873" s="62">
        <v>80810221</v>
      </c>
      <c r="G873" s="62">
        <v>133694361</v>
      </c>
      <c r="H873" s="62">
        <v>85027698</v>
      </c>
      <c r="I873" s="62">
        <v>146846856</v>
      </c>
      <c r="J873" s="62">
        <v>94303277</v>
      </c>
      <c r="K873" s="62">
        <v>126050847</v>
      </c>
      <c r="L873" s="62">
        <v>127163517</v>
      </c>
      <c r="M873" s="62">
        <v>124145036</v>
      </c>
      <c r="N873" s="62">
        <v>109598695</v>
      </c>
      <c r="O873" s="62">
        <v>88640320</v>
      </c>
      <c r="P873" s="62">
        <v>104447554</v>
      </c>
      <c r="Q873" s="62">
        <v>118090877</v>
      </c>
      <c r="R873" s="62">
        <v>98054810</v>
      </c>
      <c r="S873" s="62">
        <v>97913321</v>
      </c>
    </row>
    <row r="874" spans="1:19" ht="14.5" x14ac:dyDescent="0.35">
      <c r="A874" t="str">
        <f t="shared" si="23"/>
        <v>Österreich88</v>
      </c>
      <c r="B874">
        <v>874</v>
      </c>
      <c r="C874" s="61" t="s">
        <v>34</v>
      </c>
      <c r="D874" s="61" t="s">
        <v>127</v>
      </c>
      <c r="E874" s="62">
        <v>703434722</v>
      </c>
      <c r="F874" s="62">
        <v>704102424</v>
      </c>
      <c r="G874" s="62">
        <v>1106853604</v>
      </c>
      <c r="H874" s="62">
        <v>1574467033</v>
      </c>
      <c r="I874" s="62">
        <v>1050745536</v>
      </c>
      <c r="J874" s="62">
        <v>1285627071</v>
      </c>
      <c r="K874" s="62">
        <v>1371908060</v>
      </c>
      <c r="L874" s="62">
        <v>1486903370</v>
      </c>
      <c r="M874" s="62">
        <v>1261714869</v>
      </c>
      <c r="N874" s="62">
        <v>1281293339</v>
      </c>
      <c r="O874" s="62">
        <v>890971799</v>
      </c>
      <c r="P874" s="62">
        <v>950734820</v>
      </c>
      <c r="Q874" s="62">
        <v>1190822299</v>
      </c>
      <c r="R874" s="62">
        <v>1389563049</v>
      </c>
      <c r="S874" s="62">
        <v>1489316201</v>
      </c>
    </row>
    <row r="875" spans="1:19" ht="14.5" x14ac:dyDescent="0.35">
      <c r="A875" t="str">
        <f t="shared" si="23"/>
        <v>Burgenland89</v>
      </c>
      <c r="B875">
        <v>875</v>
      </c>
      <c r="C875" s="61" t="s">
        <v>25</v>
      </c>
      <c r="D875" s="61" t="s">
        <v>128</v>
      </c>
      <c r="E875" s="62">
        <v>272323</v>
      </c>
      <c r="F875" s="62">
        <v>281480</v>
      </c>
      <c r="G875" s="62">
        <v>59621</v>
      </c>
      <c r="H875" s="62">
        <v>1131568</v>
      </c>
      <c r="I875" s="62">
        <v>113243</v>
      </c>
      <c r="J875" s="62">
        <v>63589</v>
      </c>
      <c r="K875" s="62">
        <v>65708</v>
      </c>
      <c r="L875" s="62">
        <v>184628</v>
      </c>
      <c r="M875" s="62">
        <v>80334</v>
      </c>
      <c r="N875" s="62">
        <v>66278</v>
      </c>
      <c r="O875" s="62">
        <v>88711</v>
      </c>
      <c r="P875" s="62">
        <v>236334</v>
      </c>
      <c r="Q875" s="62">
        <v>275545</v>
      </c>
      <c r="R875" s="62">
        <v>404315</v>
      </c>
      <c r="S875" s="62">
        <v>91681</v>
      </c>
    </row>
    <row r="876" spans="1:19" ht="14.5" x14ac:dyDescent="0.35">
      <c r="A876" t="str">
        <f t="shared" si="23"/>
        <v>Kärnten89</v>
      </c>
      <c r="B876">
        <v>876</v>
      </c>
      <c r="C876" s="61" t="s">
        <v>26</v>
      </c>
      <c r="D876" s="61" t="s">
        <v>128</v>
      </c>
      <c r="E876" s="62">
        <v>1983564</v>
      </c>
      <c r="F876" s="62">
        <v>1771274</v>
      </c>
      <c r="G876" s="62">
        <v>483916</v>
      </c>
      <c r="H876" s="62">
        <v>1838218</v>
      </c>
      <c r="I876" s="62">
        <v>2278251</v>
      </c>
      <c r="J876" s="62">
        <v>415571</v>
      </c>
      <c r="K876" s="62">
        <v>382304</v>
      </c>
      <c r="L876" s="62">
        <v>680291</v>
      </c>
      <c r="M876" s="62">
        <v>650796</v>
      </c>
      <c r="N876" s="62">
        <v>963953</v>
      </c>
      <c r="O876" s="62">
        <v>1104309</v>
      </c>
      <c r="P876" s="62">
        <v>2485074</v>
      </c>
      <c r="Q876" s="62">
        <v>3453018</v>
      </c>
      <c r="R876" s="62">
        <v>4110323</v>
      </c>
      <c r="S876" s="62">
        <v>1031536</v>
      </c>
    </row>
    <row r="877" spans="1:19" ht="14.5" x14ac:dyDescent="0.35">
      <c r="A877" t="str">
        <f t="shared" si="23"/>
        <v>Niederösterreich89</v>
      </c>
      <c r="B877">
        <v>877</v>
      </c>
      <c r="C877" s="61" t="s">
        <v>27</v>
      </c>
      <c r="D877" s="61" t="s">
        <v>128</v>
      </c>
      <c r="E877" s="62">
        <v>3695117</v>
      </c>
      <c r="F877" s="62">
        <v>3638501</v>
      </c>
      <c r="G877" s="62">
        <v>995737</v>
      </c>
      <c r="H877" s="62">
        <v>5639830</v>
      </c>
      <c r="I877" s="62">
        <v>1690433</v>
      </c>
      <c r="J877" s="62">
        <v>1085074</v>
      </c>
      <c r="K877" s="62">
        <v>1049836</v>
      </c>
      <c r="L877" s="62">
        <v>953577</v>
      </c>
      <c r="M877" s="62">
        <v>1352079</v>
      </c>
      <c r="N877" s="62">
        <v>1387041</v>
      </c>
      <c r="O877" s="62">
        <v>2021430</v>
      </c>
      <c r="P877" s="62">
        <v>4161353</v>
      </c>
      <c r="Q877" s="62">
        <v>4709259</v>
      </c>
      <c r="R877" s="62">
        <v>3568708</v>
      </c>
      <c r="S877" s="62">
        <v>1304670</v>
      </c>
    </row>
    <row r="878" spans="1:19" ht="14.5" x14ac:dyDescent="0.35">
      <c r="A878" t="str">
        <f t="shared" si="23"/>
        <v>Oberösterreich89</v>
      </c>
      <c r="B878">
        <v>878</v>
      </c>
      <c r="C878" s="61" t="s">
        <v>28</v>
      </c>
      <c r="D878" s="61" t="s">
        <v>128</v>
      </c>
      <c r="E878" s="62">
        <v>83690259</v>
      </c>
      <c r="F878" s="62">
        <v>74893326</v>
      </c>
      <c r="G878" s="62">
        <v>40672257</v>
      </c>
      <c r="H878" s="62">
        <v>188910167</v>
      </c>
      <c r="I878" s="62">
        <v>121318697</v>
      </c>
      <c r="J878" s="62">
        <v>120836096</v>
      </c>
      <c r="K878" s="62">
        <v>136932768</v>
      </c>
      <c r="L878" s="62">
        <v>30039521</v>
      </c>
      <c r="M878" s="62">
        <v>32329979</v>
      </c>
      <c r="N878" s="62">
        <v>45046943</v>
      </c>
      <c r="O878" s="62">
        <v>31061738</v>
      </c>
      <c r="P878" s="62">
        <v>36187438</v>
      </c>
      <c r="Q878" s="62">
        <v>32329534</v>
      </c>
      <c r="R878" s="62">
        <v>24795494</v>
      </c>
      <c r="S878" s="62">
        <v>24732216</v>
      </c>
    </row>
    <row r="879" spans="1:19" ht="14.5" x14ac:dyDescent="0.35">
      <c r="A879" t="str">
        <f t="shared" si="23"/>
        <v>Salzburg89</v>
      </c>
      <c r="B879">
        <v>879</v>
      </c>
      <c r="C879" s="61" t="s">
        <v>29</v>
      </c>
      <c r="D879" s="61" t="s">
        <v>128</v>
      </c>
      <c r="E879" s="62">
        <v>5707396</v>
      </c>
      <c r="F879" s="62">
        <v>4926836</v>
      </c>
      <c r="G879" s="62">
        <v>4005483</v>
      </c>
      <c r="H879" s="62">
        <v>5679513</v>
      </c>
      <c r="I879" s="62">
        <v>3072408</v>
      </c>
      <c r="J879" s="62">
        <v>3543727</v>
      </c>
      <c r="K879" s="62">
        <v>5581374</v>
      </c>
      <c r="L879" s="62">
        <v>7383037</v>
      </c>
      <c r="M879" s="62">
        <v>6727500</v>
      </c>
      <c r="N879" s="62">
        <v>5719938</v>
      </c>
      <c r="O879" s="62">
        <v>7615275</v>
      </c>
      <c r="P879" s="62">
        <v>4919361</v>
      </c>
      <c r="Q879" s="62">
        <v>5988292</v>
      </c>
      <c r="R879" s="62">
        <v>4484222</v>
      </c>
      <c r="S879" s="62">
        <v>3955464</v>
      </c>
    </row>
    <row r="880" spans="1:19" ht="14.5" x14ac:dyDescent="0.35">
      <c r="A880" t="str">
        <f t="shared" si="23"/>
        <v>Steiermark89</v>
      </c>
      <c r="B880">
        <v>880</v>
      </c>
      <c r="C880" s="61" t="s">
        <v>30</v>
      </c>
      <c r="D880" s="61" t="s">
        <v>128</v>
      </c>
      <c r="E880" s="62">
        <v>1342415</v>
      </c>
      <c r="F880" s="62">
        <v>937911</v>
      </c>
      <c r="G880" s="62">
        <v>528504</v>
      </c>
      <c r="H880" s="62">
        <v>2839849</v>
      </c>
      <c r="I880" s="62">
        <v>397171</v>
      </c>
      <c r="J880" s="62">
        <v>572453</v>
      </c>
      <c r="K880" s="62">
        <v>367900</v>
      </c>
      <c r="L880" s="62">
        <v>922716</v>
      </c>
      <c r="M880" s="62">
        <v>384608</v>
      </c>
      <c r="N880" s="62">
        <v>303108</v>
      </c>
      <c r="O880" s="62">
        <v>1923873</v>
      </c>
      <c r="P880" s="62">
        <v>1918187</v>
      </c>
      <c r="Q880" s="62">
        <v>3306964</v>
      </c>
      <c r="R880" s="62">
        <v>8093861</v>
      </c>
      <c r="S880" s="62">
        <v>4917541</v>
      </c>
    </row>
    <row r="881" spans="1:19" ht="14.5" x14ac:dyDescent="0.35">
      <c r="A881" t="str">
        <f t="shared" si="23"/>
        <v>Tirol89</v>
      </c>
      <c r="B881">
        <v>881</v>
      </c>
      <c r="C881" s="61" t="s">
        <v>31</v>
      </c>
      <c r="D881" s="61" t="s">
        <v>128</v>
      </c>
      <c r="E881" s="62">
        <v>1281335</v>
      </c>
      <c r="F881" s="62">
        <v>1242427</v>
      </c>
      <c r="G881" s="62">
        <v>638979</v>
      </c>
      <c r="H881" s="62">
        <v>2857088</v>
      </c>
      <c r="I881" s="62">
        <v>261883</v>
      </c>
      <c r="J881" s="62">
        <v>184632</v>
      </c>
      <c r="K881" s="62">
        <v>231937</v>
      </c>
      <c r="L881" s="62">
        <v>89609</v>
      </c>
      <c r="M881" s="62">
        <v>1477975</v>
      </c>
      <c r="N881" s="62">
        <v>2396334</v>
      </c>
      <c r="O881" s="62">
        <v>364916</v>
      </c>
      <c r="P881" s="62">
        <v>1280226</v>
      </c>
      <c r="Q881" s="62">
        <v>2685253</v>
      </c>
      <c r="R881" s="62">
        <v>2474389</v>
      </c>
      <c r="S881" s="62">
        <v>1469861</v>
      </c>
    </row>
    <row r="882" spans="1:19" ht="14.5" x14ac:dyDescent="0.35">
      <c r="A882" t="str">
        <f t="shared" si="23"/>
        <v>Vorarlberg89</v>
      </c>
      <c r="B882">
        <v>882</v>
      </c>
      <c r="C882" s="61" t="s">
        <v>32</v>
      </c>
      <c r="D882" s="61" t="s">
        <v>128</v>
      </c>
      <c r="E882" s="62">
        <v>1593216</v>
      </c>
      <c r="F882" s="62">
        <v>1019376</v>
      </c>
      <c r="G882" s="62">
        <v>415699</v>
      </c>
      <c r="H882" s="62">
        <v>1845940</v>
      </c>
      <c r="I882" s="62">
        <v>458490</v>
      </c>
      <c r="J882" s="62">
        <v>612892</v>
      </c>
      <c r="K882" s="62">
        <v>296462</v>
      </c>
      <c r="L882" s="62">
        <v>54917</v>
      </c>
      <c r="M882" s="62">
        <v>304042</v>
      </c>
      <c r="N882" s="62">
        <v>109014</v>
      </c>
      <c r="O882" s="62">
        <v>169785</v>
      </c>
      <c r="P882" s="62">
        <v>406705</v>
      </c>
      <c r="Q882" s="62">
        <v>413612</v>
      </c>
      <c r="R882" s="62">
        <v>1142188</v>
      </c>
      <c r="S882" s="62">
        <v>179155</v>
      </c>
    </row>
    <row r="883" spans="1:19" ht="14.5" x14ac:dyDescent="0.35">
      <c r="A883" t="str">
        <f t="shared" si="23"/>
        <v>Wien89</v>
      </c>
      <c r="B883">
        <v>883</v>
      </c>
      <c r="C883" s="61" t="s">
        <v>33</v>
      </c>
      <c r="D883" s="61" t="s">
        <v>128</v>
      </c>
      <c r="E883" s="62">
        <v>4955601</v>
      </c>
      <c r="F883" s="62">
        <v>2597020</v>
      </c>
      <c r="G883" s="62">
        <v>1241416</v>
      </c>
      <c r="H883" s="62">
        <v>8319572</v>
      </c>
      <c r="I883" s="62">
        <v>939708</v>
      </c>
      <c r="J883" s="62">
        <v>468601</v>
      </c>
      <c r="K883" s="62">
        <v>407770</v>
      </c>
      <c r="L883" s="62">
        <v>47485726</v>
      </c>
      <c r="M883" s="62">
        <v>2830451</v>
      </c>
      <c r="N883" s="62">
        <v>6783841</v>
      </c>
      <c r="O883" s="62">
        <v>1918888</v>
      </c>
      <c r="P883" s="62">
        <v>8044270</v>
      </c>
      <c r="Q883" s="62">
        <v>4395334</v>
      </c>
      <c r="R883" s="62">
        <v>4235057</v>
      </c>
      <c r="S883" s="62">
        <v>2633909</v>
      </c>
    </row>
    <row r="884" spans="1:19" ht="14.5" x14ac:dyDescent="0.35">
      <c r="A884" t="str">
        <f t="shared" si="23"/>
        <v>Österreich89</v>
      </c>
      <c r="B884">
        <v>884</v>
      </c>
      <c r="C884" s="61" t="s">
        <v>34</v>
      </c>
      <c r="D884" s="61" t="s">
        <v>128</v>
      </c>
      <c r="E884" s="62">
        <v>104521226</v>
      </c>
      <c r="F884" s="62">
        <v>91308151</v>
      </c>
      <c r="G884" s="62">
        <v>49041612</v>
      </c>
      <c r="H884" s="62">
        <v>219061745</v>
      </c>
      <c r="I884" s="62">
        <v>130530284</v>
      </c>
      <c r="J884" s="62">
        <v>127782635</v>
      </c>
      <c r="K884" s="62">
        <v>145316059</v>
      </c>
      <c r="L884" s="62">
        <v>87794022</v>
      </c>
      <c r="M884" s="62">
        <v>46137764</v>
      </c>
      <c r="N884" s="62">
        <v>62776450</v>
      </c>
      <c r="O884" s="62">
        <v>46268925</v>
      </c>
      <c r="P884" s="62">
        <v>59638948</v>
      </c>
      <c r="Q884" s="62">
        <v>57556811</v>
      </c>
      <c r="R884" s="62">
        <v>53308557</v>
      </c>
      <c r="S884" s="62">
        <v>40316033</v>
      </c>
    </row>
    <row r="885" spans="1:19" ht="14.5" x14ac:dyDescent="0.35">
      <c r="A885" t="str">
        <f t="shared" si="23"/>
        <v>Burgenland90</v>
      </c>
      <c r="B885">
        <v>885</v>
      </c>
      <c r="C885" s="61" t="s">
        <v>25</v>
      </c>
      <c r="D885" s="61" t="s">
        <v>129</v>
      </c>
      <c r="E885" s="62">
        <v>25448684</v>
      </c>
      <c r="F885" s="62">
        <v>21072834</v>
      </c>
      <c r="G885" s="62">
        <v>27758992</v>
      </c>
      <c r="H885" s="62">
        <v>27574389</v>
      </c>
      <c r="I885" s="62">
        <v>27758200</v>
      </c>
      <c r="J885" s="62">
        <v>28986527</v>
      </c>
      <c r="K885" s="62">
        <v>29521325</v>
      </c>
      <c r="L885" s="62">
        <v>27593600</v>
      </c>
      <c r="M885" s="62">
        <v>34274229</v>
      </c>
      <c r="N885" s="62">
        <v>32109729</v>
      </c>
      <c r="O885" s="62">
        <v>32609426</v>
      </c>
      <c r="P885" s="62">
        <v>36897514</v>
      </c>
      <c r="Q885" s="62">
        <v>48332731</v>
      </c>
      <c r="R885" s="62">
        <v>35464075</v>
      </c>
      <c r="S885" s="62">
        <v>42008635</v>
      </c>
    </row>
    <row r="886" spans="1:19" ht="14.5" x14ac:dyDescent="0.35">
      <c r="A886" t="str">
        <f t="shared" si="23"/>
        <v>Kärnten90</v>
      </c>
      <c r="B886">
        <v>886</v>
      </c>
      <c r="C886" s="61" t="s">
        <v>26</v>
      </c>
      <c r="D886" s="61" t="s">
        <v>129</v>
      </c>
      <c r="E886" s="62">
        <v>115852978</v>
      </c>
      <c r="F886" s="62">
        <v>113067978</v>
      </c>
      <c r="G886" s="62">
        <v>115215812</v>
      </c>
      <c r="H886" s="62">
        <v>121737664</v>
      </c>
      <c r="I886" s="62">
        <v>121973839</v>
      </c>
      <c r="J886" s="62">
        <v>132608656</v>
      </c>
      <c r="K886" s="62">
        <v>135652365</v>
      </c>
      <c r="L886" s="62">
        <v>130842190</v>
      </c>
      <c r="M886" s="62">
        <v>155332329</v>
      </c>
      <c r="N886" s="62">
        <v>168705772</v>
      </c>
      <c r="O886" s="62">
        <v>183438581</v>
      </c>
      <c r="P886" s="62">
        <v>243831853</v>
      </c>
      <c r="Q886" s="62">
        <v>252415001</v>
      </c>
      <c r="R886" s="62">
        <v>234719918</v>
      </c>
      <c r="S886" s="62">
        <v>225042023</v>
      </c>
    </row>
    <row r="887" spans="1:19" ht="14.5" x14ac:dyDescent="0.35">
      <c r="A887" t="str">
        <f t="shared" si="23"/>
        <v>Niederösterreich90</v>
      </c>
      <c r="B887">
        <v>887</v>
      </c>
      <c r="C887" s="61" t="s">
        <v>27</v>
      </c>
      <c r="D887" s="61" t="s">
        <v>129</v>
      </c>
      <c r="E887" s="62">
        <v>277231233</v>
      </c>
      <c r="F887" s="62">
        <v>325554360</v>
      </c>
      <c r="G887" s="62">
        <v>326752532</v>
      </c>
      <c r="H887" s="62">
        <v>329428276</v>
      </c>
      <c r="I887" s="62">
        <v>328799735</v>
      </c>
      <c r="J887" s="62">
        <v>290740569</v>
      </c>
      <c r="K887" s="62">
        <v>278898506</v>
      </c>
      <c r="L887" s="62">
        <v>288617647</v>
      </c>
      <c r="M887" s="62">
        <v>351915082</v>
      </c>
      <c r="N887" s="62">
        <v>342485662</v>
      </c>
      <c r="O887" s="62">
        <v>332366882</v>
      </c>
      <c r="P887" s="62">
        <v>373617016</v>
      </c>
      <c r="Q887" s="62">
        <v>401717675</v>
      </c>
      <c r="R887" s="62">
        <v>417119574</v>
      </c>
      <c r="S887" s="62">
        <v>423653618</v>
      </c>
    </row>
    <row r="888" spans="1:19" ht="14.5" x14ac:dyDescent="0.35">
      <c r="A888" t="str">
        <f t="shared" si="23"/>
        <v>Oberösterreich90</v>
      </c>
      <c r="B888">
        <v>888</v>
      </c>
      <c r="C888" s="61" t="s">
        <v>28</v>
      </c>
      <c r="D888" s="61" t="s">
        <v>129</v>
      </c>
      <c r="E888" s="62">
        <v>662405449</v>
      </c>
      <c r="F888" s="62">
        <v>702916423</v>
      </c>
      <c r="G888" s="62">
        <v>681857915</v>
      </c>
      <c r="H888" s="62">
        <v>703172393</v>
      </c>
      <c r="I888" s="62">
        <v>763044180</v>
      </c>
      <c r="J888" s="62">
        <v>840476109</v>
      </c>
      <c r="K888" s="62">
        <v>850579823</v>
      </c>
      <c r="L888" s="62">
        <v>914644879</v>
      </c>
      <c r="M888" s="62">
        <v>977817441</v>
      </c>
      <c r="N888" s="62">
        <v>1003411787</v>
      </c>
      <c r="O888" s="62">
        <v>1078240892</v>
      </c>
      <c r="P888" s="62">
        <v>1139187137</v>
      </c>
      <c r="Q888" s="62">
        <v>1221693823</v>
      </c>
      <c r="R888" s="62">
        <v>1240019657</v>
      </c>
      <c r="S888" s="62">
        <v>1285463228</v>
      </c>
    </row>
    <row r="889" spans="1:19" ht="14.5" x14ac:dyDescent="0.35">
      <c r="A889" t="str">
        <f t="shared" si="23"/>
        <v>Salzburg90</v>
      </c>
      <c r="B889">
        <v>889</v>
      </c>
      <c r="C889" s="61" t="s">
        <v>29</v>
      </c>
      <c r="D889" s="61" t="s">
        <v>129</v>
      </c>
      <c r="E889" s="62">
        <v>188528915</v>
      </c>
      <c r="F889" s="62">
        <v>229810644</v>
      </c>
      <c r="G889" s="62">
        <v>233320788</v>
      </c>
      <c r="H889" s="62">
        <v>243039011</v>
      </c>
      <c r="I889" s="62">
        <v>224492069</v>
      </c>
      <c r="J889" s="62">
        <v>178541886</v>
      </c>
      <c r="K889" s="62">
        <v>195587211</v>
      </c>
      <c r="L889" s="62">
        <v>211327787</v>
      </c>
      <c r="M889" s="62">
        <v>204133181</v>
      </c>
      <c r="N889" s="62">
        <v>198154976</v>
      </c>
      <c r="O889" s="62">
        <v>185939628</v>
      </c>
      <c r="P889" s="62">
        <v>238155735</v>
      </c>
      <c r="Q889" s="62">
        <v>261037002</v>
      </c>
      <c r="R889" s="62">
        <v>249455107</v>
      </c>
      <c r="S889" s="62">
        <v>251891589</v>
      </c>
    </row>
    <row r="890" spans="1:19" ht="14.5" x14ac:dyDescent="0.35">
      <c r="A890" t="str">
        <f t="shared" si="23"/>
        <v>Steiermark90</v>
      </c>
      <c r="B890">
        <v>890</v>
      </c>
      <c r="C890" s="61" t="s">
        <v>30</v>
      </c>
      <c r="D890" s="61" t="s">
        <v>129</v>
      </c>
      <c r="E890" s="62">
        <v>399928088</v>
      </c>
      <c r="F890" s="62">
        <v>491321858</v>
      </c>
      <c r="G890" s="62">
        <v>622846101</v>
      </c>
      <c r="H890" s="62">
        <v>682620473</v>
      </c>
      <c r="I890" s="62">
        <v>715973809</v>
      </c>
      <c r="J890" s="62">
        <v>726368029</v>
      </c>
      <c r="K890" s="62">
        <v>761243627</v>
      </c>
      <c r="L890" s="62">
        <v>807218846</v>
      </c>
      <c r="M890" s="62">
        <v>899902963</v>
      </c>
      <c r="N890" s="62">
        <v>1000153521</v>
      </c>
      <c r="O890" s="62">
        <v>833863185</v>
      </c>
      <c r="P890" s="62">
        <v>851788381</v>
      </c>
      <c r="Q890" s="62">
        <v>941251531</v>
      </c>
      <c r="R890" s="62">
        <v>982491706</v>
      </c>
      <c r="S890" s="62">
        <v>919956866</v>
      </c>
    </row>
    <row r="891" spans="1:19" ht="14.5" x14ac:dyDescent="0.35">
      <c r="A891" t="str">
        <f t="shared" si="23"/>
        <v>Tirol90</v>
      </c>
      <c r="B891">
        <v>891</v>
      </c>
      <c r="C891" s="61" t="s">
        <v>31</v>
      </c>
      <c r="D891" s="61" t="s">
        <v>129</v>
      </c>
      <c r="E891" s="62">
        <v>348380739</v>
      </c>
      <c r="F891" s="62">
        <v>396697137</v>
      </c>
      <c r="G891" s="62">
        <v>439079391</v>
      </c>
      <c r="H891" s="62">
        <v>482123403</v>
      </c>
      <c r="I891" s="62">
        <v>493142903</v>
      </c>
      <c r="J891" s="62">
        <v>608342860</v>
      </c>
      <c r="K891" s="62">
        <v>593854082</v>
      </c>
      <c r="L891" s="62">
        <v>627685734</v>
      </c>
      <c r="M891" s="62">
        <v>640628449</v>
      </c>
      <c r="N891" s="62">
        <v>750575024</v>
      </c>
      <c r="O891" s="62">
        <v>645514178</v>
      </c>
      <c r="P891" s="62">
        <v>787040941</v>
      </c>
      <c r="Q891" s="62">
        <v>852031720</v>
      </c>
      <c r="R891" s="62">
        <v>930472568</v>
      </c>
      <c r="S891" s="62">
        <v>965092889</v>
      </c>
    </row>
    <row r="892" spans="1:19" ht="14.5" x14ac:dyDescent="0.35">
      <c r="A892" t="str">
        <f t="shared" si="23"/>
        <v>Vorarlberg90</v>
      </c>
      <c r="B892">
        <v>892</v>
      </c>
      <c r="C892" s="61" t="s">
        <v>32</v>
      </c>
      <c r="D892" s="61" t="s">
        <v>129</v>
      </c>
      <c r="E892" s="62">
        <v>186615049</v>
      </c>
      <c r="F892" s="62">
        <v>203036246</v>
      </c>
      <c r="G892" s="62">
        <v>225595848</v>
      </c>
      <c r="H892" s="62">
        <v>245032862</v>
      </c>
      <c r="I892" s="62">
        <v>271118044</v>
      </c>
      <c r="J892" s="62">
        <v>316699599</v>
      </c>
      <c r="K892" s="62">
        <v>324087948</v>
      </c>
      <c r="L892" s="62">
        <v>345616294</v>
      </c>
      <c r="M892" s="62">
        <v>365004258</v>
      </c>
      <c r="N892" s="62">
        <v>389663408</v>
      </c>
      <c r="O892" s="62">
        <v>358696092</v>
      </c>
      <c r="P892" s="62">
        <v>404714119</v>
      </c>
      <c r="Q892" s="62">
        <v>402251285</v>
      </c>
      <c r="R892" s="62">
        <v>449484230</v>
      </c>
      <c r="S892" s="62">
        <v>480281344</v>
      </c>
    </row>
    <row r="893" spans="1:19" ht="14.5" x14ac:dyDescent="0.35">
      <c r="A893" t="str">
        <f t="shared" si="23"/>
        <v>Wien90</v>
      </c>
      <c r="B893">
        <v>893</v>
      </c>
      <c r="C893" s="61" t="s">
        <v>33</v>
      </c>
      <c r="D893" s="61" t="s">
        <v>129</v>
      </c>
      <c r="E893" s="62">
        <v>572350463</v>
      </c>
      <c r="F893" s="62">
        <v>565103881</v>
      </c>
      <c r="G893" s="62">
        <v>673521064</v>
      </c>
      <c r="H893" s="62">
        <v>674840489</v>
      </c>
      <c r="I893" s="62">
        <v>566496539</v>
      </c>
      <c r="J893" s="62">
        <v>514898502</v>
      </c>
      <c r="K893" s="62">
        <v>466498068</v>
      </c>
      <c r="L893" s="62">
        <v>534635561</v>
      </c>
      <c r="M893" s="62">
        <v>562174142</v>
      </c>
      <c r="N893" s="62">
        <v>617182097</v>
      </c>
      <c r="O893" s="62">
        <v>555611604</v>
      </c>
      <c r="P893" s="62">
        <v>606386706</v>
      </c>
      <c r="Q893" s="62">
        <v>732379045</v>
      </c>
      <c r="R893" s="62">
        <v>926324271</v>
      </c>
      <c r="S893" s="62">
        <v>911309213</v>
      </c>
    </row>
    <row r="894" spans="1:19" ht="14.5" x14ac:dyDescent="0.35">
      <c r="A894" t="str">
        <f t="shared" si="23"/>
        <v>Österreich90</v>
      </c>
      <c r="B894">
        <v>894</v>
      </c>
      <c r="C894" s="61" t="s">
        <v>34</v>
      </c>
      <c r="D894" s="61" t="s">
        <v>129</v>
      </c>
      <c r="E894" s="62">
        <v>2776741598</v>
      </c>
      <c r="F894" s="62">
        <v>3048581361</v>
      </c>
      <c r="G894" s="62">
        <v>3345948443</v>
      </c>
      <c r="H894" s="62">
        <v>3509568960</v>
      </c>
      <c r="I894" s="62">
        <v>3512799318</v>
      </c>
      <c r="J894" s="62">
        <v>3637662737</v>
      </c>
      <c r="K894" s="62">
        <v>3635922955</v>
      </c>
      <c r="L894" s="62">
        <v>3888182538</v>
      </c>
      <c r="M894" s="62">
        <v>4191182074</v>
      </c>
      <c r="N894" s="62">
        <v>4502441976</v>
      </c>
      <c r="O894" s="62">
        <v>4206280468</v>
      </c>
      <c r="P894" s="62">
        <v>4681619402</v>
      </c>
      <c r="Q894" s="62">
        <v>5113109813</v>
      </c>
      <c r="R894" s="62">
        <v>5465551106</v>
      </c>
      <c r="S894" s="62">
        <v>5504699405</v>
      </c>
    </row>
    <row r="895" spans="1:19" ht="14.5" x14ac:dyDescent="0.35">
      <c r="A895" t="str">
        <f t="shared" si="23"/>
        <v>Burgenland91</v>
      </c>
      <c r="B895">
        <v>895</v>
      </c>
      <c r="C895" s="61" t="s">
        <v>25</v>
      </c>
      <c r="D895" s="61" t="s">
        <v>130</v>
      </c>
      <c r="E895" s="62">
        <v>262924</v>
      </c>
      <c r="F895" s="62">
        <v>470163</v>
      </c>
      <c r="G895" s="62">
        <v>479828</v>
      </c>
      <c r="H895" s="62">
        <v>793121</v>
      </c>
      <c r="I895" s="62">
        <v>623303</v>
      </c>
      <c r="J895" s="62">
        <v>1057360</v>
      </c>
      <c r="K895" s="62">
        <v>768067</v>
      </c>
      <c r="L895" s="62">
        <v>957007</v>
      </c>
      <c r="M895" s="62">
        <v>879586</v>
      </c>
      <c r="N895" s="62">
        <v>988773</v>
      </c>
      <c r="O895" s="62">
        <v>927058</v>
      </c>
      <c r="P895" s="62">
        <v>1307982</v>
      </c>
      <c r="Q895" s="62">
        <v>1774087</v>
      </c>
      <c r="R895" s="62">
        <v>6637912</v>
      </c>
      <c r="S895" s="62">
        <v>7548131</v>
      </c>
    </row>
    <row r="896" spans="1:19" ht="14.5" x14ac:dyDescent="0.35">
      <c r="A896" t="str">
        <f t="shared" si="23"/>
        <v>Kärnten91</v>
      </c>
      <c r="B896">
        <v>896</v>
      </c>
      <c r="C896" s="61" t="s">
        <v>26</v>
      </c>
      <c r="D896" s="61" t="s">
        <v>130</v>
      </c>
      <c r="E896" s="62">
        <v>53289209</v>
      </c>
      <c r="F896" s="62">
        <v>59648649</v>
      </c>
      <c r="G896" s="62">
        <v>61906941</v>
      </c>
      <c r="H896" s="62">
        <v>61545135</v>
      </c>
      <c r="I896" s="62">
        <v>59808110</v>
      </c>
      <c r="J896" s="62">
        <v>61154395</v>
      </c>
      <c r="K896" s="62">
        <v>59009791</v>
      </c>
      <c r="L896" s="62">
        <v>62881849</v>
      </c>
      <c r="M896" s="62">
        <v>59343191</v>
      </c>
      <c r="N896" s="62">
        <v>49984312</v>
      </c>
      <c r="O896" s="62">
        <v>27399774</v>
      </c>
      <c r="P896" s="62">
        <v>42954524</v>
      </c>
      <c r="Q896" s="62">
        <v>48740960</v>
      </c>
      <c r="R896" s="62">
        <v>39336573</v>
      </c>
      <c r="S896" s="62">
        <v>39842303</v>
      </c>
    </row>
    <row r="897" spans="1:19" ht="14.5" x14ac:dyDescent="0.35">
      <c r="A897" t="str">
        <f t="shared" si="23"/>
        <v>Niederösterreich91</v>
      </c>
      <c r="B897">
        <v>897</v>
      </c>
      <c r="C897" s="61" t="s">
        <v>27</v>
      </c>
      <c r="D897" s="61" t="s">
        <v>130</v>
      </c>
      <c r="E897" s="62">
        <v>24797990</v>
      </c>
      <c r="F897" s="62">
        <v>29439289</v>
      </c>
      <c r="G897" s="62">
        <v>40587997</v>
      </c>
      <c r="H897" s="62">
        <v>36974508</v>
      </c>
      <c r="I897" s="62">
        <v>31867665</v>
      </c>
      <c r="J897" s="62">
        <v>3720098</v>
      </c>
      <c r="K897" s="62">
        <v>3751230</v>
      </c>
      <c r="L897" s="62">
        <v>3390754</v>
      </c>
      <c r="M897" s="62">
        <v>3138603</v>
      </c>
      <c r="N897" s="62">
        <v>2552952</v>
      </c>
      <c r="O897" s="62">
        <v>2205399</v>
      </c>
      <c r="P897" s="62">
        <v>3046331</v>
      </c>
      <c r="Q897" s="62">
        <v>4472650</v>
      </c>
      <c r="R897" s="62">
        <v>4701547</v>
      </c>
      <c r="S897" s="62">
        <v>4669021</v>
      </c>
    </row>
    <row r="898" spans="1:19" ht="14.5" x14ac:dyDescent="0.35">
      <c r="A898" t="str">
        <f t="shared" si="23"/>
        <v>Oberösterreich91</v>
      </c>
      <c r="B898">
        <v>898</v>
      </c>
      <c r="C898" s="61" t="s">
        <v>28</v>
      </c>
      <c r="D898" s="61" t="s">
        <v>130</v>
      </c>
      <c r="E898" s="62">
        <v>21832691</v>
      </c>
      <c r="F898" s="62">
        <v>21415852</v>
      </c>
      <c r="G898" s="62">
        <v>24254667</v>
      </c>
      <c r="H898" s="62">
        <v>18515067</v>
      </c>
      <c r="I898" s="62">
        <v>14761768</v>
      </c>
      <c r="J898" s="62">
        <v>18173580</v>
      </c>
      <c r="K898" s="62">
        <v>15056188</v>
      </c>
      <c r="L898" s="62">
        <v>14340721</v>
      </c>
      <c r="M898" s="62">
        <v>14060055</v>
      </c>
      <c r="N898" s="62">
        <v>13052831</v>
      </c>
      <c r="O898" s="62">
        <v>8377335</v>
      </c>
      <c r="P898" s="62">
        <v>5258767</v>
      </c>
      <c r="Q898" s="62">
        <v>8391593</v>
      </c>
      <c r="R898" s="62">
        <v>8371360</v>
      </c>
      <c r="S898" s="62">
        <v>6378962</v>
      </c>
    </row>
    <row r="899" spans="1:19" ht="14.5" x14ac:dyDescent="0.35">
      <c r="A899" t="str">
        <f t="shared" si="23"/>
        <v>Salzburg91</v>
      </c>
      <c r="B899">
        <v>899</v>
      </c>
      <c r="C899" s="61" t="s">
        <v>29</v>
      </c>
      <c r="D899" s="61" t="s">
        <v>130</v>
      </c>
      <c r="E899" s="62">
        <v>18616801</v>
      </c>
      <c r="F899" s="62">
        <v>17634544</v>
      </c>
      <c r="G899" s="62">
        <v>16442487</v>
      </c>
      <c r="H899" s="62">
        <v>15164222</v>
      </c>
      <c r="I899" s="62">
        <v>9568907</v>
      </c>
      <c r="J899" s="62">
        <v>5999068</v>
      </c>
      <c r="K899" s="62">
        <v>3821864</v>
      </c>
      <c r="L899" s="62">
        <v>3652184</v>
      </c>
      <c r="M899" s="62">
        <v>7498634</v>
      </c>
      <c r="N899" s="62">
        <v>8591304</v>
      </c>
      <c r="O899" s="62">
        <v>6399186</v>
      </c>
      <c r="P899" s="62">
        <v>10119208</v>
      </c>
      <c r="Q899" s="62">
        <v>7388569</v>
      </c>
      <c r="R899" s="62">
        <v>4681361</v>
      </c>
      <c r="S899" s="62">
        <v>8522606</v>
      </c>
    </row>
    <row r="900" spans="1:19" ht="14.5" x14ac:dyDescent="0.35">
      <c r="A900" t="str">
        <f t="shared" si="23"/>
        <v>Steiermark91</v>
      </c>
      <c r="B900">
        <v>900</v>
      </c>
      <c r="C900" s="61" t="s">
        <v>30</v>
      </c>
      <c r="D900" s="61" t="s">
        <v>130</v>
      </c>
      <c r="E900" s="62">
        <v>2006890</v>
      </c>
      <c r="F900" s="62">
        <v>1987375</v>
      </c>
      <c r="G900" s="62">
        <v>2641705</v>
      </c>
      <c r="H900" s="62">
        <v>2573513</v>
      </c>
      <c r="I900" s="62">
        <v>2372904</v>
      </c>
      <c r="J900" s="62">
        <v>2577459</v>
      </c>
      <c r="K900" s="62">
        <v>2988951</v>
      </c>
      <c r="L900" s="62">
        <v>2933922</v>
      </c>
      <c r="M900" s="62">
        <v>2831118</v>
      </c>
      <c r="N900" s="62">
        <v>2175662</v>
      </c>
      <c r="O900" s="62">
        <v>2194852</v>
      </c>
      <c r="P900" s="62">
        <v>2091350</v>
      </c>
      <c r="Q900" s="62">
        <v>3460089</v>
      </c>
      <c r="R900" s="62">
        <v>3921377</v>
      </c>
      <c r="S900" s="62">
        <v>4749504</v>
      </c>
    </row>
    <row r="901" spans="1:19" ht="14.5" x14ac:dyDescent="0.35">
      <c r="A901" t="str">
        <f t="shared" si="23"/>
        <v>Tirol91</v>
      </c>
      <c r="B901">
        <v>901</v>
      </c>
      <c r="C901" s="61" t="s">
        <v>31</v>
      </c>
      <c r="D901" s="61" t="s">
        <v>130</v>
      </c>
      <c r="E901" s="62">
        <v>2200153</v>
      </c>
      <c r="F901" s="62">
        <v>4543730</v>
      </c>
      <c r="G901" s="62">
        <v>7500864</v>
      </c>
      <c r="H901" s="62">
        <v>9374243</v>
      </c>
      <c r="I901" s="62">
        <v>13759130</v>
      </c>
      <c r="J901" s="62">
        <v>32393511</v>
      </c>
      <c r="K901" s="62">
        <v>59457429</v>
      </c>
      <c r="L901" s="62">
        <v>50942764</v>
      </c>
      <c r="M901" s="62">
        <v>40247603</v>
      </c>
      <c r="N901" s="62">
        <v>30023912</v>
      </c>
      <c r="O901" s="62">
        <v>26814554</v>
      </c>
      <c r="P901" s="62">
        <v>21850601</v>
      </c>
      <c r="Q901" s="62">
        <v>23390231</v>
      </c>
      <c r="R901" s="62">
        <v>22586753</v>
      </c>
      <c r="S901" s="62">
        <v>19358177</v>
      </c>
    </row>
    <row r="902" spans="1:19" ht="14.5" x14ac:dyDescent="0.35">
      <c r="A902" t="str">
        <f t="shared" ref="A902:A965" si="24">C902&amp;D902</f>
        <v>Vorarlberg91</v>
      </c>
      <c r="B902">
        <v>902</v>
      </c>
      <c r="C902" s="61" t="s">
        <v>32</v>
      </c>
      <c r="D902" s="61" t="s">
        <v>130</v>
      </c>
      <c r="E902" s="62">
        <v>4221048</v>
      </c>
      <c r="F902" s="62">
        <v>4645842</v>
      </c>
      <c r="G902" s="62">
        <v>5267311</v>
      </c>
      <c r="H902" s="62">
        <v>5447007</v>
      </c>
      <c r="I902" s="62">
        <v>5608263</v>
      </c>
      <c r="J902" s="62">
        <v>5442404</v>
      </c>
      <c r="K902" s="62">
        <v>6155322</v>
      </c>
      <c r="L902" s="62">
        <v>7476424</v>
      </c>
      <c r="M902" s="62">
        <v>6793138</v>
      </c>
      <c r="N902" s="62">
        <v>7464686</v>
      </c>
      <c r="O902" s="62">
        <v>6685360</v>
      </c>
      <c r="P902" s="62">
        <v>6164119</v>
      </c>
      <c r="Q902" s="62">
        <v>6822493</v>
      </c>
      <c r="R902" s="62">
        <v>7944152</v>
      </c>
      <c r="S902" s="62">
        <v>5701946</v>
      </c>
    </row>
    <row r="903" spans="1:19" ht="14.5" x14ac:dyDescent="0.35">
      <c r="A903" t="str">
        <f t="shared" si="24"/>
        <v>Wien91</v>
      </c>
      <c r="B903">
        <v>903</v>
      </c>
      <c r="C903" s="61" t="s">
        <v>33</v>
      </c>
      <c r="D903" s="61" t="s">
        <v>130</v>
      </c>
      <c r="E903" s="62">
        <v>71609675</v>
      </c>
      <c r="F903" s="62">
        <v>85482585</v>
      </c>
      <c r="G903" s="62">
        <v>111005267</v>
      </c>
      <c r="H903" s="62">
        <v>122588489</v>
      </c>
      <c r="I903" s="62">
        <v>116029135</v>
      </c>
      <c r="J903" s="62">
        <v>192806617</v>
      </c>
      <c r="K903" s="62">
        <v>184665693</v>
      </c>
      <c r="L903" s="62">
        <v>183194775</v>
      </c>
      <c r="M903" s="62">
        <v>113525298</v>
      </c>
      <c r="N903" s="62">
        <v>71020516</v>
      </c>
      <c r="O903" s="62">
        <v>59868762</v>
      </c>
      <c r="P903" s="62">
        <v>62076345</v>
      </c>
      <c r="Q903" s="62">
        <v>91250275</v>
      </c>
      <c r="R903" s="62">
        <v>85196639</v>
      </c>
      <c r="S903" s="62">
        <v>97082644</v>
      </c>
    </row>
    <row r="904" spans="1:19" ht="14.5" x14ac:dyDescent="0.35">
      <c r="A904" t="str">
        <f t="shared" si="24"/>
        <v>Österreich91</v>
      </c>
      <c r="B904">
        <v>904</v>
      </c>
      <c r="C904" s="61" t="s">
        <v>34</v>
      </c>
      <c r="D904" s="61" t="s">
        <v>130</v>
      </c>
      <c r="E904" s="62">
        <v>198837381</v>
      </c>
      <c r="F904" s="62">
        <v>225268029</v>
      </c>
      <c r="G904" s="62">
        <v>270087067</v>
      </c>
      <c r="H904" s="62">
        <v>272975305</v>
      </c>
      <c r="I904" s="62">
        <v>254399185</v>
      </c>
      <c r="J904" s="62">
        <v>323324492</v>
      </c>
      <c r="K904" s="62">
        <v>335674535</v>
      </c>
      <c r="L904" s="62">
        <v>329770400</v>
      </c>
      <c r="M904" s="62">
        <v>248317226</v>
      </c>
      <c r="N904" s="62">
        <v>185854948</v>
      </c>
      <c r="O904" s="62">
        <v>140872280</v>
      </c>
      <c r="P904" s="62">
        <v>154869227</v>
      </c>
      <c r="Q904" s="62">
        <v>195690947</v>
      </c>
      <c r="R904" s="62">
        <v>183377674</v>
      </c>
      <c r="S904" s="62">
        <v>193853294</v>
      </c>
    </row>
    <row r="905" spans="1:19" ht="14.5" x14ac:dyDescent="0.35">
      <c r="A905" t="str">
        <f t="shared" si="24"/>
        <v>Burgenland92</v>
      </c>
      <c r="B905">
        <v>905</v>
      </c>
      <c r="C905" s="61" t="s">
        <v>25</v>
      </c>
      <c r="D905" s="61" t="s">
        <v>131</v>
      </c>
      <c r="E905" s="62">
        <v>192393</v>
      </c>
      <c r="F905" s="62">
        <v>161096</v>
      </c>
      <c r="G905" s="62">
        <v>137560</v>
      </c>
      <c r="H905" s="62">
        <v>136772</v>
      </c>
      <c r="I905" s="62">
        <v>156720</v>
      </c>
      <c r="J905" s="62">
        <v>145099</v>
      </c>
      <c r="K905" s="62">
        <v>138431</v>
      </c>
      <c r="L905" s="62">
        <v>158055</v>
      </c>
      <c r="M905" s="62">
        <v>156050</v>
      </c>
      <c r="N905" s="62">
        <v>151162</v>
      </c>
      <c r="O905" s="62">
        <v>370510</v>
      </c>
      <c r="P905" s="62">
        <v>108082</v>
      </c>
      <c r="Q905" s="62">
        <v>51834</v>
      </c>
      <c r="R905" s="62">
        <v>314302</v>
      </c>
      <c r="S905" s="62">
        <v>304815</v>
      </c>
    </row>
    <row r="906" spans="1:19" ht="14.5" x14ac:dyDescent="0.35">
      <c r="A906" t="str">
        <f t="shared" si="24"/>
        <v>Kärnten92</v>
      </c>
      <c r="B906">
        <v>906</v>
      </c>
      <c r="C906" s="61" t="s">
        <v>26</v>
      </c>
      <c r="D906" s="61" t="s">
        <v>131</v>
      </c>
      <c r="E906" s="62">
        <v>594696</v>
      </c>
      <c r="F906" s="62">
        <v>358067</v>
      </c>
      <c r="G906" s="62">
        <v>279635</v>
      </c>
      <c r="H906" s="62">
        <v>307852</v>
      </c>
      <c r="I906" s="62">
        <v>728084</v>
      </c>
      <c r="J906" s="62">
        <v>938459</v>
      </c>
      <c r="K906" s="62">
        <v>880600</v>
      </c>
      <c r="L906" s="62">
        <v>726794</v>
      </c>
      <c r="M906" s="62">
        <v>772949</v>
      </c>
      <c r="N906" s="62">
        <v>1031561</v>
      </c>
      <c r="O906" s="62">
        <v>1071394</v>
      </c>
      <c r="P906" s="62">
        <v>908890</v>
      </c>
      <c r="Q906" s="62">
        <v>1047646</v>
      </c>
      <c r="R906" s="62">
        <v>699836</v>
      </c>
      <c r="S906" s="62">
        <v>857801</v>
      </c>
    </row>
    <row r="907" spans="1:19" ht="14.5" x14ac:dyDescent="0.35">
      <c r="A907" t="str">
        <f t="shared" si="24"/>
        <v>Niederösterreich92</v>
      </c>
      <c r="B907">
        <v>907</v>
      </c>
      <c r="C907" s="61" t="s">
        <v>27</v>
      </c>
      <c r="D907" s="61" t="s">
        <v>131</v>
      </c>
      <c r="E907" s="62">
        <v>6702047</v>
      </c>
      <c r="F907" s="62">
        <v>9747687</v>
      </c>
      <c r="G907" s="62">
        <v>7657366</v>
      </c>
      <c r="H907" s="62">
        <v>8753268</v>
      </c>
      <c r="I907" s="62">
        <v>9259291</v>
      </c>
      <c r="J907" s="62">
        <v>10664578</v>
      </c>
      <c r="K907" s="62">
        <v>10410638</v>
      </c>
      <c r="L907" s="62">
        <v>8753672</v>
      </c>
      <c r="M907" s="62">
        <v>9401961</v>
      </c>
      <c r="N907" s="62">
        <v>9559744</v>
      </c>
      <c r="O907" s="62">
        <v>10781201</v>
      </c>
      <c r="P907" s="62">
        <v>8443214</v>
      </c>
      <c r="Q907" s="62">
        <v>13442121</v>
      </c>
      <c r="R907" s="62">
        <v>13477500</v>
      </c>
      <c r="S907" s="62">
        <v>15142812</v>
      </c>
    </row>
    <row r="908" spans="1:19" ht="14.5" x14ac:dyDescent="0.35">
      <c r="A908" t="str">
        <f t="shared" si="24"/>
        <v>Oberösterreich92</v>
      </c>
      <c r="B908">
        <v>908</v>
      </c>
      <c r="C908" s="61" t="s">
        <v>28</v>
      </c>
      <c r="D908" s="61" t="s">
        <v>131</v>
      </c>
      <c r="E908" s="62">
        <v>1847663</v>
      </c>
      <c r="F908" s="62">
        <v>2419233</v>
      </c>
      <c r="G908" s="62">
        <v>6990757</v>
      </c>
      <c r="H908" s="62">
        <v>1741794</v>
      </c>
      <c r="I908" s="62">
        <v>1438870</v>
      </c>
      <c r="J908" s="62">
        <v>2007583</v>
      </c>
      <c r="K908" s="62">
        <v>1405832</v>
      </c>
      <c r="L908" s="62">
        <v>1709301</v>
      </c>
      <c r="M908" s="62">
        <v>1696996</v>
      </c>
      <c r="N908" s="62">
        <v>2079237</v>
      </c>
      <c r="O908" s="62">
        <v>2639518</v>
      </c>
      <c r="P908" s="62">
        <v>1271774</v>
      </c>
      <c r="Q908" s="62">
        <v>493382</v>
      </c>
      <c r="R908" s="62">
        <v>2229649</v>
      </c>
      <c r="S908" s="62">
        <v>1830319</v>
      </c>
    </row>
    <row r="909" spans="1:19" ht="14.5" x14ac:dyDescent="0.35">
      <c r="A909" t="str">
        <f t="shared" si="24"/>
        <v>Salzburg92</v>
      </c>
      <c r="B909">
        <v>909</v>
      </c>
      <c r="C909" s="61" t="s">
        <v>29</v>
      </c>
      <c r="D909" s="61" t="s">
        <v>131</v>
      </c>
      <c r="E909" s="62">
        <v>2687926</v>
      </c>
      <c r="F909" s="62">
        <v>2697657</v>
      </c>
      <c r="G909" s="62">
        <v>2641138</v>
      </c>
      <c r="H909" s="62">
        <v>2555838</v>
      </c>
      <c r="I909" s="62">
        <v>2703447</v>
      </c>
      <c r="J909" s="62">
        <v>3358387</v>
      </c>
      <c r="K909" s="62">
        <v>3990835</v>
      </c>
      <c r="L909" s="62">
        <v>4676496</v>
      </c>
      <c r="M909" s="62">
        <v>4546501</v>
      </c>
      <c r="N909" s="62">
        <v>4127647</v>
      </c>
      <c r="O909" s="62">
        <v>4296029</v>
      </c>
      <c r="P909" s="62">
        <v>3841601</v>
      </c>
      <c r="Q909" s="62">
        <v>4110446</v>
      </c>
      <c r="R909" s="62">
        <v>4234725</v>
      </c>
      <c r="S909" s="62">
        <v>4641600</v>
      </c>
    </row>
    <row r="910" spans="1:19" ht="14.5" x14ac:dyDescent="0.35">
      <c r="A910" t="str">
        <f t="shared" si="24"/>
        <v>Steiermark92</v>
      </c>
      <c r="B910">
        <v>910</v>
      </c>
      <c r="C910" s="61" t="s">
        <v>30</v>
      </c>
      <c r="D910" s="61" t="s">
        <v>131</v>
      </c>
      <c r="E910" s="62">
        <v>1055684</v>
      </c>
      <c r="F910" s="62">
        <v>1217238</v>
      </c>
      <c r="G910" s="62">
        <v>1097377</v>
      </c>
      <c r="H910" s="62">
        <v>1143391</v>
      </c>
      <c r="I910" s="62">
        <v>1134593</v>
      </c>
      <c r="J910" s="62">
        <v>1473436</v>
      </c>
      <c r="K910" s="62">
        <v>1306653</v>
      </c>
      <c r="L910" s="62">
        <v>1269794</v>
      </c>
      <c r="M910" s="62">
        <v>1252653</v>
      </c>
      <c r="N910" s="62">
        <v>1513869</v>
      </c>
      <c r="O910" s="62">
        <v>2760313</v>
      </c>
      <c r="P910" s="62">
        <v>2282673</v>
      </c>
      <c r="Q910" s="62">
        <v>2013915</v>
      </c>
      <c r="R910" s="62">
        <v>2476084</v>
      </c>
      <c r="S910" s="62">
        <v>1772317</v>
      </c>
    </row>
    <row r="911" spans="1:19" ht="14.5" x14ac:dyDescent="0.35">
      <c r="A911" t="str">
        <f t="shared" si="24"/>
        <v>Tirol92</v>
      </c>
      <c r="B911">
        <v>911</v>
      </c>
      <c r="C911" s="61" t="s">
        <v>31</v>
      </c>
      <c r="D911" s="61" t="s">
        <v>131</v>
      </c>
      <c r="E911" s="62">
        <v>1802527</v>
      </c>
      <c r="F911" s="62">
        <v>1204753</v>
      </c>
      <c r="G911" s="62">
        <v>1085039</v>
      </c>
      <c r="H911" s="62">
        <v>1582720</v>
      </c>
      <c r="I911" s="62">
        <v>1063799</v>
      </c>
      <c r="J911" s="62">
        <v>1433213</v>
      </c>
      <c r="K911" s="62">
        <v>1562086</v>
      </c>
      <c r="L911" s="62">
        <v>766154</v>
      </c>
      <c r="M911" s="62">
        <v>721615</v>
      </c>
      <c r="N911" s="62">
        <v>1316775</v>
      </c>
      <c r="O911" s="62">
        <v>1295175</v>
      </c>
      <c r="P911" s="62">
        <v>614827</v>
      </c>
      <c r="Q911" s="62">
        <v>615494</v>
      </c>
      <c r="R911" s="62">
        <v>1389282</v>
      </c>
      <c r="S911" s="62">
        <v>1314278</v>
      </c>
    </row>
    <row r="912" spans="1:19" ht="14.5" x14ac:dyDescent="0.35">
      <c r="A912" t="str">
        <f t="shared" si="24"/>
        <v>Vorarlberg92</v>
      </c>
      <c r="B912">
        <v>912</v>
      </c>
      <c r="C912" s="61" t="s">
        <v>32</v>
      </c>
      <c r="D912" s="61" t="s">
        <v>131</v>
      </c>
      <c r="E912" s="62">
        <v>1312591</v>
      </c>
      <c r="F912" s="62">
        <v>1942921</v>
      </c>
      <c r="G912" s="62">
        <v>3110383</v>
      </c>
      <c r="H912" s="62">
        <v>1923945</v>
      </c>
      <c r="I912" s="62">
        <v>3731254</v>
      </c>
      <c r="J912" s="62">
        <v>2896209</v>
      </c>
      <c r="K912" s="62">
        <v>5115995</v>
      </c>
      <c r="L912" s="62">
        <v>3434654</v>
      </c>
      <c r="M912" s="62">
        <v>2240761</v>
      </c>
      <c r="N912" s="62">
        <v>3295995</v>
      </c>
      <c r="O912" s="62">
        <v>1059103</v>
      </c>
      <c r="P912" s="62">
        <v>6333060</v>
      </c>
      <c r="Q912" s="62">
        <v>3408282</v>
      </c>
      <c r="R912" s="62">
        <v>5586078</v>
      </c>
      <c r="S912" s="62">
        <v>3579230</v>
      </c>
    </row>
    <row r="913" spans="1:19" ht="14.5" x14ac:dyDescent="0.35">
      <c r="A913" t="str">
        <f t="shared" si="24"/>
        <v>Wien92</v>
      </c>
      <c r="B913">
        <v>913</v>
      </c>
      <c r="C913" s="61" t="s">
        <v>33</v>
      </c>
      <c r="D913" s="61" t="s">
        <v>131</v>
      </c>
      <c r="E913" s="62">
        <v>21131826</v>
      </c>
      <c r="F913" s="62">
        <v>26581107</v>
      </c>
      <c r="G913" s="62">
        <v>24641856</v>
      </c>
      <c r="H913" s="62">
        <v>27297296</v>
      </c>
      <c r="I913" s="62">
        <v>26952766</v>
      </c>
      <c r="J913" s="62">
        <v>28501449</v>
      </c>
      <c r="K913" s="62">
        <v>28527304</v>
      </c>
      <c r="L913" s="62">
        <v>30796452</v>
      </c>
      <c r="M913" s="62">
        <v>32184988</v>
      </c>
      <c r="N913" s="62">
        <v>35820184</v>
      </c>
      <c r="O913" s="62">
        <v>32061029</v>
      </c>
      <c r="P913" s="62">
        <v>40882188</v>
      </c>
      <c r="Q913" s="62">
        <v>41482038</v>
      </c>
      <c r="R913" s="62">
        <v>44712552</v>
      </c>
      <c r="S913" s="62">
        <v>46399760</v>
      </c>
    </row>
    <row r="914" spans="1:19" ht="14.5" x14ac:dyDescent="0.35">
      <c r="A914" t="str">
        <f t="shared" si="24"/>
        <v>Österreich92</v>
      </c>
      <c r="B914">
        <v>914</v>
      </c>
      <c r="C914" s="61" t="s">
        <v>34</v>
      </c>
      <c r="D914" s="61" t="s">
        <v>131</v>
      </c>
      <c r="E914" s="62">
        <v>37327353</v>
      </c>
      <c r="F914" s="62">
        <v>46329759</v>
      </c>
      <c r="G914" s="62">
        <v>47641111</v>
      </c>
      <c r="H914" s="62">
        <v>45442876</v>
      </c>
      <c r="I914" s="62">
        <v>47168824</v>
      </c>
      <c r="J914" s="62">
        <v>51418413</v>
      </c>
      <c r="K914" s="62">
        <v>53338374</v>
      </c>
      <c r="L914" s="62">
        <v>52291372</v>
      </c>
      <c r="M914" s="62">
        <v>52974474</v>
      </c>
      <c r="N914" s="62">
        <v>58896174</v>
      </c>
      <c r="O914" s="62">
        <v>56334272</v>
      </c>
      <c r="P914" s="62">
        <v>64686309</v>
      </c>
      <c r="Q914" s="62">
        <v>66665158</v>
      </c>
      <c r="R914" s="62">
        <v>75120008</v>
      </c>
      <c r="S914" s="62">
        <v>75842932</v>
      </c>
    </row>
    <row r="915" spans="1:19" ht="14.5" x14ac:dyDescent="0.35">
      <c r="A915" t="str">
        <f t="shared" si="24"/>
        <v>Burgenland93</v>
      </c>
      <c r="B915">
        <v>915</v>
      </c>
      <c r="C915" s="61" t="s">
        <v>25</v>
      </c>
      <c r="D915" s="61" t="s">
        <v>132</v>
      </c>
      <c r="E915" s="62">
        <v>302526</v>
      </c>
      <c r="F915" s="62">
        <v>434748</v>
      </c>
      <c r="G915" s="62">
        <v>381502</v>
      </c>
      <c r="H915" s="62">
        <v>167102</v>
      </c>
      <c r="I915" s="62">
        <v>166440</v>
      </c>
      <c r="J915" s="62">
        <v>302381</v>
      </c>
      <c r="K915" s="62">
        <v>429325</v>
      </c>
      <c r="L915" s="62">
        <v>289832</v>
      </c>
      <c r="M915" s="62">
        <v>212867</v>
      </c>
      <c r="N915" s="62">
        <v>359630</v>
      </c>
      <c r="O915" s="62">
        <v>141224</v>
      </c>
      <c r="P915" s="62">
        <v>329681</v>
      </c>
      <c r="Q915" s="62">
        <v>295353</v>
      </c>
      <c r="R915" s="62">
        <v>868941</v>
      </c>
      <c r="S915" s="62">
        <v>170585</v>
      </c>
    </row>
    <row r="916" spans="1:19" ht="14.5" x14ac:dyDescent="0.35">
      <c r="A916" t="str">
        <f t="shared" si="24"/>
        <v>Kärnten93</v>
      </c>
      <c r="B916">
        <v>916</v>
      </c>
      <c r="C916" s="61" t="s">
        <v>26</v>
      </c>
      <c r="D916" s="61" t="s">
        <v>132</v>
      </c>
      <c r="E916" s="62">
        <v>4909706</v>
      </c>
      <c r="F916" s="62">
        <v>5112108</v>
      </c>
      <c r="G916" s="62">
        <v>8026604</v>
      </c>
      <c r="H916" s="62">
        <v>8655571</v>
      </c>
      <c r="I916" s="62">
        <v>9089818</v>
      </c>
      <c r="J916" s="62">
        <v>14612043</v>
      </c>
      <c r="K916" s="62">
        <v>12037556</v>
      </c>
      <c r="L916" s="62">
        <v>18867301</v>
      </c>
      <c r="M916" s="62">
        <v>13860927</v>
      </c>
      <c r="N916" s="62">
        <v>17993317</v>
      </c>
      <c r="O916" s="62">
        <v>21258964</v>
      </c>
      <c r="P916" s="62">
        <v>29495056</v>
      </c>
      <c r="Q916" s="62">
        <v>22619382</v>
      </c>
      <c r="R916" s="62">
        <v>24622137</v>
      </c>
      <c r="S916" s="62">
        <v>23013094</v>
      </c>
    </row>
    <row r="917" spans="1:19" ht="14.5" x14ac:dyDescent="0.35">
      <c r="A917" t="str">
        <f t="shared" si="24"/>
        <v>Niederösterreich93</v>
      </c>
      <c r="B917">
        <v>917</v>
      </c>
      <c r="C917" s="61" t="s">
        <v>27</v>
      </c>
      <c r="D917" s="61" t="s">
        <v>132</v>
      </c>
      <c r="E917" s="62">
        <v>190037429</v>
      </c>
      <c r="F917" s="62">
        <v>185385353</v>
      </c>
      <c r="G917" s="62">
        <v>276649588</v>
      </c>
      <c r="H917" s="62">
        <v>319446151</v>
      </c>
      <c r="I917" s="62">
        <v>248750609</v>
      </c>
      <c r="J917" s="62">
        <v>306038729</v>
      </c>
      <c r="K917" s="62">
        <v>403657849</v>
      </c>
      <c r="L917" s="62">
        <v>400887421</v>
      </c>
      <c r="M917" s="62">
        <v>298672760</v>
      </c>
      <c r="N917" s="62">
        <v>317292950</v>
      </c>
      <c r="O917" s="62">
        <v>443106172</v>
      </c>
      <c r="P917" s="62">
        <v>544341942</v>
      </c>
      <c r="Q917" s="62">
        <v>535417272</v>
      </c>
      <c r="R917" s="62">
        <v>452325384</v>
      </c>
      <c r="S917" s="62">
        <v>406611468</v>
      </c>
    </row>
    <row r="918" spans="1:19" ht="14.5" x14ac:dyDescent="0.35">
      <c r="A918" t="str">
        <f t="shared" si="24"/>
        <v>Oberösterreich93</v>
      </c>
      <c r="B918">
        <v>918</v>
      </c>
      <c r="C918" s="61" t="s">
        <v>28</v>
      </c>
      <c r="D918" s="61" t="s">
        <v>132</v>
      </c>
      <c r="E918" s="62">
        <v>17473309</v>
      </c>
      <c r="F918" s="62">
        <v>12512749</v>
      </c>
      <c r="G918" s="62">
        <v>19365318</v>
      </c>
      <c r="H918" s="62">
        <v>20749494</v>
      </c>
      <c r="I918" s="62">
        <v>31737842</v>
      </c>
      <c r="J918" s="62">
        <v>13975118</v>
      </c>
      <c r="K918" s="62">
        <v>11131234</v>
      </c>
      <c r="L918" s="62">
        <v>15396735</v>
      </c>
      <c r="M918" s="62">
        <v>21752532</v>
      </c>
      <c r="N918" s="62">
        <v>29870000</v>
      </c>
      <c r="O918" s="62">
        <v>23877703</v>
      </c>
      <c r="P918" s="62">
        <v>25365112</v>
      </c>
      <c r="Q918" s="62">
        <v>25268596</v>
      </c>
      <c r="R918" s="62">
        <v>29178069</v>
      </c>
      <c r="S918" s="62">
        <v>27184238</v>
      </c>
    </row>
    <row r="919" spans="1:19" ht="14.5" x14ac:dyDescent="0.35">
      <c r="A919" t="str">
        <f t="shared" si="24"/>
        <v>Salzburg93</v>
      </c>
      <c r="B919">
        <v>919</v>
      </c>
      <c r="C919" s="61" t="s">
        <v>29</v>
      </c>
      <c r="D919" s="61" t="s">
        <v>132</v>
      </c>
      <c r="E919" s="62">
        <v>2231506</v>
      </c>
      <c r="F919" s="62">
        <v>2457342</v>
      </c>
      <c r="G919" s="62">
        <v>3354663</v>
      </c>
      <c r="H919" s="62">
        <v>3438350</v>
      </c>
      <c r="I919" s="62">
        <v>3198454</v>
      </c>
      <c r="J919" s="62">
        <v>3938698</v>
      </c>
      <c r="K919" s="62">
        <v>4256066</v>
      </c>
      <c r="L919" s="62">
        <v>7161620</v>
      </c>
      <c r="M919" s="62">
        <v>7121729</v>
      </c>
      <c r="N919" s="62">
        <v>4401262</v>
      </c>
      <c r="O919" s="62">
        <v>3395934</v>
      </c>
      <c r="P919" s="62">
        <v>5135189</v>
      </c>
      <c r="Q919" s="62">
        <v>5698169</v>
      </c>
      <c r="R919" s="62">
        <v>5620646</v>
      </c>
      <c r="S919" s="62">
        <v>4988341</v>
      </c>
    </row>
    <row r="920" spans="1:19" ht="14.5" x14ac:dyDescent="0.35">
      <c r="A920" t="str">
        <f t="shared" si="24"/>
        <v>Steiermark93</v>
      </c>
      <c r="B920">
        <v>920</v>
      </c>
      <c r="C920" s="61" t="s">
        <v>30</v>
      </c>
      <c r="D920" s="61" t="s">
        <v>132</v>
      </c>
      <c r="E920" s="62">
        <v>1433315</v>
      </c>
      <c r="F920" s="62">
        <v>2225737</v>
      </c>
      <c r="G920" s="62">
        <v>9329549</v>
      </c>
      <c r="H920" s="62">
        <v>1383645</v>
      </c>
      <c r="I920" s="62">
        <v>1009452</v>
      </c>
      <c r="J920" s="62">
        <v>610029</v>
      </c>
      <c r="K920" s="62">
        <v>717087</v>
      </c>
      <c r="L920" s="62">
        <v>1195476</v>
      </c>
      <c r="M920" s="62">
        <v>973377</v>
      </c>
      <c r="N920" s="62">
        <v>1885820</v>
      </c>
      <c r="O920" s="62">
        <v>1663934</v>
      </c>
      <c r="P920" s="62">
        <v>2597877</v>
      </c>
      <c r="Q920" s="62">
        <v>3035384</v>
      </c>
      <c r="R920" s="62">
        <v>7562378</v>
      </c>
      <c r="S920" s="62">
        <v>6440747</v>
      </c>
    </row>
    <row r="921" spans="1:19" ht="14.5" x14ac:dyDescent="0.35">
      <c r="A921" t="str">
        <f t="shared" si="24"/>
        <v>Tirol93</v>
      </c>
      <c r="B921">
        <v>921</v>
      </c>
      <c r="C921" s="61" t="s">
        <v>31</v>
      </c>
      <c r="D921" s="61" t="s">
        <v>132</v>
      </c>
      <c r="E921" s="62">
        <v>3043397</v>
      </c>
      <c r="F921" s="62">
        <v>3634471</v>
      </c>
      <c r="G921" s="62">
        <v>3284338</v>
      </c>
      <c r="H921" s="62">
        <v>5067838</v>
      </c>
      <c r="I921" s="62">
        <v>5759487</v>
      </c>
      <c r="J921" s="62">
        <v>4809023</v>
      </c>
      <c r="K921" s="62">
        <v>5786605</v>
      </c>
      <c r="L921" s="62">
        <v>7399411</v>
      </c>
      <c r="M921" s="62">
        <v>6007395</v>
      </c>
      <c r="N921" s="62">
        <v>5739204</v>
      </c>
      <c r="O921" s="62">
        <v>6313552</v>
      </c>
      <c r="P921" s="62">
        <v>7131896</v>
      </c>
      <c r="Q921" s="62">
        <v>8327910</v>
      </c>
      <c r="R921" s="62">
        <v>9287594</v>
      </c>
      <c r="S921" s="62">
        <v>11386180</v>
      </c>
    </row>
    <row r="922" spans="1:19" ht="14.5" x14ac:dyDescent="0.35">
      <c r="A922" t="str">
        <f t="shared" si="24"/>
        <v>Vorarlberg93</v>
      </c>
      <c r="B922">
        <v>922</v>
      </c>
      <c r="C922" s="61" t="s">
        <v>32</v>
      </c>
      <c r="D922" s="61" t="s">
        <v>132</v>
      </c>
      <c r="E922" s="62">
        <v>233312</v>
      </c>
      <c r="F922" s="62">
        <v>463409</v>
      </c>
      <c r="G922" s="62">
        <v>398357</v>
      </c>
      <c r="H922" s="62">
        <v>520956</v>
      </c>
      <c r="I922" s="62">
        <v>595295</v>
      </c>
      <c r="J922" s="62">
        <v>830196</v>
      </c>
      <c r="K922" s="62">
        <v>779700</v>
      </c>
      <c r="L922" s="62">
        <v>954132</v>
      </c>
      <c r="M922" s="62">
        <v>1256626</v>
      </c>
      <c r="N922" s="62">
        <v>1659309</v>
      </c>
      <c r="O922" s="62">
        <v>1745571</v>
      </c>
      <c r="P922" s="62">
        <v>2811637</v>
      </c>
      <c r="Q922" s="62">
        <v>3502232</v>
      </c>
      <c r="R922" s="62">
        <v>3609154</v>
      </c>
      <c r="S922" s="62">
        <v>3513342</v>
      </c>
    </row>
    <row r="923" spans="1:19" ht="14.5" x14ac:dyDescent="0.35">
      <c r="A923" t="str">
        <f t="shared" si="24"/>
        <v>Wien93</v>
      </c>
      <c r="B923">
        <v>923</v>
      </c>
      <c r="C923" s="61" t="s">
        <v>33</v>
      </c>
      <c r="D923" s="61" t="s">
        <v>132</v>
      </c>
      <c r="E923" s="62">
        <v>32427446</v>
      </c>
      <c r="F923" s="62">
        <v>53253807</v>
      </c>
      <c r="G923" s="62">
        <v>31938268</v>
      </c>
      <c r="H923" s="62">
        <v>9096735</v>
      </c>
      <c r="I923" s="62">
        <v>11310088</v>
      </c>
      <c r="J923" s="62">
        <v>13391462</v>
      </c>
      <c r="K923" s="62">
        <v>7220286</v>
      </c>
      <c r="L923" s="62">
        <v>5739087</v>
      </c>
      <c r="M923" s="62">
        <v>6162152</v>
      </c>
      <c r="N923" s="62">
        <v>17043866</v>
      </c>
      <c r="O923" s="62">
        <v>4962800</v>
      </c>
      <c r="P923" s="62">
        <v>5669616</v>
      </c>
      <c r="Q923" s="62">
        <v>6271878</v>
      </c>
      <c r="R923" s="62">
        <v>13408439</v>
      </c>
      <c r="S923" s="62">
        <v>18290681</v>
      </c>
    </row>
    <row r="924" spans="1:19" ht="14.5" x14ac:dyDescent="0.35">
      <c r="A924" t="str">
        <f t="shared" si="24"/>
        <v>Österreich93</v>
      </c>
      <c r="B924">
        <v>924</v>
      </c>
      <c r="C924" s="61" t="s">
        <v>34</v>
      </c>
      <c r="D924" s="61" t="s">
        <v>132</v>
      </c>
      <c r="E924" s="62">
        <v>252091946</v>
      </c>
      <c r="F924" s="62">
        <v>265479724</v>
      </c>
      <c r="G924" s="62">
        <v>352728187</v>
      </c>
      <c r="H924" s="62">
        <v>368525842</v>
      </c>
      <c r="I924" s="62">
        <v>311617485</v>
      </c>
      <c r="J924" s="62">
        <v>358507679</v>
      </c>
      <c r="K924" s="62">
        <v>446015708</v>
      </c>
      <c r="L924" s="62">
        <v>457891015</v>
      </c>
      <c r="M924" s="62">
        <v>356020365</v>
      </c>
      <c r="N924" s="62">
        <v>396245358</v>
      </c>
      <c r="O924" s="62">
        <v>506465854</v>
      </c>
      <c r="P924" s="62">
        <v>622878006</v>
      </c>
      <c r="Q924" s="62">
        <v>610436176</v>
      </c>
      <c r="R924" s="62">
        <v>546482742</v>
      </c>
      <c r="S924" s="62">
        <v>501598676</v>
      </c>
    </row>
    <row r="925" spans="1:19" ht="14.5" x14ac:dyDescent="0.35">
      <c r="A925" t="str">
        <f t="shared" si="24"/>
        <v>Burgenland94</v>
      </c>
      <c r="B925">
        <v>925</v>
      </c>
      <c r="C925" s="61" t="s">
        <v>25</v>
      </c>
      <c r="D925" s="61" t="s">
        <v>133</v>
      </c>
      <c r="E925" s="62">
        <v>20104143</v>
      </c>
      <c r="F925" s="62">
        <v>22927622</v>
      </c>
      <c r="G925" s="62">
        <v>31314936</v>
      </c>
      <c r="H925" s="62">
        <v>28625645</v>
      </c>
      <c r="I925" s="62">
        <v>28354511</v>
      </c>
      <c r="J925" s="62">
        <v>35629517</v>
      </c>
      <c r="K925" s="62">
        <v>30689102</v>
      </c>
      <c r="L925" s="62">
        <v>33541202</v>
      </c>
      <c r="M925" s="62">
        <v>29594406</v>
      </c>
      <c r="N925" s="62">
        <v>27225956</v>
      </c>
      <c r="O925" s="62">
        <v>22698321</v>
      </c>
      <c r="P925" s="62">
        <v>25943922</v>
      </c>
      <c r="Q925" s="62">
        <v>40628342</v>
      </c>
      <c r="R925" s="62">
        <v>50507077</v>
      </c>
      <c r="S925" s="62">
        <v>37331396</v>
      </c>
    </row>
    <row r="926" spans="1:19" ht="14.5" x14ac:dyDescent="0.35">
      <c r="A926" t="str">
        <f t="shared" si="24"/>
        <v>Kärnten94</v>
      </c>
      <c r="B926">
        <v>926</v>
      </c>
      <c r="C926" s="61" t="s">
        <v>26</v>
      </c>
      <c r="D926" s="61" t="s">
        <v>133</v>
      </c>
      <c r="E926" s="62">
        <v>96788746</v>
      </c>
      <c r="F926" s="62">
        <v>111218086</v>
      </c>
      <c r="G926" s="62">
        <v>120643780</v>
      </c>
      <c r="H926" s="62">
        <v>109306276</v>
      </c>
      <c r="I926" s="62">
        <v>124864553</v>
      </c>
      <c r="J926" s="62">
        <v>142714668</v>
      </c>
      <c r="K926" s="62">
        <v>146614590</v>
      </c>
      <c r="L926" s="62">
        <v>149257696</v>
      </c>
      <c r="M926" s="62">
        <v>144247158</v>
      </c>
      <c r="N926" s="62">
        <v>139612858</v>
      </c>
      <c r="O926" s="62">
        <v>116320878</v>
      </c>
      <c r="P926" s="62">
        <v>115494158</v>
      </c>
      <c r="Q926" s="62">
        <v>115137682</v>
      </c>
      <c r="R926" s="62">
        <v>102946053</v>
      </c>
      <c r="S926" s="62">
        <v>101009394</v>
      </c>
    </row>
    <row r="927" spans="1:19" ht="14.5" x14ac:dyDescent="0.35">
      <c r="A927" t="str">
        <f t="shared" si="24"/>
        <v>Niederösterreich94</v>
      </c>
      <c r="B927">
        <v>927</v>
      </c>
      <c r="C927" s="61" t="s">
        <v>27</v>
      </c>
      <c r="D927" s="61" t="s">
        <v>133</v>
      </c>
      <c r="E927" s="62">
        <v>286233091</v>
      </c>
      <c r="F927" s="62">
        <v>337377821</v>
      </c>
      <c r="G927" s="62">
        <v>378988989</v>
      </c>
      <c r="H927" s="62">
        <v>399854154</v>
      </c>
      <c r="I927" s="62">
        <v>389825401</v>
      </c>
      <c r="J927" s="62">
        <v>330384052</v>
      </c>
      <c r="K927" s="62">
        <v>346031768</v>
      </c>
      <c r="L927" s="62">
        <v>356105156</v>
      </c>
      <c r="M927" s="62">
        <v>344070372</v>
      </c>
      <c r="N927" s="62">
        <v>321580308</v>
      </c>
      <c r="O927" s="62">
        <v>283127847</v>
      </c>
      <c r="P927" s="62">
        <v>296887098</v>
      </c>
      <c r="Q927" s="62">
        <v>390967920</v>
      </c>
      <c r="R927" s="62">
        <v>364798330</v>
      </c>
      <c r="S927" s="62">
        <v>325646484</v>
      </c>
    </row>
    <row r="928" spans="1:19" ht="14.5" x14ac:dyDescent="0.35">
      <c r="A928" t="str">
        <f t="shared" si="24"/>
        <v>Oberösterreich94</v>
      </c>
      <c r="B928">
        <v>928</v>
      </c>
      <c r="C928" s="61" t="s">
        <v>28</v>
      </c>
      <c r="D928" s="61" t="s">
        <v>133</v>
      </c>
      <c r="E928" s="62">
        <v>453183546</v>
      </c>
      <c r="F928" s="62">
        <v>472547863</v>
      </c>
      <c r="G928" s="62">
        <v>407523812</v>
      </c>
      <c r="H928" s="62">
        <v>369433089</v>
      </c>
      <c r="I928" s="62">
        <v>387167282</v>
      </c>
      <c r="J928" s="62">
        <v>421168305</v>
      </c>
      <c r="K928" s="62">
        <v>433809252</v>
      </c>
      <c r="L928" s="62">
        <v>485015090</v>
      </c>
      <c r="M928" s="62">
        <v>503174429</v>
      </c>
      <c r="N928" s="62">
        <v>511095391</v>
      </c>
      <c r="O928" s="62">
        <v>565174542</v>
      </c>
      <c r="P928" s="62">
        <v>640718325</v>
      </c>
      <c r="Q928" s="62">
        <v>686459865</v>
      </c>
      <c r="R928" s="62">
        <v>653172909</v>
      </c>
      <c r="S928" s="62">
        <v>598910729</v>
      </c>
    </row>
    <row r="929" spans="1:19" ht="14.5" x14ac:dyDescent="0.35">
      <c r="A929" t="str">
        <f t="shared" si="24"/>
        <v>Salzburg94</v>
      </c>
      <c r="B929">
        <v>929</v>
      </c>
      <c r="C929" s="61" t="s">
        <v>29</v>
      </c>
      <c r="D929" s="61" t="s">
        <v>133</v>
      </c>
      <c r="E929" s="62">
        <v>139451764</v>
      </c>
      <c r="F929" s="62">
        <v>139873893</v>
      </c>
      <c r="G929" s="62">
        <v>156829718</v>
      </c>
      <c r="H929" s="62">
        <v>139951591</v>
      </c>
      <c r="I929" s="62">
        <v>141479136</v>
      </c>
      <c r="J929" s="62">
        <v>143772074</v>
      </c>
      <c r="K929" s="62">
        <v>153846397</v>
      </c>
      <c r="L929" s="62">
        <v>166320744</v>
      </c>
      <c r="M929" s="62">
        <v>173625331</v>
      </c>
      <c r="N929" s="62">
        <v>159453193</v>
      </c>
      <c r="O929" s="62">
        <v>144110516</v>
      </c>
      <c r="P929" s="62">
        <v>136246930</v>
      </c>
      <c r="Q929" s="62">
        <v>151219833</v>
      </c>
      <c r="R929" s="62">
        <v>155938236</v>
      </c>
      <c r="S929" s="62">
        <v>150996200</v>
      </c>
    </row>
    <row r="930" spans="1:19" ht="14.5" x14ac:dyDescent="0.35">
      <c r="A930" t="str">
        <f t="shared" si="24"/>
        <v>Steiermark94</v>
      </c>
      <c r="B930">
        <v>930</v>
      </c>
      <c r="C930" s="61" t="s">
        <v>30</v>
      </c>
      <c r="D930" s="61" t="s">
        <v>133</v>
      </c>
      <c r="E930" s="62">
        <v>156798129</v>
      </c>
      <c r="F930" s="62">
        <v>169244991</v>
      </c>
      <c r="G930" s="62">
        <v>162633802</v>
      </c>
      <c r="H930" s="62">
        <v>161564518</v>
      </c>
      <c r="I930" s="62">
        <v>177771675</v>
      </c>
      <c r="J930" s="62">
        <v>195375137</v>
      </c>
      <c r="K930" s="62">
        <v>197740249</v>
      </c>
      <c r="L930" s="62">
        <v>190021830</v>
      </c>
      <c r="M930" s="62">
        <v>220748414</v>
      </c>
      <c r="N930" s="62">
        <v>192914129</v>
      </c>
      <c r="O930" s="62">
        <v>179838300</v>
      </c>
      <c r="P930" s="62">
        <v>191592626</v>
      </c>
      <c r="Q930" s="62">
        <v>208512313</v>
      </c>
      <c r="R930" s="62">
        <v>211388009</v>
      </c>
      <c r="S930" s="62">
        <v>210827564</v>
      </c>
    </row>
    <row r="931" spans="1:19" ht="14.5" x14ac:dyDescent="0.35">
      <c r="A931" t="str">
        <f t="shared" si="24"/>
        <v>Tirol94</v>
      </c>
      <c r="B931">
        <v>931</v>
      </c>
      <c r="C931" s="61" t="s">
        <v>31</v>
      </c>
      <c r="D931" s="61" t="s">
        <v>133</v>
      </c>
      <c r="E931" s="62">
        <v>143193683</v>
      </c>
      <c r="F931" s="62">
        <v>155395749</v>
      </c>
      <c r="G931" s="62">
        <v>143306462</v>
      </c>
      <c r="H931" s="62">
        <v>183961704</v>
      </c>
      <c r="I931" s="62">
        <v>197130262</v>
      </c>
      <c r="J931" s="62">
        <v>207500251</v>
      </c>
      <c r="K931" s="62">
        <v>208924529</v>
      </c>
      <c r="L931" s="62">
        <v>207892055</v>
      </c>
      <c r="M931" s="62">
        <v>224644844</v>
      </c>
      <c r="N931" s="62">
        <v>208053302</v>
      </c>
      <c r="O931" s="62">
        <v>186116240</v>
      </c>
      <c r="P931" s="62">
        <v>187034475</v>
      </c>
      <c r="Q931" s="62">
        <v>211463638</v>
      </c>
      <c r="R931" s="62">
        <v>191765661</v>
      </c>
      <c r="S931" s="62">
        <v>176224855</v>
      </c>
    </row>
    <row r="932" spans="1:19" ht="14.5" x14ac:dyDescent="0.35">
      <c r="A932" t="str">
        <f t="shared" si="24"/>
        <v>Vorarlberg94</v>
      </c>
      <c r="B932">
        <v>932</v>
      </c>
      <c r="C932" s="61" t="s">
        <v>32</v>
      </c>
      <c r="D932" s="61" t="s">
        <v>133</v>
      </c>
      <c r="E932" s="62">
        <v>626126392</v>
      </c>
      <c r="F932" s="62">
        <v>596041091</v>
      </c>
      <c r="G932" s="62">
        <v>446198904</v>
      </c>
      <c r="H932" s="62">
        <v>472860341</v>
      </c>
      <c r="I932" s="62">
        <v>526651108</v>
      </c>
      <c r="J932" s="62">
        <v>499267426</v>
      </c>
      <c r="K932" s="62">
        <v>383287127</v>
      </c>
      <c r="L932" s="62">
        <v>409974489</v>
      </c>
      <c r="M932" s="62">
        <v>418075015</v>
      </c>
      <c r="N932" s="62">
        <v>550589473</v>
      </c>
      <c r="O932" s="62">
        <v>524833672</v>
      </c>
      <c r="P932" s="62">
        <v>574265755</v>
      </c>
      <c r="Q932" s="62">
        <v>614392393</v>
      </c>
      <c r="R932" s="62">
        <v>606095526</v>
      </c>
      <c r="S932" s="62">
        <v>591684300</v>
      </c>
    </row>
    <row r="933" spans="1:19" ht="14.5" x14ac:dyDescent="0.35">
      <c r="A933" t="str">
        <f t="shared" si="24"/>
        <v>Wien94</v>
      </c>
      <c r="B933">
        <v>933</v>
      </c>
      <c r="C933" s="61" t="s">
        <v>33</v>
      </c>
      <c r="D933" s="61" t="s">
        <v>133</v>
      </c>
      <c r="E933" s="62">
        <v>80021983</v>
      </c>
      <c r="F933" s="62">
        <v>99640180</v>
      </c>
      <c r="G933" s="62">
        <v>102755744</v>
      </c>
      <c r="H933" s="62">
        <v>104313160</v>
      </c>
      <c r="I933" s="62">
        <v>111001041</v>
      </c>
      <c r="J933" s="62">
        <v>118689497</v>
      </c>
      <c r="K933" s="62">
        <v>123686504</v>
      </c>
      <c r="L933" s="62">
        <v>109015429</v>
      </c>
      <c r="M933" s="62">
        <v>114540147</v>
      </c>
      <c r="N933" s="62">
        <v>110350506</v>
      </c>
      <c r="O933" s="62">
        <v>85358206</v>
      </c>
      <c r="P933" s="62">
        <v>96070733</v>
      </c>
      <c r="Q933" s="62">
        <v>113105403</v>
      </c>
      <c r="R933" s="62">
        <v>133208185</v>
      </c>
      <c r="S933" s="62">
        <v>114205875</v>
      </c>
    </row>
    <row r="934" spans="1:19" ht="14.5" x14ac:dyDescent="0.35">
      <c r="A934" t="str">
        <f t="shared" si="24"/>
        <v>Österreich94</v>
      </c>
      <c r="B934">
        <v>934</v>
      </c>
      <c r="C934" s="61" t="s">
        <v>34</v>
      </c>
      <c r="D934" s="61" t="s">
        <v>133</v>
      </c>
      <c r="E934" s="62">
        <v>2001901477</v>
      </c>
      <c r="F934" s="62">
        <v>2104267296</v>
      </c>
      <c r="G934" s="62">
        <v>1950196147</v>
      </c>
      <c r="H934" s="62">
        <v>1969870478</v>
      </c>
      <c r="I934" s="62">
        <v>2084244969</v>
      </c>
      <c r="J934" s="62">
        <v>2094500927</v>
      </c>
      <c r="K934" s="62">
        <v>2024629518</v>
      </c>
      <c r="L934" s="62">
        <v>2107143691</v>
      </c>
      <c r="M934" s="62">
        <v>2172720116</v>
      </c>
      <c r="N934" s="62">
        <v>2220875116</v>
      </c>
      <c r="O934" s="62">
        <v>2107578522</v>
      </c>
      <c r="P934" s="62">
        <v>2264254022</v>
      </c>
      <c r="Q934" s="62">
        <v>2531887389</v>
      </c>
      <c r="R934" s="62">
        <v>2469819986</v>
      </c>
      <c r="S934" s="62">
        <v>2306836797</v>
      </c>
    </row>
    <row r="935" spans="1:19" ht="14.5" x14ac:dyDescent="0.35">
      <c r="A935" t="str">
        <f t="shared" si="24"/>
        <v>Burgenland95</v>
      </c>
      <c r="B935">
        <v>935</v>
      </c>
      <c r="C935" s="61" t="s">
        <v>25</v>
      </c>
      <c r="D935" s="61" t="s">
        <v>134</v>
      </c>
      <c r="E935" s="62">
        <v>2148872</v>
      </c>
      <c r="F935" s="62">
        <v>2470215</v>
      </c>
      <c r="G935" s="62">
        <v>2106228</v>
      </c>
      <c r="H935" s="62">
        <v>2801621</v>
      </c>
      <c r="I935" s="62">
        <v>3744580</v>
      </c>
      <c r="J935" s="62">
        <v>4062117</v>
      </c>
      <c r="K935" s="62">
        <v>4622441</v>
      </c>
      <c r="L935" s="62">
        <v>4034799</v>
      </c>
      <c r="M935" s="62">
        <v>4333827</v>
      </c>
      <c r="N935" s="62">
        <v>4822321</v>
      </c>
      <c r="O935" s="62">
        <v>4543818</v>
      </c>
      <c r="P935" s="62">
        <v>5209835</v>
      </c>
      <c r="Q935" s="62">
        <v>7561761</v>
      </c>
      <c r="R935" s="62">
        <v>6492167</v>
      </c>
      <c r="S935" s="62">
        <v>6166425</v>
      </c>
    </row>
    <row r="936" spans="1:19" ht="14.5" x14ac:dyDescent="0.35">
      <c r="A936" t="str">
        <f t="shared" si="24"/>
        <v>Kärnten95</v>
      </c>
      <c r="B936">
        <v>936</v>
      </c>
      <c r="C936" s="61" t="s">
        <v>26</v>
      </c>
      <c r="D936" s="61" t="s">
        <v>134</v>
      </c>
      <c r="E936" s="62">
        <v>25554323</v>
      </c>
      <c r="F936" s="62">
        <v>26918685</v>
      </c>
      <c r="G936" s="62">
        <v>27052730</v>
      </c>
      <c r="H936" s="62">
        <v>13970029</v>
      </c>
      <c r="I936" s="62">
        <v>15212798</v>
      </c>
      <c r="J936" s="62">
        <v>17194799</v>
      </c>
      <c r="K936" s="62">
        <v>19339825</v>
      </c>
      <c r="L936" s="62">
        <v>18481240</v>
      </c>
      <c r="M936" s="62">
        <v>22208833</v>
      </c>
      <c r="N936" s="62">
        <v>25934648</v>
      </c>
      <c r="O936" s="62">
        <v>19050949</v>
      </c>
      <c r="P936" s="62">
        <v>23811162</v>
      </c>
      <c r="Q936" s="62">
        <v>33512205</v>
      </c>
      <c r="R936" s="62">
        <v>27216735</v>
      </c>
      <c r="S936" s="62">
        <v>24248583</v>
      </c>
    </row>
    <row r="937" spans="1:19" ht="14.5" x14ac:dyDescent="0.35">
      <c r="A937" t="str">
        <f t="shared" si="24"/>
        <v>Niederösterreich95</v>
      </c>
      <c r="B937">
        <v>937</v>
      </c>
      <c r="C937" s="61" t="s">
        <v>27</v>
      </c>
      <c r="D937" s="61" t="s">
        <v>134</v>
      </c>
      <c r="E937" s="62">
        <v>474806900</v>
      </c>
      <c r="F937" s="62">
        <v>430502560</v>
      </c>
      <c r="G937" s="62">
        <v>396986299</v>
      </c>
      <c r="H937" s="62">
        <v>368732811</v>
      </c>
      <c r="I937" s="62">
        <v>374208153</v>
      </c>
      <c r="J937" s="62">
        <v>386706692</v>
      </c>
      <c r="K937" s="62">
        <v>427218213</v>
      </c>
      <c r="L937" s="62">
        <v>452826340</v>
      </c>
      <c r="M937" s="62">
        <v>598286901</v>
      </c>
      <c r="N937" s="62">
        <v>334422192</v>
      </c>
      <c r="O937" s="62">
        <v>223278460</v>
      </c>
      <c r="P937" s="62">
        <v>254246609</v>
      </c>
      <c r="Q937" s="62">
        <v>308375516</v>
      </c>
      <c r="R937" s="62">
        <v>382930440</v>
      </c>
      <c r="S937" s="62">
        <v>357876926</v>
      </c>
    </row>
    <row r="938" spans="1:19" ht="14.5" x14ac:dyDescent="0.35">
      <c r="A938" t="str">
        <f t="shared" si="24"/>
        <v>Oberösterreich95</v>
      </c>
      <c r="B938">
        <v>938</v>
      </c>
      <c r="C938" s="61" t="s">
        <v>28</v>
      </c>
      <c r="D938" s="61" t="s">
        <v>134</v>
      </c>
      <c r="E938" s="62">
        <v>190585305</v>
      </c>
      <c r="F938" s="62">
        <v>220213463</v>
      </c>
      <c r="G938" s="62">
        <v>212945474</v>
      </c>
      <c r="H938" s="62">
        <v>194978439</v>
      </c>
      <c r="I938" s="62">
        <v>212701413</v>
      </c>
      <c r="J938" s="62">
        <v>217261179</v>
      </c>
      <c r="K938" s="62">
        <v>202305627</v>
      </c>
      <c r="L938" s="62">
        <v>229005151</v>
      </c>
      <c r="M938" s="62">
        <v>241691023</v>
      </c>
      <c r="N938" s="62">
        <v>254324725</v>
      </c>
      <c r="O938" s="62">
        <v>214043019</v>
      </c>
      <c r="P938" s="62">
        <v>238271986</v>
      </c>
      <c r="Q938" s="62">
        <v>279923563</v>
      </c>
      <c r="R938" s="62">
        <v>284873239</v>
      </c>
      <c r="S938" s="62">
        <v>264936846</v>
      </c>
    </row>
    <row r="939" spans="1:19" ht="14.5" x14ac:dyDescent="0.35">
      <c r="A939" t="str">
        <f t="shared" si="24"/>
        <v>Salzburg95</v>
      </c>
      <c r="B939">
        <v>939</v>
      </c>
      <c r="C939" s="61" t="s">
        <v>29</v>
      </c>
      <c r="D939" s="61" t="s">
        <v>134</v>
      </c>
      <c r="E939" s="62">
        <v>215965865</v>
      </c>
      <c r="F939" s="62">
        <v>238691954</v>
      </c>
      <c r="G939" s="62">
        <v>219424139</v>
      </c>
      <c r="H939" s="62">
        <v>244972000</v>
      </c>
      <c r="I939" s="62">
        <v>246302535</v>
      </c>
      <c r="J939" s="62">
        <v>236480040</v>
      </c>
      <c r="K939" s="62">
        <v>228181090</v>
      </c>
      <c r="L939" s="62">
        <v>238135249</v>
      </c>
      <c r="M939" s="62">
        <v>246305672</v>
      </c>
      <c r="N939" s="62">
        <v>271260139</v>
      </c>
      <c r="O939" s="62">
        <v>214663154</v>
      </c>
      <c r="P939" s="62">
        <v>221463403</v>
      </c>
      <c r="Q939" s="62">
        <v>322212261</v>
      </c>
      <c r="R939" s="62">
        <v>335661975</v>
      </c>
      <c r="S939" s="62">
        <v>280887275</v>
      </c>
    </row>
    <row r="940" spans="1:19" ht="14.5" x14ac:dyDescent="0.35">
      <c r="A940" t="str">
        <f t="shared" si="24"/>
        <v>Steiermark95</v>
      </c>
      <c r="B940">
        <v>940</v>
      </c>
      <c r="C940" s="61" t="s">
        <v>30</v>
      </c>
      <c r="D940" s="61" t="s">
        <v>134</v>
      </c>
      <c r="E940" s="62">
        <v>27859441</v>
      </c>
      <c r="F940" s="62">
        <v>26635940</v>
      </c>
      <c r="G940" s="62">
        <v>23267828</v>
      </c>
      <c r="H940" s="62">
        <v>25516287</v>
      </c>
      <c r="I940" s="62">
        <v>28163927</v>
      </c>
      <c r="J940" s="62">
        <v>36764502</v>
      </c>
      <c r="K940" s="62">
        <v>25007196</v>
      </c>
      <c r="L940" s="62">
        <v>24284616</v>
      </c>
      <c r="M940" s="62">
        <v>26105975</v>
      </c>
      <c r="N940" s="62">
        <v>30225958</v>
      </c>
      <c r="O940" s="62">
        <v>35694676</v>
      </c>
      <c r="P940" s="62">
        <v>49250106</v>
      </c>
      <c r="Q940" s="62">
        <v>69615700</v>
      </c>
      <c r="R940" s="62">
        <v>41334685</v>
      </c>
      <c r="S940" s="62">
        <v>33773558</v>
      </c>
    </row>
    <row r="941" spans="1:19" ht="14.5" x14ac:dyDescent="0.35">
      <c r="A941" t="str">
        <f t="shared" si="24"/>
        <v>Tirol95</v>
      </c>
      <c r="B941">
        <v>941</v>
      </c>
      <c r="C941" s="61" t="s">
        <v>31</v>
      </c>
      <c r="D941" s="61" t="s">
        <v>134</v>
      </c>
      <c r="E941" s="62">
        <v>43706313</v>
      </c>
      <c r="F941" s="62">
        <v>104241128</v>
      </c>
      <c r="G941" s="62">
        <v>49583593</v>
      </c>
      <c r="H941" s="62">
        <v>52134125</v>
      </c>
      <c r="I941" s="62">
        <v>60635058</v>
      </c>
      <c r="J941" s="62">
        <v>51499008</v>
      </c>
      <c r="K941" s="62">
        <v>66245150</v>
      </c>
      <c r="L941" s="62">
        <v>72899502</v>
      </c>
      <c r="M941" s="62">
        <v>77231912</v>
      </c>
      <c r="N941" s="62">
        <v>93565264</v>
      </c>
      <c r="O941" s="62">
        <v>77678010</v>
      </c>
      <c r="P941" s="62">
        <v>101288272</v>
      </c>
      <c r="Q941" s="62">
        <v>113565560</v>
      </c>
      <c r="R941" s="62">
        <v>86624688</v>
      </c>
      <c r="S941" s="62">
        <v>92894747</v>
      </c>
    </row>
    <row r="942" spans="1:19" ht="14.5" x14ac:dyDescent="0.35">
      <c r="A942" t="str">
        <f t="shared" si="24"/>
        <v>Vorarlberg95</v>
      </c>
      <c r="B942">
        <v>942</v>
      </c>
      <c r="C942" s="61" t="s">
        <v>32</v>
      </c>
      <c r="D942" s="61" t="s">
        <v>134</v>
      </c>
      <c r="E942" s="62">
        <v>92834663</v>
      </c>
      <c r="F942" s="62">
        <v>69753834</v>
      </c>
      <c r="G942" s="62">
        <v>58793297</v>
      </c>
      <c r="H942" s="62">
        <v>70422596</v>
      </c>
      <c r="I942" s="62">
        <v>74829117</v>
      </c>
      <c r="J942" s="62">
        <v>87048192</v>
      </c>
      <c r="K942" s="62">
        <v>94726767</v>
      </c>
      <c r="L942" s="62">
        <v>103294258</v>
      </c>
      <c r="M942" s="62">
        <v>103586192</v>
      </c>
      <c r="N942" s="62">
        <v>134307088</v>
      </c>
      <c r="O942" s="62">
        <v>106097651</v>
      </c>
      <c r="P942" s="62">
        <v>110647843</v>
      </c>
      <c r="Q942" s="62">
        <v>156816344</v>
      </c>
      <c r="R942" s="62">
        <v>160743839</v>
      </c>
      <c r="S942" s="62">
        <v>161224634</v>
      </c>
    </row>
    <row r="943" spans="1:19" ht="14.5" x14ac:dyDescent="0.35">
      <c r="A943" t="str">
        <f t="shared" si="24"/>
        <v>Wien95</v>
      </c>
      <c r="B943">
        <v>943</v>
      </c>
      <c r="C943" s="61" t="s">
        <v>33</v>
      </c>
      <c r="D943" s="61" t="s">
        <v>134</v>
      </c>
      <c r="E943" s="62">
        <v>50379215</v>
      </c>
      <c r="F943" s="62">
        <v>59240019</v>
      </c>
      <c r="G943" s="62">
        <v>70209552</v>
      </c>
      <c r="H943" s="62">
        <v>60583520</v>
      </c>
      <c r="I943" s="62">
        <v>63779197</v>
      </c>
      <c r="J943" s="62">
        <v>65250732</v>
      </c>
      <c r="K943" s="62">
        <v>57229429</v>
      </c>
      <c r="L943" s="62">
        <v>62450818</v>
      </c>
      <c r="M943" s="62">
        <v>67791489</v>
      </c>
      <c r="N943" s="62">
        <v>58456624</v>
      </c>
      <c r="O943" s="62">
        <v>60509225</v>
      </c>
      <c r="P943" s="62">
        <v>67882599</v>
      </c>
      <c r="Q943" s="62">
        <v>65230806</v>
      </c>
      <c r="R943" s="62">
        <v>54243852</v>
      </c>
      <c r="S943" s="62">
        <v>61501023</v>
      </c>
    </row>
    <row r="944" spans="1:19" ht="14.5" x14ac:dyDescent="0.35">
      <c r="A944" t="str">
        <f t="shared" si="24"/>
        <v>Österreich95</v>
      </c>
      <c r="B944">
        <v>944</v>
      </c>
      <c r="C944" s="61" t="s">
        <v>34</v>
      </c>
      <c r="D944" s="61" t="s">
        <v>134</v>
      </c>
      <c r="E944" s="62">
        <v>1123840897</v>
      </c>
      <c r="F944" s="62">
        <v>1178667798</v>
      </c>
      <c r="G944" s="62">
        <v>1060369140</v>
      </c>
      <c r="H944" s="62">
        <v>1034111428</v>
      </c>
      <c r="I944" s="62">
        <v>1079576778</v>
      </c>
      <c r="J944" s="62">
        <v>1102267261</v>
      </c>
      <c r="K944" s="62">
        <v>1124875738</v>
      </c>
      <c r="L944" s="62">
        <v>1205411973</v>
      </c>
      <c r="M944" s="62">
        <v>1387541824</v>
      </c>
      <c r="N944" s="62">
        <v>1207318959</v>
      </c>
      <c r="O944" s="62">
        <v>955558962</v>
      </c>
      <c r="P944" s="62">
        <v>1072071815</v>
      </c>
      <c r="Q944" s="62">
        <v>1356813716</v>
      </c>
      <c r="R944" s="62">
        <v>1380121620</v>
      </c>
      <c r="S944" s="62">
        <v>1283510017</v>
      </c>
    </row>
    <row r="945" spans="1:19" ht="14.5" x14ac:dyDescent="0.35">
      <c r="A945" t="str">
        <f t="shared" si="24"/>
        <v>Burgenland96</v>
      </c>
      <c r="B945">
        <v>945</v>
      </c>
      <c r="C945" s="61" t="s">
        <v>25</v>
      </c>
      <c r="D945" s="61" t="s">
        <v>135</v>
      </c>
      <c r="E945" s="62">
        <v>7636246</v>
      </c>
      <c r="F945" s="62">
        <v>7932286</v>
      </c>
      <c r="G945" s="62">
        <v>8445611</v>
      </c>
      <c r="H945" s="62">
        <v>9337695</v>
      </c>
      <c r="I945" s="62">
        <v>11178985</v>
      </c>
      <c r="J945" s="62">
        <v>11823433</v>
      </c>
      <c r="K945" s="62">
        <v>12058086</v>
      </c>
      <c r="L945" s="62">
        <v>12726888</v>
      </c>
      <c r="M945" s="62">
        <v>12001082</v>
      </c>
      <c r="N945" s="62">
        <v>12861278</v>
      </c>
      <c r="O945" s="62">
        <v>12817163</v>
      </c>
      <c r="P945" s="62">
        <v>15416220</v>
      </c>
      <c r="Q945" s="62">
        <v>16680059</v>
      </c>
      <c r="R945" s="62">
        <v>14909075</v>
      </c>
      <c r="S945" s="62">
        <v>14452125</v>
      </c>
    </row>
    <row r="946" spans="1:19" ht="14.5" x14ac:dyDescent="0.35">
      <c r="A946" t="str">
        <f t="shared" si="24"/>
        <v>Kärnten96</v>
      </c>
      <c r="B946">
        <v>946</v>
      </c>
      <c r="C946" s="61" t="s">
        <v>26</v>
      </c>
      <c r="D946" s="61" t="s">
        <v>135</v>
      </c>
      <c r="E946" s="62">
        <v>2321031</v>
      </c>
      <c r="F946" s="62">
        <v>2212523</v>
      </c>
      <c r="G946" s="62">
        <v>2173486</v>
      </c>
      <c r="H946" s="62">
        <v>2298483</v>
      </c>
      <c r="I946" s="62">
        <v>2422484</v>
      </c>
      <c r="J946" s="62">
        <v>2998183</v>
      </c>
      <c r="K946" s="62">
        <v>3128167</v>
      </c>
      <c r="L946" s="62">
        <v>5346060</v>
      </c>
      <c r="M946" s="62">
        <v>7202117</v>
      </c>
      <c r="N946" s="62">
        <v>5943226</v>
      </c>
      <c r="O946" s="62">
        <v>7219266</v>
      </c>
      <c r="P946" s="62">
        <v>10699926</v>
      </c>
      <c r="Q946" s="62">
        <v>13645615</v>
      </c>
      <c r="R946" s="62">
        <v>16104519</v>
      </c>
      <c r="S946" s="62">
        <v>20405757</v>
      </c>
    </row>
    <row r="947" spans="1:19" ht="14.5" x14ac:dyDescent="0.35">
      <c r="A947" t="str">
        <f t="shared" si="24"/>
        <v>Niederösterreich96</v>
      </c>
      <c r="B947">
        <v>947</v>
      </c>
      <c r="C947" s="61" t="s">
        <v>27</v>
      </c>
      <c r="D947" s="61" t="s">
        <v>135</v>
      </c>
      <c r="E947" s="62">
        <v>7658997</v>
      </c>
      <c r="F947" s="62">
        <v>9289266</v>
      </c>
      <c r="G947" s="62">
        <v>17117882</v>
      </c>
      <c r="H947" s="62">
        <v>14115930</v>
      </c>
      <c r="I947" s="62">
        <v>15101128</v>
      </c>
      <c r="J947" s="62">
        <v>16472488</v>
      </c>
      <c r="K947" s="62">
        <v>14474479</v>
      </c>
      <c r="L947" s="62">
        <v>17581692</v>
      </c>
      <c r="M947" s="62">
        <v>24838613</v>
      </c>
      <c r="N947" s="62">
        <v>14394340</v>
      </c>
      <c r="O947" s="62">
        <v>13182289</v>
      </c>
      <c r="P947" s="62">
        <v>15416106</v>
      </c>
      <c r="Q947" s="62">
        <v>19842436</v>
      </c>
      <c r="R947" s="62">
        <v>15728269</v>
      </c>
      <c r="S947" s="62">
        <v>21549573</v>
      </c>
    </row>
    <row r="948" spans="1:19" ht="14.5" x14ac:dyDescent="0.35">
      <c r="A948" t="str">
        <f t="shared" si="24"/>
        <v>Oberösterreich96</v>
      </c>
      <c r="B948">
        <v>948</v>
      </c>
      <c r="C948" s="61" t="s">
        <v>28</v>
      </c>
      <c r="D948" s="61" t="s">
        <v>135</v>
      </c>
      <c r="E948" s="62">
        <v>113343056</v>
      </c>
      <c r="F948" s="62">
        <v>117136382</v>
      </c>
      <c r="G948" s="62">
        <v>121843006</v>
      </c>
      <c r="H948" s="62">
        <v>114600857</v>
      </c>
      <c r="I948" s="62">
        <v>111088791</v>
      </c>
      <c r="J948" s="62">
        <v>122996807</v>
      </c>
      <c r="K948" s="62">
        <v>113946347</v>
      </c>
      <c r="L948" s="62">
        <v>117505598</v>
      </c>
      <c r="M948" s="62">
        <v>120019590</v>
      </c>
      <c r="N948" s="62">
        <v>117709941</v>
      </c>
      <c r="O948" s="62">
        <v>104003327</v>
      </c>
      <c r="P948" s="62">
        <v>119562669</v>
      </c>
      <c r="Q948" s="62">
        <v>123017624</v>
      </c>
      <c r="R948" s="62">
        <v>121980389</v>
      </c>
      <c r="S948" s="62">
        <v>123987034</v>
      </c>
    </row>
    <row r="949" spans="1:19" ht="14.5" x14ac:dyDescent="0.35">
      <c r="A949" t="str">
        <f t="shared" si="24"/>
        <v>Salzburg96</v>
      </c>
      <c r="B949">
        <v>949</v>
      </c>
      <c r="C949" s="61" t="s">
        <v>29</v>
      </c>
      <c r="D949" s="61" t="s">
        <v>135</v>
      </c>
      <c r="E949" s="62">
        <v>3958817</v>
      </c>
      <c r="F949" s="62">
        <v>4513923</v>
      </c>
      <c r="G949" s="62">
        <v>4959228</v>
      </c>
      <c r="H949" s="62">
        <v>5397965</v>
      </c>
      <c r="I949" s="62">
        <v>5650016</v>
      </c>
      <c r="J949" s="62">
        <v>6196564</v>
      </c>
      <c r="K949" s="62">
        <v>6757241</v>
      </c>
      <c r="L949" s="62">
        <v>6659179</v>
      </c>
      <c r="M949" s="62">
        <v>6927822</v>
      </c>
      <c r="N949" s="62">
        <v>6735156</v>
      </c>
      <c r="O949" s="62">
        <v>9613771</v>
      </c>
      <c r="P949" s="62">
        <v>11626680</v>
      </c>
      <c r="Q949" s="62">
        <v>13678181</v>
      </c>
      <c r="R949" s="62">
        <v>18174702</v>
      </c>
      <c r="S949" s="62">
        <v>20247112</v>
      </c>
    </row>
    <row r="950" spans="1:19" ht="14.5" x14ac:dyDescent="0.35">
      <c r="A950" t="str">
        <f t="shared" si="24"/>
        <v>Steiermark96</v>
      </c>
      <c r="B950">
        <v>950</v>
      </c>
      <c r="C950" s="61" t="s">
        <v>30</v>
      </c>
      <c r="D950" s="61" t="s">
        <v>135</v>
      </c>
      <c r="E950" s="62">
        <v>2476406</v>
      </c>
      <c r="F950" s="62">
        <v>3592307</v>
      </c>
      <c r="G950" s="62">
        <v>4279577</v>
      </c>
      <c r="H950" s="62">
        <v>3823110</v>
      </c>
      <c r="I950" s="62">
        <v>4450282</v>
      </c>
      <c r="J950" s="62">
        <v>4574775</v>
      </c>
      <c r="K950" s="62">
        <v>5199925</v>
      </c>
      <c r="L950" s="62">
        <v>5563020</v>
      </c>
      <c r="M950" s="62">
        <v>6958259</v>
      </c>
      <c r="N950" s="62">
        <v>6033399</v>
      </c>
      <c r="O950" s="62">
        <v>6291210</v>
      </c>
      <c r="P950" s="62">
        <v>6193619</v>
      </c>
      <c r="Q950" s="62">
        <v>8480697</v>
      </c>
      <c r="R950" s="62">
        <v>8040220</v>
      </c>
      <c r="S950" s="62">
        <v>7207777</v>
      </c>
    </row>
    <row r="951" spans="1:19" ht="14.5" x14ac:dyDescent="0.35">
      <c r="A951" t="str">
        <f t="shared" si="24"/>
        <v>Tirol96</v>
      </c>
      <c r="B951">
        <v>951</v>
      </c>
      <c r="C951" s="61" t="s">
        <v>31</v>
      </c>
      <c r="D951" s="61" t="s">
        <v>135</v>
      </c>
      <c r="E951" s="62">
        <v>20218145</v>
      </c>
      <c r="F951" s="62">
        <v>26546682</v>
      </c>
      <c r="G951" s="62">
        <v>27180544</v>
      </c>
      <c r="H951" s="62">
        <v>30616813</v>
      </c>
      <c r="I951" s="62">
        <v>30895069</v>
      </c>
      <c r="J951" s="62">
        <v>27463119</v>
      </c>
      <c r="K951" s="62">
        <v>28782925</v>
      </c>
      <c r="L951" s="62">
        <v>25471314</v>
      </c>
      <c r="M951" s="62">
        <v>25830153</v>
      </c>
      <c r="N951" s="62">
        <v>22493643</v>
      </c>
      <c r="O951" s="62">
        <v>16967193</v>
      </c>
      <c r="P951" s="62">
        <v>17759170</v>
      </c>
      <c r="Q951" s="62">
        <v>16681211</v>
      </c>
      <c r="R951" s="62">
        <v>17162055</v>
      </c>
      <c r="S951" s="62">
        <v>16649475</v>
      </c>
    </row>
    <row r="952" spans="1:19" ht="14.5" x14ac:dyDescent="0.35">
      <c r="A952" t="str">
        <f t="shared" si="24"/>
        <v>Vorarlberg96</v>
      </c>
      <c r="B952">
        <v>952</v>
      </c>
      <c r="C952" s="61" t="s">
        <v>32</v>
      </c>
      <c r="D952" s="61" t="s">
        <v>135</v>
      </c>
      <c r="E952" s="62">
        <v>4812721</v>
      </c>
      <c r="F952" s="62">
        <v>5728935</v>
      </c>
      <c r="G952" s="62">
        <v>5664651</v>
      </c>
      <c r="H952" s="62">
        <v>5140656</v>
      </c>
      <c r="I952" s="62">
        <v>5147584</v>
      </c>
      <c r="J952" s="62">
        <v>4916928</v>
      </c>
      <c r="K952" s="62">
        <v>5169662</v>
      </c>
      <c r="L952" s="62">
        <v>6877681</v>
      </c>
      <c r="M952" s="62">
        <v>8840069</v>
      </c>
      <c r="N952" s="62">
        <v>6708387</v>
      </c>
      <c r="O952" s="62">
        <v>7926423</v>
      </c>
      <c r="P952" s="62">
        <v>9433833</v>
      </c>
      <c r="Q952" s="62">
        <v>9758685</v>
      </c>
      <c r="R952" s="62">
        <v>8400038</v>
      </c>
      <c r="S952" s="62">
        <v>7471871</v>
      </c>
    </row>
    <row r="953" spans="1:19" ht="14.5" x14ac:dyDescent="0.35">
      <c r="A953" t="str">
        <f t="shared" si="24"/>
        <v>Wien96</v>
      </c>
      <c r="B953">
        <v>953</v>
      </c>
      <c r="C953" s="61" t="s">
        <v>33</v>
      </c>
      <c r="D953" s="61" t="s">
        <v>135</v>
      </c>
      <c r="E953" s="62">
        <v>9716503</v>
      </c>
      <c r="F953" s="62">
        <v>14916668</v>
      </c>
      <c r="G953" s="62">
        <v>18190560</v>
      </c>
      <c r="H953" s="62">
        <v>16362236</v>
      </c>
      <c r="I953" s="62">
        <v>17159950</v>
      </c>
      <c r="J953" s="62">
        <v>17939411</v>
      </c>
      <c r="K953" s="62">
        <v>18107914</v>
      </c>
      <c r="L953" s="62">
        <v>19047622</v>
      </c>
      <c r="M953" s="62">
        <v>21335567</v>
      </c>
      <c r="N953" s="62">
        <v>23784434</v>
      </c>
      <c r="O953" s="62">
        <v>28670695</v>
      </c>
      <c r="P953" s="62">
        <v>34583435</v>
      </c>
      <c r="Q953" s="62">
        <v>45769646</v>
      </c>
      <c r="R953" s="62">
        <v>48981354</v>
      </c>
      <c r="S953" s="62">
        <v>47783623</v>
      </c>
    </row>
    <row r="954" spans="1:19" ht="14.5" x14ac:dyDescent="0.35">
      <c r="A954" t="str">
        <f t="shared" si="24"/>
        <v>Österreich96</v>
      </c>
      <c r="B954">
        <v>954</v>
      </c>
      <c r="C954" s="61" t="s">
        <v>34</v>
      </c>
      <c r="D954" s="61" t="s">
        <v>135</v>
      </c>
      <c r="E954" s="62">
        <v>172141922</v>
      </c>
      <c r="F954" s="62">
        <v>191868972</v>
      </c>
      <c r="G954" s="62">
        <v>209854545</v>
      </c>
      <c r="H954" s="62">
        <v>201693745</v>
      </c>
      <c r="I954" s="62">
        <v>203094289</v>
      </c>
      <c r="J954" s="62">
        <v>215381708</v>
      </c>
      <c r="K954" s="62">
        <v>207624746</v>
      </c>
      <c r="L954" s="62">
        <v>216779054</v>
      </c>
      <c r="M954" s="62">
        <v>233953272</v>
      </c>
      <c r="N954" s="62">
        <v>216663804</v>
      </c>
      <c r="O954" s="62">
        <v>206691337</v>
      </c>
      <c r="P954" s="62">
        <v>240691658</v>
      </c>
      <c r="Q954" s="62">
        <v>267554154</v>
      </c>
      <c r="R954" s="62">
        <v>269480621</v>
      </c>
      <c r="S954" s="62">
        <v>279754347</v>
      </c>
    </row>
    <row r="955" spans="1:19" ht="14.5" x14ac:dyDescent="0.35">
      <c r="A955" t="str">
        <f t="shared" si="24"/>
        <v>Burgenland97</v>
      </c>
      <c r="B955">
        <v>955</v>
      </c>
      <c r="C955" s="61" t="s">
        <v>25</v>
      </c>
      <c r="D955" s="61" t="s">
        <v>136</v>
      </c>
      <c r="E955" s="62">
        <v>316302</v>
      </c>
      <c r="F955" s="62">
        <v>594814</v>
      </c>
      <c r="G955" s="62">
        <v>425212</v>
      </c>
      <c r="H955" s="62">
        <v>624179</v>
      </c>
      <c r="I955" s="62">
        <v>1910152</v>
      </c>
      <c r="J955" s="62">
        <v>177830</v>
      </c>
      <c r="K955" s="62">
        <v>406572</v>
      </c>
      <c r="L955" s="62">
        <v>114270</v>
      </c>
      <c r="M955" s="62">
        <v>209532</v>
      </c>
      <c r="N955" s="62">
        <v>299048</v>
      </c>
      <c r="O955" s="62">
        <v>360016</v>
      </c>
      <c r="P955" s="62">
        <v>533998</v>
      </c>
      <c r="Q955" s="62">
        <v>415739</v>
      </c>
      <c r="R955" s="62">
        <v>281974</v>
      </c>
      <c r="S955" s="62">
        <v>385583</v>
      </c>
    </row>
    <row r="956" spans="1:19" ht="14.5" x14ac:dyDescent="0.35">
      <c r="A956" t="str">
        <f t="shared" si="24"/>
        <v>Kärnten97</v>
      </c>
      <c r="B956">
        <v>956</v>
      </c>
      <c r="C956" s="61" t="s">
        <v>26</v>
      </c>
      <c r="D956" s="61" t="s">
        <v>136</v>
      </c>
      <c r="E956" s="62">
        <v>1496669</v>
      </c>
      <c r="F956" s="62">
        <v>1916225</v>
      </c>
      <c r="G956" s="62">
        <v>1338753</v>
      </c>
      <c r="H956" s="62">
        <v>1521930</v>
      </c>
      <c r="I956" s="62">
        <v>1412886</v>
      </c>
      <c r="J956" s="62">
        <v>1529016</v>
      </c>
      <c r="K956" s="62">
        <v>2234442</v>
      </c>
      <c r="L956" s="62">
        <v>1156758</v>
      </c>
      <c r="M956" s="62">
        <v>1588188</v>
      </c>
      <c r="N956" s="62">
        <v>1249723</v>
      </c>
      <c r="O956" s="62">
        <v>1608837</v>
      </c>
      <c r="P956" s="62">
        <v>5081028</v>
      </c>
      <c r="Q956" s="62">
        <v>5865826</v>
      </c>
      <c r="R956" s="62">
        <v>6528964</v>
      </c>
      <c r="S956" s="62">
        <v>3188056</v>
      </c>
    </row>
    <row r="957" spans="1:19" ht="14.5" x14ac:dyDescent="0.35">
      <c r="A957" t="str">
        <f t="shared" si="24"/>
        <v>Niederösterreich97</v>
      </c>
      <c r="B957">
        <v>957</v>
      </c>
      <c r="C957" s="61" t="s">
        <v>27</v>
      </c>
      <c r="D957" s="61" t="s">
        <v>136</v>
      </c>
      <c r="E957" s="62">
        <v>2726633</v>
      </c>
      <c r="F957" s="62">
        <v>4824677</v>
      </c>
      <c r="G957" s="62">
        <v>3985323</v>
      </c>
      <c r="H957" s="62">
        <v>9171572</v>
      </c>
      <c r="I957" s="62">
        <v>67272391</v>
      </c>
      <c r="J957" s="62">
        <v>19726677</v>
      </c>
      <c r="K957" s="62">
        <v>16580765</v>
      </c>
      <c r="L957" s="62">
        <v>4820352</v>
      </c>
      <c r="M957" s="62">
        <v>52151225</v>
      </c>
      <c r="N957" s="62">
        <v>3942853</v>
      </c>
      <c r="O957" s="62">
        <v>7886593</v>
      </c>
      <c r="P957" s="62">
        <v>15632506</v>
      </c>
      <c r="Q957" s="62">
        <v>6370253</v>
      </c>
      <c r="R957" s="62">
        <v>5565810</v>
      </c>
      <c r="S957" s="62">
        <v>5120902</v>
      </c>
    </row>
    <row r="958" spans="1:19" ht="14.5" x14ac:dyDescent="0.35">
      <c r="A958" t="str">
        <f t="shared" si="24"/>
        <v>Oberösterreich97</v>
      </c>
      <c r="B958">
        <v>958</v>
      </c>
      <c r="C958" s="61" t="s">
        <v>28</v>
      </c>
      <c r="D958" s="61" t="s">
        <v>136</v>
      </c>
      <c r="E958" s="62">
        <v>3946367</v>
      </c>
      <c r="F958" s="62">
        <v>6175443</v>
      </c>
      <c r="G958" s="62">
        <v>5396230</v>
      </c>
      <c r="H958" s="62">
        <v>5627852</v>
      </c>
      <c r="I958" s="62">
        <v>6588602</v>
      </c>
      <c r="J958" s="62">
        <v>4067223</v>
      </c>
      <c r="K958" s="62">
        <v>5372342</v>
      </c>
      <c r="L958" s="62">
        <v>4650319</v>
      </c>
      <c r="M958" s="62">
        <v>5486042</v>
      </c>
      <c r="N958" s="62">
        <v>5636605</v>
      </c>
      <c r="O958" s="62">
        <v>4053070</v>
      </c>
      <c r="P958" s="62">
        <v>6251192</v>
      </c>
      <c r="Q958" s="62">
        <v>13348164</v>
      </c>
      <c r="R958" s="62">
        <v>4458971</v>
      </c>
      <c r="S958" s="62">
        <v>3942106</v>
      </c>
    </row>
    <row r="959" spans="1:19" ht="14.5" x14ac:dyDescent="0.35">
      <c r="A959" t="str">
        <f t="shared" si="24"/>
        <v>Salzburg97</v>
      </c>
      <c r="B959">
        <v>959</v>
      </c>
      <c r="C959" s="61" t="s">
        <v>29</v>
      </c>
      <c r="D959" s="61" t="s">
        <v>136</v>
      </c>
      <c r="E959" s="62">
        <v>20683508</v>
      </c>
      <c r="F959" s="62">
        <v>27677830</v>
      </c>
      <c r="G959" s="62">
        <v>18999381</v>
      </c>
      <c r="H959" s="62">
        <v>26953276</v>
      </c>
      <c r="I959" s="62">
        <v>21222317</v>
      </c>
      <c r="J959" s="62">
        <v>25047984</v>
      </c>
      <c r="K959" s="62">
        <v>37931436</v>
      </c>
      <c r="L959" s="62">
        <v>35314942</v>
      </c>
      <c r="M959" s="62">
        <v>32948492</v>
      </c>
      <c r="N959" s="62">
        <v>36838878</v>
      </c>
      <c r="O959" s="62">
        <v>31232257</v>
      </c>
      <c r="P959" s="62">
        <v>33671766</v>
      </c>
      <c r="Q959" s="62">
        <v>25099966</v>
      </c>
      <c r="R959" s="62">
        <v>38287963</v>
      </c>
      <c r="S959" s="62">
        <v>31886753</v>
      </c>
    </row>
    <row r="960" spans="1:19" ht="14.5" x14ac:dyDescent="0.35">
      <c r="A960" t="str">
        <f t="shared" si="24"/>
        <v>Steiermark97</v>
      </c>
      <c r="B960">
        <v>960</v>
      </c>
      <c r="C960" s="61" t="s">
        <v>30</v>
      </c>
      <c r="D960" s="61" t="s">
        <v>136</v>
      </c>
      <c r="E960" s="62">
        <v>2497560</v>
      </c>
      <c r="F960" s="62">
        <v>3411573</v>
      </c>
      <c r="G960" s="62">
        <v>3396093</v>
      </c>
      <c r="H960" s="62">
        <v>4532470</v>
      </c>
      <c r="I960" s="62">
        <v>2920117</v>
      </c>
      <c r="J960" s="62">
        <v>2623024</v>
      </c>
      <c r="K960" s="62">
        <v>3235864</v>
      </c>
      <c r="L960" s="62">
        <v>2222565</v>
      </c>
      <c r="M960" s="62">
        <v>3405826</v>
      </c>
      <c r="N960" s="62">
        <v>5656442</v>
      </c>
      <c r="O960" s="62">
        <v>3004307</v>
      </c>
      <c r="P960" s="62">
        <v>3217202</v>
      </c>
      <c r="Q960" s="62">
        <v>3740858</v>
      </c>
      <c r="R960" s="62">
        <v>3082790</v>
      </c>
      <c r="S960" s="62">
        <v>4999606</v>
      </c>
    </row>
    <row r="961" spans="1:19" ht="14.5" x14ac:dyDescent="0.35">
      <c r="A961" t="str">
        <f t="shared" si="24"/>
        <v>Tirol97</v>
      </c>
      <c r="B961">
        <v>961</v>
      </c>
      <c r="C961" s="61" t="s">
        <v>31</v>
      </c>
      <c r="D961" s="61" t="s">
        <v>136</v>
      </c>
      <c r="E961" s="62">
        <v>3322711</v>
      </c>
      <c r="F961" s="62">
        <v>3039849</v>
      </c>
      <c r="G961" s="62">
        <v>2347899</v>
      </c>
      <c r="H961" s="62">
        <v>2154832</v>
      </c>
      <c r="I961" s="62">
        <v>10926624</v>
      </c>
      <c r="J961" s="62">
        <v>2365473</v>
      </c>
      <c r="K961" s="62">
        <v>2475002</v>
      </c>
      <c r="L961" s="62">
        <v>1913885</v>
      </c>
      <c r="M961" s="62">
        <v>2382946</v>
      </c>
      <c r="N961" s="62">
        <v>2937669</v>
      </c>
      <c r="O961" s="62">
        <v>3136967</v>
      </c>
      <c r="P961" s="62">
        <v>2785809</v>
      </c>
      <c r="Q961" s="62">
        <v>3347796</v>
      </c>
      <c r="R961" s="62">
        <v>2869419</v>
      </c>
      <c r="S961" s="62">
        <v>5018376</v>
      </c>
    </row>
    <row r="962" spans="1:19" ht="14.5" x14ac:dyDescent="0.35">
      <c r="A962" t="str">
        <f t="shared" si="24"/>
        <v>Vorarlberg97</v>
      </c>
      <c r="B962">
        <v>962</v>
      </c>
      <c r="C962" s="61" t="s">
        <v>32</v>
      </c>
      <c r="D962" s="61" t="s">
        <v>136</v>
      </c>
      <c r="E962" s="62">
        <v>1773210</v>
      </c>
      <c r="F962" s="62">
        <v>3553203</v>
      </c>
      <c r="G962" s="62">
        <v>2647222</v>
      </c>
      <c r="H962" s="62">
        <v>3392835</v>
      </c>
      <c r="I962" s="62">
        <v>3761781</v>
      </c>
      <c r="J962" s="62">
        <v>3385020</v>
      </c>
      <c r="K962" s="62">
        <v>7520644</v>
      </c>
      <c r="L962" s="62">
        <v>2418077</v>
      </c>
      <c r="M962" s="62">
        <v>4267117</v>
      </c>
      <c r="N962" s="62">
        <v>2422848</v>
      </c>
      <c r="O962" s="62">
        <v>3329374</v>
      </c>
      <c r="P962" s="62">
        <v>3090119</v>
      </c>
      <c r="Q962" s="62">
        <v>2288393</v>
      </c>
      <c r="R962" s="62">
        <v>3442594</v>
      </c>
      <c r="S962" s="62">
        <v>2876850</v>
      </c>
    </row>
    <row r="963" spans="1:19" ht="14.5" x14ac:dyDescent="0.35">
      <c r="A963" t="str">
        <f t="shared" si="24"/>
        <v>Wien97</v>
      </c>
      <c r="B963">
        <v>963</v>
      </c>
      <c r="C963" s="61" t="s">
        <v>33</v>
      </c>
      <c r="D963" s="61" t="s">
        <v>136</v>
      </c>
      <c r="E963" s="62">
        <v>60052894</v>
      </c>
      <c r="F963" s="62">
        <v>99163552</v>
      </c>
      <c r="G963" s="62">
        <v>59990425</v>
      </c>
      <c r="H963" s="62">
        <v>187797425</v>
      </c>
      <c r="I963" s="62">
        <v>120108586</v>
      </c>
      <c r="J963" s="62">
        <v>132485880</v>
      </c>
      <c r="K963" s="62">
        <v>214942801</v>
      </c>
      <c r="L963" s="62">
        <v>108314797</v>
      </c>
      <c r="M963" s="62">
        <v>89200026</v>
      </c>
      <c r="N963" s="62">
        <v>95358539</v>
      </c>
      <c r="O963" s="62">
        <v>101780351</v>
      </c>
      <c r="P963" s="62">
        <v>88691395</v>
      </c>
      <c r="Q963" s="62">
        <v>110259285</v>
      </c>
      <c r="R963" s="62">
        <v>118990071</v>
      </c>
      <c r="S963" s="62">
        <v>146309965</v>
      </c>
    </row>
    <row r="964" spans="1:19" ht="14.5" x14ac:dyDescent="0.35">
      <c r="A964" t="str">
        <f t="shared" si="24"/>
        <v>Österreich97</v>
      </c>
      <c r="B964">
        <v>964</v>
      </c>
      <c r="C964" s="61" t="s">
        <v>34</v>
      </c>
      <c r="D964" s="61" t="s">
        <v>136</v>
      </c>
      <c r="E964" s="62">
        <v>96815854</v>
      </c>
      <c r="F964" s="62">
        <v>150357166</v>
      </c>
      <c r="G964" s="62">
        <v>98526538</v>
      </c>
      <c r="H964" s="62">
        <v>241776371</v>
      </c>
      <c r="I964" s="62">
        <v>236123456</v>
      </c>
      <c r="J964" s="62">
        <v>191408127</v>
      </c>
      <c r="K964" s="62">
        <v>290699868</v>
      </c>
      <c r="L964" s="62">
        <v>160925965</v>
      </c>
      <c r="M964" s="62">
        <v>191639394</v>
      </c>
      <c r="N964" s="62">
        <v>154342605</v>
      </c>
      <c r="O964" s="62">
        <v>156391772</v>
      </c>
      <c r="P964" s="62">
        <v>158955015</v>
      </c>
      <c r="Q964" s="62">
        <v>170736280</v>
      </c>
      <c r="R964" s="62">
        <v>183508556</v>
      </c>
      <c r="S964" s="62">
        <v>203728197</v>
      </c>
    </row>
    <row r="965" spans="1:19" ht="14.5" x14ac:dyDescent="0.35">
      <c r="A965" t="str">
        <f t="shared" si="24"/>
        <v>Burgenland98</v>
      </c>
      <c r="B965">
        <v>965</v>
      </c>
      <c r="C965" s="61" t="s">
        <v>25</v>
      </c>
      <c r="D965" s="61" t="s">
        <v>137</v>
      </c>
      <c r="E965" s="59"/>
      <c r="F965" s="62">
        <v>586</v>
      </c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</row>
    <row r="966" spans="1:19" ht="14.5" x14ac:dyDescent="0.35">
      <c r="A966" t="str">
        <f t="shared" ref="A966:A998" si="25">C966&amp;D966</f>
        <v>Niederösterreich98</v>
      </c>
      <c r="B966">
        <v>966</v>
      </c>
      <c r="C966" s="61" t="s">
        <v>27</v>
      </c>
      <c r="D966" s="61" t="s">
        <v>137</v>
      </c>
      <c r="E966" s="59"/>
      <c r="F966" s="59"/>
      <c r="G966" s="59"/>
      <c r="H966" s="62">
        <v>12307819</v>
      </c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</row>
    <row r="967" spans="1:19" ht="14.5" x14ac:dyDescent="0.35">
      <c r="A967" t="str">
        <f t="shared" si="25"/>
        <v>Steiermark98</v>
      </c>
      <c r="B967">
        <v>967</v>
      </c>
      <c r="C967" s="61" t="s">
        <v>30</v>
      </c>
      <c r="D967" s="61" t="s">
        <v>137</v>
      </c>
      <c r="E967" s="62">
        <v>6027050</v>
      </c>
      <c r="F967" s="59"/>
      <c r="G967" s="59"/>
      <c r="H967" s="59"/>
      <c r="I967" s="62">
        <v>13259055</v>
      </c>
      <c r="J967" s="59"/>
      <c r="K967" s="62">
        <v>8813026</v>
      </c>
      <c r="L967" s="59"/>
      <c r="M967" s="59"/>
      <c r="N967" s="59"/>
      <c r="O967" s="59"/>
      <c r="P967" s="59"/>
      <c r="Q967" s="59"/>
      <c r="R967" s="59"/>
      <c r="S967" s="59"/>
    </row>
    <row r="968" spans="1:19" ht="14.5" x14ac:dyDescent="0.35">
      <c r="A968" t="str">
        <f t="shared" si="25"/>
        <v>Österreich98</v>
      </c>
      <c r="B968">
        <v>968</v>
      </c>
      <c r="C968" s="61" t="s">
        <v>34</v>
      </c>
      <c r="D968" s="61" t="s">
        <v>137</v>
      </c>
      <c r="E968" s="62">
        <v>6027050</v>
      </c>
      <c r="F968" s="62">
        <v>586</v>
      </c>
      <c r="G968" s="59"/>
      <c r="H968" s="62">
        <v>12307819</v>
      </c>
      <c r="I968" s="62">
        <v>13259055</v>
      </c>
      <c r="J968" s="59"/>
      <c r="K968" s="62">
        <v>8813026</v>
      </c>
      <c r="L968" s="59"/>
      <c r="M968" s="59"/>
      <c r="N968" s="59"/>
      <c r="O968" s="59"/>
      <c r="P968" s="59"/>
      <c r="Q968" s="59"/>
      <c r="R968" s="59"/>
      <c r="S968" s="59"/>
    </row>
    <row r="969" spans="1:19" ht="14.5" x14ac:dyDescent="0.35">
      <c r="A969" t="str">
        <f t="shared" si="25"/>
        <v>Burgenland99</v>
      </c>
      <c r="B969">
        <v>969</v>
      </c>
      <c r="C969" s="61" t="s">
        <v>25</v>
      </c>
      <c r="D969" s="61" t="s">
        <v>138</v>
      </c>
      <c r="E969" s="62">
        <v>12304</v>
      </c>
      <c r="F969" s="62">
        <v>12760</v>
      </c>
      <c r="G969" s="62">
        <v>60330</v>
      </c>
      <c r="H969" s="62">
        <v>309912</v>
      </c>
      <c r="I969" s="62">
        <v>232420</v>
      </c>
      <c r="J969" s="62">
        <v>286348</v>
      </c>
      <c r="K969" s="62">
        <v>439187</v>
      </c>
      <c r="L969" s="62">
        <v>180043</v>
      </c>
      <c r="M969" s="62">
        <v>313227</v>
      </c>
      <c r="N969" s="62">
        <v>120286</v>
      </c>
      <c r="O969" s="62">
        <v>111041</v>
      </c>
      <c r="P969" s="62">
        <v>105623</v>
      </c>
      <c r="Q969" s="62">
        <v>129884</v>
      </c>
      <c r="R969" s="62">
        <v>119593</v>
      </c>
      <c r="S969" s="62">
        <v>153529</v>
      </c>
    </row>
    <row r="970" spans="1:19" ht="14.5" x14ac:dyDescent="0.35">
      <c r="A970" t="str">
        <f t="shared" si="25"/>
        <v>Kärnten99</v>
      </c>
      <c r="B970">
        <v>970</v>
      </c>
      <c r="C970" s="61" t="s">
        <v>26</v>
      </c>
      <c r="D970" s="61" t="s">
        <v>138</v>
      </c>
      <c r="E970" s="62">
        <v>270546</v>
      </c>
      <c r="F970" s="62">
        <v>567055</v>
      </c>
      <c r="G970" s="62">
        <v>897132</v>
      </c>
      <c r="H970" s="62">
        <v>744407</v>
      </c>
      <c r="I970" s="62">
        <v>88290</v>
      </c>
      <c r="J970" s="62">
        <v>56448</v>
      </c>
      <c r="K970" s="62">
        <v>116238</v>
      </c>
      <c r="L970" s="62">
        <v>132834</v>
      </c>
      <c r="M970" s="62">
        <v>172250</v>
      </c>
      <c r="N970" s="62">
        <v>144499</v>
      </c>
      <c r="O970" s="62">
        <v>131182</v>
      </c>
      <c r="P970" s="62">
        <v>113321</v>
      </c>
      <c r="Q970" s="62">
        <v>361471</v>
      </c>
      <c r="R970" s="62">
        <v>510711</v>
      </c>
      <c r="S970" s="62">
        <v>334079</v>
      </c>
    </row>
    <row r="971" spans="1:19" ht="14.5" x14ac:dyDescent="0.35">
      <c r="A971" t="str">
        <f t="shared" si="25"/>
        <v>Niederösterreich99</v>
      </c>
      <c r="B971">
        <v>971</v>
      </c>
      <c r="C971" s="61" t="s">
        <v>27</v>
      </c>
      <c r="D971" s="61" t="s">
        <v>138</v>
      </c>
      <c r="E971" s="62">
        <v>59787375</v>
      </c>
      <c r="F971" s="62">
        <v>92427367</v>
      </c>
      <c r="G971" s="62">
        <v>88916809</v>
      </c>
      <c r="H971" s="62">
        <v>71597344</v>
      </c>
      <c r="I971" s="62">
        <v>71845224</v>
      </c>
      <c r="J971" s="62">
        <v>58919893</v>
      </c>
      <c r="K971" s="62">
        <v>56433393</v>
      </c>
      <c r="L971" s="62">
        <v>80349860</v>
      </c>
      <c r="M971" s="62">
        <v>122971126</v>
      </c>
      <c r="N971" s="62">
        <v>157118136</v>
      </c>
      <c r="O971" s="62">
        <v>51909145</v>
      </c>
      <c r="P971" s="62">
        <v>86250141</v>
      </c>
      <c r="Q971" s="62">
        <v>116704682</v>
      </c>
      <c r="R971" s="62">
        <v>361878863</v>
      </c>
      <c r="S971" s="62">
        <v>388539205</v>
      </c>
    </row>
    <row r="972" spans="1:19" ht="14.5" x14ac:dyDescent="0.35">
      <c r="A972" t="str">
        <f t="shared" si="25"/>
        <v>Oberösterreich99</v>
      </c>
      <c r="B972">
        <v>972</v>
      </c>
      <c r="C972" s="61" t="s">
        <v>28</v>
      </c>
      <c r="D972" s="61" t="s">
        <v>138</v>
      </c>
      <c r="E972" s="62">
        <v>290531</v>
      </c>
      <c r="F972" s="62">
        <v>279991</v>
      </c>
      <c r="G972" s="62">
        <v>269474</v>
      </c>
      <c r="H972" s="62">
        <v>514488</v>
      </c>
      <c r="I972" s="62">
        <v>561600</v>
      </c>
      <c r="J972" s="62">
        <v>612846</v>
      </c>
      <c r="K972" s="62">
        <v>1176958</v>
      </c>
      <c r="L972" s="62">
        <v>1407972</v>
      </c>
      <c r="M972" s="62">
        <v>1501805</v>
      </c>
      <c r="N972" s="62">
        <v>1188826</v>
      </c>
      <c r="O972" s="62">
        <v>1326834</v>
      </c>
      <c r="P972" s="62">
        <v>1269056</v>
      </c>
      <c r="Q972" s="62">
        <v>6630447</v>
      </c>
      <c r="R972" s="62">
        <v>3159514</v>
      </c>
      <c r="S972" s="62">
        <v>3018328</v>
      </c>
    </row>
    <row r="973" spans="1:19" ht="14.5" x14ac:dyDescent="0.35">
      <c r="A973" t="str">
        <f t="shared" si="25"/>
        <v>Salzburg99</v>
      </c>
      <c r="B973">
        <v>973</v>
      </c>
      <c r="C973" s="61" t="s">
        <v>29</v>
      </c>
      <c r="D973" s="61" t="s">
        <v>138</v>
      </c>
      <c r="E973" s="62">
        <v>70710</v>
      </c>
      <c r="F973" s="62">
        <v>68109</v>
      </c>
      <c r="G973" s="62">
        <v>42903</v>
      </c>
      <c r="H973" s="62">
        <v>140635</v>
      </c>
      <c r="I973" s="62">
        <v>117379</v>
      </c>
      <c r="J973" s="62">
        <v>175303</v>
      </c>
      <c r="K973" s="62">
        <v>486631</v>
      </c>
      <c r="L973" s="62">
        <v>582872</v>
      </c>
      <c r="M973" s="62">
        <v>606267</v>
      </c>
      <c r="N973" s="62">
        <v>631740</v>
      </c>
      <c r="O973" s="62">
        <v>490931</v>
      </c>
      <c r="P973" s="62">
        <v>794193</v>
      </c>
      <c r="Q973" s="62">
        <v>1119036</v>
      </c>
      <c r="R973" s="62">
        <v>1547968</v>
      </c>
      <c r="S973" s="62">
        <v>1186293</v>
      </c>
    </row>
    <row r="974" spans="1:19" ht="14.5" x14ac:dyDescent="0.35">
      <c r="A974" t="str">
        <f t="shared" si="25"/>
        <v>Steiermark99</v>
      </c>
      <c r="B974">
        <v>974</v>
      </c>
      <c r="C974" s="61" t="s">
        <v>30</v>
      </c>
      <c r="D974" s="61" t="s">
        <v>138</v>
      </c>
      <c r="E974" s="62">
        <v>96931</v>
      </c>
      <c r="F974" s="62">
        <v>112568</v>
      </c>
      <c r="G974" s="62">
        <v>107624</v>
      </c>
      <c r="H974" s="62">
        <v>213928</v>
      </c>
      <c r="I974" s="62">
        <v>263739</v>
      </c>
      <c r="J974" s="62">
        <v>185652</v>
      </c>
      <c r="K974" s="62">
        <v>490684</v>
      </c>
      <c r="L974" s="62">
        <v>599257</v>
      </c>
      <c r="M974" s="62">
        <v>675889</v>
      </c>
      <c r="N974" s="62">
        <v>668017</v>
      </c>
      <c r="O974" s="62">
        <v>767623</v>
      </c>
      <c r="P974" s="62">
        <v>685557</v>
      </c>
      <c r="Q974" s="62">
        <v>906060</v>
      </c>
      <c r="R974" s="62">
        <v>1510319</v>
      </c>
      <c r="S974" s="62">
        <v>1707177</v>
      </c>
    </row>
    <row r="975" spans="1:19" ht="14.5" x14ac:dyDescent="0.35">
      <c r="A975" t="str">
        <f t="shared" si="25"/>
        <v>Tirol99</v>
      </c>
      <c r="B975">
        <v>975</v>
      </c>
      <c r="C975" s="61" t="s">
        <v>31</v>
      </c>
      <c r="D975" s="61" t="s">
        <v>138</v>
      </c>
      <c r="E975" s="62">
        <v>401301</v>
      </c>
      <c r="F975" s="62">
        <v>815005</v>
      </c>
      <c r="G975" s="62">
        <v>1232855</v>
      </c>
      <c r="H975" s="62">
        <v>872459</v>
      </c>
      <c r="I975" s="62">
        <v>155549</v>
      </c>
      <c r="J975" s="62">
        <v>256206</v>
      </c>
      <c r="K975" s="62">
        <v>849383</v>
      </c>
      <c r="L975" s="62">
        <v>975388</v>
      </c>
      <c r="M975" s="62">
        <v>1170717</v>
      </c>
      <c r="N975" s="62">
        <v>838893</v>
      </c>
      <c r="O975" s="62">
        <v>629392</v>
      </c>
      <c r="P975" s="62">
        <v>857786</v>
      </c>
      <c r="Q975" s="62">
        <v>944910</v>
      </c>
      <c r="R975" s="62">
        <v>992237</v>
      </c>
      <c r="S975" s="62">
        <v>1610798</v>
      </c>
    </row>
    <row r="976" spans="1:19" ht="14.5" x14ac:dyDescent="0.35">
      <c r="A976" t="str">
        <f t="shared" si="25"/>
        <v>Vorarlberg99</v>
      </c>
      <c r="B976">
        <v>976</v>
      </c>
      <c r="C976" s="61" t="s">
        <v>32</v>
      </c>
      <c r="D976" s="61" t="s">
        <v>138</v>
      </c>
      <c r="E976" s="62">
        <v>76502</v>
      </c>
      <c r="F976" s="62">
        <v>32275</v>
      </c>
      <c r="G976" s="62">
        <v>35867</v>
      </c>
      <c r="H976" s="62">
        <v>121106</v>
      </c>
      <c r="I976" s="62">
        <v>146226</v>
      </c>
      <c r="J976" s="62">
        <v>142955</v>
      </c>
      <c r="K976" s="62">
        <v>364970</v>
      </c>
      <c r="L976" s="62">
        <v>427568</v>
      </c>
      <c r="M976" s="62">
        <v>615369</v>
      </c>
      <c r="N976" s="62">
        <v>817539</v>
      </c>
      <c r="O976" s="62">
        <v>718259</v>
      </c>
      <c r="P976" s="62">
        <v>721351</v>
      </c>
      <c r="Q976" s="62">
        <v>1195411</v>
      </c>
      <c r="R976" s="62">
        <v>1502862</v>
      </c>
      <c r="S976" s="62">
        <v>920388</v>
      </c>
    </row>
    <row r="977" spans="1:19" ht="14.5" x14ac:dyDescent="0.35">
      <c r="A977" t="str">
        <f t="shared" si="25"/>
        <v>Wien99</v>
      </c>
      <c r="B977">
        <v>977</v>
      </c>
      <c r="C977" s="61" t="s">
        <v>33</v>
      </c>
      <c r="D977" s="61" t="s">
        <v>138</v>
      </c>
      <c r="E977" s="62">
        <v>13499425</v>
      </c>
      <c r="F977" s="62">
        <v>23074765</v>
      </c>
      <c r="G977" s="62">
        <v>28066027</v>
      </c>
      <c r="H977" s="62">
        <v>26168421</v>
      </c>
      <c r="I977" s="62">
        <v>38107428</v>
      </c>
      <c r="J977" s="62">
        <v>29885102</v>
      </c>
      <c r="K977" s="62">
        <v>12567116</v>
      </c>
      <c r="L977" s="62">
        <v>17267884</v>
      </c>
      <c r="M977" s="62">
        <v>14764426</v>
      </c>
      <c r="N977" s="62">
        <v>28091011</v>
      </c>
      <c r="O977" s="62">
        <v>16531255</v>
      </c>
      <c r="P977" s="62">
        <v>16174784</v>
      </c>
      <c r="Q977" s="62">
        <v>13792619</v>
      </c>
      <c r="R977" s="62">
        <v>9888960</v>
      </c>
      <c r="S977" s="62">
        <v>22932396</v>
      </c>
    </row>
    <row r="978" spans="1:19" ht="14.5" x14ac:dyDescent="0.35">
      <c r="A978" t="str">
        <f t="shared" si="25"/>
        <v>Österreich99</v>
      </c>
      <c r="B978">
        <v>978</v>
      </c>
      <c r="C978" s="61" t="s">
        <v>34</v>
      </c>
      <c r="D978" s="61" t="s">
        <v>138</v>
      </c>
      <c r="E978" s="62">
        <v>74505625</v>
      </c>
      <c r="F978" s="62">
        <v>117389895</v>
      </c>
      <c r="G978" s="62">
        <v>119629021</v>
      </c>
      <c r="H978" s="62">
        <v>100682700</v>
      </c>
      <c r="I978" s="62">
        <v>111517855</v>
      </c>
      <c r="J978" s="62">
        <v>90520753</v>
      </c>
      <c r="K978" s="62">
        <v>72924560</v>
      </c>
      <c r="L978" s="62">
        <v>101923678</v>
      </c>
      <c r="M978" s="62">
        <v>142791076</v>
      </c>
      <c r="N978" s="62">
        <v>189618947</v>
      </c>
      <c r="O978" s="62">
        <v>72615662</v>
      </c>
      <c r="P978" s="62">
        <v>106971812</v>
      </c>
      <c r="Q978" s="62">
        <v>141784520</v>
      </c>
      <c r="R978" s="62">
        <v>381111027</v>
      </c>
      <c r="S978" s="62">
        <v>420402193</v>
      </c>
    </row>
    <row r="979" spans="1:19" ht="14.5" x14ac:dyDescent="0.35">
      <c r="A979" t="str">
        <f t="shared" si="25"/>
        <v>BurgenlandVV</v>
      </c>
      <c r="B979">
        <v>979</v>
      </c>
      <c r="C979" s="61" t="s">
        <v>25</v>
      </c>
      <c r="D979" s="61" t="s">
        <v>139</v>
      </c>
      <c r="E979" s="59"/>
      <c r="F979" s="59"/>
      <c r="G979" s="59"/>
      <c r="H979" s="62">
        <v>101592</v>
      </c>
      <c r="I979" s="59"/>
      <c r="J979" s="59"/>
      <c r="K979" s="62">
        <v>36479</v>
      </c>
      <c r="L979" s="59"/>
      <c r="M979" s="59"/>
      <c r="N979" s="62">
        <v>10511</v>
      </c>
      <c r="O979" s="59"/>
      <c r="P979" s="59"/>
      <c r="Q979" s="59"/>
      <c r="R979" s="59"/>
      <c r="S979" s="59"/>
    </row>
    <row r="980" spans="1:19" ht="14.5" x14ac:dyDescent="0.35">
      <c r="A980" t="str">
        <f t="shared" si="25"/>
        <v>KärntenVV</v>
      </c>
      <c r="B980">
        <v>980</v>
      </c>
      <c r="C980" s="61" t="s">
        <v>26</v>
      </c>
      <c r="D980" s="61" t="s">
        <v>139</v>
      </c>
      <c r="E980" s="62">
        <v>12648</v>
      </c>
      <c r="F980" s="62">
        <v>213405</v>
      </c>
      <c r="G980" s="62">
        <v>16293</v>
      </c>
      <c r="H980" s="62">
        <v>64465</v>
      </c>
      <c r="I980" s="62">
        <v>13668</v>
      </c>
      <c r="J980" s="62">
        <v>9923</v>
      </c>
      <c r="K980" s="59"/>
      <c r="L980" s="62">
        <v>3426</v>
      </c>
      <c r="M980" s="62">
        <v>6090</v>
      </c>
      <c r="N980" s="59"/>
      <c r="O980" s="59"/>
      <c r="P980" s="59"/>
      <c r="Q980" s="62">
        <v>15742</v>
      </c>
      <c r="R980" s="59"/>
      <c r="S980" s="59"/>
    </row>
    <row r="981" spans="1:19" ht="14.5" x14ac:dyDescent="0.35">
      <c r="A981" t="str">
        <f t="shared" si="25"/>
        <v>NiederösterreichVV</v>
      </c>
      <c r="B981">
        <v>981</v>
      </c>
      <c r="C981" s="61" t="s">
        <v>27</v>
      </c>
      <c r="D981" s="61" t="s">
        <v>139</v>
      </c>
      <c r="E981" s="59"/>
      <c r="F981" s="62">
        <v>42720409</v>
      </c>
      <c r="G981" s="62">
        <v>2437198</v>
      </c>
      <c r="H981" s="59"/>
      <c r="I981" s="59"/>
      <c r="J981" s="59"/>
      <c r="K981" s="62">
        <v>85</v>
      </c>
      <c r="L981" s="59"/>
      <c r="M981" s="59"/>
      <c r="N981" s="62">
        <v>796671</v>
      </c>
      <c r="O981" s="59"/>
      <c r="P981" s="59"/>
      <c r="Q981" s="59"/>
      <c r="R981" s="59"/>
      <c r="S981" s="59"/>
    </row>
    <row r="982" spans="1:19" ht="14.5" x14ac:dyDescent="0.35">
      <c r="A982" t="str">
        <f t="shared" si="25"/>
        <v>OberösterreichVV</v>
      </c>
      <c r="B982">
        <v>982</v>
      </c>
      <c r="C982" s="61" t="s">
        <v>28</v>
      </c>
      <c r="D982" s="61" t="s">
        <v>139</v>
      </c>
      <c r="E982" s="62">
        <v>2333649</v>
      </c>
      <c r="F982" s="62">
        <v>343102</v>
      </c>
      <c r="G982" s="62">
        <v>38714</v>
      </c>
      <c r="H982" s="62">
        <v>255563</v>
      </c>
      <c r="I982" s="59"/>
      <c r="J982" s="59"/>
      <c r="K982" s="59"/>
      <c r="L982" s="59"/>
      <c r="M982" s="59"/>
      <c r="N982" s="59"/>
      <c r="O982" s="59"/>
      <c r="P982" s="59"/>
      <c r="Q982" s="62">
        <v>233031</v>
      </c>
      <c r="R982" s="59"/>
      <c r="S982" s="59"/>
    </row>
    <row r="983" spans="1:19" ht="14.5" x14ac:dyDescent="0.35">
      <c r="A983" t="str">
        <f t="shared" si="25"/>
        <v>SalzburgVV</v>
      </c>
      <c r="B983">
        <v>983</v>
      </c>
      <c r="C983" s="61" t="s">
        <v>29</v>
      </c>
      <c r="D983" s="61" t="s">
        <v>139</v>
      </c>
      <c r="E983" s="62">
        <v>1464571</v>
      </c>
      <c r="F983" s="62">
        <v>237487</v>
      </c>
      <c r="G983" s="59"/>
      <c r="H983" s="62">
        <v>122633</v>
      </c>
      <c r="I983" s="62">
        <v>330988</v>
      </c>
      <c r="J983" s="59"/>
      <c r="K983" s="62">
        <v>12074740</v>
      </c>
      <c r="L983" s="62">
        <v>433969</v>
      </c>
      <c r="M983" s="62">
        <v>9017118</v>
      </c>
      <c r="N983" s="59"/>
      <c r="O983" s="59"/>
      <c r="P983" s="59"/>
      <c r="Q983" s="59"/>
      <c r="R983" s="59"/>
      <c r="S983" s="59"/>
    </row>
    <row r="984" spans="1:19" ht="14.5" x14ac:dyDescent="0.35">
      <c r="A984" t="str">
        <f t="shared" si="25"/>
        <v>SteiermarkVV</v>
      </c>
      <c r="B984">
        <v>984</v>
      </c>
      <c r="C984" s="61" t="s">
        <v>30</v>
      </c>
      <c r="D984" s="61" t="s">
        <v>139</v>
      </c>
      <c r="E984" s="59"/>
      <c r="F984" s="62">
        <v>1345385</v>
      </c>
      <c r="G984" s="62">
        <v>118265</v>
      </c>
      <c r="H984" s="62">
        <v>144847</v>
      </c>
      <c r="I984" s="59"/>
      <c r="J984" s="62">
        <v>37523</v>
      </c>
      <c r="K984" s="59"/>
      <c r="L984" s="62">
        <v>2748635</v>
      </c>
      <c r="M984" s="62">
        <v>30212</v>
      </c>
      <c r="N984" s="62">
        <v>6867022</v>
      </c>
      <c r="O984" s="59"/>
      <c r="P984" s="59"/>
      <c r="Q984" s="62">
        <v>3509336</v>
      </c>
      <c r="R984" s="59"/>
      <c r="S984" s="59"/>
    </row>
    <row r="985" spans="1:19" ht="14.5" x14ac:dyDescent="0.35">
      <c r="A985" t="str">
        <f t="shared" si="25"/>
        <v>TirolVV</v>
      </c>
      <c r="B985">
        <v>985</v>
      </c>
      <c r="C985" s="61" t="s">
        <v>31</v>
      </c>
      <c r="D985" s="61" t="s">
        <v>139</v>
      </c>
      <c r="E985" s="62">
        <v>603202</v>
      </c>
      <c r="F985" s="62">
        <v>138935</v>
      </c>
      <c r="G985" s="62">
        <v>23251</v>
      </c>
      <c r="H985" s="62">
        <v>129088</v>
      </c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</row>
    <row r="986" spans="1:19" ht="14.5" x14ac:dyDescent="0.35">
      <c r="A986" t="str">
        <f t="shared" si="25"/>
        <v>VorarlbergVV</v>
      </c>
      <c r="B986">
        <v>986</v>
      </c>
      <c r="C986" s="61" t="s">
        <v>32</v>
      </c>
      <c r="D986" s="61" t="s">
        <v>139</v>
      </c>
      <c r="E986" s="62">
        <v>509056</v>
      </c>
      <c r="F986" s="62">
        <v>633794</v>
      </c>
      <c r="G986" s="59"/>
      <c r="H986" s="62">
        <v>170758</v>
      </c>
      <c r="I986" s="59"/>
      <c r="J986" s="59"/>
      <c r="K986" s="59"/>
      <c r="L986" s="59"/>
      <c r="M986" s="59"/>
      <c r="N986" s="62">
        <v>6869</v>
      </c>
      <c r="O986" s="59"/>
      <c r="P986" s="59"/>
      <c r="Q986" s="59"/>
      <c r="R986" s="59"/>
      <c r="S986" s="59"/>
    </row>
    <row r="987" spans="1:19" ht="14.5" x14ac:dyDescent="0.35">
      <c r="A987" t="str">
        <f t="shared" si="25"/>
        <v>WienVV</v>
      </c>
      <c r="B987">
        <v>987</v>
      </c>
      <c r="C987" s="61" t="s">
        <v>33</v>
      </c>
      <c r="D987" s="61" t="s">
        <v>139</v>
      </c>
      <c r="E987" s="62">
        <v>1782367</v>
      </c>
      <c r="F987" s="62">
        <v>36048678</v>
      </c>
      <c r="G987" s="59"/>
      <c r="H987" s="62">
        <v>277848</v>
      </c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</row>
    <row r="988" spans="1:19" ht="14.5" x14ac:dyDescent="0.35">
      <c r="A988" t="str">
        <f t="shared" si="25"/>
        <v>ÖsterreichVV</v>
      </c>
      <c r="B988">
        <v>988</v>
      </c>
      <c r="C988" s="61" t="s">
        <v>34</v>
      </c>
      <c r="D988" s="61" t="s">
        <v>139</v>
      </c>
      <c r="E988" s="62">
        <v>6705493</v>
      </c>
      <c r="F988" s="62">
        <v>81681195</v>
      </c>
      <c r="G988" s="62">
        <v>2633721</v>
      </c>
      <c r="H988" s="62">
        <v>1266794</v>
      </c>
      <c r="I988" s="62">
        <v>344656</v>
      </c>
      <c r="J988" s="62">
        <v>47446</v>
      </c>
      <c r="K988" s="62">
        <v>12111304</v>
      </c>
      <c r="L988" s="62">
        <v>3186030</v>
      </c>
      <c r="M988" s="62">
        <v>9053420</v>
      </c>
      <c r="N988" s="62">
        <v>7681073</v>
      </c>
      <c r="O988" s="59"/>
      <c r="P988" s="59"/>
      <c r="Q988" s="62">
        <v>3758109</v>
      </c>
      <c r="R988" s="59"/>
      <c r="S988" s="59"/>
    </row>
    <row r="989" spans="1:19" ht="14.5" x14ac:dyDescent="0.35">
      <c r="A989" t="str">
        <f t="shared" si="25"/>
        <v>Burgenlandzz</v>
      </c>
      <c r="B989">
        <v>989</v>
      </c>
      <c r="C989" s="61" t="s">
        <v>25</v>
      </c>
      <c r="D989" s="61" t="s">
        <v>140</v>
      </c>
      <c r="E989" s="62">
        <v>1533471936</v>
      </c>
      <c r="F989" s="62">
        <v>1671765246</v>
      </c>
      <c r="G989" s="62">
        <v>1780244245</v>
      </c>
      <c r="H989" s="62">
        <v>1963558761</v>
      </c>
      <c r="I989" s="62">
        <v>1995858354</v>
      </c>
      <c r="J989" s="62">
        <v>2085847230</v>
      </c>
      <c r="K989" s="62">
        <v>2025252853</v>
      </c>
      <c r="L989" s="62">
        <v>2204727991</v>
      </c>
      <c r="M989" s="62">
        <v>2317151525</v>
      </c>
      <c r="N989" s="62">
        <v>2342247003</v>
      </c>
      <c r="O989" s="62">
        <v>2183572248</v>
      </c>
      <c r="P989" s="62">
        <v>2508842351</v>
      </c>
      <c r="Q989" s="62">
        <v>3029534171</v>
      </c>
      <c r="R989" s="62">
        <v>2852177050</v>
      </c>
      <c r="S989" s="62">
        <v>2868885310</v>
      </c>
    </row>
    <row r="990" spans="1:19" ht="14.5" x14ac:dyDescent="0.35">
      <c r="A990" t="str">
        <f t="shared" si="25"/>
        <v>Kärntenzz</v>
      </c>
      <c r="B990">
        <v>990</v>
      </c>
      <c r="C990" s="61" t="s">
        <v>26</v>
      </c>
      <c r="D990" s="61" t="s">
        <v>140</v>
      </c>
      <c r="E990" s="62">
        <v>5700039482</v>
      </c>
      <c r="F990" s="62">
        <v>6417745494</v>
      </c>
      <c r="G990" s="62">
        <v>6307776278</v>
      </c>
      <c r="H990" s="62">
        <v>6383779371</v>
      </c>
      <c r="I990" s="62">
        <v>6722314333</v>
      </c>
      <c r="J990" s="62">
        <v>7137467063</v>
      </c>
      <c r="K990" s="62">
        <v>7015800520</v>
      </c>
      <c r="L990" s="62">
        <v>7546450882</v>
      </c>
      <c r="M990" s="62">
        <v>8092240142</v>
      </c>
      <c r="N990" s="62">
        <v>7423091634</v>
      </c>
      <c r="O990" s="62">
        <v>6814763444</v>
      </c>
      <c r="P990" s="62">
        <v>8066674732</v>
      </c>
      <c r="Q990" s="62">
        <v>9415657626</v>
      </c>
      <c r="R990" s="62">
        <v>9510684459</v>
      </c>
      <c r="S990" s="62">
        <v>9329924102</v>
      </c>
    </row>
    <row r="991" spans="1:19" ht="14.5" x14ac:dyDescent="0.35">
      <c r="A991" t="str">
        <f t="shared" si="25"/>
        <v>Niederösterreichzz</v>
      </c>
      <c r="B991">
        <v>991</v>
      </c>
      <c r="C991" s="61" t="s">
        <v>27</v>
      </c>
      <c r="D991" s="61" t="s">
        <v>140</v>
      </c>
      <c r="E991" s="62">
        <v>16674118755</v>
      </c>
      <c r="F991" s="62">
        <v>18608836140</v>
      </c>
      <c r="G991" s="62">
        <v>19665234462</v>
      </c>
      <c r="H991" s="62">
        <v>20817784194</v>
      </c>
      <c r="I991" s="62">
        <v>20348769132</v>
      </c>
      <c r="J991" s="62">
        <v>20446932206</v>
      </c>
      <c r="K991" s="62">
        <v>20048291000</v>
      </c>
      <c r="L991" s="62">
        <v>21824435480</v>
      </c>
      <c r="M991" s="62">
        <v>23103940171</v>
      </c>
      <c r="N991" s="62">
        <v>22519656342</v>
      </c>
      <c r="O991" s="62">
        <v>20829320894</v>
      </c>
      <c r="P991" s="62">
        <v>24744282171</v>
      </c>
      <c r="Q991" s="62">
        <v>29657345570</v>
      </c>
      <c r="R991" s="62">
        <v>30268043547</v>
      </c>
      <c r="S991" s="62">
        <v>28647835687</v>
      </c>
    </row>
    <row r="992" spans="1:19" ht="14.5" x14ac:dyDescent="0.35">
      <c r="A992" t="str">
        <f t="shared" si="25"/>
        <v>Oberösterreichzz</v>
      </c>
      <c r="B992">
        <v>992</v>
      </c>
      <c r="C992" s="61" t="s">
        <v>28</v>
      </c>
      <c r="D992" s="61" t="s">
        <v>140</v>
      </c>
      <c r="E992" s="62">
        <v>27650548813</v>
      </c>
      <c r="F992" s="62">
        <v>31592951019</v>
      </c>
      <c r="G992" s="62">
        <v>30791288230</v>
      </c>
      <c r="H992" s="62">
        <v>31214308703</v>
      </c>
      <c r="I992" s="62">
        <v>32045369829</v>
      </c>
      <c r="J992" s="62">
        <v>33460423931</v>
      </c>
      <c r="K992" s="62">
        <v>33781844981</v>
      </c>
      <c r="L992" s="62">
        <v>36519805936</v>
      </c>
      <c r="M992" s="62">
        <v>38023596629</v>
      </c>
      <c r="N992" s="62">
        <v>39989082966</v>
      </c>
      <c r="O992" s="62">
        <v>36719524890</v>
      </c>
      <c r="P992" s="62">
        <v>42792589450</v>
      </c>
      <c r="Q992" s="62">
        <v>52335117740</v>
      </c>
      <c r="R992" s="62">
        <v>54254149734</v>
      </c>
      <c r="S992" s="62">
        <v>48264511398</v>
      </c>
    </row>
    <row r="993" spans="1:19" ht="14.5" x14ac:dyDescent="0.35">
      <c r="A993" t="str">
        <f t="shared" si="25"/>
        <v>Salzburgzz</v>
      </c>
      <c r="B993">
        <v>993</v>
      </c>
      <c r="C993" s="61" t="s">
        <v>29</v>
      </c>
      <c r="D993" s="61" t="s">
        <v>140</v>
      </c>
      <c r="E993" s="62">
        <v>7595407589</v>
      </c>
      <c r="F993" s="62">
        <v>8590317765</v>
      </c>
      <c r="G993" s="62">
        <v>8311503989</v>
      </c>
      <c r="H993" s="62">
        <v>8415456459</v>
      </c>
      <c r="I993" s="62">
        <v>8480269212</v>
      </c>
      <c r="J993" s="62">
        <v>9143352125</v>
      </c>
      <c r="K993" s="62">
        <v>9237801918</v>
      </c>
      <c r="L993" s="62">
        <v>9913134978</v>
      </c>
      <c r="M993" s="62">
        <v>10873520836</v>
      </c>
      <c r="N993" s="62">
        <v>10737711156</v>
      </c>
      <c r="O993" s="62">
        <v>10401250931</v>
      </c>
      <c r="P993" s="62">
        <v>11494762439</v>
      </c>
      <c r="Q993" s="62">
        <v>13540030101</v>
      </c>
      <c r="R993" s="62">
        <v>13979185207</v>
      </c>
      <c r="S993" s="62">
        <v>13068970066</v>
      </c>
    </row>
    <row r="994" spans="1:19" ht="14.5" x14ac:dyDescent="0.35">
      <c r="A994" t="str">
        <f t="shared" si="25"/>
        <v>Steiermarkzz</v>
      </c>
      <c r="B994">
        <v>994</v>
      </c>
      <c r="C994" s="61" t="s">
        <v>30</v>
      </c>
      <c r="D994" s="61" t="s">
        <v>140</v>
      </c>
      <c r="E994" s="62">
        <v>15359870402</v>
      </c>
      <c r="F994" s="62">
        <v>17794996199</v>
      </c>
      <c r="G994" s="62">
        <v>18918280803</v>
      </c>
      <c r="H994" s="62">
        <v>19062191492</v>
      </c>
      <c r="I994" s="62">
        <v>19402779111</v>
      </c>
      <c r="J994" s="62">
        <v>19715796022</v>
      </c>
      <c r="K994" s="62">
        <v>19305469105</v>
      </c>
      <c r="L994" s="62">
        <v>21726442874</v>
      </c>
      <c r="M994" s="62">
        <v>25443893097</v>
      </c>
      <c r="N994" s="62">
        <v>25953947211</v>
      </c>
      <c r="O994" s="62">
        <v>22386707923</v>
      </c>
      <c r="P994" s="62">
        <v>25683599275</v>
      </c>
      <c r="Q994" s="62">
        <v>29082313135</v>
      </c>
      <c r="R994" s="62">
        <v>28876795151</v>
      </c>
      <c r="S994" s="62">
        <v>28511366275</v>
      </c>
    </row>
    <row r="995" spans="1:19" ht="14.5" x14ac:dyDescent="0.35">
      <c r="A995" t="str">
        <f t="shared" si="25"/>
        <v>Tirolzz</v>
      </c>
      <c r="B995">
        <v>995</v>
      </c>
      <c r="C995" s="61" t="s">
        <v>31</v>
      </c>
      <c r="D995" s="61" t="s">
        <v>140</v>
      </c>
      <c r="E995" s="62">
        <v>9925477807</v>
      </c>
      <c r="F995" s="62">
        <v>10994158152</v>
      </c>
      <c r="G995" s="62">
        <v>11083454759</v>
      </c>
      <c r="H995" s="62">
        <v>10924821010</v>
      </c>
      <c r="I995" s="62">
        <v>11247933002</v>
      </c>
      <c r="J995" s="62">
        <v>11451045669</v>
      </c>
      <c r="K995" s="62">
        <v>12326580361</v>
      </c>
      <c r="L995" s="62">
        <v>12491155946</v>
      </c>
      <c r="M995" s="62">
        <v>12650442985</v>
      </c>
      <c r="N995" s="62">
        <v>13182139412</v>
      </c>
      <c r="O995" s="62">
        <v>12994951232</v>
      </c>
      <c r="P995" s="62">
        <v>14665273186</v>
      </c>
      <c r="Q995" s="62">
        <v>16600486409</v>
      </c>
      <c r="R995" s="62">
        <v>16436477328</v>
      </c>
      <c r="S995" s="62">
        <v>16619121834</v>
      </c>
    </row>
    <row r="996" spans="1:19" ht="14.5" x14ac:dyDescent="0.35">
      <c r="A996" t="str">
        <f t="shared" si="25"/>
        <v>Vorarlbergzz</v>
      </c>
      <c r="B996">
        <v>996</v>
      </c>
      <c r="C996" s="61" t="s">
        <v>32</v>
      </c>
      <c r="D996" s="61" t="s">
        <v>140</v>
      </c>
      <c r="E996" s="62">
        <v>7513529718</v>
      </c>
      <c r="F996" s="62">
        <v>8213761191</v>
      </c>
      <c r="G996" s="62">
        <v>8347361811</v>
      </c>
      <c r="H996" s="62">
        <v>8388852833</v>
      </c>
      <c r="I996" s="62">
        <v>8867353821</v>
      </c>
      <c r="J996" s="62">
        <v>9455862981</v>
      </c>
      <c r="K996" s="62">
        <v>9537000572</v>
      </c>
      <c r="L996" s="62">
        <v>10216044941</v>
      </c>
      <c r="M996" s="62">
        <v>10497255353</v>
      </c>
      <c r="N996" s="62">
        <v>10690551797</v>
      </c>
      <c r="O996" s="62">
        <v>10417149476</v>
      </c>
      <c r="P996" s="62">
        <v>12601449274</v>
      </c>
      <c r="Q996" s="62">
        <v>13644309579</v>
      </c>
      <c r="R996" s="62">
        <v>13310969931</v>
      </c>
      <c r="S996" s="62">
        <v>13091852690</v>
      </c>
    </row>
    <row r="997" spans="1:19" ht="14.5" x14ac:dyDescent="0.35">
      <c r="A997" t="str">
        <f t="shared" si="25"/>
        <v>Wienzz</v>
      </c>
      <c r="B997">
        <v>997</v>
      </c>
      <c r="C997" s="61" t="s">
        <v>33</v>
      </c>
      <c r="D997" s="61" t="s">
        <v>140</v>
      </c>
      <c r="E997" s="62">
        <v>17420243981</v>
      </c>
      <c r="F997" s="62">
        <v>17889067733</v>
      </c>
      <c r="G997" s="62">
        <v>18338382727</v>
      </c>
      <c r="H997" s="62">
        <v>18640834908</v>
      </c>
      <c r="I997" s="62">
        <v>18995382718</v>
      </c>
      <c r="J997" s="62">
        <v>18641654238</v>
      </c>
      <c r="K997" s="62">
        <v>17847163416</v>
      </c>
      <c r="L997" s="62">
        <v>19497497038</v>
      </c>
      <c r="M997" s="62">
        <v>19068942849</v>
      </c>
      <c r="N997" s="62">
        <v>20663214255</v>
      </c>
      <c r="O997" s="62">
        <v>19819202919</v>
      </c>
      <c r="P997" s="62">
        <v>23028347277</v>
      </c>
      <c r="Q997" s="62">
        <v>27374689933</v>
      </c>
      <c r="R997" s="62">
        <v>31266934359</v>
      </c>
      <c r="S997" s="62">
        <v>30781458966</v>
      </c>
    </row>
    <row r="998" spans="1:19" ht="14.5" x14ac:dyDescent="0.35">
      <c r="A998" t="str">
        <f t="shared" si="25"/>
        <v>Österreichzz</v>
      </c>
      <c r="B998">
        <v>998</v>
      </c>
      <c r="C998" s="61" t="s">
        <v>34</v>
      </c>
      <c r="D998" s="61" t="s">
        <v>140</v>
      </c>
      <c r="E998" s="62">
        <v>109372708483</v>
      </c>
      <c r="F998" s="62">
        <v>121773598939</v>
      </c>
      <c r="G998" s="62">
        <v>123543527304</v>
      </c>
      <c r="H998" s="62">
        <v>125811587731</v>
      </c>
      <c r="I998" s="62">
        <v>128106029512</v>
      </c>
      <c r="J998" s="62">
        <v>131538381465</v>
      </c>
      <c r="K998" s="62">
        <v>131125204726</v>
      </c>
      <c r="L998" s="62">
        <v>141939696066</v>
      </c>
      <c r="M998" s="62">
        <v>150070983587</v>
      </c>
      <c r="N998" s="62">
        <v>153501641776</v>
      </c>
      <c r="O998" s="62">
        <v>142566443957</v>
      </c>
      <c r="P998" s="62">
        <v>165585820155</v>
      </c>
      <c r="Q998" s="62">
        <v>194679484264</v>
      </c>
      <c r="R998" s="62">
        <v>200755416766</v>
      </c>
      <c r="S998" s="62">
        <v>191183926328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S997"/>
  <sheetViews>
    <sheetView topLeftCell="A977" workbookViewId="0">
      <selection activeCell="C4" sqref="C4:S997"/>
    </sheetView>
  </sheetViews>
  <sheetFormatPr baseColWidth="10" defaultColWidth="11.453125" defaultRowHeight="12.5" x14ac:dyDescent="0.25"/>
  <cols>
    <col min="3" max="3" width="16.26953125" bestFit="1" customWidth="1"/>
    <col min="4" max="4" width="27" bestFit="1" customWidth="1"/>
    <col min="5" max="9" width="17.453125" bestFit="1" customWidth="1"/>
    <col min="10" max="10" width="17.26953125" bestFit="1" customWidth="1"/>
    <col min="11" max="31" width="12" bestFit="1" customWidth="1"/>
    <col min="32" max="32" width="12.453125" bestFit="1" customWidth="1"/>
    <col min="33" max="33" width="12" bestFit="1" customWidth="1"/>
    <col min="34" max="34" width="12.453125" bestFit="1" customWidth="1"/>
    <col min="35" max="35" width="12" bestFit="1" customWidth="1"/>
    <col min="36" max="38" width="12.453125" bestFit="1" customWidth="1"/>
  </cols>
  <sheetData>
    <row r="1" spans="1:19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</row>
    <row r="2" spans="1:19" ht="14.5" x14ac:dyDescent="0.35">
      <c r="C2" s="23"/>
      <c r="D2" s="23" t="s">
        <v>35</v>
      </c>
      <c r="E2" s="23">
        <f>VALUE(LEFT(E4,4))</f>
        <v>2010</v>
      </c>
      <c r="F2" s="23">
        <f t="shared" ref="F2:O2" si="0">VALUE(LEFT(F4,4))</f>
        <v>2011</v>
      </c>
      <c r="G2" s="23">
        <f t="shared" si="0"/>
        <v>2012</v>
      </c>
      <c r="H2" s="23">
        <f t="shared" si="0"/>
        <v>2013</v>
      </c>
      <c r="I2" s="23">
        <f t="shared" si="0"/>
        <v>2014</v>
      </c>
      <c r="J2" s="23">
        <f t="shared" si="0"/>
        <v>2015</v>
      </c>
      <c r="K2" s="23">
        <f t="shared" si="0"/>
        <v>2016</v>
      </c>
      <c r="L2" s="23">
        <f t="shared" si="0"/>
        <v>2017</v>
      </c>
      <c r="M2" s="23">
        <f t="shared" ref="M2" si="1">VALUE(LEFT(M4,4))</f>
        <v>2018</v>
      </c>
      <c r="N2" s="23">
        <f t="shared" si="0"/>
        <v>2019</v>
      </c>
      <c r="O2" s="23">
        <f t="shared" si="0"/>
        <v>2020</v>
      </c>
      <c r="P2" s="23">
        <f t="shared" ref="P2:Q2" si="2">VALUE(LEFT(P4,4))</f>
        <v>2021</v>
      </c>
      <c r="Q2" s="23">
        <f t="shared" si="2"/>
        <v>2022</v>
      </c>
      <c r="R2" s="23">
        <f t="shared" ref="R2:S2" si="3">VALUE(LEFT(R4,4))</f>
        <v>2023</v>
      </c>
      <c r="S2" s="23">
        <f t="shared" si="3"/>
        <v>2024</v>
      </c>
    </row>
    <row r="3" spans="1:19" ht="14.5" x14ac:dyDescent="0.35">
      <c r="C3" s="23"/>
      <c r="D3" s="23"/>
      <c r="E3" s="23" t="str">
        <f>RIGHT(E4,1)</f>
        <v>e</v>
      </c>
      <c r="F3" s="23" t="str">
        <f t="shared" ref="F3:S3" si="4">RIGHT(F4,1)</f>
        <v>e</v>
      </c>
      <c r="G3" s="23" t="str">
        <f t="shared" si="4"/>
        <v>e</v>
      </c>
      <c r="H3" s="23" t="str">
        <f t="shared" si="4"/>
        <v>e</v>
      </c>
      <c r="I3" s="23" t="str">
        <f t="shared" si="4"/>
        <v>e</v>
      </c>
      <c r="J3" s="23" t="str">
        <f t="shared" si="4"/>
        <v>e</v>
      </c>
      <c r="K3" s="23" t="str">
        <f t="shared" si="4"/>
        <v>e</v>
      </c>
      <c r="L3" s="23" t="str">
        <f t="shared" si="4"/>
        <v>e</v>
      </c>
      <c r="M3" s="23" t="str">
        <f t="shared" si="4"/>
        <v>e</v>
      </c>
      <c r="N3" s="23" t="str">
        <f t="shared" si="4"/>
        <v>e</v>
      </c>
      <c r="O3" s="23" t="str">
        <f t="shared" si="4"/>
        <v>e</v>
      </c>
      <c r="P3" s="23" t="str">
        <f t="shared" si="4"/>
        <v>e</v>
      </c>
      <c r="Q3" s="23" t="str">
        <f t="shared" si="4"/>
        <v>e</v>
      </c>
      <c r="R3" s="23" t="str">
        <f t="shared" si="4"/>
        <v>e</v>
      </c>
      <c r="S3" s="23" t="str">
        <f t="shared" si="4"/>
        <v>e</v>
      </c>
    </row>
    <row r="4" spans="1:19" ht="14.5" x14ac:dyDescent="0.35">
      <c r="A4" t="s">
        <v>40</v>
      </c>
      <c r="B4" t="s">
        <v>39</v>
      </c>
      <c r="C4" s="63" t="s">
        <v>20</v>
      </c>
      <c r="D4" s="63" t="s">
        <v>36</v>
      </c>
      <c r="E4" s="63" t="s">
        <v>21</v>
      </c>
      <c r="F4" s="63" t="s">
        <v>22</v>
      </c>
      <c r="G4" s="63" t="s">
        <v>23</v>
      </c>
      <c r="H4" s="63" t="s">
        <v>24</v>
      </c>
      <c r="I4" s="63" t="s">
        <v>173</v>
      </c>
      <c r="J4" s="63" t="s">
        <v>174</v>
      </c>
      <c r="K4" s="63" t="s">
        <v>365</v>
      </c>
      <c r="L4" s="63" t="s">
        <v>366</v>
      </c>
      <c r="M4" s="63" t="s">
        <v>367</v>
      </c>
      <c r="N4" s="63" t="s">
        <v>368</v>
      </c>
      <c r="O4" s="63" t="s">
        <v>369</v>
      </c>
      <c r="P4" s="63" t="s">
        <v>370</v>
      </c>
      <c r="Q4" s="63" t="s">
        <v>371</v>
      </c>
      <c r="R4" s="63" t="s">
        <v>372</v>
      </c>
      <c r="S4" s="63" t="s">
        <v>373</v>
      </c>
    </row>
    <row r="5" spans="1:19" ht="14.5" x14ac:dyDescent="0.35">
      <c r="A5" t="str">
        <f>C5&amp;D5</f>
        <v>Burgenland01</v>
      </c>
      <c r="B5">
        <v>5</v>
      </c>
      <c r="C5" s="64" t="s">
        <v>25</v>
      </c>
      <c r="D5" s="64" t="s">
        <v>41</v>
      </c>
      <c r="E5" s="65">
        <v>4361529</v>
      </c>
      <c r="F5" s="65">
        <v>484151</v>
      </c>
      <c r="G5" s="65">
        <v>1089110</v>
      </c>
      <c r="H5" s="65">
        <v>1130311</v>
      </c>
      <c r="I5" s="65">
        <v>1649294</v>
      </c>
      <c r="J5" s="65">
        <v>1115509</v>
      </c>
      <c r="K5" s="65">
        <v>1862782</v>
      </c>
      <c r="L5" s="65">
        <v>1099039</v>
      </c>
      <c r="M5" s="65">
        <v>550817</v>
      </c>
      <c r="N5" s="65">
        <v>456604</v>
      </c>
      <c r="O5" s="65">
        <v>698195</v>
      </c>
      <c r="P5" s="65">
        <v>821333</v>
      </c>
      <c r="Q5" s="65">
        <v>1066239</v>
      </c>
      <c r="R5" s="65">
        <v>1176489</v>
      </c>
      <c r="S5" s="65">
        <v>1301952</v>
      </c>
    </row>
    <row r="6" spans="1:19" ht="14.5" x14ac:dyDescent="0.35">
      <c r="A6" t="str">
        <f t="shared" ref="A6:A7" si="5">C6&amp;D6</f>
        <v>Kärnten01</v>
      </c>
      <c r="B6">
        <v>6</v>
      </c>
      <c r="C6" s="64" t="s">
        <v>26</v>
      </c>
      <c r="D6" s="64" t="s">
        <v>41</v>
      </c>
      <c r="E6" s="65">
        <v>14906836</v>
      </c>
      <c r="F6" s="65">
        <v>11192308</v>
      </c>
      <c r="G6" s="65">
        <v>21476641</v>
      </c>
      <c r="H6" s="65">
        <v>26373358</v>
      </c>
      <c r="I6" s="65">
        <v>24839834</v>
      </c>
      <c r="J6" s="65">
        <v>33647788</v>
      </c>
      <c r="K6" s="65">
        <v>35600943</v>
      </c>
      <c r="L6" s="65">
        <v>37733029</v>
      </c>
      <c r="M6" s="65">
        <v>27164534</v>
      </c>
      <c r="N6" s="65">
        <v>21038402</v>
      </c>
      <c r="O6" s="65">
        <v>17192899</v>
      </c>
      <c r="P6" s="65">
        <v>20459778</v>
      </c>
      <c r="Q6" s="65">
        <v>24658435</v>
      </c>
      <c r="R6" s="65">
        <v>37777697</v>
      </c>
      <c r="S6" s="65">
        <v>39084519</v>
      </c>
    </row>
    <row r="7" spans="1:19" ht="14.5" x14ac:dyDescent="0.35">
      <c r="A7" t="str">
        <f t="shared" si="5"/>
        <v>Niederösterreich01</v>
      </c>
      <c r="B7">
        <v>7</v>
      </c>
      <c r="C7" s="64" t="s">
        <v>27</v>
      </c>
      <c r="D7" s="64" t="s">
        <v>41</v>
      </c>
      <c r="E7" s="65">
        <v>21549490</v>
      </c>
      <c r="F7" s="65">
        <v>23803759</v>
      </c>
      <c r="G7" s="65">
        <v>30856860</v>
      </c>
      <c r="H7" s="65">
        <v>31583781</v>
      </c>
      <c r="I7" s="65">
        <v>30079453</v>
      </c>
      <c r="J7" s="65">
        <v>33738259</v>
      </c>
      <c r="K7" s="65">
        <v>29530007</v>
      </c>
      <c r="L7" s="65">
        <v>32156672</v>
      </c>
      <c r="M7" s="65">
        <v>37960425</v>
      </c>
      <c r="N7" s="65">
        <v>36114495</v>
      </c>
      <c r="O7" s="65">
        <v>33753682</v>
      </c>
      <c r="P7" s="65">
        <v>37246640</v>
      </c>
      <c r="Q7" s="65">
        <v>43223047</v>
      </c>
      <c r="R7" s="65">
        <v>38924782</v>
      </c>
      <c r="S7" s="65">
        <v>33041522</v>
      </c>
    </row>
    <row r="8" spans="1:19" ht="14.5" x14ac:dyDescent="0.35">
      <c r="A8" t="str">
        <f t="shared" ref="A8:A71" si="6">C8&amp;D8</f>
        <v>Oberösterreich01</v>
      </c>
      <c r="B8">
        <v>8</v>
      </c>
      <c r="C8" s="64" t="s">
        <v>28</v>
      </c>
      <c r="D8" s="64" t="s">
        <v>41</v>
      </c>
      <c r="E8" s="65">
        <v>69075957</v>
      </c>
      <c r="F8" s="65">
        <v>81246928</v>
      </c>
      <c r="G8" s="65">
        <v>88206873</v>
      </c>
      <c r="H8" s="65">
        <v>90732004</v>
      </c>
      <c r="I8" s="65">
        <v>87749357</v>
      </c>
      <c r="J8" s="65">
        <v>79121116</v>
      </c>
      <c r="K8" s="65">
        <v>73667727</v>
      </c>
      <c r="L8" s="65">
        <v>76949357</v>
      </c>
      <c r="M8" s="65">
        <v>74352557</v>
      </c>
      <c r="N8" s="65">
        <v>80610441</v>
      </c>
      <c r="O8" s="65">
        <v>76601468</v>
      </c>
      <c r="P8" s="65">
        <v>75303824</v>
      </c>
      <c r="Q8" s="65">
        <v>92776718</v>
      </c>
      <c r="R8" s="65">
        <v>108973179</v>
      </c>
      <c r="S8" s="65">
        <v>109104693</v>
      </c>
    </row>
    <row r="9" spans="1:19" ht="14.5" x14ac:dyDescent="0.35">
      <c r="A9" t="str">
        <f t="shared" si="6"/>
        <v>Salzburg01</v>
      </c>
      <c r="B9">
        <v>9</v>
      </c>
      <c r="C9" s="64" t="s">
        <v>29</v>
      </c>
      <c r="D9" s="64" t="s">
        <v>41</v>
      </c>
      <c r="E9" s="65">
        <v>15552418</v>
      </c>
      <c r="F9" s="65">
        <v>13411213</v>
      </c>
      <c r="G9" s="65">
        <v>15302545</v>
      </c>
      <c r="H9" s="65">
        <v>15070380</v>
      </c>
      <c r="I9" s="65">
        <v>15331141</v>
      </c>
      <c r="J9" s="65">
        <v>19222546</v>
      </c>
      <c r="K9" s="65">
        <v>18311095</v>
      </c>
      <c r="L9" s="65">
        <v>17716528</v>
      </c>
      <c r="M9" s="65">
        <v>19454693</v>
      </c>
      <c r="N9" s="65">
        <v>20308040</v>
      </c>
      <c r="O9" s="65">
        <v>12517112</v>
      </c>
      <c r="P9" s="65">
        <v>16117049</v>
      </c>
      <c r="Q9" s="65">
        <v>17580841</v>
      </c>
      <c r="R9" s="65">
        <v>17509200</v>
      </c>
      <c r="S9" s="65">
        <v>15559264</v>
      </c>
    </row>
    <row r="10" spans="1:19" ht="14.5" x14ac:dyDescent="0.35">
      <c r="A10" t="str">
        <f t="shared" si="6"/>
        <v>Steiermark01</v>
      </c>
      <c r="B10">
        <v>10</v>
      </c>
      <c r="C10" s="64" t="s">
        <v>30</v>
      </c>
      <c r="D10" s="64" t="s">
        <v>41</v>
      </c>
      <c r="E10" s="65">
        <v>45126675</v>
      </c>
      <c r="F10" s="65">
        <v>62588217</v>
      </c>
      <c r="G10" s="65">
        <v>51701675</v>
      </c>
      <c r="H10" s="65">
        <v>53323450</v>
      </c>
      <c r="I10" s="65">
        <v>52674369</v>
      </c>
      <c r="J10" s="65">
        <v>49566834</v>
      </c>
      <c r="K10" s="65">
        <v>44600168</v>
      </c>
      <c r="L10" s="65">
        <v>48654404</v>
      </c>
      <c r="M10" s="65">
        <v>50329927</v>
      </c>
      <c r="N10" s="65">
        <v>48742554</v>
      </c>
      <c r="O10" s="65">
        <v>42053577</v>
      </c>
      <c r="P10" s="65">
        <v>41767808</v>
      </c>
      <c r="Q10" s="65">
        <v>51251087</v>
      </c>
      <c r="R10" s="65">
        <v>39729801</v>
      </c>
      <c r="S10" s="65">
        <v>45386180</v>
      </c>
    </row>
    <row r="11" spans="1:19" ht="14.5" x14ac:dyDescent="0.35">
      <c r="A11" t="str">
        <f t="shared" si="6"/>
        <v>Tirol01</v>
      </c>
      <c r="B11">
        <v>11</v>
      </c>
      <c r="C11" s="64" t="s">
        <v>31</v>
      </c>
      <c r="D11" s="64" t="s">
        <v>41</v>
      </c>
      <c r="E11" s="65">
        <v>4374289</v>
      </c>
      <c r="F11" s="65">
        <v>4017977</v>
      </c>
      <c r="G11" s="65">
        <v>6643268</v>
      </c>
      <c r="H11" s="65">
        <v>4048017</v>
      </c>
      <c r="I11" s="65">
        <v>3231538</v>
      </c>
      <c r="J11" s="65">
        <v>2241841</v>
      </c>
      <c r="K11" s="65">
        <v>2685646</v>
      </c>
      <c r="L11" s="65">
        <v>1320170</v>
      </c>
      <c r="M11" s="65">
        <v>1395677</v>
      </c>
      <c r="N11" s="65">
        <v>1281082</v>
      </c>
      <c r="O11" s="65">
        <v>5700739</v>
      </c>
      <c r="P11" s="65">
        <v>4519282</v>
      </c>
      <c r="Q11" s="65">
        <v>5906049</v>
      </c>
      <c r="R11" s="65">
        <v>8825193</v>
      </c>
      <c r="S11" s="65">
        <v>856984</v>
      </c>
    </row>
    <row r="12" spans="1:19" ht="14.5" x14ac:dyDescent="0.35">
      <c r="A12" t="str">
        <f t="shared" si="6"/>
        <v>Vorarlberg01</v>
      </c>
      <c r="B12">
        <v>12</v>
      </c>
      <c r="C12" s="64" t="s">
        <v>32</v>
      </c>
      <c r="D12" s="64" t="s">
        <v>41</v>
      </c>
      <c r="E12" s="65">
        <v>2023027</v>
      </c>
      <c r="F12" s="65">
        <v>2109050</v>
      </c>
      <c r="G12" s="65">
        <v>2883209</v>
      </c>
      <c r="H12" s="65">
        <v>2038949</v>
      </c>
      <c r="I12" s="65">
        <v>2104349</v>
      </c>
      <c r="J12" s="65">
        <v>1207670</v>
      </c>
      <c r="K12" s="65">
        <v>1857208</v>
      </c>
      <c r="L12" s="65">
        <v>1099047</v>
      </c>
      <c r="M12" s="65">
        <v>1148653</v>
      </c>
      <c r="N12" s="65">
        <v>633860</v>
      </c>
      <c r="O12" s="65">
        <v>704245</v>
      </c>
      <c r="P12" s="65">
        <v>635296</v>
      </c>
      <c r="Q12" s="65">
        <v>716253</v>
      </c>
      <c r="R12" s="65">
        <v>786670</v>
      </c>
      <c r="S12" s="65">
        <v>1408752</v>
      </c>
    </row>
    <row r="13" spans="1:19" ht="14.5" x14ac:dyDescent="0.35">
      <c r="A13" t="str">
        <f t="shared" si="6"/>
        <v>Wien01</v>
      </c>
      <c r="B13">
        <v>13</v>
      </c>
      <c r="C13" s="64" t="s">
        <v>33</v>
      </c>
      <c r="D13" s="64" t="s">
        <v>41</v>
      </c>
      <c r="E13" s="65">
        <v>15089756</v>
      </c>
      <c r="F13" s="65">
        <v>17423912</v>
      </c>
      <c r="G13" s="65">
        <v>18499049</v>
      </c>
      <c r="H13" s="65">
        <v>19862296</v>
      </c>
      <c r="I13" s="65">
        <v>19038331</v>
      </c>
      <c r="J13" s="65">
        <v>19289111</v>
      </c>
      <c r="K13" s="65">
        <v>21713765</v>
      </c>
      <c r="L13" s="65">
        <v>21400401</v>
      </c>
      <c r="M13" s="65">
        <v>23591692</v>
      </c>
      <c r="N13" s="65">
        <v>23742677</v>
      </c>
      <c r="O13" s="65">
        <v>20835581</v>
      </c>
      <c r="P13" s="65">
        <v>23754454</v>
      </c>
      <c r="Q13" s="65">
        <v>32785990</v>
      </c>
      <c r="R13" s="65">
        <v>31690391</v>
      </c>
      <c r="S13" s="65">
        <v>27844814</v>
      </c>
    </row>
    <row r="14" spans="1:19" ht="14.5" x14ac:dyDescent="0.35">
      <c r="A14" t="str">
        <f t="shared" si="6"/>
        <v>Österreich01</v>
      </c>
      <c r="B14">
        <v>14</v>
      </c>
      <c r="C14" s="64" t="s">
        <v>34</v>
      </c>
      <c r="D14" s="64" t="s">
        <v>41</v>
      </c>
      <c r="E14" s="65">
        <v>192059977</v>
      </c>
      <c r="F14" s="65">
        <v>216277515</v>
      </c>
      <c r="G14" s="65">
        <v>236659230</v>
      </c>
      <c r="H14" s="65">
        <v>244162546</v>
      </c>
      <c r="I14" s="65">
        <v>236697666</v>
      </c>
      <c r="J14" s="65">
        <v>239150674</v>
      </c>
      <c r="K14" s="65">
        <v>229829341</v>
      </c>
      <c r="L14" s="65">
        <v>238128647</v>
      </c>
      <c r="M14" s="65">
        <v>235948975</v>
      </c>
      <c r="N14" s="65">
        <v>232928155</v>
      </c>
      <c r="O14" s="65">
        <v>210057498</v>
      </c>
      <c r="P14" s="65">
        <v>220625464</v>
      </c>
      <c r="Q14" s="65">
        <v>269964659</v>
      </c>
      <c r="R14" s="65">
        <v>285393402</v>
      </c>
      <c r="S14" s="65">
        <v>273588680</v>
      </c>
    </row>
    <row r="15" spans="1:19" ht="14.5" x14ac:dyDescent="0.35">
      <c r="A15" t="str">
        <f t="shared" si="6"/>
        <v>Burgenland02</v>
      </c>
      <c r="B15">
        <v>15</v>
      </c>
      <c r="C15" s="64" t="s">
        <v>25</v>
      </c>
      <c r="D15" s="64" t="s">
        <v>42</v>
      </c>
      <c r="E15" s="65">
        <v>8302031</v>
      </c>
      <c r="F15" s="65">
        <v>9128755</v>
      </c>
      <c r="G15" s="65">
        <v>8499979</v>
      </c>
      <c r="H15" s="65">
        <v>9392565</v>
      </c>
      <c r="I15" s="65">
        <v>9161970</v>
      </c>
      <c r="J15" s="65">
        <v>8445951</v>
      </c>
      <c r="K15" s="65">
        <v>11660166</v>
      </c>
      <c r="L15" s="65">
        <v>9241931</v>
      </c>
      <c r="M15" s="65">
        <v>9217241</v>
      </c>
      <c r="N15" s="65">
        <v>9877824</v>
      </c>
      <c r="O15" s="65">
        <v>5500292</v>
      </c>
      <c r="P15" s="65">
        <v>5605020</v>
      </c>
      <c r="Q15" s="65">
        <v>9601548</v>
      </c>
      <c r="R15" s="65">
        <v>7961822</v>
      </c>
      <c r="S15" s="65">
        <v>9989095</v>
      </c>
    </row>
    <row r="16" spans="1:19" ht="14.5" x14ac:dyDescent="0.35">
      <c r="A16" t="str">
        <f t="shared" si="6"/>
        <v>Kärnten02</v>
      </c>
      <c r="B16">
        <v>16</v>
      </c>
      <c r="C16" s="64" t="s">
        <v>26</v>
      </c>
      <c r="D16" s="64" t="s">
        <v>42</v>
      </c>
      <c r="E16" s="65">
        <v>71714081</v>
      </c>
      <c r="F16" s="65">
        <v>75812810</v>
      </c>
      <c r="G16" s="65">
        <v>71821611</v>
      </c>
      <c r="H16" s="65">
        <v>84702039</v>
      </c>
      <c r="I16" s="65">
        <v>96764788</v>
      </c>
      <c r="J16" s="65">
        <v>89334018</v>
      </c>
      <c r="K16" s="65">
        <v>92869512</v>
      </c>
      <c r="L16" s="65">
        <v>89613808</v>
      </c>
      <c r="M16" s="65">
        <v>75455104</v>
      </c>
      <c r="N16" s="65">
        <v>89449763</v>
      </c>
      <c r="O16" s="65">
        <v>64790447</v>
      </c>
      <c r="P16" s="65">
        <v>56463683</v>
      </c>
      <c r="Q16" s="65">
        <v>86674918</v>
      </c>
      <c r="R16" s="65">
        <v>126717358</v>
      </c>
      <c r="S16" s="65">
        <v>120403470</v>
      </c>
    </row>
    <row r="17" spans="1:19" ht="14.5" x14ac:dyDescent="0.35">
      <c r="A17" t="str">
        <f t="shared" si="6"/>
        <v>Niederösterreich02</v>
      </c>
      <c r="B17">
        <v>17</v>
      </c>
      <c r="C17" s="64" t="s">
        <v>27</v>
      </c>
      <c r="D17" s="64" t="s">
        <v>42</v>
      </c>
      <c r="E17" s="65">
        <v>122121255</v>
      </c>
      <c r="F17" s="65">
        <v>130392594</v>
      </c>
      <c r="G17" s="65">
        <v>136363179</v>
      </c>
      <c r="H17" s="65">
        <v>124459471</v>
      </c>
      <c r="I17" s="65">
        <v>125319114</v>
      </c>
      <c r="J17" s="65">
        <v>119519319</v>
      </c>
      <c r="K17" s="65">
        <v>126269094</v>
      </c>
      <c r="L17" s="65">
        <v>135506708</v>
      </c>
      <c r="M17" s="65">
        <v>130597443</v>
      </c>
      <c r="N17" s="65">
        <v>141955715</v>
      </c>
      <c r="O17" s="65">
        <v>105539282</v>
      </c>
      <c r="P17" s="65">
        <v>107923859</v>
      </c>
      <c r="Q17" s="65">
        <v>189350882</v>
      </c>
      <c r="R17" s="65">
        <v>203352243</v>
      </c>
      <c r="S17" s="65">
        <v>199150335</v>
      </c>
    </row>
    <row r="18" spans="1:19" ht="14.5" x14ac:dyDescent="0.35">
      <c r="A18" t="str">
        <f t="shared" si="6"/>
        <v>Oberösterreich02</v>
      </c>
      <c r="B18">
        <v>18</v>
      </c>
      <c r="C18" s="64" t="s">
        <v>28</v>
      </c>
      <c r="D18" s="64" t="s">
        <v>42</v>
      </c>
      <c r="E18" s="65">
        <v>201573619</v>
      </c>
      <c r="F18" s="65">
        <v>214098577</v>
      </c>
      <c r="G18" s="65">
        <v>234103487</v>
      </c>
      <c r="H18" s="65">
        <v>242043206</v>
      </c>
      <c r="I18" s="65">
        <v>252387298</v>
      </c>
      <c r="J18" s="65">
        <v>250083229</v>
      </c>
      <c r="K18" s="65">
        <v>251623858</v>
      </c>
      <c r="L18" s="65">
        <v>247613987</v>
      </c>
      <c r="M18" s="65">
        <v>245807245</v>
      </c>
      <c r="N18" s="65">
        <v>270396874</v>
      </c>
      <c r="O18" s="65">
        <v>234305304</v>
      </c>
      <c r="P18" s="65">
        <v>242685052</v>
      </c>
      <c r="Q18" s="65">
        <v>292518712</v>
      </c>
      <c r="R18" s="65">
        <v>315192380</v>
      </c>
      <c r="S18" s="65">
        <v>374007366</v>
      </c>
    </row>
    <row r="19" spans="1:19" ht="14.5" x14ac:dyDescent="0.35">
      <c r="A19" t="str">
        <f t="shared" si="6"/>
        <v>Salzburg02</v>
      </c>
      <c r="B19">
        <v>19</v>
      </c>
      <c r="C19" s="64" t="s">
        <v>29</v>
      </c>
      <c r="D19" s="64" t="s">
        <v>42</v>
      </c>
      <c r="E19" s="65">
        <v>54419104</v>
      </c>
      <c r="F19" s="65">
        <v>63885253</v>
      </c>
      <c r="G19" s="65">
        <v>61272810</v>
      </c>
      <c r="H19" s="65">
        <v>63256990</v>
      </c>
      <c r="I19" s="65">
        <v>73930511</v>
      </c>
      <c r="J19" s="65">
        <v>68004194</v>
      </c>
      <c r="K19" s="65">
        <v>77077953</v>
      </c>
      <c r="L19" s="65">
        <v>90544029</v>
      </c>
      <c r="M19" s="65">
        <v>69608806</v>
      </c>
      <c r="N19" s="65">
        <v>73078324</v>
      </c>
      <c r="O19" s="65">
        <v>71007213</v>
      </c>
      <c r="P19" s="65">
        <v>76101416</v>
      </c>
      <c r="Q19" s="65">
        <v>93358932</v>
      </c>
      <c r="R19" s="65">
        <v>94229411</v>
      </c>
      <c r="S19" s="65">
        <v>109037261</v>
      </c>
    </row>
    <row r="20" spans="1:19" ht="14.5" x14ac:dyDescent="0.35">
      <c r="A20" t="str">
        <f t="shared" si="6"/>
        <v>Steiermark02</v>
      </c>
      <c r="B20">
        <v>20</v>
      </c>
      <c r="C20" s="64" t="s">
        <v>30</v>
      </c>
      <c r="D20" s="64" t="s">
        <v>42</v>
      </c>
      <c r="E20" s="65">
        <v>85942187</v>
      </c>
      <c r="F20" s="65">
        <v>111000806</v>
      </c>
      <c r="G20" s="65">
        <v>132025738</v>
      </c>
      <c r="H20" s="65">
        <v>116799516</v>
      </c>
      <c r="I20" s="65">
        <v>139978544</v>
      </c>
      <c r="J20" s="65">
        <v>115453750</v>
      </c>
      <c r="K20" s="65">
        <v>120282827</v>
      </c>
      <c r="L20" s="65">
        <v>139135667</v>
      </c>
      <c r="M20" s="65">
        <v>136211539</v>
      </c>
      <c r="N20" s="65">
        <v>138137355</v>
      </c>
      <c r="O20" s="65">
        <v>133847697</v>
      </c>
      <c r="P20" s="65">
        <v>135053209</v>
      </c>
      <c r="Q20" s="65">
        <v>193955204</v>
      </c>
      <c r="R20" s="65">
        <v>195914811</v>
      </c>
      <c r="S20" s="65">
        <v>182897781</v>
      </c>
    </row>
    <row r="21" spans="1:19" ht="14.5" x14ac:dyDescent="0.35">
      <c r="A21" t="str">
        <f t="shared" si="6"/>
        <v>Tirol02</v>
      </c>
      <c r="B21">
        <v>21</v>
      </c>
      <c r="C21" s="64" t="s">
        <v>31</v>
      </c>
      <c r="D21" s="64" t="s">
        <v>42</v>
      </c>
      <c r="E21" s="65">
        <v>100422464</v>
      </c>
      <c r="F21" s="65">
        <v>106453405</v>
      </c>
      <c r="G21" s="65">
        <v>106942966</v>
      </c>
      <c r="H21" s="65">
        <v>108494146</v>
      </c>
      <c r="I21" s="65">
        <v>119316096</v>
      </c>
      <c r="J21" s="65">
        <v>118198491</v>
      </c>
      <c r="K21" s="65">
        <v>133782920</v>
      </c>
      <c r="L21" s="65">
        <v>140877974</v>
      </c>
      <c r="M21" s="65">
        <v>132528199</v>
      </c>
      <c r="N21" s="65">
        <v>142764274</v>
      </c>
      <c r="O21" s="65">
        <v>107220135</v>
      </c>
      <c r="P21" s="65">
        <v>126144908</v>
      </c>
      <c r="Q21" s="65">
        <v>137662083</v>
      </c>
      <c r="R21" s="65">
        <v>140624207</v>
      </c>
      <c r="S21" s="65">
        <v>142815786</v>
      </c>
    </row>
    <row r="22" spans="1:19" ht="14.5" x14ac:dyDescent="0.35">
      <c r="A22" t="str">
        <f t="shared" si="6"/>
        <v>Vorarlberg02</v>
      </c>
      <c r="B22">
        <v>22</v>
      </c>
      <c r="C22" s="64" t="s">
        <v>32</v>
      </c>
      <c r="D22" s="64" t="s">
        <v>42</v>
      </c>
      <c r="E22" s="65">
        <v>21234217</v>
      </c>
      <c r="F22" s="65">
        <v>22043972</v>
      </c>
      <c r="G22" s="65">
        <v>24176955</v>
      </c>
      <c r="H22" s="65">
        <v>22175652</v>
      </c>
      <c r="I22" s="65">
        <v>21369462</v>
      </c>
      <c r="J22" s="65">
        <v>22626735</v>
      </c>
      <c r="K22" s="65">
        <v>23212740</v>
      </c>
      <c r="L22" s="65">
        <v>20853819</v>
      </c>
      <c r="M22" s="65">
        <v>26347526</v>
      </c>
      <c r="N22" s="65">
        <v>30865909</v>
      </c>
      <c r="O22" s="65">
        <v>24986168</v>
      </c>
      <c r="P22" s="65">
        <v>24253166</v>
      </c>
      <c r="Q22" s="65">
        <v>35003236</v>
      </c>
      <c r="R22" s="65">
        <v>35298548</v>
      </c>
      <c r="S22" s="65">
        <v>38389545</v>
      </c>
    </row>
    <row r="23" spans="1:19" ht="14.5" x14ac:dyDescent="0.35">
      <c r="A23" t="str">
        <f t="shared" si="6"/>
        <v>Wien02</v>
      </c>
      <c r="B23">
        <v>23</v>
      </c>
      <c r="C23" s="64" t="s">
        <v>33</v>
      </c>
      <c r="D23" s="64" t="s">
        <v>42</v>
      </c>
      <c r="E23" s="65">
        <v>78887446</v>
      </c>
      <c r="F23" s="65">
        <v>98047613</v>
      </c>
      <c r="G23" s="65">
        <v>101832559</v>
      </c>
      <c r="H23" s="65">
        <v>104070009</v>
      </c>
      <c r="I23" s="65">
        <v>110029757</v>
      </c>
      <c r="J23" s="65">
        <v>103065723</v>
      </c>
      <c r="K23" s="65">
        <v>102829959</v>
      </c>
      <c r="L23" s="65">
        <v>108830707</v>
      </c>
      <c r="M23" s="65">
        <v>114665318</v>
      </c>
      <c r="N23" s="65">
        <v>123093707</v>
      </c>
      <c r="O23" s="65">
        <v>92636564</v>
      </c>
      <c r="P23" s="65">
        <v>86835135</v>
      </c>
      <c r="Q23" s="65">
        <v>133818807</v>
      </c>
      <c r="R23" s="65">
        <v>131491632</v>
      </c>
      <c r="S23" s="65">
        <v>139354390</v>
      </c>
    </row>
    <row r="24" spans="1:19" ht="14.5" x14ac:dyDescent="0.35">
      <c r="A24" t="str">
        <f t="shared" si="6"/>
        <v>Österreich02</v>
      </c>
      <c r="B24">
        <v>24</v>
      </c>
      <c r="C24" s="64" t="s">
        <v>34</v>
      </c>
      <c r="D24" s="64" t="s">
        <v>42</v>
      </c>
      <c r="E24" s="65">
        <v>744616404</v>
      </c>
      <c r="F24" s="65">
        <v>830863785</v>
      </c>
      <c r="G24" s="65">
        <v>877039284</v>
      </c>
      <c r="H24" s="65">
        <v>875393594</v>
      </c>
      <c r="I24" s="65">
        <v>948257540</v>
      </c>
      <c r="J24" s="65">
        <v>894731410</v>
      </c>
      <c r="K24" s="65">
        <v>939609029</v>
      </c>
      <c r="L24" s="65">
        <v>982218630</v>
      </c>
      <c r="M24" s="65">
        <v>940438421</v>
      </c>
      <c r="N24" s="65">
        <v>1019619745</v>
      </c>
      <c r="O24" s="65">
        <v>839833102</v>
      </c>
      <c r="P24" s="65">
        <v>861065448</v>
      </c>
      <c r="Q24" s="65">
        <v>1171944322</v>
      </c>
      <c r="R24" s="65">
        <v>1250782412</v>
      </c>
      <c r="S24" s="65">
        <v>1316045029</v>
      </c>
    </row>
    <row r="25" spans="1:19" ht="14.5" x14ac:dyDescent="0.35">
      <c r="A25" t="str">
        <f t="shared" si="6"/>
        <v>Burgenland03</v>
      </c>
      <c r="B25">
        <v>25</v>
      </c>
      <c r="C25" s="64" t="s">
        <v>25</v>
      </c>
      <c r="D25" s="64" t="s">
        <v>43</v>
      </c>
      <c r="E25" s="65">
        <v>823961</v>
      </c>
      <c r="F25" s="65">
        <v>1237858</v>
      </c>
      <c r="G25" s="65">
        <v>1236105</v>
      </c>
      <c r="H25" s="65">
        <v>1509329</v>
      </c>
      <c r="I25" s="65">
        <v>2161878</v>
      </c>
      <c r="J25" s="65">
        <v>1985030</v>
      </c>
      <c r="K25" s="65">
        <v>2917811</v>
      </c>
      <c r="L25" s="65">
        <v>3556201</v>
      </c>
      <c r="M25" s="65">
        <v>3770850</v>
      </c>
      <c r="N25" s="65">
        <v>4564071</v>
      </c>
      <c r="O25" s="65">
        <v>3651111</v>
      </c>
      <c r="P25" s="65">
        <v>4072056</v>
      </c>
      <c r="Q25" s="65">
        <v>4572672</v>
      </c>
      <c r="R25" s="65">
        <v>4400050</v>
      </c>
      <c r="S25" s="65">
        <v>4676410</v>
      </c>
    </row>
    <row r="26" spans="1:19" ht="14.5" x14ac:dyDescent="0.35">
      <c r="A26" t="str">
        <f t="shared" si="6"/>
        <v>Kärnten03</v>
      </c>
      <c r="B26">
        <v>26</v>
      </c>
      <c r="C26" s="64" t="s">
        <v>26</v>
      </c>
      <c r="D26" s="64" t="s">
        <v>43</v>
      </c>
      <c r="E26" s="65">
        <v>6987980</v>
      </c>
      <c r="F26" s="65">
        <v>7535698</v>
      </c>
      <c r="G26" s="65">
        <v>6886710</v>
      </c>
      <c r="H26" s="65">
        <v>8746193</v>
      </c>
      <c r="I26" s="65">
        <v>9920177</v>
      </c>
      <c r="J26" s="65">
        <v>9983614</v>
      </c>
      <c r="K26" s="65">
        <v>20448107</v>
      </c>
      <c r="L26" s="65">
        <v>26900275</v>
      </c>
      <c r="M26" s="65">
        <v>17344486</v>
      </c>
      <c r="N26" s="65">
        <v>16989587</v>
      </c>
      <c r="O26" s="65">
        <v>10225069</v>
      </c>
      <c r="P26" s="65">
        <v>10637583</v>
      </c>
      <c r="Q26" s="65">
        <v>13483586</v>
      </c>
      <c r="R26" s="65">
        <v>15931269</v>
      </c>
      <c r="S26" s="65">
        <v>14090578</v>
      </c>
    </row>
    <row r="27" spans="1:19" ht="14.5" x14ac:dyDescent="0.35">
      <c r="A27" t="str">
        <f t="shared" si="6"/>
        <v>Niederösterreich03</v>
      </c>
      <c r="B27">
        <v>27</v>
      </c>
      <c r="C27" s="64" t="s">
        <v>27</v>
      </c>
      <c r="D27" s="64" t="s">
        <v>43</v>
      </c>
      <c r="E27" s="65">
        <v>39107188</v>
      </c>
      <c r="F27" s="65">
        <v>44575193</v>
      </c>
      <c r="G27" s="65">
        <v>48979065</v>
      </c>
      <c r="H27" s="65">
        <v>61822665</v>
      </c>
      <c r="I27" s="65">
        <v>66158226</v>
      </c>
      <c r="J27" s="65">
        <v>66978668</v>
      </c>
      <c r="K27" s="65">
        <v>84010442</v>
      </c>
      <c r="L27" s="65">
        <v>84365712</v>
      </c>
      <c r="M27" s="65">
        <v>87587269</v>
      </c>
      <c r="N27" s="65">
        <v>88645161</v>
      </c>
      <c r="O27" s="65">
        <v>66329506</v>
      </c>
      <c r="P27" s="65">
        <v>84869314</v>
      </c>
      <c r="Q27" s="65">
        <v>107686381</v>
      </c>
      <c r="R27" s="65">
        <v>124043692</v>
      </c>
      <c r="S27" s="65">
        <v>129708701</v>
      </c>
    </row>
    <row r="28" spans="1:19" ht="14.5" x14ac:dyDescent="0.35">
      <c r="A28" t="str">
        <f t="shared" si="6"/>
        <v>Oberösterreich03</v>
      </c>
      <c r="B28">
        <v>28</v>
      </c>
      <c r="C28" s="64" t="s">
        <v>28</v>
      </c>
      <c r="D28" s="64" t="s">
        <v>43</v>
      </c>
      <c r="E28" s="65">
        <v>46631473</v>
      </c>
      <c r="F28" s="65">
        <v>48760782</v>
      </c>
      <c r="G28" s="65">
        <v>51116817</v>
      </c>
      <c r="H28" s="65">
        <v>49455543</v>
      </c>
      <c r="I28" s="65">
        <v>50575717</v>
      </c>
      <c r="J28" s="65">
        <v>55430571</v>
      </c>
      <c r="K28" s="65">
        <v>56824477</v>
      </c>
      <c r="L28" s="65">
        <v>52701183</v>
      </c>
      <c r="M28" s="65">
        <v>51388438</v>
      </c>
      <c r="N28" s="65">
        <v>57668011</v>
      </c>
      <c r="O28" s="65">
        <v>84127236</v>
      </c>
      <c r="P28" s="65">
        <v>81913273</v>
      </c>
      <c r="Q28" s="65">
        <v>90917937</v>
      </c>
      <c r="R28" s="65">
        <v>99679236</v>
      </c>
      <c r="S28" s="65">
        <v>95081159</v>
      </c>
    </row>
    <row r="29" spans="1:19" ht="14.5" x14ac:dyDescent="0.35">
      <c r="A29" t="str">
        <f t="shared" si="6"/>
        <v>Salzburg03</v>
      </c>
      <c r="B29">
        <v>29</v>
      </c>
      <c r="C29" s="64" t="s">
        <v>29</v>
      </c>
      <c r="D29" s="64" t="s">
        <v>43</v>
      </c>
      <c r="E29" s="65">
        <v>11853504</v>
      </c>
      <c r="F29" s="65">
        <v>14439304</v>
      </c>
      <c r="G29" s="65">
        <v>14943953</v>
      </c>
      <c r="H29" s="65">
        <v>14827297</v>
      </c>
      <c r="I29" s="65">
        <v>17902472</v>
      </c>
      <c r="J29" s="65">
        <v>16548109</v>
      </c>
      <c r="K29" s="65">
        <v>19258880</v>
      </c>
      <c r="L29" s="65">
        <v>20867739</v>
      </c>
      <c r="M29" s="65">
        <v>22236816</v>
      </c>
      <c r="N29" s="65">
        <v>23433600</v>
      </c>
      <c r="O29" s="65">
        <v>19503030</v>
      </c>
      <c r="P29" s="65">
        <v>21002448</v>
      </c>
      <c r="Q29" s="65">
        <v>31164325</v>
      </c>
      <c r="R29" s="65">
        <v>37946648</v>
      </c>
      <c r="S29" s="65">
        <v>32211089</v>
      </c>
    </row>
    <row r="30" spans="1:19" ht="14.5" x14ac:dyDescent="0.35">
      <c r="A30" t="str">
        <f t="shared" si="6"/>
        <v>Steiermark03</v>
      </c>
      <c r="B30">
        <v>30</v>
      </c>
      <c r="C30" s="64" t="s">
        <v>30</v>
      </c>
      <c r="D30" s="64" t="s">
        <v>43</v>
      </c>
      <c r="E30" s="65">
        <v>14897480</v>
      </c>
      <c r="F30" s="65">
        <v>15729011</v>
      </c>
      <c r="G30" s="65">
        <v>19596792</v>
      </c>
      <c r="H30" s="65">
        <v>18552098</v>
      </c>
      <c r="I30" s="65">
        <v>22160399</v>
      </c>
      <c r="J30" s="65">
        <v>22850974</v>
      </c>
      <c r="K30" s="65">
        <v>25871162</v>
      </c>
      <c r="L30" s="65">
        <v>27113745</v>
      </c>
      <c r="M30" s="65">
        <v>26538289</v>
      </c>
      <c r="N30" s="65">
        <v>28003876</v>
      </c>
      <c r="O30" s="65">
        <v>20708665</v>
      </c>
      <c r="P30" s="65">
        <v>22075730</v>
      </c>
      <c r="Q30" s="65">
        <v>26664380</v>
      </c>
      <c r="R30" s="65">
        <v>29961573</v>
      </c>
      <c r="S30" s="65">
        <v>29391783</v>
      </c>
    </row>
    <row r="31" spans="1:19" ht="14.5" x14ac:dyDescent="0.35">
      <c r="A31" t="str">
        <f t="shared" si="6"/>
        <v>Tirol03</v>
      </c>
      <c r="B31">
        <v>31</v>
      </c>
      <c r="C31" s="64" t="s">
        <v>31</v>
      </c>
      <c r="D31" s="64" t="s">
        <v>43</v>
      </c>
      <c r="E31" s="65">
        <v>16005683</v>
      </c>
      <c r="F31" s="65">
        <v>18765971</v>
      </c>
      <c r="G31" s="65">
        <v>20287606</v>
      </c>
      <c r="H31" s="65">
        <v>23831337</v>
      </c>
      <c r="I31" s="65">
        <v>26002674</v>
      </c>
      <c r="J31" s="65">
        <v>26999166</v>
      </c>
      <c r="K31" s="65">
        <v>33236037</v>
      </c>
      <c r="L31" s="65">
        <v>33881751</v>
      </c>
      <c r="M31" s="65">
        <v>36025872</v>
      </c>
      <c r="N31" s="65">
        <v>39890172</v>
      </c>
      <c r="O31" s="65">
        <v>32535353</v>
      </c>
      <c r="P31" s="65">
        <v>33798411</v>
      </c>
      <c r="Q31" s="65">
        <v>40126889</v>
      </c>
      <c r="R31" s="65">
        <v>41841562</v>
      </c>
      <c r="S31" s="65">
        <v>44363784</v>
      </c>
    </row>
    <row r="32" spans="1:19" ht="14.5" x14ac:dyDescent="0.35">
      <c r="A32" t="str">
        <f t="shared" si="6"/>
        <v>Vorarlberg03</v>
      </c>
      <c r="B32">
        <v>32</v>
      </c>
      <c r="C32" s="64" t="s">
        <v>32</v>
      </c>
      <c r="D32" s="64" t="s">
        <v>43</v>
      </c>
      <c r="E32" s="65">
        <v>2434101</v>
      </c>
      <c r="F32" s="65">
        <v>3752549</v>
      </c>
      <c r="G32" s="65">
        <v>3961764</v>
      </c>
      <c r="H32" s="65">
        <v>4843260</v>
      </c>
      <c r="I32" s="65">
        <v>5987232</v>
      </c>
      <c r="J32" s="65">
        <v>6419163</v>
      </c>
      <c r="K32" s="65">
        <v>6813835</v>
      </c>
      <c r="L32" s="65">
        <v>7020307</v>
      </c>
      <c r="M32" s="65">
        <v>6606680</v>
      </c>
      <c r="N32" s="65">
        <v>6429268</v>
      </c>
      <c r="O32" s="65">
        <v>6095064</v>
      </c>
      <c r="P32" s="65">
        <v>6464664</v>
      </c>
      <c r="Q32" s="65">
        <v>8404670</v>
      </c>
      <c r="R32" s="65">
        <v>9258795</v>
      </c>
      <c r="S32" s="65">
        <v>8257984</v>
      </c>
    </row>
    <row r="33" spans="1:19" ht="14.5" x14ac:dyDescent="0.35">
      <c r="A33" t="str">
        <f t="shared" si="6"/>
        <v>Wien03</v>
      </c>
      <c r="B33">
        <v>33</v>
      </c>
      <c r="C33" s="64" t="s">
        <v>33</v>
      </c>
      <c r="D33" s="64" t="s">
        <v>43</v>
      </c>
      <c r="E33" s="65">
        <v>45563941</v>
      </c>
      <c r="F33" s="65">
        <v>49512173</v>
      </c>
      <c r="G33" s="65">
        <v>46116723</v>
      </c>
      <c r="H33" s="65">
        <v>51209688</v>
      </c>
      <c r="I33" s="65">
        <v>60860872</v>
      </c>
      <c r="J33" s="65">
        <v>60684377</v>
      </c>
      <c r="K33" s="65">
        <v>63897228</v>
      </c>
      <c r="L33" s="65">
        <v>56893426</v>
      </c>
      <c r="M33" s="65">
        <v>59325396</v>
      </c>
      <c r="N33" s="65">
        <v>59457130</v>
      </c>
      <c r="O33" s="65">
        <v>42721252</v>
      </c>
      <c r="P33" s="65">
        <v>49434005</v>
      </c>
      <c r="Q33" s="65">
        <v>65893853</v>
      </c>
      <c r="R33" s="65">
        <v>76723738</v>
      </c>
      <c r="S33" s="65">
        <v>78329289</v>
      </c>
    </row>
    <row r="34" spans="1:19" ht="14.5" x14ac:dyDescent="0.35">
      <c r="A34" t="str">
        <f t="shared" si="6"/>
        <v>Österreich03</v>
      </c>
      <c r="B34">
        <v>34</v>
      </c>
      <c r="C34" s="64" t="s">
        <v>34</v>
      </c>
      <c r="D34" s="64" t="s">
        <v>43</v>
      </c>
      <c r="E34" s="65">
        <v>184305311</v>
      </c>
      <c r="F34" s="65">
        <v>204308539</v>
      </c>
      <c r="G34" s="65">
        <v>213125535</v>
      </c>
      <c r="H34" s="65">
        <v>234797410</v>
      </c>
      <c r="I34" s="65">
        <v>261729647</v>
      </c>
      <c r="J34" s="65">
        <v>267879672</v>
      </c>
      <c r="K34" s="65">
        <v>313277979</v>
      </c>
      <c r="L34" s="65">
        <v>313300339</v>
      </c>
      <c r="M34" s="65">
        <v>310824096</v>
      </c>
      <c r="N34" s="65">
        <v>325080876</v>
      </c>
      <c r="O34" s="65">
        <v>285896286</v>
      </c>
      <c r="P34" s="65">
        <v>314267484</v>
      </c>
      <c r="Q34" s="65">
        <v>388914693</v>
      </c>
      <c r="R34" s="65">
        <v>439786563</v>
      </c>
      <c r="S34" s="65">
        <v>436110777</v>
      </c>
    </row>
    <row r="35" spans="1:19" ht="14.5" x14ac:dyDescent="0.35">
      <c r="A35" t="str">
        <f t="shared" si="6"/>
        <v>Burgenland04</v>
      </c>
      <c r="B35">
        <v>35</v>
      </c>
      <c r="C35" s="64" t="s">
        <v>25</v>
      </c>
      <c r="D35" s="64" t="s">
        <v>44</v>
      </c>
      <c r="E35" s="65">
        <v>9719828</v>
      </c>
      <c r="F35" s="65">
        <v>10444716</v>
      </c>
      <c r="G35" s="65">
        <v>11534950</v>
      </c>
      <c r="H35" s="65">
        <v>11172125</v>
      </c>
      <c r="I35" s="65">
        <v>11317371</v>
      </c>
      <c r="J35" s="65">
        <v>8650599</v>
      </c>
      <c r="K35" s="65">
        <v>8977736</v>
      </c>
      <c r="L35" s="65">
        <v>11068205</v>
      </c>
      <c r="M35" s="65">
        <v>12258882</v>
      </c>
      <c r="N35" s="65">
        <v>13065490</v>
      </c>
      <c r="O35" s="65">
        <v>11879605</v>
      </c>
      <c r="P35" s="65">
        <v>10935410</v>
      </c>
      <c r="Q35" s="65">
        <v>13281639</v>
      </c>
      <c r="R35" s="65">
        <v>10715154</v>
      </c>
      <c r="S35" s="65">
        <v>11498439</v>
      </c>
    </row>
    <row r="36" spans="1:19" ht="14.5" x14ac:dyDescent="0.35">
      <c r="A36" t="str">
        <f t="shared" si="6"/>
        <v>Kärnten04</v>
      </c>
      <c r="B36">
        <v>36</v>
      </c>
      <c r="C36" s="64" t="s">
        <v>26</v>
      </c>
      <c r="D36" s="64" t="s">
        <v>44</v>
      </c>
      <c r="E36" s="65">
        <v>19541834</v>
      </c>
      <c r="F36" s="65">
        <v>20921572</v>
      </c>
      <c r="G36" s="65">
        <v>26798590</v>
      </c>
      <c r="H36" s="65">
        <v>27500295</v>
      </c>
      <c r="I36" s="65">
        <v>32747827</v>
      </c>
      <c r="J36" s="65">
        <v>31581948</v>
      </c>
      <c r="K36" s="65">
        <v>26642613</v>
      </c>
      <c r="L36" s="65">
        <v>30674085</v>
      </c>
      <c r="M36" s="65">
        <v>33842997</v>
      </c>
      <c r="N36" s="65">
        <v>35739983</v>
      </c>
      <c r="O36" s="65">
        <v>29723565</v>
      </c>
      <c r="P36" s="65">
        <v>27150037</v>
      </c>
      <c r="Q36" s="65">
        <v>32671961</v>
      </c>
      <c r="R36" s="65">
        <v>35632048</v>
      </c>
      <c r="S36" s="65">
        <v>34798509</v>
      </c>
    </row>
    <row r="37" spans="1:19" ht="14.5" x14ac:dyDescent="0.35">
      <c r="A37" t="str">
        <f t="shared" si="6"/>
        <v>Niederösterreich04</v>
      </c>
      <c r="B37">
        <v>37</v>
      </c>
      <c r="C37" s="64" t="s">
        <v>27</v>
      </c>
      <c r="D37" s="64" t="s">
        <v>44</v>
      </c>
      <c r="E37" s="65">
        <v>78673084</v>
      </c>
      <c r="F37" s="65">
        <v>86445745</v>
      </c>
      <c r="G37" s="65">
        <v>96358425</v>
      </c>
      <c r="H37" s="65">
        <v>107284744</v>
      </c>
      <c r="I37" s="65">
        <v>110918898</v>
      </c>
      <c r="J37" s="65">
        <v>105011289</v>
      </c>
      <c r="K37" s="65">
        <v>104330252</v>
      </c>
      <c r="L37" s="65">
        <v>126223986</v>
      </c>
      <c r="M37" s="65">
        <v>127031973</v>
      </c>
      <c r="N37" s="65">
        <v>133775316</v>
      </c>
      <c r="O37" s="65">
        <v>110704485</v>
      </c>
      <c r="P37" s="65">
        <v>109138891</v>
      </c>
      <c r="Q37" s="65">
        <v>157097502</v>
      </c>
      <c r="R37" s="65">
        <v>213155180</v>
      </c>
      <c r="S37" s="65">
        <v>238696638</v>
      </c>
    </row>
    <row r="38" spans="1:19" ht="14.5" x14ac:dyDescent="0.35">
      <c r="A38" t="str">
        <f t="shared" si="6"/>
        <v>Oberösterreich04</v>
      </c>
      <c r="B38">
        <v>38</v>
      </c>
      <c r="C38" s="64" t="s">
        <v>28</v>
      </c>
      <c r="D38" s="64" t="s">
        <v>44</v>
      </c>
      <c r="E38" s="65">
        <v>106904931</v>
      </c>
      <c r="F38" s="65">
        <v>103696147</v>
      </c>
      <c r="G38" s="65">
        <v>116432548</v>
      </c>
      <c r="H38" s="65">
        <v>123529262</v>
      </c>
      <c r="I38" s="65">
        <v>127465045</v>
      </c>
      <c r="J38" s="65">
        <v>124804305</v>
      </c>
      <c r="K38" s="65">
        <v>126074886</v>
      </c>
      <c r="L38" s="65">
        <v>135549775</v>
      </c>
      <c r="M38" s="65">
        <v>145765719</v>
      </c>
      <c r="N38" s="65">
        <v>150455393</v>
      </c>
      <c r="O38" s="65">
        <v>184575657</v>
      </c>
      <c r="P38" s="65">
        <v>180346129</v>
      </c>
      <c r="Q38" s="65">
        <v>225945783</v>
      </c>
      <c r="R38" s="65">
        <v>246135904</v>
      </c>
      <c r="S38" s="65">
        <v>257566766</v>
      </c>
    </row>
    <row r="39" spans="1:19" ht="14.5" x14ac:dyDescent="0.35">
      <c r="A39" t="str">
        <f t="shared" si="6"/>
        <v>Salzburg04</v>
      </c>
      <c r="B39">
        <v>39</v>
      </c>
      <c r="C39" s="64" t="s">
        <v>29</v>
      </c>
      <c r="D39" s="64" t="s">
        <v>44</v>
      </c>
      <c r="E39" s="65">
        <v>93109895</v>
      </c>
      <c r="F39" s="65">
        <v>105510343</v>
      </c>
      <c r="G39" s="65">
        <v>105144516</v>
      </c>
      <c r="H39" s="65">
        <v>84605641</v>
      </c>
      <c r="I39" s="65">
        <v>92229524</v>
      </c>
      <c r="J39" s="65">
        <v>78966573</v>
      </c>
      <c r="K39" s="65">
        <v>74410633</v>
      </c>
      <c r="L39" s="65">
        <v>81710538</v>
      </c>
      <c r="M39" s="65">
        <v>83421119</v>
      </c>
      <c r="N39" s="65">
        <v>84046187</v>
      </c>
      <c r="O39" s="65">
        <v>80424597</v>
      </c>
      <c r="P39" s="65">
        <v>84335822</v>
      </c>
      <c r="Q39" s="65">
        <v>100761383</v>
      </c>
      <c r="R39" s="65">
        <v>130678640</v>
      </c>
      <c r="S39" s="65">
        <v>122447002</v>
      </c>
    </row>
    <row r="40" spans="1:19" ht="14.5" x14ac:dyDescent="0.35">
      <c r="A40" t="str">
        <f t="shared" si="6"/>
        <v>Steiermark04</v>
      </c>
      <c r="B40">
        <v>40</v>
      </c>
      <c r="C40" s="64" t="s">
        <v>30</v>
      </c>
      <c r="D40" s="64" t="s">
        <v>44</v>
      </c>
      <c r="E40" s="65">
        <v>44865348</v>
      </c>
      <c r="F40" s="65">
        <v>47595875</v>
      </c>
      <c r="G40" s="65">
        <v>43609005</v>
      </c>
      <c r="H40" s="65">
        <v>41565212</v>
      </c>
      <c r="I40" s="65">
        <v>61213626</v>
      </c>
      <c r="J40" s="65">
        <v>84378587</v>
      </c>
      <c r="K40" s="65">
        <v>99904452</v>
      </c>
      <c r="L40" s="65">
        <v>89718656</v>
      </c>
      <c r="M40" s="65">
        <v>105276340</v>
      </c>
      <c r="N40" s="65">
        <v>79288415</v>
      </c>
      <c r="O40" s="65">
        <v>91580379</v>
      </c>
      <c r="P40" s="65">
        <v>79668868</v>
      </c>
      <c r="Q40" s="65">
        <v>104081639</v>
      </c>
      <c r="R40" s="65">
        <v>111975337</v>
      </c>
      <c r="S40" s="65">
        <v>108621670</v>
      </c>
    </row>
    <row r="41" spans="1:19" ht="14.5" x14ac:dyDescent="0.35">
      <c r="A41" t="str">
        <f t="shared" si="6"/>
        <v>Tirol04</v>
      </c>
      <c r="B41">
        <v>41</v>
      </c>
      <c r="C41" s="64" t="s">
        <v>31</v>
      </c>
      <c r="D41" s="64" t="s">
        <v>44</v>
      </c>
      <c r="E41" s="65">
        <v>73663721</v>
      </c>
      <c r="F41" s="65">
        <v>88096552</v>
      </c>
      <c r="G41" s="65">
        <v>88932330</v>
      </c>
      <c r="H41" s="65">
        <v>79649808</v>
      </c>
      <c r="I41" s="65">
        <v>84942027</v>
      </c>
      <c r="J41" s="65">
        <v>89642230</v>
      </c>
      <c r="K41" s="65">
        <v>95734262</v>
      </c>
      <c r="L41" s="65">
        <v>107334468</v>
      </c>
      <c r="M41" s="65">
        <v>112268266</v>
      </c>
      <c r="N41" s="65">
        <v>116432928</v>
      </c>
      <c r="O41" s="65">
        <v>110869202</v>
      </c>
      <c r="P41" s="65">
        <v>113096549</v>
      </c>
      <c r="Q41" s="65">
        <v>145305830</v>
      </c>
      <c r="R41" s="65">
        <v>147739155</v>
      </c>
      <c r="S41" s="65">
        <v>156758931</v>
      </c>
    </row>
    <row r="42" spans="1:19" ht="14.5" x14ac:dyDescent="0.35">
      <c r="A42" t="str">
        <f t="shared" si="6"/>
        <v>Vorarlberg04</v>
      </c>
      <c r="B42">
        <v>42</v>
      </c>
      <c r="C42" s="64" t="s">
        <v>32</v>
      </c>
      <c r="D42" s="64" t="s">
        <v>44</v>
      </c>
      <c r="E42" s="65">
        <v>76665185</v>
      </c>
      <c r="F42" s="65">
        <v>87427045</v>
      </c>
      <c r="G42" s="65">
        <v>82567837</v>
      </c>
      <c r="H42" s="65">
        <v>101560135</v>
      </c>
      <c r="I42" s="65">
        <v>117065813</v>
      </c>
      <c r="J42" s="65">
        <v>99561437</v>
      </c>
      <c r="K42" s="65">
        <v>113843817</v>
      </c>
      <c r="L42" s="65">
        <v>129775647</v>
      </c>
      <c r="M42" s="65">
        <v>133846117</v>
      </c>
      <c r="N42" s="65">
        <v>129220140</v>
      </c>
      <c r="O42" s="65">
        <v>125309251</v>
      </c>
      <c r="P42" s="65">
        <v>128945358</v>
      </c>
      <c r="Q42" s="65">
        <v>162505615</v>
      </c>
      <c r="R42" s="65">
        <v>125773640</v>
      </c>
      <c r="S42" s="65">
        <v>136787044</v>
      </c>
    </row>
    <row r="43" spans="1:19" ht="14.5" x14ac:dyDescent="0.35">
      <c r="A43" t="str">
        <f t="shared" si="6"/>
        <v>Wien04</v>
      </c>
      <c r="B43">
        <v>43</v>
      </c>
      <c r="C43" s="64" t="s">
        <v>33</v>
      </c>
      <c r="D43" s="64" t="s">
        <v>44</v>
      </c>
      <c r="E43" s="65">
        <v>105758834</v>
      </c>
      <c r="F43" s="65">
        <v>110283422</v>
      </c>
      <c r="G43" s="65">
        <v>139340451</v>
      </c>
      <c r="H43" s="65">
        <v>169752966</v>
      </c>
      <c r="I43" s="65">
        <v>184029036</v>
      </c>
      <c r="J43" s="65">
        <v>167282552</v>
      </c>
      <c r="K43" s="65">
        <v>149157277</v>
      </c>
      <c r="L43" s="65">
        <v>166749020</v>
      </c>
      <c r="M43" s="65">
        <v>173585817</v>
      </c>
      <c r="N43" s="65">
        <v>182608076</v>
      </c>
      <c r="O43" s="65">
        <v>178901973</v>
      </c>
      <c r="P43" s="65">
        <v>180150562</v>
      </c>
      <c r="Q43" s="65">
        <v>227732547</v>
      </c>
      <c r="R43" s="65">
        <v>212418938</v>
      </c>
      <c r="S43" s="65">
        <v>219882857</v>
      </c>
    </row>
    <row r="44" spans="1:19" ht="14.5" x14ac:dyDescent="0.35">
      <c r="A44" t="str">
        <f t="shared" si="6"/>
        <v>Österreich04</v>
      </c>
      <c r="B44">
        <v>44</v>
      </c>
      <c r="C44" s="64" t="s">
        <v>34</v>
      </c>
      <c r="D44" s="64" t="s">
        <v>44</v>
      </c>
      <c r="E44" s="65">
        <v>608902660</v>
      </c>
      <c r="F44" s="65">
        <v>660421417</v>
      </c>
      <c r="G44" s="65">
        <v>710718652</v>
      </c>
      <c r="H44" s="65">
        <v>746620188</v>
      </c>
      <c r="I44" s="65">
        <v>821929167</v>
      </c>
      <c r="J44" s="65">
        <v>789879520</v>
      </c>
      <c r="K44" s="65">
        <v>799075928</v>
      </c>
      <c r="L44" s="65">
        <v>878804380</v>
      </c>
      <c r="M44" s="65">
        <v>927297230</v>
      </c>
      <c r="N44" s="65">
        <v>924631928</v>
      </c>
      <c r="O44" s="65">
        <v>923968714</v>
      </c>
      <c r="P44" s="65">
        <v>913767626</v>
      </c>
      <c r="Q44" s="65">
        <v>1169383899</v>
      </c>
      <c r="R44" s="65">
        <v>1234223996</v>
      </c>
      <c r="S44" s="65">
        <v>1287057856</v>
      </c>
    </row>
    <row r="45" spans="1:19" ht="14.5" x14ac:dyDescent="0.35">
      <c r="A45" t="str">
        <f t="shared" si="6"/>
        <v>Burgenland05</v>
      </c>
      <c r="B45">
        <v>45</v>
      </c>
      <c r="C45" s="64" t="s">
        <v>25</v>
      </c>
      <c r="D45" s="64" t="s">
        <v>45</v>
      </c>
      <c r="E45" s="65">
        <v>5399395</v>
      </c>
      <c r="F45" s="65">
        <v>5782326</v>
      </c>
      <c r="G45" s="65">
        <v>5448223</v>
      </c>
      <c r="H45" s="65">
        <v>5535619</v>
      </c>
      <c r="I45" s="65">
        <v>6304334</v>
      </c>
      <c r="J45" s="65">
        <v>7028564</v>
      </c>
      <c r="K45" s="65">
        <v>3522052</v>
      </c>
      <c r="L45" s="65">
        <v>4309022</v>
      </c>
      <c r="M45" s="65">
        <v>4759661</v>
      </c>
      <c r="N45" s="65">
        <v>5444385</v>
      </c>
      <c r="O45" s="65">
        <v>4961497</v>
      </c>
      <c r="P45" s="65">
        <v>4262302</v>
      </c>
      <c r="Q45" s="65">
        <v>9499525</v>
      </c>
      <c r="R45" s="65">
        <v>10563678</v>
      </c>
      <c r="S45" s="65">
        <v>9571232</v>
      </c>
    </row>
    <row r="46" spans="1:19" ht="14.5" x14ac:dyDescent="0.35">
      <c r="A46" t="str">
        <f t="shared" si="6"/>
        <v>Kärnten05</v>
      </c>
      <c r="B46">
        <v>46</v>
      </c>
      <c r="C46" s="64" t="s">
        <v>26</v>
      </c>
      <c r="D46" s="64" t="s">
        <v>45</v>
      </c>
      <c r="E46" s="65">
        <v>1335980</v>
      </c>
      <c r="F46" s="65">
        <v>2369088</v>
      </c>
      <c r="G46" s="65">
        <v>2256300</v>
      </c>
      <c r="H46" s="65">
        <v>2148190</v>
      </c>
      <c r="I46" s="65">
        <v>1969342</v>
      </c>
      <c r="J46" s="65">
        <v>1354374</v>
      </c>
      <c r="K46" s="65">
        <v>1606016</v>
      </c>
      <c r="L46" s="65">
        <v>1472700</v>
      </c>
      <c r="M46" s="65">
        <v>1429959</v>
      </c>
      <c r="N46" s="65">
        <v>1560155</v>
      </c>
      <c r="O46" s="65">
        <v>1700295</v>
      </c>
      <c r="P46" s="65">
        <v>1704615</v>
      </c>
      <c r="Q46" s="65">
        <v>1628033</v>
      </c>
      <c r="R46" s="65">
        <v>1600149</v>
      </c>
      <c r="S46" s="65">
        <v>1388271</v>
      </c>
    </row>
    <row r="47" spans="1:19" ht="14.5" x14ac:dyDescent="0.35">
      <c r="A47" t="str">
        <f t="shared" si="6"/>
        <v>Niederösterreich05</v>
      </c>
      <c r="B47">
        <v>47</v>
      </c>
      <c r="C47" s="64" t="s">
        <v>27</v>
      </c>
      <c r="D47" s="64" t="s">
        <v>45</v>
      </c>
      <c r="E47" s="65">
        <v>8310316</v>
      </c>
      <c r="F47" s="65">
        <v>8333828</v>
      </c>
      <c r="G47" s="65">
        <v>10099508</v>
      </c>
      <c r="H47" s="65">
        <v>9237760</v>
      </c>
      <c r="I47" s="65">
        <v>8987767</v>
      </c>
      <c r="J47" s="65">
        <v>9602975</v>
      </c>
      <c r="K47" s="65">
        <v>9000587</v>
      </c>
      <c r="L47" s="65">
        <v>11755943</v>
      </c>
      <c r="M47" s="65">
        <v>11275529</v>
      </c>
      <c r="N47" s="65">
        <v>11778394</v>
      </c>
      <c r="O47" s="65">
        <v>14508164</v>
      </c>
      <c r="P47" s="65">
        <v>19353302</v>
      </c>
      <c r="Q47" s="65">
        <v>37990761</v>
      </c>
      <c r="R47" s="65">
        <v>12349282</v>
      </c>
      <c r="S47" s="65">
        <v>13558871</v>
      </c>
    </row>
    <row r="48" spans="1:19" ht="14.5" x14ac:dyDescent="0.35">
      <c r="A48" t="str">
        <f t="shared" si="6"/>
        <v>Oberösterreich05</v>
      </c>
      <c r="B48">
        <v>48</v>
      </c>
      <c r="C48" s="64" t="s">
        <v>28</v>
      </c>
      <c r="D48" s="64" t="s">
        <v>45</v>
      </c>
      <c r="E48" s="65">
        <v>9084289</v>
      </c>
      <c r="F48" s="65">
        <v>10642275</v>
      </c>
      <c r="G48" s="65">
        <v>12460897</v>
      </c>
      <c r="H48" s="65">
        <v>12123761</v>
      </c>
      <c r="I48" s="65">
        <v>9325418</v>
      </c>
      <c r="J48" s="65">
        <v>8725231</v>
      </c>
      <c r="K48" s="65">
        <v>8513033</v>
      </c>
      <c r="L48" s="65">
        <v>10838388</v>
      </c>
      <c r="M48" s="65">
        <v>10287573</v>
      </c>
      <c r="N48" s="65">
        <v>11193788</v>
      </c>
      <c r="O48" s="65">
        <v>8442116</v>
      </c>
      <c r="P48" s="65">
        <v>11464563</v>
      </c>
      <c r="Q48" s="65">
        <v>13131363</v>
      </c>
      <c r="R48" s="65">
        <v>11772303</v>
      </c>
      <c r="S48" s="65">
        <v>9777472</v>
      </c>
    </row>
    <row r="49" spans="1:19" ht="14.5" x14ac:dyDescent="0.35">
      <c r="A49" t="str">
        <f t="shared" si="6"/>
        <v>Salzburg05</v>
      </c>
      <c r="B49">
        <v>49</v>
      </c>
      <c r="C49" s="64" t="s">
        <v>29</v>
      </c>
      <c r="D49" s="64" t="s">
        <v>45</v>
      </c>
      <c r="E49" s="65">
        <v>12782065</v>
      </c>
      <c r="F49" s="65">
        <v>19312134</v>
      </c>
      <c r="G49" s="65">
        <v>22627149</v>
      </c>
      <c r="H49" s="65">
        <v>22207841</v>
      </c>
      <c r="I49" s="65">
        <v>18346575</v>
      </c>
      <c r="J49" s="65">
        <v>17081894</v>
      </c>
      <c r="K49" s="65">
        <v>13584164</v>
      </c>
      <c r="L49" s="65">
        <v>16448412</v>
      </c>
      <c r="M49" s="65">
        <v>18956090</v>
      </c>
      <c r="N49" s="65">
        <v>15169421</v>
      </c>
      <c r="O49" s="65">
        <v>11744284</v>
      </c>
      <c r="P49" s="65">
        <v>17732357</v>
      </c>
      <c r="Q49" s="65">
        <v>18037317</v>
      </c>
      <c r="R49" s="65">
        <v>17227968</v>
      </c>
      <c r="S49" s="65">
        <v>18010135</v>
      </c>
    </row>
    <row r="50" spans="1:19" ht="14.5" x14ac:dyDescent="0.35">
      <c r="A50" t="str">
        <f t="shared" si="6"/>
        <v>Steiermark05</v>
      </c>
      <c r="B50">
        <v>50</v>
      </c>
      <c r="C50" s="64" t="s">
        <v>30</v>
      </c>
      <c r="D50" s="64" t="s">
        <v>45</v>
      </c>
      <c r="E50" s="65">
        <v>2253430</v>
      </c>
      <c r="F50" s="65">
        <v>3073661</v>
      </c>
      <c r="G50" s="65">
        <v>11775926</v>
      </c>
      <c r="H50" s="65">
        <v>9047119</v>
      </c>
      <c r="I50" s="65">
        <v>14367662</v>
      </c>
      <c r="J50" s="65">
        <v>14596557</v>
      </c>
      <c r="K50" s="65">
        <v>17734416</v>
      </c>
      <c r="L50" s="65">
        <v>16048556</v>
      </c>
      <c r="M50" s="65">
        <v>20316305</v>
      </c>
      <c r="N50" s="65">
        <v>21859982</v>
      </c>
      <c r="O50" s="65">
        <v>21926659</v>
      </c>
      <c r="P50" s="65">
        <v>18331137</v>
      </c>
      <c r="Q50" s="65">
        <v>22334716</v>
      </c>
      <c r="R50" s="65">
        <v>18866701</v>
      </c>
      <c r="S50" s="65">
        <v>20561825</v>
      </c>
    </row>
    <row r="51" spans="1:19" ht="14.5" x14ac:dyDescent="0.35">
      <c r="A51" t="str">
        <f t="shared" si="6"/>
        <v>Tirol05</v>
      </c>
      <c r="B51">
        <v>51</v>
      </c>
      <c r="C51" s="64" t="s">
        <v>31</v>
      </c>
      <c r="D51" s="64" t="s">
        <v>45</v>
      </c>
      <c r="E51" s="65">
        <v>2745227</v>
      </c>
      <c r="F51" s="65">
        <v>2717731</v>
      </c>
      <c r="G51" s="65">
        <v>3245830</v>
      </c>
      <c r="H51" s="65">
        <v>2551859</v>
      </c>
      <c r="I51" s="65">
        <v>1956315</v>
      </c>
      <c r="J51" s="65">
        <v>1825477</v>
      </c>
      <c r="K51" s="65">
        <v>2257355</v>
      </c>
      <c r="L51" s="65">
        <v>2593484</v>
      </c>
      <c r="M51" s="65">
        <v>3445303</v>
      </c>
      <c r="N51" s="65">
        <v>3058820</v>
      </c>
      <c r="O51" s="65">
        <v>3467387</v>
      </c>
      <c r="P51" s="65">
        <v>5299400</v>
      </c>
      <c r="Q51" s="65">
        <v>2506539</v>
      </c>
      <c r="R51" s="65">
        <v>1768272</v>
      </c>
      <c r="S51" s="65">
        <v>1676071</v>
      </c>
    </row>
    <row r="52" spans="1:19" ht="14.5" x14ac:dyDescent="0.35">
      <c r="A52" t="str">
        <f t="shared" si="6"/>
        <v>Vorarlberg05</v>
      </c>
      <c r="B52">
        <v>52</v>
      </c>
      <c r="C52" s="64" t="s">
        <v>32</v>
      </c>
      <c r="D52" s="64" t="s">
        <v>45</v>
      </c>
      <c r="E52" s="65">
        <v>3866397</v>
      </c>
      <c r="F52" s="65">
        <v>3695115</v>
      </c>
      <c r="G52" s="65">
        <v>4752747</v>
      </c>
      <c r="H52" s="65">
        <v>4841787</v>
      </c>
      <c r="I52" s="65">
        <v>4897965</v>
      </c>
      <c r="J52" s="65">
        <v>5052713</v>
      </c>
      <c r="K52" s="65">
        <v>4990510</v>
      </c>
      <c r="L52" s="65">
        <v>5982609</v>
      </c>
      <c r="M52" s="65">
        <v>3366020</v>
      </c>
      <c r="N52" s="65">
        <v>2762401</v>
      </c>
      <c r="O52" s="65">
        <v>3168231</v>
      </c>
      <c r="P52" s="65">
        <v>3141532</v>
      </c>
      <c r="Q52" s="65">
        <v>3631451</v>
      </c>
      <c r="R52" s="65">
        <v>3217233</v>
      </c>
      <c r="S52" s="65">
        <v>3511665</v>
      </c>
    </row>
    <row r="53" spans="1:19" ht="14.5" x14ac:dyDescent="0.35">
      <c r="A53" t="str">
        <f t="shared" si="6"/>
        <v>Wien05</v>
      </c>
      <c r="B53">
        <v>53</v>
      </c>
      <c r="C53" s="64" t="s">
        <v>33</v>
      </c>
      <c r="D53" s="64" t="s">
        <v>45</v>
      </c>
      <c r="E53" s="65">
        <v>20546117</v>
      </c>
      <c r="F53" s="65">
        <v>25685152</v>
      </c>
      <c r="G53" s="65">
        <v>27841570</v>
      </c>
      <c r="H53" s="65">
        <v>23205815</v>
      </c>
      <c r="I53" s="65">
        <v>21176942</v>
      </c>
      <c r="J53" s="65">
        <v>19536127</v>
      </c>
      <c r="K53" s="65">
        <v>23858321</v>
      </c>
      <c r="L53" s="65">
        <v>29754259</v>
      </c>
      <c r="M53" s="65">
        <v>26583606</v>
      </c>
      <c r="N53" s="65">
        <v>27262596</v>
      </c>
      <c r="O53" s="65">
        <v>29092918</v>
      </c>
      <c r="P53" s="65">
        <v>35046051</v>
      </c>
      <c r="Q53" s="65">
        <v>24339531</v>
      </c>
      <c r="R53" s="65">
        <v>21731417</v>
      </c>
      <c r="S53" s="65">
        <v>21372151</v>
      </c>
    </row>
    <row r="54" spans="1:19" ht="14.5" x14ac:dyDescent="0.35">
      <c r="A54" t="str">
        <f t="shared" si="6"/>
        <v>Österreich05</v>
      </c>
      <c r="B54">
        <v>54</v>
      </c>
      <c r="C54" s="64" t="s">
        <v>34</v>
      </c>
      <c r="D54" s="64" t="s">
        <v>45</v>
      </c>
      <c r="E54" s="65">
        <v>66323216</v>
      </c>
      <c r="F54" s="65">
        <v>81611310</v>
      </c>
      <c r="G54" s="65">
        <v>100508150</v>
      </c>
      <c r="H54" s="65">
        <v>90899751</v>
      </c>
      <c r="I54" s="65">
        <v>87332320</v>
      </c>
      <c r="J54" s="65">
        <v>84803912</v>
      </c>
      <c r="K54" s="65">
        <v>85066454</v>
      </c>
      <c r="L54" s="65">
        <v>99203373</v>
      </c>
      <c r="M54" s="65">
        <v>100420046</v>
      </c>
      <c r="N54" s="65">
        <v>100089942</v>
      </c>
      <c r="O54" s="65">
        <v>99011551</v>
      </c>
      <c r="P54" s="65">
        <v>116335259</v>
      </c>
      <c r="Q54" s="65">
        <v>133099236</v>
      </c>
      <c r="R54" s="65">
        <v>99097003</v>
      </c>
      <c r="S54" s="65">
        <v>99427693</v>
      </c>
    </row>
    <row r="55" spans="1:19" ht="14.5" x14ac:dyDescent="0.35">
      <c r="A55" t="str">
        <f t="shared" si="6"/>
        <v>Burgenland06</v>
      </c>
      <c r="B55">
        <v>55</v>
      </c>
      <c r="C55" s="64" t="s">
        <v>25</v>
      </c>
      <c r="D55" s="64" t="s">
        <v>46</v>
      </c>
      <c r="E55" s="65">
        <v>8383815</v>
      </c>
      <c r="F55" s="65">
        <v>10372129</v>
      </c>
      <c r="G55" s="65">
        <v>8828886</v>
      </c>
      <c r="H55" s="65">
        <v>9388342</v>
      </c>
      <c r="I55" s="65">
        <v>10228836</v>
      </c>
      <c r="J55" s="65">
        <v>10140685</v>
      </c>
      <c r="K55" s="65">
        <v>9816880</v>
      </c>
      <c r="L55" s="65">
        <v>10170240</v>
      </c>
      <c r="M55" s="65">
        <v>10126066</v>
      </c>
      <c r="N55" s="65">
        <v>12671307</v>
      </c>
      <c r="O55" s="65">
        <v>11595200</v>
      </c>
      <c r="P55" s="65">
        <v>13205935</v>
      </c>
      <c r="Q55" s="65">
        <v>13282978</v>
      </c>
      <c r="R55" s="65">
        <v>12643798</v>
      </c>
      <c r="S55" s="65">
        <v>12770715</v>
      </c>
    </row>
    <row r="56" spans="1:19" ht="14.5" x14ac:dyDescent="0.35">
      <c r="A56" t="str">
        <f t="shared" si="6"/>
        <v>Kärnten06</v>
      </c>
      <c r="B56">
        <v>56</v>
      </c>
      <c r="C56" s="64" t="s">
        <v>26</v>
      </c>
      <c r="D56" s="64" t="s">
        <v>46</v>
      </c>
      <c r="E56" s="65">
        <v>22617319</v>
      </c>
      <c r="F56" s="65">
        <v>25465783</v>
      </c>
      <c r="G56" s="65">
        <v>26901430</v>
      </c>
      <c r="H56" s="65">
        <v>32404550</v>
      </c>
      <c r="I56" s="65">
        <v>25491021</v>
      </c>
      <c r="J56" s="65">
        <v>23883674</v>
      </c>
      <c r="K56" s="65">
        <v>21262772</v>
      </c>
      <c r="L56" s="65">
        <v>26537781</v>
      </c>
      <c r="M56" s="65">
        <v>27469251</v>
      </c>
      <c r="N56" s="65">
        <v>26484609</v>
      </c>
      <c r="O56" s="65">
        <v>19716241</v>
      </c>
      <c r="P56" s="65">
        <v>21032203</v>
      </c>
      <c r="Q56" s="65">
        <v>24090025</v>
      </c>
      <c r="R56" s="65">
        <v>24882834</v>
      </c>
      <c r="S56" s="65">
        <v>26554067</v>
      </c>
    </row>
    <row r="57" spans="1:19" ht="14.5" x14ac:dyDescent="0.35">
      <c r="A57" t="str">
        <f t="shared" si="6"/>
        <v>Niederösterreich06</v>
      </c>
      <c r="B57">
        <v>57</v>
      </c>
      <c r="C57" s="64" t="s">
        <v>27</v>
      </c>
      <c r="D57" s="64" t="s">
        <v>46</v>
      </c>
      <c r="E57" s="65">
        <v>62976272</v>
      </c>
      <c r="F57" s="65">
        <v>67740799</v>
      </c>
      <c r="G57" s="65">
        <v>72986089</v>
      </c>
      <c r="H57" s="65">
        <v>68024638</v>
      </c>
      <c r="I57" s="65">
        <v>70027571</v>
      </c>
      <c r="J57" s="65">
        <v>70218878</v>
      </c>
      <c r="K57" s="65">
        <v>60157657</v>
      </c>
      <c r="L57" s="65">
        <v>65730196</v>
      </c>
      <c r="M57" s="65">
        <v>78607978</v>
      </c>
      <c r="N57" s="65">
        <v>84817768</v>
      </c>
      <c r="O57" s="65">
        <v>72882768</v>
      </c>
      <c r="P57" s="65">
        <v>90073518</v>
      </c>
      <c r="Q57" s="65">
        <v>94701368</v>
      </c>
      <c r="R57" s="65">
        <v>96919654</v>
      </c>
      <c r="S57" s="65">
        <v>101606704</v>
      </c>
    </row>
    <row r="58" spans="1:19" ht="14.5" x14ac:dyDescent="0.35">
      <c r="A58" t="str">
        <f t="shared" si="6"/>
        <v>Oberösterreich06</v>
      </c>
      <c r="B58">
        <v>58</v>
      </c>
      <c r="C58" s="64" t="s">
        <v>28</v>
      </c>
      <c r="D58" s="64" t="s">
        <v>46</v>
      </c>
      <c r="E58" s="65">
        <v>53506507</v>
      </c>
      <c r="F58" s="65">
        <v>60115821</v>
      </c>
      <c r="G58" s="65">
        <v>61070772</v>
      </c>
      <c r="H58" s="65">
        <v>60592918</v>
      </c>
      <c r="I58" s="65">
        <v>61349692</v>
      </c>
      <c r="J58" s="65">
        <v>56935365</v>
      </c>
      <c r="K58" s="65">
        <v>53779446</v>
      </c>
      <c r="L58" s="65">
        <v>56524209</v>
      </c>
      <c r="M58" s="65">
        <v>61267833</v>
      </c>
      <c r="N58" s="65">
        <v>64271394</v>
      </c>
      <c r="O58" s="65">
        <v>83795970</v>
      </c>
      <c r="P58" s="65">
        <v>91464046</v>
      </c>
      <c r="Q58" s="65">
        <v>106236776</v>
      </c>
      <c r="R58" s="65">
        <v>116598850</v>
      </c>
      <c r="S58" s="65">
        <v>121067082</v>
      </c>
    </row>
    <row r="59" spans="1:19" ht="14.5" x14ac:dyDescent="0.35">
      <c r="A59" t="str">
        <f t="shared" si="6"/>
        <v>Salzburg06</v>
      </c>
      <c r="B59">
        <v>59</v>
      </c>
      <c r="C59" s="64" t="s">
        <v>29</v>
      </c>
      <c r="D59" s="64" t="s">
        <v>46</v>
      </c>
      <c r="E59" s="65">
        <v>25889897</v>
      </c>
      <c r="F59" s="65">
        <v>27383773</v>
      </c>
      <c r="G59" s="65">
        <v>27204757</v>
      </c>
      <c r="H59" s="65">
        <v>29160247</v>
      </c>
      <c r="I59" s="65">
        <v>32289301</v>
      </c>
      <c r="J59" s="65">
        <v>32583475</v>
      </c>
      <c r="K59" s="65">
        <v>30890553</v>
      </c>
      <c r="L59" s="65">
        <v>32045205</v>
      </c>
      <c r="M59" s="65">
        <v>33352885</v>
      </c>
      <c r="N59" s="65">
        <v>32884580</v>
      </c>
      <c r="O59" s="65">
        <v>33892625</v>
      </c>
      <c r="P59" s="65">
        <v>33236293</v>
      </c>
      <c r="Q59" s="65">
        <v>36287245</v>
      </c>
      <c r="R59" s="65">
        <v>36277514</v>
      </c>
      <c r="S59" s="65">
        <v>35003178</v>
      </c>
    </row>
    <row r="60" spans="1:19" ht="14.5" x14ac:dyDescent="0.35">
      <c r="A60" t="str">
        <f t="shared" si="6"/>
        <v>Steiermark06</v>
      </c>
      <c r="B60">
        <v>60</v>
      </c>
      <c r="C60" s="64" t="s">
        <v>30</v>
      </c>
      <c r="D60" s="64" t="s">
        <v>46</v>
      </c>
      <c r="E60" s="65">
        <v>62607870</v>
      </c>
      <c r="F60" s="65">
        <v>60233488</v>
      </c>
      <c r="G60" s="65">
        <v>61765448</v>
      </c>
      <c r="H60" s="65">
        <v>55677373</v>
      </c>
      <c r="I60" s="65">
        <v>54363137</v>
      </c>
      <c r="J60" s="65">
        <v>54975290</v>
      </c>
      <c r="K60" s="65">
        <v>47737900</v>
      </c>
      <c r="L60" s="65">
        <v>48894274</v>
      </c>
      <c r="M60" s="65">
        <v>51486735</v>
      </c>
      <c r="N60" s="65">
        <v>50899135</v>
      </c>
      <c r="O60" s="65">
        <v>46177335</v>
      </c>
      <c r="P60" s="65">
        <v>65821997</v>
      </c>
      <c r="Q60" s="65">
        <v>66619771</v>
      </c>
      <c r="R60" s="65">
        <v>61518901</v>
      </c>
      <c r="S60" s="65">
        <v>62014797</v>
      </c>
    </row>
    <row r="61" spans="1:19" ht="14.5" x14ac:dyDescent="0.35">
      <c r="A61" t="str">
        <f t="shared" si="6"/>
        <v>Tirol06</v>
      </c>
      <c r="B61">
        <v>61</v>
      </c>
      <c r="C61" s="64" t="s">
        <v>31</v>
      </c>
      <c r="D61" s="64" t="s">
        <v>46</v>
      </c>
      <c r="E61" s="65">
        <v>22212622</v>
      </c>
      <c r="F61" s="65">
        <v>24987582</v>
      </c>
      <c r="G61" s="65">
        <v>26111777</v>
      </c>
      <c r="H61" s="65">
        <v>26822364</v>
      </c>
      <c r="I61" s="65">
        <v>26934151</v>
      </c>
      <c r="J61" s="65">
        <v>27587552</v>
      </c>
      <c r="K61" s="65">
        <v>27740677</v>
      </c>
      <c r="L61" s="65">
        <v>27247170</v>
      </c>
      <c r="M61" s="65">
        <v>29956590</v>
      </c>
      <c r="N61" s="65">
        <v>30555428</v>
      </c>
      <c r="O61" s="65">
        <v>23163308</v>
      </c>
      <c r="P61" s="65">
        <v>25100326</v>
      </c>
      <c r="Q61" s="65">
        <v>26893969</v>
      </c>
      <c r="R61" s="65">
        <v>30592999</v>
      </c>
      <c r="S61" s="65">
        <v>31666452</v>
      </c>
    </row>
    <row r="62" spans="1:19" ht="14.5" x14ac:dyDescent="0.35">
      <c r="A62" t="str">
        <f t="shared" si="6"/>
        <v>Vorarlberg06</v>
      </c>
      <c r="B62">
        <v>62</v>
      </c>
      <c r="C62" s="64" t="s">
        <v>32</v>
      </c>
      <c r="D62" s="64" t="s">
        <v>46</v>
      </c>
      <c r="E62" s="65">
        <v>18421812</v>
      </c>
      <c r="F62" s="65">
        <v>18418642</v>
      </c>
      <c r="G62" s="65">
        <v>17520113</v>
      </c>
      <c r="H62" s="65">
        <v>18278989</v>
      </c>
      <c r="I62" s="65">
        <v>18667746</v>
      </c>
      <c r="J62" s="65">
        <v>18240398</v>
      </c>
      <c r="K62" s="65">
        <v>15576953</v>
      </c>
      <c r="L62" s="65">
        <v>14662958</v>
      </c>
      <c r="M62" s="65">
        <v>14356844</v>
      </c>
      <c r="N62" s="65">
        <v>13889724</v>
      </c>
      <c r="O62" s="65">
        <v>13347256</v>
      </c>
      <c r="P62" s="65">
        <v>14729754</v>
      </c>
      <c r="Q62" s="65">
        <v>16245938</v>
      </c>
      <c r="R62" s="65">
        <v>18729782</v>
      </c>
      <c r="S62" s="65">
        <v>21557986</v>
      </c>
    </row>
    <row r="63" spans="1:19" ht="14.5" x14ac:dyDescent="0.35">
      <c r="A63" t="str">
        <f t="shared" si="6"/>
        <v>Wien06</v>
      </c>
      <c r="B63">
        <v>63</v>
      </c>
      <c r="C63" s="64" t="s">
        <v>33</v>
      </c>
      <c r="D63" s="64" t="s">
        <v>46</v>
      </c>
      <c r="E63" s="65">
        <v>54431743</v>
      </c>
      <c r="F63" s="65">
        <v>52026964</v>
      </c>
      <c r="G63" s="65">
        <v>49348617</v>
      </c>
      <c r="H63" s="65">
        <v>48785189</v>
      </c>
      <c r="I63" s="65">
        <v>59802861</v>
      </c>
      <c r="J63" s="65">
        <v>65297719</v>
      </c>
      <c r="K63" s="65">
        <v>58077267</v>
      </c>
      <c r="L63" s="65">
        <v>55183094</v>
      </c>
      <c r="M63" s="65">
        <v>65953433</v>
      </c>
      <c r="N63" s="65">
        <v>68756147</v>
      </c>
      <c r="O63" s="65">
        <v>54056869</v>
      </c>
      <c r="P63" s="65">
        <v>61416135</v>
      </c>
      <c r="Q63" s="65">
        <v>57196340</v>
      </c>
      <c r="R63" s="65">
        <v>66012179</v>
      </c>
      <c r="S63" s="65">
        <v>67778698</v>
      </c>
    </row>
    <row r="64" spans="1:19" ht="14.5" x14ac:dyDescent="0.35">
      <c r="A64" t="str">
        <f t="shared" si="6"/>
        <v>Österreich06</v>
      </c>
      <c r="B64">
        <v>64</v>
      </c>
      <c r="C64" s="64" t="s">
        <v>34</v>
      </c>
      <c r="D64" s="64" t="s">
        <v>46</v>
      </c>
      <c r="E64" s="65">
        <v>331047857</v>
      </c>
      <c r="F64" s="65">
        <v>346744981</v>
      </c>
      <c r="G64" s="65">
        <v>351737889</v>
      </c>
      <c r="H64" s="65">
        <v>349134610</v>
      </c>
      <c r="I64" s="65">
        <v>359154316</v>
      </c>
      <c r="J64" s="65">
        <v>359863036</v>
      </c>
      <c r="K64" s="65">
        <v>325040105</v>
      </c>
      <c r="L64" s="65">
        <v>336995127</v>
      </c>
      <c r="M64" s="65">
        <v>372577615</v>
      </c>
      <c r="N64" s="65">
        <v>385230092</v>
      </c>
      <c r="O64" s="65">
        <v>358627572</v>
      </c>
      <c r="P64" s="65">
        <v>416080207</v>
      </c>
      <c r="Q64" s="65">
        <v>441554410</v>
      </c>
      <c r="R64" s="65">
        <v>464176511</v>
      </c>
      <c r="S64" s="65">
        <v>480019679</v>
      </c>
    </row>
    <row r="65" spans="1:19" ht="14.5" x14ac:dyDescent="0.35">
      <c r="A65" t="str">
        <f t="shared" si="6"/>
        <v>Burgenland07</v>
      </c>
      <c r="B65">
        <v>65</v>
      </c>
      <c r="C65" s="64" t="s">
        <v>25</v>
      </c>
      <c r="D65" s="64" t="s">
        <v>47</v>
      </c>
      <c r="E65" s="65">
        <v>17574574</v>
      </c>
      <c r="F65" s="65">
        <v>12662072</v>
      </c>
      <c r="G65" s="65">
        <v>12416082</v>
      </c>
      <c r="H65" s="65">
        <v>14897799</v>
      </c>
      <c r="I65" s="65">
        <v>15126146</v>
      </c>
      <c r="J65" s="65">
        <v>14349549</v>
      </c>
      <c r="K65" s="65">
        <v>18337652</v>
      </c>
      <c r="L65" s="65">
        <v>20741211</v>
      </c>
      <c r="M65" s="65">
        <v>21885558</v>
      </c>
      <c r="N65" s="65">
        <v>26200353</v>
      </c>
      <c r="O65" s="65">
        <v>26466034</v>
      </c>
      <c r="P65" s="65">
        <v>28396568</v>
      </c>
      <c r="Q65" s="65">
        <v>24322947</v>
      </c>
      <c r="R65" s="65">
        <v>23505157</v>
      </c>
      <c r="S65" s="65">
        <v>25115038</v>
      </c>
    </row>
    <row r="66" spans="1:19" ht="14.5" x14ac:dyDescent="0.35">
      <c r="A66" t="str">
        <f t="shared" si="6"/>
        <v>Kärnten07</v>
      </c>
      <c r="B66">
        <v>66</v>
      </c>
      <c r="C66" s="64" t="s">
        <v>26</v>
      </c>
      <c r="D66" s="64" t="s">
        <v>47</v>
      </c>
      <c r="E66" s="65">
        <v>14254609</v>
      </c>
      <c r="F66" s="65">
        <v>13285449</v>
      </c>
      <c r="G66" s="65">
        <v>12322913</v>
      </c>
      <c r="H66" s="65">
        <v>11920459</v>
      </c>
      <c r="I66" s="65">
        <v>12493755</v>
      </c>
      <c r="J66" s="65">
        <v>14193131</v>
      </c>
      <c r="K66" s="65">
        <v>14842059</v>
      </c>
      <c r="L66" s="65">
        <v>16638770</v>
      </c>
      <c r="M66" s="65">
        <v>16880547</v>
      </c>
      <c r="N66" s="65">
        <v>17608577</v>
      </c>
      <c r="O66" s="65">
        <v>17036307</v>
      </c>
      <c r="P66" s="65">
        <v>12469326</v>
      </c>
      <c r="Q66" s="65">
        <v>13370232</v>
      </c>
      <c r="R66" s="65">
        <v>16069262</v>
      </c>
      <c r="S66" s="65">
        <v>17900722</v>
      </c>
    </row>
    <row r="67" spans="1:19" ht="14.5" x14ac:dyDescent="0.35">
      <c r="A67" t="str">
        <f t="shared" si="6"/>
        <v>Niederösterreich07</v>
      </c>
      <c r="B67">
        <v>67</v>
      </c>
      <c r="C67" s="64" t="s">
        <v>27</v>
      </c>
      <c r="D67" s="64" t="s">
        <v>47</v>
      </c>
      <c r="E67" s="65">
        <v>85374465</v>
      </c>
      <c r="F67" s="65">
        <v>85350859</v>
      </c>
      <c r="G67" s="65">
        <v>83875676</v>
      </c>
      <c r="H67" s="65">
        <v>80647630</v>
      </c>
      <c r="I67" s="65">
        <v>80784303</v>
      </c>
      <c r="J67" s="65">
        <v>102062227</v>
      </c>
      <c r="K67" s="65">
        <v>119088022</v>
      </c>
      <c r="L67" s="65">
        <v>118532166</v>
      </c>
      <c r="M67" s="65">
        <v>125558346</v>
      </c>
      <c r="N67" s="65">
        <v>130140672</v>
      </c>
      <c r="O67" s="65">
        <v>111921823</v>
      </c>
      <c r="P67" s="65">
        <v>111041822</v>
      </c>
      <c r="Q67" s="65">
        <v>112316260</v>
      </c>
      <c r="R67" s="65">
        <v>152817279</v>
      </c>
      <c r="S67" s="65">
        <v>206839239</v>
      </c>
    </row>
    <row r="68" spans="1:19" ht="14.5" x14ac:dyDescent="0.35">
      <c r="A68" t="str">
        <f t="shared" si="6"/>
        <v>Oberösterreich07</v>
      </c>
      <c r="B68">
        <v>68</v>
      </c>
      <c r="C68" s="64" t="s">
        <v>28</v>
      </c>
      <c r="D68" s="64" t="s">
        <v>47</v>
      </c>
      <c r="E68" s="65">
        <v>71203593</v>
      </c>
      <c r="F68" s="65">
        <v>70597489</v>
      </c>
      <c r="G68" s="65">
        <v>71881705</v>
      </c>
      <c r="H68" s="65">
        <v>69725459</v>
      </c>
      <c r="I68" s="65">
        <v>71289620</v>
      </c>
      <c r="J68" s="65">
        <v>81890487</v>
      </c>
      <c r="K68" s="65">
        <v>84348168</v>
      </c>
      <c r="L68" s="65">
        <v>86751684</v>
      </c>
      <c r="M68" s="65">
        <v>82520918</v>
      </c>
      <c r="N68" s="65">
        <v>81822803</v>
      </c>
      <c r="O68" s="65">
        <v>98039586</v>
      </c>
      <c r="P68" s="65">
        <v>112103128</v>
      </c>
      <c r="Q68" s="65">
        <v>126820792</v>
      </c>
      <c r="R68" s="65">
        <v>202230075</v>
      </c>
      <c r="S68" s="65">
        <v>224742202</v>
      </c>
    </row>
    <row r="69" spans="1:19" ht="14.5" x14ac:dyDescent="0.35">
      <c r="A69" t="str">
        <f t="shared" si="6"/>
        <v>Salzburg07</v>
      </c>
      <c r="B69">
        <v>69</v>
      </c>
      <c r="C69" s="64" t="s">
        <v>29</v>
      </c>
      <c r="D69" s="64" t="s">
        <v>47</v>
      </c>
      <c r="E69" s="65">
        <v>22424691</v>
      </c>
      <c r="F69" s="65">
        <v>21443461</v>
      </c>
      <c r="G69" s="65">
        <v>21419511</v>
      </c>
      <c r="H69" s="65">
        <v>21787004</v>
      </c>
      <c r="I69" s="65">
        <v>22365768</v>
      </c>
      <c r="J69" s="65">
        <v>21935439</v>
      </c>
      <c r="K69" s="65">
        <v>27011011</v>
      </c>
      <c r="L69" s="65">
        <v>28683904</v>
      </c>
      <c r="M69" s="65">
        <v>29790727</v>
      </c>
      <c r="N69" s="65">
        <v>30371060</v>
      </c>
      <c r="O69" s="65">
        <v>24921933</v>
      </c>
      <c r="P69" s="65">
        <v>25696157</v>
      </c>
      <c r="Q69" s="65">
        <v>32276221</v>
      </c>
      <c r="R69" s="65">
        <v>39188493</v>
      </c>
      <c r="S69" s="65">
        <v>42240232</v>
      </c>
    </row>
    <row r="70" spans="1:19" ht="14.5" x14ac:dyDescent="0.35">
      <c r="A70" t="str">
        <f t="shared" si="6"/>
        <v>Steiermark07</v>
      </c>
      <c r="B70">
        <v>70</v>
      </c>
      <c r="C70" s="64" t="s">
        <v>30</v>
      </c>
      <c r="D70" s="64" t="s">
        <v>47</v>
      </c>
      <c r="E70" s="65">
        <v>106114225</v>
      </c>
      <c r="F70" s="65">
        <v>104072287</v>
      </c>
      <c r="G70" s="65">
        <v>102575800</v>
      </c>
      <c r="H70" s="65">
        <v>112254332</v>
      </c>
      <c r="I70" s="65">
        <v>99688268</v>
      </c>
      <c r="J70" s="65">
        <v>101601707</v>
      </c>
      <c r="K70" s="65">
        <v>101569785</v>
      </c>
      <c r="L70" s="65">
        <v>113846922</v>
      </c>
      <c r="M70" s="65">
        <v>116328332</v>
      </c>
      <c r="N70" s="65">
        <v>127113186</v>
      </c>
      <c r="O70" s="65">
        <v>129679283</v>
      </c>
      <c r="P70" s="65">
        <v>141630280</v>
      </c>
      <c r="Q70" s="65">
        <v>142084036</v>
      </c>
      <c r="R70" s="65">
        <v>104702575</v>
      </c>
      <c r="S70" s="65">
        <v>113297162</v>
      </c>
    </row>
    <row r="71" spans="1:19" ht="14.5" x14ac:dyDescent="0.35">
      <c r="A71" t="str">
        <f t="shared" si="6"/>
        <v>Tirol07</v>
      </c>
      <c r="B71">
        <v>71</v>
      </c>
      <c r="C71" s="64" t="s">
        <v>31</v>
      </c>
      <c r="D71" s="64" t="s">
        <v>47</v>
      </c>
      <c r="E71" s="65">
        <v>42598113</v>
      </c>
      <c r="F71" s="65">
        <v>42239122</v>
      </c>
      <c r="G71" s="65">
        <v>45217072</v>
      </c>
      <c r="H71" s="65">
        <v>47661795</v>
      </c>
      <c r="I71" s="65">
        <v>46494150</v>
      </c>
      <c r="J71" s="65">
        <v>63344980</v>
      </c>
      <c r="K71" s="65">
        <v>62329901</v>
      </c>
      <c r="L71" s="65">
        <v>61834549</v>
      </c>
      <c r="M71" s="65">
        <v>64856635</v>
      </c>
      <c r="N71" s="65">
        <v>71477086</v>
      </c>
      <c r="O71" s="65">
        <v>50668290</v>
      </c>
      <c r="P71" s="65">
        <v>43334629</v>
      </c>
      <c r="Q71" s="65">
        <v>55600506</v>
      </c>
      <c r="R71" s="65">
        <v>68360535</v>
      </c>
      <c r="S71" s="65">
        <v>70511992</v>
      </c>
    </row>
    <row r="72" spans="1:19" ht="14.5" x14ac:dyDescent="0.35">
      <c r="A72" t="str">
        <f t="shared" ref="A72:A135" si="7">C72&amp;D72</f>
        <v>Vorarlberg07</v>
      </c>
      <c r="B72">
        <v>72</v>
      </c>
      <c r="C72" s="64" t="s">
        <v>32</v>
      </c>
      <c r="D72" s="64" t="s">
        <v>47</v>
      </c>
      <c r="E72" s="65">
        <v>24052545</v>
      </c>
      <c r="F72" s="65">
        <v>24594188</v>
      </c>
      <c r="G72" s="65">
        <v>26572182</v>
      </c>
      <c r="H72" s="65">
        <v>29324001</v>
      </c>
      <c r="I72" s="65">
        <v>32735981</v>
      </c>
      <c r="J72" s="65">
        <v>36478873</v>
      </c>
      <c r="K72" s="65">
        <v>35240500</v>
      </c>
      <c r="L72" s="65">
        <v>36003264</v>
      </c>
      <c r="M72" s="65">
        <v>37513328</v>
      </c>
      <c r="N72" s="65">
        <v>37444494</v>
      </c>
      <c r="O72" s="65">
        <v>34291550</v>
      </c>
      <c r="P72" s="65">
        <v>39085739</v>
      </c>
      <c r="Q72" s="65">
        <v>47198359</v>
      </c>
      <c r="R72" s="65">
        <v>53071905</v>
      </c>
      <c r="S72" s="65">
        <v>57803352</v>
      </c>
    </row>
    <row r="73" spans="1:19" ht="14.5" x14ac:dyDescent="0.35">
      <c r="A73" t="str">
        <f t="shared" si="7"/>
        <v>Wien07</v>
      </c>
      <c r="B73">
        <v>73</v>
      </c>
      <c r="C73" s="64" t="s">
        <v>33</v>
      </c>
      <c r="D73" s="64" t="s">
        <v>47</v>
      </c>
      <c r="E73" s="65">
        <v>102064519</v>
      </c>
      <c r="F73" s="65">
        <v>83303563</v>
      </c>
      <c r="G73" s="65">
        <v>85392001</v>
      </c>
      <c r="H73" s="65">
        <v>97355383</v>
      </c>
      <c r="I73" s="65">
        <v>98953836</v>
      </c>
      <c r="J73" s="65">
        <v>105216576</v>
      </c>
      <c r="K73" s="65">
        <v>99793497</v>
      </c>
      <c r="L73" s="65">
        <v>123843761</v>
      </c>
      <c r="M73" s="65">
        <v>116440386</v>
      </c>
      <c r="N73" s="65">
        <v>129322045</v>
      </c>
      <c r="O73" s="65">
        <v>106678889</v>
      </c>
      <c r="P73" s="65">
        <v>104050836</v>
      </c>
      <c r="Q73" s="65">
        <v>116445418</v>
      </c>
      <c r="R73" s="65">
        <v>140145038</v>
      </c>
      <c r="S73" s="65">
        <v>142708351</v>
      </c>
    </row>
    <row r="74" spans="1:19" ht="14.5" x14ac:dyDescent="0.35">
      <c r="A74" t="str">
        <f t="shared" si="7"/>
        <v>Österreich07</v>
      </c>
      <c r="B74">
        <v>74</v>
      </c>
      <c r="C74" s="64" t="s">
        <v>34</v>
      </c>
      <c r="D74" s="64" t="s">
        <v>47</v>
      </c>
      <c r="E74" s="65">
        <v>485661334</v>
      </c>
      <c r="F74" s="65">
        <v>457548490</v>
      </c>
      <c r="G74" s="65">
        <v>461672942</v>
      </c>
      <c r="H74" s="65">
        <v>485573862</v>
      </c>
      <c r="I74" s="65">
        <v>479931827</v>
      </c>
      <c r="J74" s="65">
        <v>541072969</v>
      </c>
      <c r="K74" s="65">
        <v>562560595</v>
      </c>
      <c r="L74" s="65">
        <v>606876231</v>
      </c>
      <c r="M74" s="65">
        <v>611774777</v>
      </c>
      <c r="N74" s="65">
        <v>651500276</v>
      </c>
      <c r="O74" s="65">
        <v>599703695</v>
      </c>
      <c r="P74" s="65">
        <v>617808485</v>
      </c>
      <c r="Q74" s="65">
        <v>670434771</v>
      </c>
      <c r="R74" s="65">
        <v>800090319</v>
      </c>
      <c r="S74" s="65">
        <v>901158290</v>
      </c>
    </row>
    <row r="75" spans="1:19" ht="14.5" x14ac:dyDescent="0.35">
      <c r="A75" t="str">
        <f t="shared" si="7"/>
        <v>Burgenland08</v>
      </c>
      <c r="B75">
        <v>75</v>
      </c>
      <c r="C75" s="64" t="s">
        <v>25</v>
      </c>
      <c r="D75" s="64" t="s">
        <v>48</v>
      </c>
      <c r="E75" s="65">
        <v>11558348</v>
      </c>
      <c r="F75" s="65">
        <v>12433718</v>
      </c>
      <c r="G75" s="65">
        <v>13400865</v>
      </c>
      <c r="H75" s="65">
        <v>13878224</v>
      </c>
      <c r="I75" s="65">
        <v>18875793</v>
      </c>
      <c r="J75" s="65">
        <v>21839380</v>
      </c>
      <c r="K75" s="65">
        <v>29790184</v>
      </c>
      <c r="L75" s="65">
        <v>20568776</v>
      </c>
      <c r="M75" s="65">
        <v>20160967</v>
      </c>
      <c r="N75" s="65">
        <v>29731507</v>
      </c>
      <c r="O75" s="65">
        <v>39521595</v>
      </c>
      <c r="P75" s="65">
        <v>43564264</v>
      </c>
      <c r="Q75" s="65">
        <v>34755526</v>
      </c>
      <c r="R75" s="65">
        <v>24903198</v>
      </c>
      <c r="S75" s="65">
        <v>36114188</v>
      </c>
    </row>
    <row r="76" spans="1:19" ht="14.5" x14ac:dyDescent="0.35">
      <c r="A76" t="str">
        <f t="shared" si="7"/>
        <v>Kärnten08</v>
      </c>
      <c r="B76">
        <v>76</v>
      </c>
      <c r="C76" s="64" t="s">
        <v>26</v>
      </c>
      <c r="D76" s="64" t="s">
        <v>48</v>
      </c>
      <c r="E76" s="65">
        <v>12079060</v>
      </c>
      <c r="F76" s="65">
        <v>14953034</v>
      </c>
      <c r="G76" s="65">
        <v>12776561</v>
      </c>
      <c r="H76" s="65">
        <v>13536090</v>
      </c>
      <c r="I76" s="65">
        <v>15965663</v>
      </c>
      <c r="J76" s="65">
        <v>20139116</v>
      </c>
      <c r="K76" s="65">
        <v>23796887</v>
      </c>
      <c r="L76" s="65">
        <v>27787517</v>
      </c>
      <c r="M76" s="65">
        <v>28900774</v>
      </c>
      <c r="N76" s="65">
        <v>32027626</v>
      </c>
      <c r="O76" s="65">
        <v>20455610</v>
      </c>
      <c r="P76" s="65">
        <v>16744049</v>
      </c>
      <c r="Q76" s="65">
        <v>17873945</v>
      </c>
      <c r="R76" s="65">
        <v>19869723</v>
      </c>
      <c r="S76" s="65">
        <v>25035375</v>
      </c>
    </row>
    <row r="77" spans="1:19" ht="14.5" x14ac:dyDescent="0.35">
      <c r="A77" t="str">
        <f t="shared" si="7"/>
        <v>Niederösterreich08</v>
      </c>
      <c r="B77">
        <v>77</v>
      </c>
      <c r="C77" s="64" t="s">
        <v>27</v>
      </c>
      <c r="D77" s="64" t="s">
        <v>48</v>
      </c>
      <c r="E77" s="65">
        <v>65931965</v>
      </c>
      <c r="F77" s="65">
        <v>81331526</v>
      </c>
      <c r="G77" s="65">
        <v>86174678</v>
      </c>
      <c r="H77" s="65">
        <v>91204097</v>
      </c>
      <c r="I77" s="65">
        <v>105777351</v>
      </c>
      <c r="J77" s="65">
        <v>159257528</v>
      </c>
      <c r="K77" s="65">
        <v>229161853</v>
      </c>
      <c r="L77" s="65">
        <v>169423748</v>
      </c>
      <c r="M77" s="65">
        <v>219551057</v>
      </c>
      <c r="N77" s="65">
        <v>241550727</v>
      </c>
      <c r="O77" s="65">
        <v>207190844</v>
      </c>
      <c r="P77" s="65">
        <v>211404984</v>
      </c>
      <c r="Q77" s="65">
        <v>209459412</v>
      </c>
      <c r="R77" s="65">
        <v>242110059</v>
      </c>
      <c r="S77" s="65">
        <v>286062201</v>
      </c>
    </row>
    <row r="78" spans="1:19" ht="14.5" x14ac:dyDescent="0.35">
      <c r="A78" t="str">
        <f t="shared" si="7"/>
        <v>Oberösterreich08</v>
      </c>
      <c r="B78">
        <v>78</v>
      </c>
      <c r="C78" s="64" t="s">
        <v>28</v>
      </c>
      <c r="D78" s="64" t="s">
        <v>48</v>
      </c>
      <c r="E78" s="65">
        <v>136215155</v>
      </c>
      <c r="F78" s="65">
        <v>148706808</v>
      </c>
      <c r="G78" s="65">
        <v>158132039</v>
      </c>
      <c r="H78" s="65">
        <v>144797424</v>
      </c>
      <c r="I78" s="65">
        <v>160678693</v>
      </c>
      <c r="J78" s="65">
        <v>165235613</v>
      </c>
      <c r="K78" s="65">
        <v>164164711</v>
      </c>
      <c r="L78" s="65">
        <v>157015540</v>
      </c>
      <c r="M78" s="65">
        <v>139965321</v>
      </c>
      <c r="N78" s="65">
        <v>125734822</v>
      </c>
      <c r="O78" s="65">
        <v>234722054</v>
      </c>
      <c r="P78" s="65">
        <v>225287749</v>
      </c>
      <c r="Q78" s="65">
        <v>271521351</v>
      </c>
      <c r="R78" s="65">
        <v>448478342</v>
      </c>
      <c r="S78" s="65">
        <v>495489325</v>
      </c>
    </row>
    <row r="79" spans="1:19" ht="14.5" x14ac:dyDescent="0.35">
      <c r="A79" t="str">
        <f t="shared" si="7"/>
        <v>Salzburg08</v>
      </c>
      <c r="B79">
        <v>79</v>
      </c>
      <c r="C79" s="64" t="s">
        <v>29</v>
      </c>
      <c r="D79" s="64" t="s">
        <v>48</v>
      </c>
      <c r="E79" s="65">
        <v>30827239</v>
      </c>
      <c r="F79" s="65">
        <v>35663672</v>
      </c>
      <c r="G79" s="65">
        <v>31395798</v>
      </c>
      <c r="H79" s="65">
        <v>39221930</v>
      </c>
      <c r="I79" s="65">
        <v>47293670</v>
      </c>
      <c r="J79" s="65">
        <v>53769667</v>
      </c>
      <c r="K79" s="65">
        <v>59234510</v>
      </c>
      <c r="L79" s="65">
        <v>58835996</v>
      </c>
      <c r="M79" s="65">
        <v>61265076</v>
      </c>
      <c r="N79" s="65">
        <v>62256274</v>
      </c>
      <c r="O79" s="65">
        <v>70079186</v>
      </c>
      <c r="P79" s="65">
        <v>71337839</v>
      </c>
      <c r="Q79" s="65">
        <v>71183616</v>
      </c>
      <c r="R79" s="65">
        <v>71703191</v>
      </c>
      <c r="S79" s="65">
        <v>96804266</v>
      </c>
    </row>
    <row r="80" spans="1:19" ht="14.5" x14ac:dyDescent="0.35">
      <c r="A80" t="str">
        <f t="shared" si="7"/>
        <v>Steiermark08</v>
      </c>
      <c r="B80">
        <v>80</v>
      </c>
      <c r="C80" s="64" t="s">
        <v>30</v>
      </c>
      <c r="D80" s="64" t="s">
        <v>48</v>
      </c>
      <c r="E80" s="65">
        <v>176159049</v>
      </c>
      <c r="F80" s="65">
        <v>182176688</v>
      </c>
      <c r="G80" s="65">
        <v>198360573</v>
      </c>
      <c r="H80" s="65">
        <v>220057510</v>
      </c>
      <c r="I80" s="65">
        <v>189748134</v>
      </c>
      <c r="J80" s="65">
        <v>229646243</v>
      </c>
      <c r="K80" s="65">
        <v>269518694</v>
      </c>
      <c r="L80" s="65">
        <v>306181213</v>
      </c>
      <c r="M80" s="65">
        <v>312658818</v>
      </c>
      <c r="N80" s="65">
        <v>315076427</v>
      </c>
      <c r="O80" s="65">
        <v>338113469</v>
      </c>
      <c r="P80" s="65">
        <v>352617259</v>
      </c>
      <c r="Q80" s="65">
        <v>338899973</v>
      </c>
      <c r="R80" s="65">
        <v>254866888</v>
      </c>
      <c r="S80" s="65">
        <v>298292624</v>
      </c>
    </row>
    <row r="81" spans="1:19" ht="14.5" x14ac:dyDescent="0.35">
      <c r="A81" t="str">
        <f t="shared" si="7"/>
        <v>Tirol08</v>
      </c>
      <c r="B81">
        <v>81</v>
      </c>
      <c r="C81" s="64" t="s">
        <v>31</v>
      </c>
      <c r="D81" s="64" t="s">
        <v>48</v>
      </c>
      <c r="E81" s="65">
        <v>63974165</v>
      </c>
      <c r="F81" s="65">
        <v>61723887</v>
      </c>
      <c r="G81" s="65">
        <v>68180177</v>
      </c>
      <c r="H81" s="65">
        <v>74284204</v>
      </c>
      <c r="I81" s="65">
        <v>66945999</v>
      </c>
      <c r="J81" s="65">
        <v>85285072</v>
      </c>
      <c r="K81" s="65">
        <v>96510297</v>
      </c>
      <c r="L81" s="65">
        <v>96982035</v>
      </c>
      <c r="M81" s="65">
        <v>105984391</v>
      </c>
      <c r="N81" s="65">
        <v>121850447</v>
      </c>
      <c r="O81" s="65">
        <v>101804107</v>
      </c>
      <c r="P81" s="65">
        <v>91013741</v>
      </c>
      <c r="Q81" s="65">
        <v>110422094</v>
      </c>
      <c r="R81" s="65">
        <v>103944993</v>
      </c>
      <c r="S81" s="65">
        <v>120021072</v>
      </c>
    </row>
    <row r="82" spans="1:19" ht="14.5" x14ac:dyDescent="0.35">
      <c r="A82" t="str">
        <f t="shared" si="7"/>
        <v>Vorarlberg08</v>
      </c>
      <c r="B82">
        <v>82</v>
      </c>
      <c r="C82" s="64" t="s">
        <v>32</v>
      </c>
      <c r="D82" s="64" t="s">
        <v>48</v>
      </c>
      <c r="E82" s="65">
        <v>22864015</v>
      </c>
      <c r="F82" s="65">
        <v>24175035</v>
      </c>
      <c r="G82" s="65">
        <v>26222497</v>
      </c>
      <c r="H82" s="65">
        <v>28560719</v>
      </c>
      <c r="I82" s="65">
        <v>32299591</v>
      </c>
      <c r="J82" s="65">
        <v>39529913</v>
      </c>
      <c r="K82" s="65">
        <v>30590994</v>
      </c>
      <c r="L82" s="65">
        <v>29914969</v>
      </c>
      <c r="M82" s="65">
        <v>30328792</v>
      </c>
      <c r="N82" s="65">
        <v>30711211</v>
      </c>
      <c r="O82" s="65">
        <v>35328015</v>
      </c>
      <c r="P82" s="65">
        <v>31035185</v>
      </c>
      <c r="Q82" s="65">
        <v>30633083</v>
      </c>
      <c r="R82" s="65">
        <v>35201013</v>
      </c>
      <c r="S82" s="65">
        <v>41757873</v>
      </c>
    </row>
    <row r="83" spans="1:19" ht="14.5" x14ac:dyDescent="0.35">
      <c r="A83" t="str">
        <f t="shared" si="7"/>
        <v>Wien08</v>
      </c>
      <c r="B83">
        <v>83</v>
      </c>
      <c r="C83" s="64" t="s">
        <v>33</v>
      </c>
      <c r="D83" s="64" t="s">
        <v>48</v>
      </c>
      <c r="E83" s="65">
        <v>184801632</v>
      </c>
      <c r="F83" s="65">
        <v>163121716</v>
      </c>
      <c r="G83" s="65">
        <v>164753136</v>
      </c>
      <c r="H83" s="65">
        <v>196083408</v>
      </c>
      <c r="I83" s="65">
        <v>187979039</v>
      </c>
      <c r="J83" s="65">
        <v>198181813</v>
      </c>
      <c r="K83" s="65">
        <v>141927327</v>
      </c>
      <c r="L83" s="65">
        <v>215840366</v>
      </c>
      <c r="M83" s="65">
        <v>155653019</v>
      </c>
      <c r="N83" s="65">
        <v>160923990</v>
      </c>
      <c r="O83" s="65">
        <v>181480557</v>
      </c>
      <c r="P83" s="65">
        <v>171034273</v>
      </c>
      <c r="Q83" s="65">
        <v>167466726</v>
      </c>
      <c r="R83" s="65">
        <v>212506903</v>
      </c>
      <c r="S83" s="65">
        <v>232552330</v>
      </c>
    </row>
    <row r="84" spans="1:19" ht="14.5" x14ac:dyDescent="0.35">
      <c r="A84" t="str">
        <f t="shared" si="7"/>
        <v>Österreich08</v>
      </c>
      <c r="B84">
        <v>84</v>
      </c>
      <c r="C84" s="64" t="s">
        <v>34</v>
      </c>
      <c r="D84" s="64" t="s">
        <v>48</v>
      </c>
      <c r="E84" s="65">
        <v>704410628</v>
      </c>
      <c r="F84" s="65">
        <v>724286084</v>
      </c>
      <c r="G84" s="65">
        <v>759396324</v>
      </c>
      <c r="H84" s="65">
        <v>821623606</v>
      </c>
      <c r="I84" s="65">
        <v>825563933</v>
      </c>
      <c r="J84" s="65">
        <v>972884345</v>
      </c>
      <c r="K84" s="65">
        <v>1044695457</v>
      </c>
      <c r="L84" s="65">
        <v>1082550160</v>
      </c>
      <c r="M84" s="65">
        <v>1074468215</v>
      </c>
      <c r="N84" s="65">
        <v>1119863031</v>
      </c>
      <c r="O84" s="65">
        <v>1228695437</v>
      </c>
      <c r="P84" s="65">
        <v>1214039343</v>
      </c>
      <c r="Q84" s="65">
        <v>1252215726</v>
      </c>
      <c r="R84" s="65">
        <v>1413584310</v>
      </c>
      <c r="S84" s="65">
        <v>1632129254</v>
      </c>
    </row>
    <row r="85" spans="1:19" ht="14.5" x14ac:dyDescent="0.35">
      <c r="A85" t="str">
        <f t="shared" si="7"/>
        <v>Burgenland09</v>
      </c>
      <c r="B85">
        <v>85</v>
      </c>
      <c r="C85" s="64" t="s">
        <v>25</v>
      </c>
      <c r="D85" s="64" t="s">
        <v>49</v>
      </c>
      <c r="E85" s="65">
        <v>1391526</v>
      </c>
      <c r="F85" s="65">
        <v>3001612</v>
      </c>
      <c r="G85" s="65">
        <v>3371872</v>
      </c>
      <c r="H85" s="65">
        <v>3213075</v>
      </c>
      <c r="I85" s="65">
        <v>3214646</v>
      </c>
      <c r="J85" s="65">
        <v>4314488</v>
      </c>
      <c r="K85" s="65">
        <v>4492796</v>
      </c>
      <c r="L85" s="65">
        <v>4496202</v>
      </c>
      <c r="M85" s="65">
        <v>4200655</v>
      </c>
      <c r="N85" s="65">
        <v>7506243</v>
      </c>
      <c r="O85" s="65">
        <v>5911858</v>
      </c>
      <c r="P85" s="65">
        <v>7576671</v>
      </c>
      <c r="Q85" s="65">
        <v>7940367</v>
      </c>
      <c r="R85" s="65">
        <v>7126104</v>
      </c>
      <c r="S85" s="65">
        <v>7400848</v>
      </c>
    </row>
    <row r="86" spans="1:19" ht="14.5" x14ac:dyDescent="0.35">
      <c r="A86" t="str">
        <f t="shared" si="7"/>
        <v>Kärnten09</v>
      </c>
      <c r="B86">
        <v>86</v>
      </c>
      <c r="C86" s="64" t="s">
        <v>26</v>
      </c>
      <c r="D86" s="64" t="s">
        <v>49</v>
      </c>
      <c r="E86" s="65">
        <v>6105775</v>
      </c>
      <c r="F86" s="65">
        <v>10609026</v>
      </c>
      <c r="G86" s="65">
        <v>12506022</v>
      </c>
      <c r="H86" s="65">
        <v>15121280</v>
      </c>
      <c r="I86" s="65">
        <v>15995670</v>
      </c>
      <c r="J86" s="65">
        <v>16027927</v>
      </c>
      <c r="K86" s="65">
        <v>18535336</v>
      </c>
      <c r="L86" s="65">
        <v>16029800</v>
      </c>
      <c r="M86" s="65">
        <v>16454424</v>
      </c>
      <c r="N86" s="65">
        <v>19352827</v>
      </c>
      <c r="O86" s="65">
        <v>14514861</v>
      </c>
      <c r="P86" s="65">
        <v>15911030</v>
      </c>
      <c r="Q86" s="65">
        <v>14197922</v>
      </c>
      <c r="R86" s="65">
        <v>15991130</v>
      </c>
      <c r="S86" s="65">
        <v>17582416</v>
      </c>
    </row>
    <row r="87" spans="1:19" ht="14.5" x14ac:dyDescent="0.35">
      <c r="A87" t="str">
        <f t="shared" si="7"/>
        <v>Niederösterreich09</v>
      </c>
      <c r="B87">
        <v>87</v>
      </c>
      <c r="C87" s="64" t="s">
        <v>27</v>
      </c>
      <c r="D87" s="64" t="s">
        <v>49</v>
      </c>
      <c r="E87" s="65">
        <v>54900424</v>
      </c>
      <c r="F87" s="65">
        <v>74405361</v>
      </c>
      <c r="G87" s="65">
        <v>79018613</v>
      </c>
      <c r="H87" s="65">
        <v>80024534</v>
      </c>
      <c r="I87" s="65">
        <v>83258787</v>
      </c>
      <c r="J87" s="65">
        <v>95365815</v>
      </c>
      <c r="K87" s="65">
        <v>95857536</v>
      </c>
      <c r="L87" s="65">
        <v>97286121</v>
      </c>
      <c r="M87" s="65">
        <v>97990762</v>
      </c>
      <c r="N87" s="65">
        <v>100119029</v>
      </c>
      <c r="O87" s="65">
        <v>92003376</v>
      </c>
      <c r="P87" s="65">
        <v>95546404</v>
      </c>
      <c r="Q87" s="65">
        <v>103734807</v>
      </c>
      <c r="R87" s="65">
        <v>118062511</v>
      </c>
      <c r="S87" s="65">
        <v>135042965</v>
      </c>
    </row>
    <row r="88" spans="1:19" ht="14.5" x14ac:dyDescent="0.35">
      <c r="A88" t="str">
        <f t="shared" si="7"/>
        <v>Oberösterreich09</v>
      </c>
      <c r="B88">
        <v>88</v>
      </c>
      <c r="C88" s="64" t="s">
        <v>28</v>
      </c>
      <c r="D88" s="64" t="s">
        <v>49</v>
      </c>
      <c r="E88" s="65">
        <v>26278077</v>
      </c>
      <c r="F88" s="65">
        <v>39819253</v>
      </c>
      <c r="G88" s="65">
        <v>39929635</v>
      </c>
      <c r="H88" s="65">
        <v>44150691</v>
      </c>
      <c r="I88" s="65">
        <v>47509579</v>
      </c>
      <c r="J88" s="65">
        <v>44449603</v>
      </c>
      <c r="K88" s="65">
        <v>47785244</v>
      </c>
      <c r="L88" s="65">
        <v>49018115</v>
      </c>
      <c r="M88" s="65">
        <v>45978981</v>
      </c>
      <c r="N88" s="65">
        <v>47960624</v>
      </c>
      <c r="O88" s="65">
        <v>62920232</v>
      </c>
      <c r="P88" s="65">
        <v>76569466</v>
      </c>
      <c r="Q88" s="65">
        <v>81643352</v>
      </c>
      <c r="R88" s="65">
        <v>83351512</v>
      </c>
      <c r="S88" s="65">
        <v>85407534</v>
      </c>
    </row>
    <row r="89" spans="1:19" ht="14.5" x14ac:dyDescent="0.35">
      <c r="A89" t="str">
        <f t="shared" si="7"/>
        <v>Salzburg09</v>
      </c>
      <c r="B89">
        <v>89</v>
      </c>
      <c r="C89" s="64" t="s">
        <v>29</v>
      </c>
      <c r="D89" s="64" t="s">
        <v>49</v>
      </c>
      <c r="E89" s="65">
        <v>33386139</v>
      </c>
      <c r="F89" s="65">
        <v>40930921</v>
      </c>
      <c r="G89" s="65">
        <v>37230945</v>
      </c>
      <c r="H89" s="65">
        <v>35503560</v>
      </c>
      <c r="I89" s="65">
        <v>38938721</v>
      </c>
      <c r="J89" s="65">
        <v>38611520</v>
      </c>
      <c r="K89" s="65">
        <v>39019225</v>
      </c>
      <c r="L89" s="65">
        <v>41594441</v>
      </c>
      <c r="M89" s="65">
        <v>41051215</v>
      </c>
      <c r="N89" s="65">
        <v>41421456</v>
      </c>
      <c r="O89" s="65">
        <v>39701428</v>
      </c>
      <c r="P89" s="65">
        <v>45187113</v>
      </c>
      <c r="Q89" s="65">
        <v>54810765</v>
      </c>
      <c r="R89" s="65">
        <v>51870987</v>
      </c>
      <c r="S89" s="65">
        <v>56821790</v>
      </c>
    </row>
    <row r="90" spans="1:19" ht="14.5" x14ac:dyDescent="0.35">
      <c r="A90" t="str">
        <f t="shared" si="7"/>
        <v>Steiermark09</v>
      </c>
      <c r="B90">
        <v>90</v>
      </c>
      <c r="C90" s="64" t="s">
        <v>30</v>
      </c>
      <c r="D90" s="64" t="s">
        <v>49</v>
      </c>
      <c r="E90" s="65">
        <v>20025236</v>
      </c>
      <c r="F90" s="65">
        <v>32141534</v>
      </c>
      <c r="G90" s="65">
        <v>25856464</v>
      </c>
      <c r="H90" s="65">
        <v>32105173</v>
      </c>
      <c r="I90" s="65">
        <v>32095057</v>
      </c>
      <c r="J90" s="65">
        <v>31228496</v>
      </c>
      <c r="K90" s="65">
        <v>35063402</v>
      </c>
      <c r="L90" s="65">
        <v>37110729</v>
      </c>
      <c r="M90" s="65">
        <v>35550169</v>
      </c>
      <c r="N90" s="65">
        <v>34970038</v>
      </c>
      <c r="O90" s="65">
        <v>32129692</v>
      </c>
      <c r="P90" s="65">
        <v>28375543</v>
      </c>
      <c r="Q90" s="65">
        <v>39283115</v>
      </c>
      <c r="R90" s="65">
        <v>39979829</v>
      </c>
      <c r="S90" s="65">
        <v>43564949</v>
      </c>
    </row>
    <row r="91" spans="1:19" ht="14.5" x14ac:dyDescent="0.35">
      <c r="A91" t="str">
        <f t="shared" si="7"/>
        <v>Tirol09</v>
      </c>
      <c r="B91">
        <v>91</v>
      </c>
      <c r="C91" s="64" t="s">
        <v>31</v>
      </c>
      <c r="D91" s="64" t="s">
        <v>49</v>
      </c>
      <c r="E91" s="65">
        <v>12505023</v>
      </c>
      <c r="F91" s="65">
        <v>19140539</v>
      </c>
      <c r="G91" s="65">
        <v>21005290</v>
      </c>
      <c r="H91" s="65">
        <v>24184755</v>
      </c>
      <c r="I91" s="65">
        <v>24051445</v>
      </c>
      <c r="J91" s="65">
        <v>22977208</v>
      </c>
      <c r="K91" s="65">
        <v>23609928</v>
      </c>
      <c r="L91" s="65">
        <v>23387003</v>
      </c>
      <c r="M91" s="65">
        <v>24970480</v>
      </c>
      <c r="N91" s="65">
        <v>27630377</v>
      </c>
      <c r="O91" s="65">
        <v>25100874</v>
      </c>
      <c r="P91" s="65">
        <v>27473233</v>
      </c>
      <c r="Q91" s="65">
        <v>30338069</v>
      </c>
      <c r="R91" s="65">
        <v>29861795</v>
      </c>
      <c r="S91" s="65">
        <v>32015432</v>
      </c>
    </row>
    <row r="92" spans="1:19" ht="14.5" x14ac:dyDescent="0.35">
      <c r="A92" t="str">
        <f t="shared" si="7"/>
        <v>Vorarlberg09</v>
      </c>
      <c r="B92">
        <v>92</v>
      </c>
      <c r="C92" s="64" t="s">
        <v>32</v>
      </c>
      <c r="D92" s="64" t="s">
        <v>49</v>
      </c>
      <c r="E92" s="65">
        <v>30838118</v>
      </c>
      <c r="F92" s="65">
        <v>8797056</v>
      </c>
      <c r="G92" s="65">
        <v>9068872</v>
      </c>
      <c r="H92" s="65">
        <v>9045182</v>
      </c>
      <c r="I92" s="65">
        <v>9268156</v>
      </c>
      <c r="J92" s="65">
        <v>10692975</v>
      </c>
      <c r="K92" s="65">
        <v>12373368</v>
      </c>
      <c r="L92" s="65">
        <v>13050924</v>
      </c>
      <c r="M92" s="65">
        <v>11950848</v>
      </c>
      <c r="N92" s="65">
        <v>11197441</v>
      </c>
      <c r="O92" s="65">
        <v>13573237</v>
      </c>
      <c r="P92" s="65">
        <v>15408581</v>
      </c>
      <c r="Q92" s="65">
        <v>17841840</v>
      </c>
      <c r="R92" s="65">
        <v>18920727</v>
      </c>
      <c r="S92" s="65">
        <v>19270154</v>
      </c>
    </row>
    <row r="93" spans="1:19" ht="14.5" x14ac:dyDescent="0.35">
      <c r="A93" t="str">
        <f t="shared" si="7"/>
        <v>Wien09</v>
      </c>
      <c r="B93">
        <v>93</v>
      </c>
      <c r="C93" s="64" t="s">
        <v>33</v>
      </c>
      <c r="D93" s="64" t="s">
        <v>49</v>
      </c>
      <c r="E93" s="65">
        <v>167991351</v>
      </c>
      <c r="F93" s="65">
        <v>227229907</v>
      </c>
      <c r="G93" s="65">
        <v>234653325</v>
      </c>
      <c r="H93" s="65">
        <v>189495343</v>
      </c>
      <c r="I93" s="65">
        <v>202584947</v>
      </c>
      <c r="J93" s="65">
        <v>226692587</v>
      </c>
      <c r="K93" s="65">
        <v>213987073</v>
      </c>
      <c r="L93" s="65">
        <v>220623297</v>
      </c>
      <c r="M93" s="65">
        <v>202613951</v>
      </c>
      <c r="N93" s="65">
        <v>205300079</v>
      </c>
      <c r="O93" s="65">
        <v>190852297</v>
      </c>
      <c r="P93" s="65">
        <v>196418492</v>
      </c>
      <c r="Q93" s="65">
        <v>235571356</v>
      </c>
      <c r="R93" s="65">
        <v>245752078</v>
      </c>
      <c r="S93" s="65">
        <v>239217205</v>
      </c>
    </row>
    <row r="94" spans="1:19" ht="14.5" x14ac:dyDescent="0.35">
      <c r="A94" t="str">
        <f t="shared" si="7"/>
        <v>Österreich09</v>
      </c>
      <c r="B94">
        <v>94</v>
      </c>
      <c r="C94" s="64" t="s">
        <v>34</v>
      </c>
      <c r="D94" s="64" t="s">
        <v>49</v>
      </c>
      <c r="E94" s="65">
        <v>353421669</v>
      </c>
      <c r="F94" s="65">
        <v>456075209</v>
      </c>
      <c r="G94" s="65">
        <v>462641038</v>
      </c>
      <c r="H94" s="65">
        <v>432843593</v>
      </c>
      <c r="I94" s="65">
        <v>456917008</v>
      </c>
      <c r="J94" s="65">
        <v>490360619</v>
      </c>
      <c r="K94" s="65">
        <v>490723908</v>
      </c>
      <c r="L94" s="65">
        <v>502596632</v>
      </c>
      <c r="M94" s="65">
        <v>480761485</v>
      </c>
      <c r="N94" s="65">
        <v>495458114</v>
      </c>
      <c r="O94" s="65">
        <v>476707855</v>
      </c>
      <c r="P94" s="65">
        <v>508466533</v>
      </c>
      <c r="Q94" s="65">
        <v>585361593</v>
      </c>
      <c r="R94" s="65">
        <v>610916673</v>
      </c>
      <c r="S94" s="65">
        <v>636323293</v>
      </c>
    </row>
    <row r="95" spans="1:19" ht="14.5" x14ac:dyDescent="0.35">
      <c r="A95" t="str">
        <f t="shared" si="7"/>
        <v>Burgenland10</v>
      </c>
      <c r="B95">
        <v>95</v>
      </c>
      <c r="C95" s="64" t="s">
        <v>25</v>
      </c>
      <c r="D95" s="64" t="s">
        <v>50</v>
      </c>
      <c r="E95" s="65">
        <v>28280513</v>
      </c>
      <c r="F95" s="65">
        <v>33707611</v>
      </c>
      <c r="G95" s="65">
        <v>36280898</v>
      </c>
      <c r="H95" s="65">
        <v>42597507</v>
      </c>
      <c r="I95" s="65">
        <v>45445471</v>
      </c>
      <c r="J95" s="65">
        <v>49628762</v>
      </c>
      <c r="K95" s="65">
        <v>43075473</v>
      </c>
      <c r="L95" s="65">
        <v>64136334</v>
      </c>
      <c r="M95" s="65">
        <v>44097629</v>
      </c>
      <c r="N95" s="65">
        <v>53009759</v>
      </c>
      <c r="O95" s="65">
        <v>57484440</v>
      </c>
      <c r="P95" s="65">
        <v>60093933</v>
      </c>
      <c r="Q95" s="65">
        <v>91786341</v>
      </c>
      <c r="R95" s="65">
        <v>91436318</v>
      </c>
      <c r="S95" s="65">
        <v>144021480</v>
      </c>
    </row>
    <row r="96" spans="1:19" ht="14.5" x14ac:dyDescent="0.35">
      <c r="A96" t="str">
        <f t="shared" si="7"/>
        <v>Kärnten10</v>
      </c>
      <c r="B96">
        <v>96</v>
      </c>
      <c r="C96" s="64" t="s">
        <v>26</v>
      </c>
      <c r="D96" s="64" t="s">
        <v>50</v>
      </c>
      <c r="E96" s="65">
        <v>15709164</v>
      </c>
      <c r="F96" s="65">
        <v>13085817</v>
      </c>
      <c r="G96" s="65">
        <v>12240773</v>
      </c>
      <c r="H96" s="65">
        <v>16032784</v>
      </c>
      <c r="I96" s="65">
        <v>9568381</v>
      </c>
      <c r="J96" s="65">
        <v>13701456</v>
      </c>
      <c r="K96" s="65">
        <v>8350942</v>
      </c>
      <c r="L96" s="65">
        <v>7297208</v>
      </c>
      <c r="M96" s="65">
        <v>8479689</v>
      </c>
      <c r="N96" s="65">
        <v>7805354</v>
      </c>
      <c r="O96" s="65">
        <v>6470092</v>
      </c>
      <c r="P96" s="65">
        <v>6749863</v>
      </c>
      <c r="Q96" s="65">
        <v>14985029</v>
      </c>
      <c r="R96" s="65">
        <v>9084008</v>
      </c>
      <c r="S96" s="65">
        <v>8938629</v>
      </c>
    </row>
    <row r="97" spans="1:19" ht="14.5" x14ac:dyDescent="0.35">
      <c r="A97" t="str">
        <f t="shared" si="7"/>
        <v>Niederösterreich10</v>
      </c>
      <c r="B97">
        <v>97</v>
      </c>
      <c r="C97" s="64" t="s">
        <v>27</v>
      </c>
      <c r="D97" s="64" t="s">
        <v>50</v>
      </c>
      <c r="E97" s="65">
        <v>73936120</v>
      </c>
      <c r="F97" s="65">
        <v>92263569</v>
      </c>
      <c r="G97" s="65">
        <v>83532269</v>
      </c>
      <c r="H97" s="65">
        <v>96316707</v>
      </c>
      <c r="I97" s="65">
        <v>128686471</v>
      </c>
      <c r="J97" s="65">
        <v>193458826</v>
      </c>
      <c r="K97" s="65">
        <v>180734411</v>
      </c>
      <c r="L97" s="65">
        <v>186506565</v>
      </c>
      <c r="M97" s="65">
        <v>176687555</v>
      </c>
      <c r="N97" s="65">
        <v>197183124</v>
      </c>
      <c r="O97" s="65">
        <v>209301402</v>
      </c>
      <c r="P97" s="65">
        <v>275754289</v>
      </c>
      <c r="Q97" s="65">
        <v>470576580</v>
      </c>
      <c r="R97" s="65">
        <v>312549817</v>
      </c>
      <c r="S97" s="65">
        <v>290393929</v>
      </c>
    </row>
    <row r="98" spans="1:19" ht="14.5" x14ac:dyDescent="0.35">
      <c r="A98" t="str">
        <f t="shared" si="7"/>
        <v>Oberösterreich10</v>
      </c>
      <c r="B98">
        <v>98</v>
      </c>
      <c r="C98" s="64" t="s">
        <v>28</v>
      </c>
      <c r="D98" s="64" t="s">
        <v>50</v>
      </c>
      <c r="E98" s="65">
        <v>32186574</v>
      </c>
      <c r="F98" s="65">
        <v>54261069</v>
      </c>
      <c r="G98" s="65">
        <v>40023795</v>
      </c>
      <c r="H98" s="65">
        <v>78656286</v>
      </c>
      <c r="I98" s="65">
        <v>75987122</v>
      </c>
      <c r="J98" s="65">
        <v>89541051</v>
      </c>
      <c r="K98" s="65">
        <v>76835775</v>
      </c>
      <c r="L98" s="65">
        <v>83280763</v>
      </c>
      <c r="M98" s="65">
        <v>79937453</v>
      </c>
      <c r="N98" s="65">
        <v>90134461</v>
      </c>
      <c r="O98" s="65">
        <v>89425541</v>
      </c>
      <c r="P98" s="65">
        <v>104393596</v>
      </c>
      <c r="Q98" s="65">
        <v>163683191</v>
      </c>
      <c r="R98" s="65">
        <v>140171940</v>
      </c>
      <c r="S98" s="65">
        <v>124864377</v>
      </c>
    </row>
    <row r="99" spans="1:19" ht="14.5" x14ac:dyDescent="0.35">
      <c r="A99" t="str">
        <f t="shared" si="7"/>
        <v>Salzburg10</v>
      </c>
      <c r="B99">
        <v>99</v>
      </c>
      <c r="C99" s="64" t="s">
        <v>29</v>
      </c>
      <c r="D99" s="64" t="s">
        <v>50</v>
      </c>
      <c r="E99" s="65">
        <v>6089303</v>
      </c>
      <c r="F99" s="65">
        <v>8063485</v>
      </c>
      <c r="G99" s="65">
        <v>9572240</v>
      </c>
      <c r="H99" s="65">
        <v>9077959</v>
      </c>
      <c r="I99" s="65">
        <v>8475586</v>
      </c>
      <c r="J99" s="65">
        <v>7170405</v>
      </c>
      <c r="K99" s="65">
        <v>6717244</v>
      </c>
      <c r="L99" s="65">
        <v>7539963</v>
      </c>
      <c r="M99" s="65">
        <v>7718916</v>
      </c>
      <c r="N99" s="65">
        <v>6827643</v>
      </c>
      <c r="O99" s="65">
        <v>7846718</v>
      </c>
      <c r="P99" s="65">
        <v>7088796</v>
      </c>
      <c r="Q99" s="65">
        <v>9504997</v>
      </c>
      <c r="R99" s="65">
        <v>8708949</v>
      </c>
      <c r="S99" s="65">
        <v>7935703</v>
      </c>
    </row>
    <row r="100" spans="1:19" ht="14.5" x14ac:dyDescent="0.35">
      <c r="A100" t="str">
        <f t="shared" si="7"/>
        <v>Steiermark10</v>
      </c>
      <c r="B100">
        <v>100</v>
      </c>
      <c r="C100" s="64" t="s">
        <v>30</v>
      </c>
      <c r="D100" s="64" t="s">
        <v>50</v>
      </c>
      <c r="E100" s="65">
        <v>22862230</v>
      </c>
      <c r="F100" s="65">
        <v>33653987</v>
      </c>
      <c r="G100" s="65">
        <v>30776256</v>
      </c>
      <c r="H100" s="65">
        <v>38888717</v>
      </c>
      <c r="I100" s="65">
        <v>28315581</v>
      </c>
      <c r="J100" s="65">
        <v>31177316</v>
      </c>
      <c r="K100" s="65">
        <v>36201479</v>
      </c>
      <c r="L100" s="65">
        <v>43944411</v>
      </c>
      <c r="M100" s="65">
        <v>35073706</v>
      </c>
      <c r="N100" s="65">
        <v>25972534</v>
      </c>
      <c r="O100" s="65">
        <v>27391402</v>
      </c>
      <c r="P100" s="65">
        <v>41145792</v>
      </c>
      <c r="Q100" s="65">
        <v>58480871</v>
      </c>
      <c r="R100" s="65">
        <v>45341082</v>
      </c>
      <c r="S100" s="65">
        <v>50495622</v>
      </c>
    </row>
    <row r="101" spans="1:19" ht="14.5" x14ac:dyDescent="0.35">
      <c r="A101" t="str">
        <f t="shared" si="7"/>
        <v>Tirol10</v>
      </c>
      <c r="B101">
        <v>101</v>
      </c>
      <c r="C101" s="64" t="s">
        <v>31</v>
      </c>
      <c r="D101" s="64" t="s">
        <v>50</v>
      </c>
      <c r="E101" s="65">
        <v>4223593</v>
      </c>
      <c r="F101" s="65">
        <v>6227747</v>
      </c>
      <c r="G101" s="65">
        <v>7866189</v>
      </c>
      <c r="H101" s="65">
        <v>6303138</v>
      </c>
      <c r="I101" s="65">
        <v>5680595</v>
      </c>
      <c r="J101" s="65">
        <v>6155765</v>
      </c>
      <c r="K101" s="65">
        <v>6547525</v>
      </c>
      <c r="L101" s="65">
        <v>7678630</v>
      </c>
      <c r="M101" s="65">
        <v>6861638</v>
      </c>
      <c r="N101" s="65">
        <v>7775407</v>
      </c>
      <c r="O101" s="65">
        <v>6569367</v>
      </c>
      <c r="P101" s="65">
        <v>4914583</v>
      </c>
      <c r="Q101" s="65">
        <v>6549353</v>
      </c>
      <c r="R101" s="65">
        <v>6623864</v>
      </c>
      <c r="S101" s="65">
        <v>6212837</v>
      </c>
    </row>
    <row r="102" spans="1:19" ht="14.5" x14ac:dyDescent="0.35">
      <c r="A102" t="str">
        <f t="shared" si="7"/>
        <v>Vorarlberg10</v>
      </c>
      <c r="B102">
        <v>102</v>
      </c>
      <c r="C102" s="64" t="s">
        <v>32</v>
      </c>
      <c r="D102" s="64" t="s">
        <v>50</v>
      </c>
      <c r="E102" s="65">
        <v>6634581</v>
      </c>
      <c r="F102" s="65">
        <v>10264468</v>
      </c>
      <c r="G102" s="65">
        <v>8922405</v>
      </c>
      <c r="H102" s="65">
        <v>8766711</v>
      </c>
      <c r="I102" s="65">
        <v>7855570</v>
      </c>
      <c r="J102" s="65">
        <v>7989217</v>
      </c>
      <c r="K102" s="65">
        <v>8761321</v>
      </c>
      <c r="L102" s="65">
        <v>7364860</v>
      </c>
      <c r="M102" s="65">
        <v>8323059</v>
      </c>
      <c r="N102" s="65">
        <v>7212552</v>
      </c>
      <c r="O102" s="65">
        <v>7644751</v>
      </c>
      <c r="P102" s="65">
        <v>8179136</v>
      </c>
      <c r="Q102" s="65">
        <v>11991978</v>
      </c>
      <c r="R102" s="65">
        <v>10220128</v>
      </c>
      <c r="S102" s="65">
        <v>9041967</v>
      </c>
    </row>
    <row r="103" spans="1:19" ht="14.5" x14ac:dyDescent="0.35">
      <c r="A103" t="str">
        <f t="shared" si="7"/>
        <v>Wien10</v>
      </c>
      <c r="B103">
        <v>103</v>
      </c>
      <c r="C103" s="64" t="s">
        <v>33</v>
      </c>
      <c r="D103" s="64" t="s">
        <v>50</v>
      </c>
      <c r="E103" s="65">
        <v>73773619</v>
      </c>
      <c r="F103" s="65">
        <v>143149606</v>
      </c>
      <c r="G103" s="65">
        <v>130849544</v>
      </c>
      <c r="H103" s="65">
        <v>164217947</v>
      </c>
      <c r="I103" s="65">
        <v>139996048</v>
      </c>
      <c r="J103" s="65">
        <v>58530381</v>
      </c>
      <c r="K103" s="65">
        <v>63740298</v>
      </c>
      <c r="L103" s="65">
        <v>71475533</v>
      </c>
      <c r="M103" s="65">
        <v>82423461</v>
      </c>
      <c r="N103" s="65">
        <v>115098694</v>
      </c>
      <c r="O103" s="65">
        <v>119324539</v>
      </c>
      <c r="P103" s="65">
        <v>121150130</v>
      </c>
      <c r="Q103" s="65">
        <v>151111580</v>
      </c>
      <c r="R103" s="65">
        <v>123263060</v>
      </c>
      <c r="S103" s="65">
        <v>100360981</v>
      </c>
    </row>
    <row r="104" spans="1:19" ht="14.5" x14ac:dyDescent="0.35">
      <c r="A104" t="str">
        <f t="shared" si="7"/>
        <v>Österreich10</v>
      </c>
      <c r="B104">
        <v>104</v>
      </c>
      <c r="C104" s="64" t="s">
        <v>34</v>
      </c>
      <c r="D104" s="64" t="s">
        <v>50</v>
      </c>
      <c r="E104" s="65">
        <v>263695697</v>
      </c>
      <c r="F104" s="65">
        <v>394677359</v>
      </c>
      <c r="G104" s="65">
        <v>360064369</v>
      </c>
      <c r="H104" s="65">
        <v>460857756</v>
      </c>
      <c r="I104" s="65">
        <v>450010825</v>
      </c>
      <c r="J104" s="65">
        <v>457353179</v>
      </c>
      <c r="K104" s="65">
        <v>430964468</v>
      </c>
      <c r="L104" s="65">
        <v>479224267</v>
      </c>
      <c r="M104" s="65">
        <v>449603106</v>
      </c>
      <c r="N104" s="65">
        <v>511019528</v>
      </c>
      <c r="O104" s="65">
        <v>531458252</v>
      </c>
      <c r="P104" s="65">
        <v>629470118</v>
      </c>
      <c r="Q104" s="65">
        <v>978669920</v>
      </c>
      <c r="R104" s="65">
        <v>747399166</v>
      </c>
      <c r="S104" s="65">
        <v>742265525</v>
      </c>
    </row>
    <row r="105" spans="1:19" ht="14.5" x14ac:dyDescent="0.35">
      <c r="A105" t="str">
        <f t="shared" si="7"/>
        <v>Burgenland11</v>
      </c>
      <c r="B105">
        <v>105</v>
      </c>
      <c r="C105" s="64" t="s">
        <v>25</v>
      </c>
      <c r="D105" s="64" t="s">
        <v>51</v>
      </c>
      <c r="E105" s="65">
        <v>870443</v>
      </c>
      <c r="F105" s="65">
        <v>942302</v>
      </c>
      <c r="G105" s="65">
        <v>839671</v>
      </c>
      <c r="H105" s="65">
        <v>954646</v>
      </c>
      <c r="I105" s="65">
        <v>749844</v>
      </c>
      <c r="J105" s="65">
        <v>2079265</v>
      </c>
      <c r="K105" s="65">
        <v>1920456</v>
      </c>
      <c r="L105" s="65">
        <v>1366169</v>
      </c>
      <c r="M105" s="65">
        <v>1496569</v>
      </c>
      <c r="N105" s="65">
        <v>1491111</v>
      </c>
      <c r="O105" s="65">
        <v>1438783</v>
      </c>
      <c r="P105" s="65">
        <v>1243629</v>
      </c>
      <c r="Q105" s="65">
        <v>1582853</v>
      </c>
      <c r="R105" s="65">
        <v>1925491</v>
      </c>
      <c r="S105" s="65">
        <v>1698764</v>
      </c>
    </row>
    <row r="106" spans="1:19" ht="14.5" x14ac:dyDescent="0.35">
      <c r="A106" t="str">
        <f t="shared" si="7"/>
        <v>Kärnten11</v>
      </c>
      <c r="B106">
        <v>106</v>
      </c>
      <c r="C106" s="64" t="s">
        <v>26</v>
      </c>
      <c r="D106" s="64" t="s">
        <v>51</v>
      </c>
      <c r="E106" s="65">
        <v>2332132</v>
      </c>
      <c r="F106" s="65">
        <v>2241371</v>
      </c>
      <c r="G106" s="65">
        <v>2714891</v>
      </c>
      <c r="H106" s="65">
        <v>2236628</v>
      </c>
      <c r="I106" s="65">
        <v>1954432</v>
      </c>
      <c r="J106" s="65">
        <v>3433903</v>
      </c>
      <c r="K106" s="65">
        <v>4902521</v>
      </c>
      <c r="L106" s="65">
        <v>4947740</v>
      </c>
      <c r="M106" s="65">
        <v>5645289</v>
      </c>
      <c r="N106" s="65">
        <v>6704188</v>
      </c>
      <c r="O106" s="65">
        <v>7205548</v>
      </c>
      <c r="P106" s="65">
        <v>7728619</v>
      </c>
      <c r="Q106" s="65">
        <v>12242957</v>
      </c>
      <c r="R106" s="65">
        <v>14021801</v>
      </c>
      <c r="S106" s="65">
        <v>12002164</v>
      </c>
    </row>
    <row r="107" spans="1:19" ht="14.5" x14ac:dyDescent="0.35">
      <c r="A107" t="str">
        <f t="shared" si="7"/>
        <v>Niederösterreich11</v>
      </c>
      <c r="B107">
        <v>107</v>
      </c>
      <c r="C107" s="64" t="s">
        <v>27</v>
      </c>
      <c r="D107" s="64" t="s">
        <v>51</v>
      </c>
      <c r="E107" s="65">
        <v>14541383</v>
      </c>
      <c r="F107" s="65">
        <v>17537419</v>
      </c>
      <c r="G107" s="65">
        <v>15612061</v>
      </c>
      <c r="H107" s="65">
        <v>20988780</v>
      </c>
      <c r="I107" s="65">
        <v>17967892</v>
      </c>
      <c r="J107" s="65">
        <v>19295518</v>
      </c>
      <c r="K107" s="65">
        <v>19556974</v>
      </c>
      <c r="L107" s="65">
        <v>20917791</v>
      </c>
      <c r="M107" s="65">
        <v>25462133</v>
      </c>
      <c r="N107" s="65">
        <v>26301055</v>
      </c>
      <c r="O107" s="65">
        <v>23791640</v>
      </c>
      <c r="P107" s="65">
        <v>27251140</v>
      </c>
      <c r="Q107" s="65">
        <v>34504572</v>
      </c>
      <c r="R107" s="65">
        <v>40963268</v>
      </c>
      <c r="S107" s="65">
        <v>36593090</v>
      </c>
    </row>
    <row r="108" spans="1:19" ht="14.5" x14ac:dyDescent="0.35">
      <c r="A108" t="str">
        <f t="shared" si="7"/>
        <v>Oberösterreich11</v>
      </c>
      <c r="B108">
        <v>108</v>
      </c>
      <c r="C108" s="64" t="s">
        <v>28</v>
      </c>
      <c r="D108" s="64" t="s">
        <v>51</v>
      </c>
      <c r="E108" s="65">
        <v>19797647</v>
      </c>
      <c r="F108" s="65">
        <v>26104493</v>
      </c>
      <c r="G108" s="65">
        <v>28148587</v>
      </c>
      <c r="H108" s="65">
        <v>31936154</v>
      </c>
      <c r="I108" s="65">
        <v>24888559</v>
      </c>
      <c r="J108" s="65">
        <v>23511449</v>
      </c>
      <c r="K108" s="65">
        <v>25421154</v>
      </c>
      <c r="L108" s="65">
        <v>26238008</v>
      </c>
      <c r="M108" s="65">
        <v>25700544</v>
      </c>
      <c r="N108" s="65">
        <v>26550731</v>
      </c>
      <c r="O108" s="65">
        <v>28950413</v>
      </c>
      <c r="P108" s="65">
        <v>33808644</v>
      </c>
      <c r="Q108" s="65">
        <v>48260286</v>
      </c>
      <c r="R108" s="65">
        <v>52453787</v>
      </c>
      <c r="S108" s="65">
        <v>51761648</v>
      </c>
    </row>
    <row r="109" spans="1:19" ht="14.5" x14ac:dyDescent="0.35">
      <c r="A109" t="str">
        <f t="shared" si="7"/>
        <v>Salzburg11</v>
      </c>
      <c r="B109">
        <v>109</v>
      </c>
      <c r="C109" s="64" t="s">
        <v>29</v>
      </c>
      <c r="D109" s="64" t="s">
        <v>51</v>
      </c>
      <c r="E109" s="65">
        <v>1958869</v>
      </c>
      <c r="F109" s="65">
        <v>2792677</v>
      </c>
      <c r="G109" s="65">
        <v>2571361</v>
      </c>
      <c r="H109" s="65">
        <v>3678545</v>
      </c>
      <c r="I109" s="65">
        <v>3474668</v>
      </c>
      <c r="J109" s="65">
        <v>4521838</v>
      </c>
      <c r="K109" s="65">
        <v>4662917</v>
      </c>
      <c r="L109" s="65">
        <v>4843939</v>
      </c>
      <c r="M109" s="65">
        <v>4941559</v>
      </c>
      <c r="N109" s="65">
        <v>5115315</v>
      </c>
      <c r="O109" s="65">
        <v>5455871</v>
      </c>
      <c r="P109" s="65">
        <v>5556447</v>
      </c>
      <c r="Q109" s="65">
        <v>7147969</v>
      </c>
      <c r="R109" s="65">
        <v>9113382</v>
      </c>
      <c r="S109" s="65">
        <v>9203628</v>
      </c>
    </row>
    <row r="110" spans="1:19" ht="14.5" x14ac:dyDescent="0.35">
      <c r="A110" t="str">
        <f t="shared" si="7"/>
        <v>Steiermark11</v>
      </c>
      <c r="B110">
        <v>110</v>
      </c>
      <c r="C110" s="64" t="s">
        <v>30</v>
      </c>
      <c r="D110" s="64" t="s">
        <v>51</v>
      </c>
      <c r="E110" s="65">
        <v>6423830</v>
      </c>
      <c r="F110" s="65">
        <v>7994299</v>
      </c>
      <c r="G110" s="65">
        <v>7188174</v>
      </c>
      <c r="H110" s="65">
        <v>8211639</v>
      </c>
      <c r="I110" s="65">
        <v>6342707</v>
      </c>
      <c r="J110" s="65">
        <v>5418839</v>
      </c>
      <c r="K110" s="65">
        <v>6877479</v>
      </c>
      <c r="L110" s="65">
        <v>8659470</v>
      </c>
      <c r="M110" s="65">
        <v>10316222</v>
      </c>
      <c r="N110" s="65">
        <v>10873777</v>
      </c>
      <c r="O110" s="65">
        <v>8621208</v>
      </c>
      <c r="P110" s="65">
        <v>10904795</v>
      </c>
      <c r="Q110" s="65">
        <v>13076310</v>
      </c>
      <c r="R110" s="65">
        <v>19945890</v>
      </c>
      <c r="S110" s="65">
        <v>17907214</v>
      </c>
    </row>
    <row r="111" spans="1:19" ht="14.5" x14ac:dyDescent="0.35">
      <c r="A111" t="str">
        <f t="shared" si="7"/>
        <v>Tirol11</v>
      </c>
      <c r="B111">
        <v>111</v>
      </c>
      <c r="C111" s="64" t="s">
        <v>31</v>
      </c>
      <c r="D111" s="64" t="s">
        <v>51</v>
      </c>
      <c r="E111" s="65">
        <v>6012249</v>
      </c>
      <c r="F111" s="65">
        <v>7034625</v>
      </c>
      <c r="G111" s="65">
        <v>7607331</v>
      </c>
      <c r="H111" s="65">
        <v>7680168</v>
      </c>
      <c r="I111" s="65">
        <v>6089060</v>
      </c>
      <c r="J111" s="65">
        <v>5602519</v>
      </c>
      <c r="K111" s="65">
        <v>6742373</v>
      </c>
      <c r="L111" s="65">
        <v>7501330</v>
      </c>
      <c r="M111" s="65">
        <v>8479468</v>
      </c>
      <c r="N111" s="65">
        <v>9685399</v>
      </c>
      <c r="O111" s="65">
        <v>11965364</v>
      </c>
      <c r="P111" s="65">
        <v>13856201</v>
      </c>
      <c r="Q111" s="65">
        <v>17036967</v>
      </c>
      <c r="R111" s="65">
        <v>18982290</v>
      </c>
      <c r="S111" s="65">
        <v>20027070</v>
      </c>
    </row>
    <row r="112" spans="1:19" ht="14.5" x14ac:dyDescent="0.35">
      <c r="A112" t="str">
        <f t="shared" si="7"/>
        <v>Vorarlberg11</v>
      </c>
      <c r="B112">
        <v>112</v>
      </c>
      <c r="C112" s="64" t="s">
        <v>32</v>
      </c>
      <c r="D112" s="64" t="s">
        <v>51</v>
      </c>
      <c r="E112" s="65">
        <v>13406307</v>
      </c>
      <c r="F112" s="65">
        <v>18836363</v>
      </c>
      <c r="G112" s="65">
        <v>20062137</v>
      </c>
      <c r="H112" s="65">
        <v>22338771</v>
      </c>
      <c r="I112" s="65">
        <v>21325956</v>
      </c>
      <c r="J112" s="65">
        <v>23707953</v>
      </c>
      <c r="K112" s="65">
        <v>23131582</v>
      </c>
      <c r="L112" s="65">
        <v>23657879</v>
      </c>
      <c r="M112" s="65">
        <v>23764139</v>
      </c>
      <c r="N112" s="65">
        <v>23999743</v>
      </c>
      <c r="O112" s="65">
        <v>24157908</v>
      </c>
      <c r="P112" s="65">
        <v>24907297</v>
      </c>
      <c r="Q112" s="65">
        <v>31889301</v>
      </c>
      <c r="R112" s="65">
        <v>35362231</v>
      </c>
      <c r="S112" s="65">
        <v>29637290</v>
      </c>
    </row>
    <row r="113" spans="1:19" ht="14.5" x14ac:dyDescent="0.35">
      <c r="A113" t="str">
        <f t="shared" si="7"/>
        <v>Wien11</v>
      </c>
      <c r="B113">
        <v>113</v>
      </c>
      <c r="C113" s="64" t="s">
        <v>33</v>
      </c>
      <c r="D113" s="64" t="s">
        <v>51</v>
      </c>
      <c r="E113" s="65">
        <v>5208758</v>
      </c>
      <c r="F113" s="65">
        <v>10506535</v>
      </c>
      <c r="G113" s="65">
        <v>8678190</v>
      </c>
      <c r="H113" s="65">
        <v>11611613</v>
      </c>
      <c r="I113" s="65">
        <v>9710757</v>
      </c>
      <c r="J113" s="65">
        <v>9368635</v>
      </c>
      <c r="K113" s="65">
        <v>13524008</v>
      </c>
      <c r="L113" s="65">
        <v>11835186</v>
      </c>
      <c r="M113" s="65">
        <v>11260347</v>
      </c>
      <c r="N113" s="65">
        <v>12961832</v>
      </c>
      <c r="O113" s="65">
        <v>12710944</v>
      </c>
      <c r="P113" s="65">
        <v>13946411</v>
      </c>
      <c r="Q113" s="65">
        <v>19869507</v>
      </c>
      <c r="R113" s="65">
        <v>23487258</v>
      </c>
      <c r="S113" s="65">
        <v>19149569</v>
      </c>
    </row>
    <row r="114" spans="1:19" ht="14.5" x14ac:dyDescent="0.35">
      <c r="A114" t="str">
        <f t="shared" si="7"/>
        <v>Österreich11</v>
      </c>
      <c r="B114">
        <v>114</v>
      </c>
      <c r="C114" s="64" t="s">
        <v>34</v>
      </c>
      <c r="D114" s="64" t="s">
        <v>51</v>
      </c>
      <c r="E114" s="65">
        <v>70551618</v>
      </c>
      <c r="F114" s="65">
        <v>93990084</v>
      </c>
      <c r="G114" s="65">
        <v>93422403</v>
      </c>
      <c r="H114" s="65">
        <v>109636944</v>
      </c>
      <c r="I114" s="65">
        <v>92503875</v>
      </c>
      <c r="J114" s="65">
        <v>96939919</v>
      </c>
      <c r="K114" s="65">
        <v>106739464</v>
      </c>
      <c r="L114" s="65">
        <v>109967512</v>
      </c>
      <c r="M114" s="65">
        <v>117066270</v>
      </c>
      <c r="N114" s="65">
        <v>123683151</v>
      </c>
      <c r="O114" s="65">
        <v>124297679</v>
      </c>
      <c r="P114" s="65">
        <v>139203183</v>
      </c>
      <c r="Q114" s="65">
        <v>185610722</v>
      </c>
      <c r="R114" s="65">
        <v>216255398</v>
      </c>
      <c r="S114" s="65">
        <v>197980437</v>
      </c>
    </row>
    <row r="115" spans="1:19" ht="14.5" x14ac:dyDescent="0.35">
      <c r="A115" t="str">
        <f t="shared" si="7"/>
        <v>Burgenland12</v>
      </c>
      <c r="B115">
        <v>115</v>
      </c>
      <c r="C115" s="64" t="s">
        <v>25</v>
      </c>
      <c r="D115" s="64" t="s">
        <v>52</v>
      </c>
      <c r="E115" s="65">
        <v>20213794</v>
      </c>
      <c r="F115" s="65">
        <v>19964891</v>
      </c>
      <c r="G115" s="65">
        <v>46491978</v>
      </c>
      <c r="H115" s="65">
        <v>42791790</v>
      </c>
      <c r="I115" s="65">
        <v>38238399</v>
      </c>
      <c r="J115" s="65">
        <v>36822748</v>
      </c>
      <c r="K115" s="65">
        <v>51280567</v>
      </c>
      <c r="L115" s="65">
        <v>56574032</v>
      </c>
      <c r="M115" s="65">
        <v>69726958</v>
      </c>
      <c r="N115" s="65">
        <v>59815827</v>
      </c>
      <c r="O115" s="65">
        <v>118983961</v>
      </c>
      <c r="P115" s="65">
        <v>125072412</v>
      </c>
      <c r="Q115" s="65">
        <v>164079551</v>
      </c>
      <c r="R115" s="65">
        <v>103417449</v>
      </c>
      <c r="S115" s="65">
        <v>81800872</v>
      </c>
    </row>
    <row r="116" spans="1:19" ht="14.5" x14ac:dyDescent="0.35">
      <c r="A116" t="str">
        <f t="shared" si="7"/>
        <v>Kärnten12</v>
      </c>
      <c r="B116">
        <v>116</v>
      </c>
      <c r="C116" s="64" t="s">
        <v>26</v>
      </c>
      <c r="D116" s="64" t="s">
        <v>52</v>
      </c>
      <c r="E116" s="65">
        <v>16142595</v>
      </c>
      <c r="F116" s="65">
        <v>18998276</v>
      </c>
      <c r="G116" s="65">
        <v>19012142</v>
      </c>
      <c r="H116" s="65">
        <v>18313666</v>
      </c>
      <c r="I116" s="65">
        <v>16134071</v>
      </c>
      <c r="J116" s="65">
        <v>20036942</v>
      </c>
      <c r="K116" s="65">
        <v>16059045</v>
      </c>
      <c r="L116" s="65">
        <v>16721596</v>
      </c>
      <c r="M116" s="65">
        <v>20970154</v>
      </c>
      <c r="N116" s="65">
        <v>20252575</v>
      </c>
      <c r="O116" s="65">
        <v>19635221</v>
      </c>
      <c r="P116" s="65">
        <v>22747862</v>
      </c>
      <c r="Q116" s="65">
        <v>25663663</v>
      </c>
      <c r="R116" s="65">
        <v>28323051</v>
      </c>
      <c r="S116" s="65">
        <v>31257129</v>
      </c>
    </row>
    <row r="117" spans="1:19" ht="14.5" x14ac:dyDescent="0.35">
      <c r="A117" t="str">
        <f t="shared" si="7"/>
        <v>Niederösterreich12</v>
      </c>
      <c r="B117">
        <v>117</v>
      </c>
      <c r="C117" s="64" t="s">
        <v>27</v>
      </c>
      <c r="D117" s="64" t="s">
        <v>52</v>
      </c>
      <c r="E117" s="65">
        <v>98850068</v>
      </c>
      <c r="F117" s="65">
        <v>129635933</v>
      </c>
      <c r="G117" s="65">
        <v>113381215</v>
      </c>
      <c r="H117" s="65">
        <v>126775324</v>
      </c>
      <c r="I117" s="65">
        <v>118960421</v>
      </c>
      <c r="J117" s="65">
        <v>135064774</v>
      </c>
      <c r="K117" s="65">
        <v>150432214</v>
      </c>
      <c r="L117" s="65">
        <v>153692855</v>
      </c>
      <c r="M117" s="65">
        <v>158685294</v>
      </c>
      <c r="N117" s="65">
        <v>155867049</v>
      </c>
      <c r="O117" s="65">
        <v>169242539</v>
      </c>
      <c r="P117" s="65">
        <v>219946380</v>
      </c>
      <c r="Q117" s="65">
        <v>248782908</v>
      </c>
      <c r="R117" s="65">
        <v>246029912</v>
      </c>
      <c r="S117" s="65">
        <v>248758204</v>
      </c>
    </row>
    <row r="118" spans="1:19" ht="14.5" x14ac:dyDescent="0.35">
      <c r="A118" t="str">
        <f t="shared" si="7"/>
        <v>Oberösterreich12</v>
      </c>
      <c r="B118">
        <v>118</v>
      </c>
      <c r="C118" s="64" t="s">
        <v>28</v>
      </c>
      <c r="D118" s="64" t="s">
        <v>52</v>
      </c>
      <c r="E118" s="65">
        <v>41874641</v>
      </c>
      <c r="F118" s="65">
        <v>43220267</v>
      </c>
      <c r="G118" s="65">
        <v>50695052</v>
      </c>
      <c r="H118" s="65">
        <v>58157937</v>
      </c>
      <c r="I118" s="65">
        <v>51211662</v>
      </c>
      <c r="J118" s="65">
        <v>59829015</v>
      </c>
      <c r="K118" s="65">
        <v>57976438</v>
      </c>
      <c r="L118" s="65">
        <v>55403022</v>
      </c>
      <c r="M118" s="65">
        <v>71318289</v>
      </c>
      <c r="N118" s="65">
        <v>69954956</v>
      </c>
      <c r="O118" s="65">
        <v>80930246</v>
      </c>
      <c r="P118" s="65">
        <v>91680687</v>
      </c>
      <c r="Q118" s="65">
        <v>126903645</v>
      </c>
      <c r="R118" s="65">
        <v>120878788</v>
      </c>
      <c r="S118" s="65">
        <v>114175322</v>
      </c>
    </row>
    <row r="119" spans="1:19" ht="14.5" x14ac:dyDescent="0.35">
      <c r="A119" t="str">
        <f t="shared" si="7"/>
        <v>Salzburg12</v>
      </c>
      <c r="B119">
        <v>119</v>
      </c>
      <c r="C119" s="64" t="s">
        <v>29</v>
      </c>
      <c r="D119" s="64" t="s">
        <v>52</v>
      </c>
      <c r="E119" s="65">
        <v>7160784</v>
      </c>
      <c r="F119" s="65">
        <v>9466709</v>
      </c>
      <c r="G119" s="65">
        <v>11302528</v>
      </c>
      <c r="H119" s="65">
        <v>10669515</v>
      </c>
      <c r="I119" s="65">
        <v>11064584</v>
      </c>
      <c r="J119" s="65">
        <v>13652954</v>
      </c>
      <c r="K119" s="65">
        <v>15834735</v>
      </c>
      <c r="L119" s="65">
        <v>16649714</v>
      </c>
      <c r="M119" s="65">
        <v>18428284</v>
      </c>
      <c r="N119" s="65">
        <v>19861367</v>
      </c>
      <c r="O119" s="65">
        <v>19420390</v>
      </c>
      <c r="P119" s="65">
        <v>23378696</v>
      </c>
      <c r="Q119" s="65">
        <v>26326114</v>
      </c>
      <c r="R119" s="65">
        <v>26214300</v>
      </c>
      <c r="S119" s="65">
        <v>33286321</v>
      </c>
    </row>
    <row r="120" spans="1:19" ht="14.5" x14ac:dyDescent="0.35">
      <c r="A120" t="str">
        <f t="shared" si="7"/>
        <v>Steiermark12</v>
      </c>
      <c r="B120">
        <v>120</v>
      </c>
      <c r="C120" s="64" t="s">
        <v>30</v>
      </c>
      <c r="D120" s="64" t="s">
        <v>52</v>
      </c>
      <c r="E120" s="65">
        <v>54908388</v>
      </c>
      <c r="F120" s="65">
        <v>48913405</v>
      </c>
      <c r="G120" s="65">
        <v>43230852</v>
      </c>
      <c r="H120" s="65">
        <v>39775002</v>
      </c>
      <c r="I120" s="65">
        <v>44220887</v>
      </c>
      <c r="J120" s="65">
        <v>67404209</v>
      </c>
      <c r="K120" s="65">
        <v>57430528</v>
      </c>
      <c r="L120" s="65">
        <v>47092095</v>
      </c>
      <c r="M120" s="65">
        <v>47532354</v>
      </c>
      <c r="N120" s="65">
        <v>48919252</v>
      </c>
      <c r="O120" s="65">
        <v>47402897</v>
      </c>
      <c r="P120" s="65">
        <v>60207216</v>
      </c>
      <c r="Q120" s="65">
        <v>65084354</v>
      </c>
      <c r="R120" s="65">
        <v>55404075</v>
      </c>
      <c r="S120" s="65">
        <v>62251848</v>
      </c>
    </row>
    <row r="121" spans="1:19" ht="14.5" x14ac:dyDescent="0.35">
      <c r="A121" t="str">
        <f t="shared" si="7"/>
        <v>Tirol12</v>
      </c>
      <c r="B121">
        <v>121</v>
      </c>
      <c r="C121" s="64" t="s">
        <v>31</v>
      </c>
      <c r="D121" s="64" t="s">
        <v>52</v>
      </c>
      <c r="E121" s="65">
        <v>7986307</v>
      </c>
      <c r="F121" s="65">
        <v>9495865</v>
      </c>
      <c r="G121" s="65">
        <v>10334775</v>
      </c>
      <c r="H121" s="65">
        <v>10544318</v>
      </c>
      <c r="I121" s="65">
        <v>10164580</v>
      </c>
      <c r="J121" s="65">
        <v>11134735</v>
      </c>
      <c r="K121" s="65">
        <v>9602079</v>
      </c>
      <c r="L121" s="65">
        <v>11383098</v>
      </c>
      <c r="M121" s="65">
        <v>11708412</v>
      </c>
      <c r="N121" s="65">
        <v>12751989</v>
      </c>
      <c r="O121" s="65">
        <v>11591504</v>
      </c>
      <c r="P121" s="65">
        <v>14640314</v>
      </c>
      <c r="Q121" s="65">
        <v>12012832</v>
      </c>
      <c r="R121" s="65">
        <v>11597895</v>
      </c>
      <c r="S121" s="65">
        <v>15586337</v>
      </c>
    </row>
    <row r="122" spans="1:19" ht="14.5" x14ac:dyDescent="0.35">
      <c r="A122" t="str">
        <f t="shared" si="7"/>
        <v>Vorarlberg12</v>
      </c>
      <c r="B122">
        <v>122</v>
      </c>
      <c r="C122" s="64" t="s">
        <v>32</v>
      </c>
      <c r="D122" s="64" t="s">
        <v>52</v>
      </c>
      <c r="E122" s="65">
        <v>5034975</v>
      </c>
      <c r="F122" s="65">
        <v>4669356</v>
      </c>
      <c r="G122" s="65">
        <v>3968663</v>
      </c>
      <c r="H122" s="65">
        <v>5831241</v>
      </c>
      <c r="I122" s="65">
        <v>6463578</v>
      </c>
      <c r="J122" s="65">
        <v>6598029</v>
      </c>
      <c r="K122" s="65">
        <v>4471745</v>
      </c>
      <c r="L122" s="65">
        <v>5704585</v>
      </c>
      <c r="M122" s="65">
        <v>7007858</v>
      </c>
      <c r="N122" s="65">
        <v>7155951</v>
      </c>
      <c r="O122" s="65">
        <v>6605717</v>
      </c>
      <c r="P122" s="65">
        <v>9541600</v>
      </c>
      <c r="Q122" s="65">
        <v>9306550</v>
      </c>
      <c r="R122" s="65">
        <v>7004029</v>
      </c>
      <c r="S122" s="65">
        <v>8802976</v>
      </c>
    </row>
    <row r="123" spans="1:19" ht="14.5" x14ac:dyDescent="0.35">
      <c r="A123" t="str">
        <f t="shared" si="7"/>
        <v>Wien12</v>
      </c>
      <c r="B123">
        <v>123</v>
      </c>
      <c r="C123" s="64" t="s">
        <v>33</v>
      </c>
      <c r="D123" s="64" t="s">
        <v>52</v>
      </c>
      <c r="E123" s="65">
        <v>41567893</v>
      </c>
      <c r="F123" s="65">
        <v>46996577</v>
      </c>
      <c r="G123" s="65">
        <v>54002155</v>
      </c>
      <c r="H123" s="65">
        <v>69374018</v>
      </c>
      <c r="I123" s="65">
        <v>58994124</v>
      </c>
      <c r="J123" s="65">
        <v>66235599</v>
      </c>
      <c r="K123" s="65">
        <v>62320277</v>
      </c>
      <c r="L123" s="65">
        <v>56044444</v>
      </c>
      <c r="M123" s="65">
        <v>59069033</v>
      </c>
      <c r="N123" s="65">
        <v>80939830</v>
      </c>
      <c r="O123" s="65">
        <v>72761592</v>
      </c>
      <c r="P123" s="65">
        <v>69307818</v>
      </c>
      <c r="Q123" s="65">
        <v>62329983</v>
      </c>
      <c r="R123" s="65">
        <v>46670201</v>
      </c>
      <c r="S123" s="65">
        <v>39450347</v>
      </c>
    </row>
    <row r="124" spans="1:19" ht="14.5" x14ac:dyDescent="0.35">
      <c r="A124" t="str">
        <f t="shared" si="7"/>
        <v>Österreich12</v>
      </c>
      <c r="B124">
        <v>124</v>
      </c>
      <c r="C124" s="64" t="s">
        <v>34</v>
      </c>
      <c r="D124" s="64" t="s">
        <v>52</v>
      </c>
      <c r="E124" s="65">
        <v>293739445</v>
      </c>
      <c r="F124" s="65">
        <v>331361279</v>
      </c>
      <c r="G124" s="65">
        <v>352419360</v>
      </c>
      <c r="H124" s="65">
        <v>382232811</v>
      </c>
      <c r="I124" s="65">
        <v>355452306</v>
      </c>
      <c r="J124" s="65">
        <v>416779005</v>
      </c>
      <c r="K124" s="65">
        <v>425407628</v>
      </c>
      <c r="L124" s="65">
        <v>419265441</v>
      </c>
      <c r="M124" s="65">
        <v>464446636</v>
      </c>
      <c r="N124" s="65">
        <v>475518796</v>
      </c>
      <c r="O124" s="65">
        <v>546574067</v>
      </c>
      <c r="P124" s="65">
        <v>636522985</v>
      </c>
      <c r="Q124" s="65">
        <v>740489600</v>
      </c>
      <c r="R124" s="65">
        <v>645539700</v>
      </c>
      <c r="S124" s="65">
        <v>635369356</v>
      </c>
    </row>
    <row r="125" spans="1:19" ht="14.5" x14ac:dyDescent="0.35">
      <c r="A125" t="str">
        <f t="shared" si="7"/>
        <v>Burgenland13</v>
      </c>
      <c r="B125">
        <v>125</v>
      </c>
      <c r="C125" s="64" t="s">
        <v>25</v>
      </c>
      <c r="D125" s="64" t="s">
        <v>53</v>
      </c>
      <c r="E125" s="65">
        <v>1127071</v>
      </c>
      <c r="F125" s="65">
        <v>979980</v>
      </c>
      <c r="G125" s="65">
        <v>1041305</v>
      </c>
      <c r="H125" s="65">
        <v>861974</v>
      </c>
      <c r="I125" s="65">
        <v>749084</v>
      </c>
      <c r="J125" s="65">
        <v>951189</v>
      </c>
      <c r="K125" s="65">
        <v>799701</v>
      </c>
      <c r="L125" s="65">
        <v>1509424</v>
      </c>
      <c r="M125" s="65">
        <v>1974278</v>
      </c>
      <c r="N125" s="65">
        <v>6130182</v>
      </c>
      <c r="O125" s="65">
        <v>6765880</v>
      </c>
      <c r="P125" s="65">
        <v>2073055</v>
      </c>
      <c r="Q125" s="65">
        <v>1655029</v>
      </c>
      <c r="R125" s="65">
        <v>1235831</v>
      </c>
      <c r="S125" s="65">
        <v>1292252</v>
      </c>
    </row>
    <row r="126" spans="1:19" ht="14.5" x14ac:dyDescent="0.35">
      <c r="A126" t="str">
        <f t="shared" si="7"/>
        <v>Kärnten13</v>
      </c>
      <c r="B126">
        <v>126</v>
      </c>
      <c r="C126" s="64" t="s">
        <v>26</v>
      </c>
      <c r="D126" s="64" t="s">
        <v>53</v>
      </c>
      <c r="E126" s="65">
        <v>2392771</v>
      </c>
      <c r="F126" s="65">
        <v>2275451</v>
      </c>
      <c r="G126" s="65">
        <v>2537484</v>
      </c>
      <c r="H126" s="65">
        <v>3473926</v>
      </c>
      <c r="I126" s="65">
        <v>2390237</v>
      </c>
      <c r="J126" s="65">
        <v>3594628</v>
      </c>
      <c r="K126" s="65">
        <v>3599412</v>
      </c>
      <c r="L126" s="65">
        <v>4891872</v>
      </c>
      <c r="M126" s="65">
        <v>6216883</v>
      </c>
      <c r="N126" s="65">
        <v>5143485</v>
      </c>
      <c r="O126" s="65">
        <v>5387958</v>
      </c>
      <c r="P126" s="65">
        <v>8170877</v>
      </c>
      <c r="Q126" s="65">
        <v>5867510</v>
      </c>
      <c r="R126" s="65">
        <v>4910766</v>
      </c>
      <c r="S126" s="65">
        <v>4875850</v>
      </c>
    </row>
    <row r="127" spans="1:19" ht="14.5" x14ac:dyDescent="0.35">
      <c r="A127" t="str">
        <f t="shared" si="7"/>
        <v>Niederösterreich13</v>
      </c>
      <c r="B127">
        <v>127</v>
      </c>
      <c r="C127" s="64" t="s">
        <v>27</v>
      </c>
      <c r="D127" s="64" t="s">
        <v>53</v>
      </c>
      <c r="E127" s="65">
        <v>4907270</v>
      </c>
      <c r="F127" s="65">
        <v>4111817</v>
      </c>
      <c r="G127" s="65">
        <v>3792915</v>
      </c>
      <c r="H127" s="65">
        <v>3456556</v>
      </c>
      <c r="I127" s="65">
        <v>4476239</v>
      </c>
      <c r="J127" s="65">
        <v>5299956</v>
      </c>
      <c r="K127" s="65">
        <v>6345388</v>
      </c>
      <c r="L127" s="65">
        <v>7823291</v>
      </c>
      <c r="M127" s="65">
        <v>6851699</v>
      </c>
      <c r="N127" s="65">
        <v>7697753</v>
      </c>
      <c r="O127" s="65">
        <v>10405474</v>
      </c>
      <c r="P127" s="65">
        <v>11049478</v>
      </c>
      <c r="Q127" s="65">
        <v>15715157</v>
      </c>
      <c r="R127" s="65">
        <v>10326270</v>
      </c>
      <c r="S127" s="65">
        <v>11105138</v>
      </c>
    </row>
    <row r="128" spans="1:19" ht="14.5" x14ac:dyDescent="0.35">
      <c r="A128" t="str">
        <f t="shared" si="7"/>
        <v>Oberösterreich13</v>
      </c>
      <c r="B128">
        <v>128</v>
      </c>
      <c r="C128" s="64" t="s">
        <v>28</v>
      </c>
      <c r="D128" s="64" t="s">
        <v>53</v>
      </c>
      <c r="E128" s="65">
        <v>10125285</v>
      </c>
      <c r="F128" s="65">
        <v>12027590</v>
      </c>
      <c r="G128" s="65">
        <v>11638756</v>
      </c>
      <c r="H128" s="65">
        <v>10049849</v>
      </c>
      <c r="I128" s="65">
        <v>9892632</v>
      </c>
      <c r="J128" s="65">
        <v>10607600</v>
      </c>
      <c r="K128" s="65">
        <v>10382829</v>
      </c>
      <c r="L128" s="65">
        <v>14839402</v>
      </c>
      <c r="M128" s="65">
        <v>16210158</v>
      </c>
      <c r="N128" s="65">
        <v>18127770</v>
      </c>
      <c r="O128" s="65">
        <v>19833806</v>
      </c>
      <c r="P128" s="65">
        <v>21890174</v>
      </c>
      <c r="Q128" s="65">
        <v>21872807</v>
      </c>
      <c r="R128" s="65">
        <v>22268160</v>
      </c>
      <c r="S128" s="65">
        <v>17719262</v>
      </c>
    </row>
    <row r="129" spans="1:19" ht="14.5" x14ac:dyDescent="0.35">
      <c r="A129" t="str">
        <f t="shared" si="7"/>
        <v>Salzburg13</v>
      </c>
      <c r="B129">
        <v>129</v>
      </c>
      <c r="C129" s="64" t="s">
        <v>29</v>
      </c>
      <c r="D129" s="64" t="s">
        <v>53</v>
      </c>
      <c r="E129" s="65">
        <v>3451455</v>
      </c>
      <c r="F129" s="65">
        <v>3358573</v>
      </c>
      <c r="G129" s="65">
        <v>3413534</v>
      </c>
      <c r="H129" s="65">
        <v>4026659</v>
      </c>
      <c r="I129" s="65">
        <v>4216928</v>
      </c>
      <c r="J129" s="65">
        <v>4835175</v>
      </c>
      <c r="K129" s="65">
        <v>4154433</v>
      </c>
      <c r="L129" s="65">
        <v>3609291</v>
      </c>
      <c r="M129" s="65">
        <v>3934614</v>
      </c>
      <c r="N129" s="65">
        <v>4754289</v>
      </c>
      <c r="O129" s="65">
        <v>6203723</v>
      </c>
      <c r="P129" s="65">
        <v>6909885</v>
      </c>
      <c r="Q129" s="65">
        <v>6651220</v>
      </c>
      <c r="R129" s="65">
        <v>5264839</v>
      </c>
      <c r="S129" s="65">
        <v>4616030</v>
      </c>
    </row>
    <row r="130" spans="1:19" ht="14.5" x14ac:dyDescent="0.35">
      <c r="A130" t="str">
        <f t="shared" si="7"/>
        <v>Steiermark13</v>
      </c>
      <c r="B130">
        <v>130</v>
      </c>
      <c r="C130" s="64" t="s">
        <v>30</v>
      </c>
      <c r="D130" s="64" t="s">
        <v>53</v>
      </c>
      <c r="E130" s="65">
        <v>4772484</v>
      </c>
      <c r="F130" s="65">
        <v>4456899</v>
      </c>
      <c r="G130" s="65">
        <v>4171801</v>
      </c>
      <c r="H130" s="65">
        <v>4034216</v>
      </c>
      <c r="I130" s="65">
        <v>4012897</v>
      </c>
      <c r="J130" s="65">
        <v>3610643</v>
      </c>
      <c r="K130" s="65">
        <v>4645527</v>
      </c>
      <c r="L130" s="65">
        <v>6406876</v>
      </c>
      <c r="M130" s="65">
        <v>7711566</v>
      </c>
      <c r="N130" s="65">
        <v>8301361</v>
      </c>
      <c r="O130" s="65">
        <v>9260503</v>
      </c>
      <c r="P130" s="65">
        <v>13627517</v>
      </c>
      <c r="Q130" s="65">
        <v>9129311</v>
      </c>
      <c r="R130" s="65">
        <v>12878498</v>
      </c>
      <c r="S130" s="65">
        <v>12207002</v>
      </c>
    </row>
    <row r="131" spans="1:19" ht="14.5" x14ac:dyDescent="0.35">
      <c r="A131" t="str">
        <f t="shared" si="7"/>
        <v>Tirol13</v>
      </c>
      <c r="B131">
        <v>131</v>
      </c>
      <c r="C131" s="64" t="s">
        <v>31</v>
      </c>
      <c r="D131" s="64" t="s">
        <v>53</v>
      </c>
      <c r="E131" s="65">
        <v>4038373</v>
      </c>
      <c r="F131" s="65">
        <v>3986596</v>
      </c>
      <c r="G131" s="65">
        <v>4463252</v>
      </c>
      <c r="H131" s="65">
        <v>6478299</v>
      </c>
      <c r="I131" s="65">
        <v>4105270</v>
      </c>
      <c r="J131" s="65">
        <v>4455859</v>
      </c>
      <c r="K131" s="65">
        <v>4422071</v>
      </c>
      <c r="L131" s="65">
        <v>5557252</v>
      </c>
      <c r="M131" s="65">
        <v>5464129</v>
      </c>
      <c r="N131" s="65">
        <v>6199011</v>
      </c>
      <c r="O131" s="65">
        <v>7405227</v>
      </c>
      <c r="P131" s="65">
        <v>8854160</v>
      </c>
      <c r="Q131" s="65">
        <v>6401771</v>
      </c>
      <c r="R131" s="65">
        <v>6299847</v>
      </c>
      <c r="S131" s="65">
        <v>6811476</v>
      </c>
    </row>
    <row r="132" spans="1:19" ht="14.5" x14ac:dyDescent="0.35">
      <c r="A132" t="str">
        <f t="shared" si="7"/>
        <v>Vorarlberg13</v>
      </c>
      <c r="B132">
        <v>132</v>
      </c>
      <c r="C132" s="64" t="s">
        <v>32</v>
      </c>
      <c r="D132" s="64" t="s">
        <v>53</v>
      </c>
      <c r="E132" s="65">
        <v>564785</v>
      </c>
      <c r="F132" s="65">
        <v>784352</v>
      </c>
      <c r="G132" s="65">
        <v>947382</v>
      </c>
      <c r="H132" s="65">
        <v>1022815</v>
      </c>
      <c r="I132" s="65">
        <v>709251</v>
      </c>
      <c r="J132" s="65">
        <v>1086239</v>
      </c>
      <c r="K132" s="65">
        <v>976680</v>
      </c>
      <c r="L132" s="65">
        <v>1297100</v>
      </c>
      <c r="M132" s="65">
        <v>1219830</v>
      </c>
      <c r="N132" s="65">
        <v>1208477</v>
      </c>
      <c r="O132" s="65">
        <v>2023403</v>
      </c>
      <c r="P132" s="65">
        <v>2189220</v>
      </c>
      <c r="Q132" s="65">
        <v>2136945</v>
      </c>
      <c r="R132" s="65">
        <v>1503866</v>
      </c>
      <c r="S132" s="65">
        <v>1084854</v>
      </c>
    </row>
    <row r="133" spans="1:19" ht="14.5" x14ac:dyDescent="0.35">
      <c r="A133" t="str">
        <f t="shared" si="7"/>
        <v>Wien13</v>
      </c>
      <c r="B133">
        <v>133</v>
      </c>
      <c r="C133" s="64" t="s">
        <v>33</v>
      </c>
      <c r="D133" s="64" t="s">
        <v>53</v>
      </c>
      <c r="E133" s="65">
        <v>4221999</v>
      </c>
      <c r="F133" s="65">
        <v>5895098</v>
      </c>
      <c r="G133" s="65">
        <v>5904506</v>
      </c>
      <c r="H133" s="65">
        <v>9018967</v>
      </c>
      <c r="I133" s="65">
        <v>9023393</v>
      </c>
      <c r="J133" s="65">
        <v>8798877</v>
      </c>
      <c r="K133" s="65">
        <v>6804194</v>
      </c>
      <c r="L133" s="65">
        <v>9001349</v>
      </c>
      <c r="M133" s="65">
        <v>10344419</v>
      </c>
      <c r="N133" s="65">
        <v>11792963</v>
      </c>
      <c r="O133" s="65">
        <v>14464268</v>
      </c>
      <c r="P133" s="65">
        <v>16121875</v>
      </c>
      <c r="Q133" s="65">
        <v>11886809</v>
      </c>
      <c r="R133" s="65">
        <v>10618025</v>
      </c>
      <c r="S133" s="65">
        <v>10439658</v>
      </c>
    </row>
    <row r="134" spans="1:19" ht="14.5" x14ac:dyDescent="0.35">
      <c r="A134" t="str">
        <f t="shared" si="7"/>
        <v>Österreich13</v>
      </c>
      <c r="B134">
        <v>134</v>
      </c>
      <c r="C134" s="64" t="s">
        <v>34</v>
      </c>
      <c r="D134" s="64" t="s">
        <v>53</v>
      </c>
      <c r="E134" s="65">
        <v>35601493</v>
      </c>
      <c r="F134" s="65">
        <v>37876356</v>
      </c>
      <c r="G134" s="65">
        <v>37910935</v>
      </c>
      <c r="H134" s="65">
        <v>42423261</v>
      </c>
      <c r="I134" s="65">
        <v>39575931</v>
      </c>
      <c r="J134" s="65">
        <v>43240166</v>
      </c>
      <c r="K134" s="65">
        <v>42130235</v>
      </c>
      <c r="L134" s="65">
        <v>54935857</v>
      </c>
      <c r="M134" s="65">
        <v>59927576</v>
      </c>
      <c r="N134" s="65">
        <v>69355291</v>
      </c>
      <c r="O134" s="65">
        <v>81750242</v>
      </c>
      <c r="P134" s="65">
        <v>90886241</v>
      </c>
      <c r="Q134" s="65">
        <v>81316559</v>
      </c>
      <c r="R134" s="65">
        <v>75306102</v>
      </c>
      <c r="S134" s="65">
        <v>70151522</v>
      </c>
    </row>
    <row r="135" spans="1:19" ht="14.5" x14ac:dyDescent="0.35">
      <c r="A135" t="str">
        <f t="shared" si="7"/>
        <v>Burgenland14</v>
      </c>
      <c r="B135">
        <v>135</v>
      </c>
      <c r="C135" s="64" t="s">
        <v>25</v>
      </c>
      <c r="D135" s="64" t="s">
        <v>54</v>
      </c>
      <c r="E135" s="66"/>
      <c r="F135" s="65">
        <v>54393</v>
      </c>
      <c r="G135" s="65">
        <v>42605</v>
      </c>
      <c r="H135" s="65">
        <v>24808</v>
      </c>
      <c r="I135" s="65">
        <v>33631</v>
      </c>
      <c r="J135" s="65">
        <v>18113</v>
      </c>
      <c r="K135" s="65">
        <v>46146</v>
      </c>
      <c r="L135" s="65">
        <v>109962</v>
      </c>
      <c r="M135" s="65">
        <v>51750</v>
      </c>
      <c r="N135" s="65">
        <v>44822</v>
      </c>
      <c r="O135" s="65">
        <v>77908</v>
      </c>
      <c r="P135" s="65">
        <v>287956</v>
      </c>
      <c r="Q135" s="65">
        <v>267481</v>
      </c>
      <c r="R135" s="65">
        <v>343651</v>
      </c>
      <c r="S135" s="65">
        <v>190004</v>
      </c>
    </row>
    <row r="136" spans="1:19" ht="14.5" x14ac:dyDescent="0.35">
      <c r="A136" t="str">
        <f t="shared" ref="A136:A199" si="8">C136&amp;D136</f>
        <v>Kärnten14</v>
      </c>
      <c r="B136">
        <v>136</v>
      </c>
      <c r="C136" s="64" t="s">
        <v>26</v>
      </c>
      <c r="D136" s="64" t="s">
        <v>54</v>
      </c>
      <c r="E136" s="66"/>
      <c r="F136" s="65">
        <v>66524</v>
      </c>
      <c r="G136" s="65">
        <v>64831</v>
      </c>
      <c r="H136" s="65">
        <v>45282</v>
      </c>
      <c r="I136" s="65">
        <v>56136</v>
      </c>
      <c r="J136" s="65">
        <v>75238</v>
      </c>
      <c r="K136" s="65">
        <v>108055</v>
      </c>
      <c r="L136" s="66"/>
      <c r="M136" s="65">
        <v>70637</v>
      </c>
      <c r="N136" s="65">
        <v>113225</v>
      </c>
      <c r="O136" s="65">
        <v>116022</v>
      </c>
      <c r="P136" s="65">
        <v>145436</v>
      </c>
      <c r="Q136" s="65">
        <v>215946</v>
      </c>
      <c r="R136" s="65">
        <v>195650</v>
      </c>
      <c r="S136" s="65">
        <v>240934</v>
      </c>
    </row>
    <row r="137" spans="1:19" ht="14.5" x14ac:dyDescent="0.35">
      <c r="A137" t="str">
        <f t="shared" si="8"/>
        <v>Niederösterreich14</v>
      </c>
      <c r="B137">
        <v>137</v>
      </c>
      <c r="C137" s="64" t="s">
        <v>27</v>
      </c>
      <c r="D137" s="64" t="s">
        <v>54</v>
      </c>
      <c r="E137" s="65">
        <v>538747</v>
      </c>
      <c r="F137" s="65">
        <v>1101713</v>
      </c>
      <c r="G137" s="65">
        <v>1310161</v>
      </c>
      <c r="H137" s="65">
        <v>1341386</v>
      </c>
      <c r="I137" s="65">
        <v>781820</v>
      </c>
      <c r="J137" s="65">
        <v>359071</v>
      </c>
      <c r="K137" s="65">
        <v>602012</v>
      </c>
      <c r="L137" s="65">
        <v>535675</v>
      </c>
      <c r="M137" s="65">
        <v>498746</v>
      </c>
      <c r="N137" s="65">
        <v>647866</v>
      </c>
      <c r="O137" s="65">
        <v>482060</v>
      </c>
      <c r="P137" s="65">
        <v>848359</v>
      </c>
      <c r="Q137" s="65">
        <v>624706</v>
      </c>
      <c r="R137" s="65">
        <v>830064</v>
      </c>
      <c r="S137" s="65">
        <v>1075337</v>
      </c>
    </row>
    <row r="138" spans="1:19" ht="14.5" x14ac:dyDescent="0.35">
      <c r="A138" t="str">
        <f t="shared" si="8"/>
        <v>Oberösterreich14</v>
      </c>
      <c r="B138">
        <v>138</v>
      </c>
      <c r="C138" s="64" t="s">
        <v>28</v>
      </c>
      <c r="D138" s="64" t="s">
        <v>54</v>
      </c>
      <c r="E138" s="65">
        <v>541636</v>
      </c>
      <c r="F138" s="65">
        <v>284604</v>
      </c>
      <c r="G138" s="65">
        <v>247292</v>
      </c>
      <c r="H138" s="65">
        <v>275046</v>
      </c>
      <c r="I138" s="65">
        <v>312044</v>
      </c>
      <c r="J138" s="65">
        <v>347639</v>
      </c>
      <c r="K138" s="65">
        <v>345128</v>
      </c>
      <c r="L138" s="65">
        <v>496724</v>
      </c>
      <c r="M138" s="65">
        <v>1028555</v>
      </c>
      <c r="N138" s="65">
        <v>1495366</v>
      </c>
      <c r="O138" s="65">
        <v>1237109</v>
      </c>
      <c r="P138" s="65">
        <v>1786407</v>
      </c>
      <c r="Q138" s="65">
        <v>1446689</v>
      </c>
      <c r="R138" s="65">
        <v>2042568</v>
      </c>
      <c r="S138" s="65">
        <v>2745738</v>
      </c>
    </row>
    <row r="139" spans="1:19" ht="14.5" x14ac:dyDescent="0.35">
      <c r="A139" t="str">
        <f t="shared" si="8"/>
        <v>Salzburg14</v>
      </c>
      <c r="B139">
        <v>139</v>
      </c>
      <c r="C139" s="64" t="s">
        <v>29</v>
      </c>
      <c r="D139" s="64" t="s">
        <v>54</v>
      </c>
      <c r="E139" s="65">
        <v>725142</v>
      </c>
      <c r="F139" s="65">
        <v>320338</v>
      </c>
      <c r="G139" s="65">
        <v>510868</v>
      </c>
      <c r="H139" s="65">
        <v>387150</v>
      </c>
      <c r="I139" s="65">
        <v>497194</v>
      </c>
      <c r="J139" s="65">
        <v>395446</v>
      </c>
      <c r="K139" s="65">
        <v>469243</v>
      </c>
      <c r="L139" s="65">
        <v>345225</v>
      </c>
      <c r="M139" s="65">
        <v>409999</v>
      </c>
      <c r="N139" s="65">
        <v>410427</v>
      </c>
      <c r="O139" s="65">
        <v>484090</v>
      </c>
      <c r="P139" s="65">
        <v>1163156</v>
      </c>
      <c r="Q139" s="65">
        <v>1316252</v>
      </c>
      <c r="R139" s="65">
        <v>518619</v>
      </c>
      <c r="S139" s="65">
        <v>675570</v>
      </c>
    </row>
    <row r="140" spans="1:19" ht="14.5" x14ac:dyDescent="0.35">
      <c r="A140" t="str">
        <f t="shared" si="8"/>
        <v>Steiermark14</v>
      </c>
      <c r="B140">
        <v>140</v>
      </c>
      <c r="C140" s="64" t="s">
        <v>30</v>
      </c>
      <c r="D140" s="64" t="s">
        <v>54</v>
      </c>
      <c r="E140" s="65">
        <v>771019</v>
      </c>
      <c r="F140" s="65">
        <v>1079539</v>
      </c>
      <c r="G140" s="65">
        <v>524882</v>
      </c>
      <c r="H140" s="65">
        <v>1210838</v>
      </c>
      <c r="I140" s="65">
        <v>986587</v>
      </c>
      <c r="J140" s="65">
        <v>1753774</v>
      </c>
      <c r="K140" s="65">
        <v>576556</v>
      </c>
      <c r="L140" s="65">
        <v>965197</v>
      </c>
      <c r="M140" s="65">
        <v>956599</v>
      </c>
      <c r="N140" s="65">
        <v>981306</v>
      </c>
      <c r="O140" s="65">
        <v>793279</v>
      </c>
      <c r="P140" s="65">
        <v>1743807</v>
      </c>
      <c r="Q140" s="65">
        <v>1125345</v>
      </c>
      <c r="R140" s="65">
        <v>626665</v>
      </c>
      <c r="S140" s="65">
        <v>1052499</v>
      </c>
    </row>
    <row r="141" spans="1:19" ht="14.5" x14ac:dyDescent="0.35">
      <c r="A141" t="str">
        <f t="shared" si="8"/>
        <v>Tirol14</v>
      </c>
      <c r="B141">
        <v>141</v>
      </c>
      <c r="C141" s="64" t="s">
        <v>31</v>
      </c>
      <c r="D141" s="64" t="s">
        <v>54</v>
      </c>
      <c r="E141" s="65">
        <v>96360</v>
      </c>
      <c r="F141" s="65">
        <v>114527</v>
      </c>
      <c r="G141" s="65">
        <v>163429</v>
      </c>
      <c r="H141" s="65">
        <v>130248</v>
      </c>
      <c r="I141" s="65">
        <v>165833</v>
      </c>
      <c r="J141" s="65">
        <v>287931</v>
      </c>
      <c r="K141" s="65">
        <v>354694</v>
      </c>
      <c r="L141" s="65">
        <v>365202</v>
      </c>
      <c r="M141" s="65">
        <v>284382</v>
      </c>
      <c r="N141" s="65">
        <v>267522</v>
      </c>
      <c r="O141" s="65">
        <v>476796</v>
      </c>
      <c r="P141" s="65">
        <v>402041</v>
      </c>
      <c r="Q141" s="65">
        <v>281450</v>
      </c>
      <c r="R141" s="65">
        <v>305436</v>
      </c>
      <c r="S141" s="65">
        <v>403188</v>
      </c>
    </row>
    <row r="142" spans="1:19" ht="14.5" x14ac:dyDescent="0.35">
      <c r="A142" t="str">
        <f t="shared" si="8"/>
        <v>Vorarlberg14</v>
      </c>
      <c r="B142">
        <v>142</v>
      </c>
      <c r="C142" s="64" t="s">
        <v>32</v>
      </c>
      <c r="D142" s="64" t="s">
        <v>54</v>
      </c>
      <c r="E142" s="65">
        <v>51309</v>
      </c>
      <c r="F142" s="65">
        <v>59243</v>
      </c>
      <c r="G142" s="65">
        <v>123556</v>
      </c>
      <c r="H142" s="65">
        <v>439475</v>
      </c>
      <c r="I142" s="65">
        <v>110488</v>
      </c>
      <c r="J142" s="65">
        <v>399475</v>
      </c>
      <c r="K142" s="65">
        <v>125439</v>
      </c>
      <c r="L142" s="65">
        <v>224927</v>
      </c>
      <c r="M142" s="65">
        <v>316708</v>
      </c>
      <c r="N142" s="65">
        <v>564703</v>
      </c>
      <c r="O142" s="65">
        <v>387370</v>
      </c>
      <c r="P142" s="65">
        <v>550517</v>
      </c>
      <c r="Q142" s="65">
        <v>388923</v>
      </c>
      <c r="R142" s="65">
        <v>408869</v>
      </c>
      <c r="S142" s="65">
        <v>328843</v>
      </c>
    </row>
    <row r="143" spans="1:19" ht="14.5" x14ac:dyDescent="0.35">
      <c r="A143" t="str">
        <f t="shared" si="8"/>
        <v>Wien14</v>
      </c>
      <c r="B143">
        <v>143</v>
      </c>
      <c r="C143" s="64" t="s">
        <v>33</v>
      </c>
      <c r="D143" s="64" t="s">
        <v>54</v>
      </c>
      <c r="E143" s="66"/>
      <c r="F143" s="65">
        <v>308649</v>
      </c>
      <c r="G143" s="65">
        <v>318509</v>
      </c>
      <c r="H143" s="65">
        <v>207135</v>
      </c>
      <c r="I143" s="65">
        <v>322074</v>
      </c>
      <c r="J143" s="65">
        <v>430032</v>
      </c>
      <c r="K143" s="65">
        <v>466206</v>
      </c>
      <c r="L143" s="66"/>
      <c r="M143" s="65">
        <v>570659</v>
      </c>
      <c r="N143" s="65">
        <v>472780</v>
      </c>
      <c r="O143" s="65">
        <v>608802</v>
      </c>
      <c r="P143" s="65">
        <v>845198</v>
      </c>
      <c r="Q143" s="65">
        <v>611324</v>
      </c>
      <c r="R143" s="65">
        <v>889168</v>
      </c>
      <c r="S143" s="65">
        <v>1044012</v>
      </c>
    </row>
    <row r="144" spans="1:19" ht="14.5" x14ac:dyDescent="0.35">
      <c r="A144" t="str">
        <f t="shared" si="8"/>
        <v>Österreich14</v>
      </c>
      <c r="B144">
        <v>144</v>
      </c>
      <c r="C144" s="64" t="s">
        <v>34</v>
      </c>
      <c r="D144" s="64" t="s">
        <v>54</v>
      </c>
      <c r="E144" s="65">
        <v>2724213</v>
      </c>
      <c r="F144" s="65">
        <v>3389530</v>
      </c>
      <c r="G144" s="65">
        <v>3306133</v>
      </c>
      <c r="H144" s="65">
        <v>4061368</v>
      </c>
      <c r="I144" s="65">
        <v>3265807</v>
      </c>
      <c r="J144" s="65">
        <v>4066719</v>
      </c>
      <c r="K144" s="65">
        <v>3093479</v>
      </c>
      <c r="L144" s="65">
        <v>3042912</v>
      </c>
      <c r="M144" s="65">
        <v>4188035</v>
      </c>
      <c r="N144" s="65">
        <v>4998017</v>
      </c>
      <c r="O144" s="65">
        <v>4663436</v>
      </c>
      <c r="P144" s="65">
        <v>7772877</v>
      </c>
      <c r="Q144" s="65">
        <v>6278116</v>
      </c>
      <c r="R144" s="65">
        <v>6160690</v>
      </c>
      <c r="S144" s="65">
        <v>7756125</v>
      </c>
    </row>
    <row r="145" spans="1:19" ht="14.5" x14ac:dyDescent="0.35">
      <c r="A145" t="str">
        <f t="shared" si="8"/>
        <v>Burgenland15</v>
      </c>
      <c r="B145">
        <v>145</v>
      </c>
      <c r="C145" s="64" t="s">
        <v>25</v>
      </c>
      <c r="D145" s="64" t="s">
        <v>55</v>
      </c>
      <c r="E145" s="65">
        <v>3299256</v>
      </c>
      <c r="F145" s="65">
        <v>3120373</v>
      </c>
      <c r="G145" s="65">
        <v>11121401</v>
      </c>
      <c r="H145" s="65">
        <v>8468779</v>
      </c>
      <c r="I145" s="65">
        <v>8910119</v>
      </c>
      <c r="J145" s="65">
        <v>9585369</v>
      </c>
      <c r="K145" s="65">
        <v>8361760</v>
      </c>
      <c r="L145" s="65">
        <v>7067946</v>
      </c>
      <c r="M145" s="65">
        <v>7345388</v>
      </c>
      <c r="N145" s="65">
        <v>8454043</v>
      </c>
      <c r="O145" s="65">
        <v>7898378</v>
      </c>
      <c r="P145" s="65">
        <v>12848323</v>
      </c>
      <c r="Q145" s="65">
        <v>10222220</v>
      </c>
      <c r="R145" s="65">
        <v>8238133</v>
      </c>
      <c r="S145" s="65">
        <v>6923130</v>
      </c>
    </row>
    <row r="146" spans="1:19" ht="14.5" x14ac:dyDescent="0.35">
      <c r="A146" t="str">
        <f t="shared" si="8"/>
        <v>Kärnten15</v>
      </c>
      <c r="B146">
        <v>146</v>
      </c>
      <c r="C146" s="64" t="s">
        <v>26</v>
      </c>
      <c r="D146" s="64" t="s">
        <v>55</v>
      </c>
      <c r="E146" s="65">
        <v>33233052</v>
      </c>
      <c r="F146" s="65">
        <v>42274294</v>
      </c>
      <c r="G146" s="65">
        <v>36328595</v>
      </c>
      <c r="H146" s="65">
        <v>17559031</v>
      </c>
      <c r="I146" s="65">
        <v>15525932</v>
      </c>
      <c r="J146" s="65">
        <v>14102522</v>
      </c>
      <c r="K146" s="65">
        <v>17084005</v>
      </c>
      <c r="L146" s="65">
        <v>20597590</v>
      </c>
      <c r="M146" s="65">
        <v>30677650</v>
      </c>
      <c r="N146" s="65">
        <v>35591299</v>
      </c>
      <c r="O146" s="65">
        <v>44156166</v>
      </c>
      <c r="P146" s="65">
        <v>57932206</v>
      </c>
      <c r="Q146" s="65">
        <v>70456419</v>
      </c>
      <c r="R146" s="65">
        <v>52407462</v>
      </c>
      <c r="S146" s="65">
        <v>44660215</v>
      </c>
    </row>
    <row r="147" spans="1:19" ht="14.5" x14ac:dyDescent="0.35">
      <c r="A147" t="str">
        <f t="shared" si="8"/>
        <v>Niederösterreich15</v>
      </c>
      <c r="B147">
        <v>147</v>
      </c>
      <c r="C147" s="64" t="s">
        <v>27</v>
      </c>
      <c r="D147" s="64" t="s">
        <v>55</v>
      </c>
      <c r="E147" s="65">
        <v>67582343</v>
      </c>
      <c r="F147" s="65">
        <v>55127159</v>
      </c>
      <c r="G147" s="65">
        <v>51089259</v>
      </c>
      <c r="H147" s="65">
        <v>49675677</v>
      </c>
      <c r="I147" s="65">
        <v>54470326</v>
      </c>
      <c r="J147" s="65">
        <v>55201745</v>
      </c>
      <c r="K147" s="65">
        <v>73946910</v>
      </c>
      <c r="L147" s="65">
        <v>55984341</v>
      </c>
      <c r="M147" s="65">
        <v>42930087</v>
      </c>
      <c r="N147" s="65">
        <v>42383945</v>
      </c>
      <c r="O147" s="65">
        <v>44102704</v>
      </c>
      <c r="P147" s="65">
        <v>67800601</v>
      </c>
      <c r="Q147" s="65">
        <v>111800038</v>
      </c>
      <c r="R147" s="65">
        <v>131177701</v>
      </c>
      <c r="S147" s="65">
        <v>111556382</v>
      </c>
    </row>
    <row r="148" spans="1:19" ht="14.5" x14ac:dyDescent="0.35">
      <c r="A148" t="str">
        <f t="shared" si="8"/>
        <v>Oberösterreich15</v>
      </c>
      <c r="B148">
        <v>148</v>
      </c>
      <c r="C148" s="64" t="s">
        <v>28</v>
      </c>
      <c r="D148" s="64" t="s">
        <v>55</v>
      </c>
      <c r="E148" s="65">
        <v>93450713</v>
      </c>
      <c r="F148" s="65">
        <v>158546966</v>
      </c>
      <c r="G148" s="65">
        <v>124188216</v>
      </c>
      <c r="H148" s="65">
        <v>114219079</v>
      </c>
      <c r="I148" s="65">
        <v>104713238</v>
      </c>
      <c r="J148" s="65">
        <v>97806799</v>
      </c>
      <c r="K148" s="65">
        <v>116631193</v>
      </c>
      <c r="L148" s="65">
        <v>113450251</v>
      </c>
      <c r="M148" s="65">
        <v>125797640</v>
      </c>
      <c r="N148" s="65">
        <v>135440513</v>
      </c>
      <c r="O148" s="65">
        <v>170025146</v>
      </c>
      <c r="P148" s="65">
        <v>205702086</v>
      </c>
      <c r="Q148" s="65">
        <v>307837176</v>
      </c>
      <c r="R148" s="65">
        <v>230621351</v>
      </c>
      <c r="S148" s="65">
        <v>218285598</v>
      </c>
    </row>
    <row r="149" spans="1:19" ht="14.5" x14ac:dyDescent="0.35">
      <c r="A149" t="str">
        <f t="shared" si="8"/>
        <v>Salzburg15</v>
      </c>
      <c r="B149">
        <v>149</v>
      </c>
      <c r="C149" s="64" t="s">
        <v>29</v>
      </c>
      <c r="D149" s="64" t="s">
        <v>55</v>
      </c>
      <c r="E149" s="65">
        <v>10046702</v>
      </c>
      <c r="F149" s="65">
        <v>10881325</v>
      </c>
      <c r="G149" s="65">
        <v>9420320</v>
      </c>
      <c r="H149" s="65">
        <v>9438156</v>
      </c>
      <c r="I149" s="65">
        <v>9541071</v>
      </c>
      <c r="J149" s="65">
        <v>10735928</v>
      </c>
      <c r="K149" s="65">
        <v>11556191</v>
      </c>
      <c r="L149" s="65">
        <v>12996710</v>
      </c>
      <c r="M149" s="65">
        <v>13888499</v>
      </c>
      <c r="N149" s="65">
        <v>13153107</v>
      </c>
      <c r="O149" s="65">
        <v>13891666</v>
      </c>
      <c r="P149" s="65">
        <v>26513621</v>
      </c>
      <c r="Q149" s="65">
        <v>21097040</v>
      </c>
      <c r="R149" s="65">
        <v>18270465</v>
      </c>
      <c r="S149" s="65">
        <v>22910152</v>
      </c>
    </row>
    <row r="150" spans="1:19" ht="14.5" x14ac:dyDescent="0.35">
      <c r="A150" t="str">
        <f t="shared" si="8"/>
        <v>Steiermark15</v>
      </c>
      <c r="B150">
        <v>150</v>
      </c>
      <c r="C150" s="64" t="s">
        <v>30</v>
      </c>
      <c r="D150" s="64" t="s">
        <v>55</v>
      </c>
      <c r="E150" s="65">
        <v>90956907</v>
      </c>
      <c r="F150" s="65">
        <v>133010461</v>
      </c>
      <c r="G150" s="65">
        <v>130936197</v>
      </c>
      <c r="H150" s="65">
        <v>106996066</v>
      </c>
      <c r="I150" s="65">
        <v>129073991</v>
      </c>
      <c r="J150" s="65">
        <v>134963388</v>
      </c>
      <c r="K150" s="65">
        <v>120668481</v>
      </c>
      <c r="L150" s="65">
        <v>146889587</v>
      </c>
      <c r="M150" s="65">
        <v>115818991</v>
      </c>
      <c r="N150" s="65">
        <v>136739679</v>
      </c>
      <c r="O150" s="65">
        <v>141228753</v>
      </c>
      <c r="P150" s="65">
        <v>197187718</v>
      </c>
      <c r="Q150" s="65">
        <v>236510178</v>
      </c>
      <c r="R150" s="65">
        <v>176015846</v>
      </c>
      <c r="S150" s="65">
        <v>172682682</v>
      </c>
    </row>
    <row r="151" spans="1:19" ht="14.5" x14ac:dyDescent="0.35">
      <c r="A151" t="str">
        <f t="shared" si="8"/>
        <v>Tirol15</v>
      </c>
      <c r="B151">
        <v>151</v>
      </c>
      <c r="C151" s="64" t="s">
        <v>31</v>
      </c>
      <c r="D151" s="64" t="s">
        <v>55</v>
      </c>
      <c r="E151" s="65">
        <v>10881905</v>
      </c>
      <c r="F151" s="65">
        <v>13950191</v>
      </c>
      <c r="G151" s="65">
        <v>11565766</v>
      </c>
      <c r="H151" s="65">
        <v>13265033</v>
      </c>
      <c r="I151" s="65">
        <v>12632424</v>
      </c>
      <c r="J151" s="65">
        <v>14006761</v>
      </c>
      <c r="K151" s="65">
        <v>18159141</v>
      </c>
      <c r="L151" s="65">
        <v>19328134</v>
      </c>
      <c r="M151" s="65">
        <v>16979668</v>
      </c>
      <c r="N151" s="65">
        <v>15385229</v>
      </c>
      <c r="O151" s="65">
        <v>14321036</v>
      </c>
      <c r="P151" s="65">
        <v>28874591</v>
      </c>
      <c r="Q151" s="65">
        <v>22928981</v>
      </c>
      <c r="R151" s="65">
        <v>20892493</v>
      </c>
      <c r="S151" s="65">
        <v>22115895</v>
      </c>
    </row>
    <row r="152" spans="1:19" ht="14.5" x14ac:dyDescent="0.35">
      <c r="A152" t="str">
        <f t="shared" si="8"/>
        <v>Vorarlberg15</v>
      </c>
      <c r="B152">
        <v>152</v>
      </c>
      <c r="C152" s="64" t="s">
        <v>32</v>
      </c>
      <c r="D152" s="64" t="s">
        <v>55</v>
      </c>
      <c r="E152" s="65">
        <v>17008696</v>
      </c>
      <c r="F152" s="65">
        <v>12236167</v>
      </c>
      <c r="G152" s="65">
        <v>11430530</v>
      </c>
      <c r="H152" s="65">
        <v>11050912</v>
      </c>
      <c r="I152" s="65">
        <v>10064147</v>
      </c>
      <c r="J152" s="65">
        <v>12012532</v>
      </c>
      <c r="K152" s="65">
        <v>13066629</v>
      </c>
      <c r="L152" s="65">
        <v>11083739</v>
      </c>
      <c r="M152" s="65">
        <v>10700924</v>
      </c>
      <c r="N152" s="65">
        <v>9324476</v>
      </c>
      <c r="O152" s="65">
        <v>11585884</v>
      </c>
      <c r="P152" s="65">
        <v>18180128</v>
      </c>
      <c r="Q152" s="65">
        <v>13450024</v>
      </c>
      <c r="R152" s="65">
        <v>14365173</v>
      </c>
      <c r="S152" s="65">
        <v>13494422</v>
      </c>
    </row>
    <row r="153" spans="1:19" ht="14.5" x14ac:dyDescent="0.35">
      <c r="A153" t="str">
        <f t="shared" si="8"/>
        <v>Wien15</v>
      </c>
      <c r="B153">
        <v>153</v>
      </c>
      <c r="C153" s="64" t="s">
        <v>33</v>
      </c>
      <c r="D153" s="64" t="s">
        <v>55</v>
      </c>
      <c r="E153" s="65">
        <v>79410470</v>
      </c>
      <c r="F153" s="65">
        <v>104970244</v>
      </c>
      <c r="G153" s="65">
        <v>95523459</v>
      </c>
      <c r="H153" s="65">
        <v>88066449</v>
      </c>
      <c r="I153" s="65">
        <v>67712485</v>
      </c>
      <c r="J153" s="65">
        <v>65658324</v>
      </c>
      <c r="K153" s="65">
        <v>75974195</v>
      </c>
      <c r="L153" s="65">
        <v>89462813</v>
      </c>
      <c r="M153" s="65">
        <v>83643070</v>
      </c>
      <c r="N153" s="65">
        <v>78343954</v>
      </c>
      <c r="O153" s="65">
        <v>69758212</v>
      </c>
      <c r="P153" s="65">
        <v>120422697</v>
      </c>
      <c r="Q153" s="65">
        <v>140561610</v>
      </c>
      <c r="R153" s="65">
        <v>138322914</v>
      </c>
      <c r="S153" s="65">
        <v>118940500</v>
      </c>
    </row>
    <row r="154" spans="1:19" ht="14.5" x14ac:dyDescent="0.35">
      <c r="A154" t="str">
        <f t="shared" si="8"/>
        <v>Österreich15</v>
      </c>
      <c r="B154">
        <v>154</v>
      </c>
      <c r="C154" s="64" t="s">
        <v>34</v>
      </c>
      <c r="D154" s="64" t="s">
        <v>55</v>
      </c>
      <c r="E154" s="65">
        <v>405870044</v>
      </c>
      <c r="F154" s="65">
        <v>534117180</v>
      </c>
      <c r="G154" s="65">
        <v>481603743</v>
      </c>
      <c r="H154" s="65">
        <v>418739182</v>
      </c>
      <c r="I154" s="65">
        <v>412643733</v>
      </c>
      <c r="J154" s="65">
        <v>414073368</v>
      </c>
      <c r="K154" s="65">
        <v>455448505</v>
      </c>
      <c r="L154" s="65">
        <v>476861111</v>
      </c>
      <c r="M154" s="65">
        <v>447781917</v>
      </c>
      <c r="N154" s="65">
        <v>474816245</v>
      </c>
      <c r="O154" s="65">
        <v>516967945</v>
      </c>
      <c r="P154" s="65">
        <v>735461971</v>
      </c>
      <c r="Q154" s="65">
        <v>934863686</v>
      </c>
      <c r="R154" s="65">
        <v>790311538</v>
      </c>
      <c r="S154" s="65">
        <v>731568976</v>
      </c>
    </row>
    <row r="155" spans="1:19" ht="14.5" x14ac:dyDescent="0.35">
      <c r="A155" t="str">
        <f t="shared" si="8"/>
        <v>Burgenland16</v>
      </c>
      <c r="B155">
        <v>155</v>
      </c>
      <c r="C155" s="64" t="s">
        <v>25</v>
      </c>
      <c r="D155" s="64" t="s">
        <v>56</v>
      </c>
      <c r="E155" s="65">
        <v>4903997</v>
      </c>
      <c r="F155" s="65">
        <v>4952723</v>
      </c>
      <c r="G155" s="65">
        <v>5436685</v>
      </c>
      <c r="H155" s="65">
        <v>5632491</v>
      </c>
      <c r="I155" s="65">
        <v>6290753</v>
      </c>
      <c r="J155" s="65">
        <v>6454511</v>
      </c>
      <c r="K155" s="65">
        <v>7417914</v>
      </c>
      <c r="L155" s="65">
        <v>10479550</v>
      </c>
      <c r="M155" s="65">
        <v>10030736</v>
      </c>
      <c r="N155" s="65">
        <v>9866142</v>
      </c>
      <c r="O155" s="65">
        <v>7760935</v>
      </c>
      <c r="P155" s="65">
        <v>8978678</v>
      </c>
      <c r="Q155" s="65">
        <v>7611651</v>
      </c>
      <c r="R155" s="65">
        <v>5939902</v>
      </c>
      <c r="S155" s="65">
        <v>4636622</v>
      </c>
    </row>
    <row r="156" spans="1:19" ht="14.5" x14ac:dyDescent="0.35">
      <c r="A156" t="str">
        <f t="shared" si="8"/>
        <v>Kärnten16</v>
      </c>
      <c r="B156">
        <v>156</v>
      </c>
      <c r="C156" s="64" t="s">
        <v>26</v>
      </c>
      <c r="D156" s="64" t="s">
        <v>56</v>
      </c>
      <c r="E156" s="65">
        <v>10040132</v>
      </c>
      <c r="F156" s="65">
        <v>10626489</v>
      </c>
      <c r="G156" s="65">
        <v>11605143</v>
      </c>
      <c r="H156" s="65">
        <v>12248094</v>
      </c>
      <c r="I156" s="65">
        <v>11990957</v>
      </c>
      <c r="J156" s="65">
        <v>14826517</v>
      </c>
      <c r="K156" s="65">
        <v>14344007</v>
      </c>
      <c r="L156" s="65">
        <v>17633441</v>
      </c>
      <c r="M156" s="65">
        <v>17457822</v>
      </c>
      <c r="N156" s="65">
        <v>17013098</v>
      </c>
      <c r="O156" s="65">
        <v>10713963</v>
      </c>
      <c r="P156" s="65">
        <v>12298890</v>
      </c>
      <c r="Q156" s="65">
        <v>12782736</v>
      </c>
      <c r="R156" s="65">
        <v>11507450</v>
      </c>
      <c r="S156" s="65">
        <v>12582221</v>
      </c>
    </row>
    <row r="157" spans="1:19" ht="14.5" x14ac:dyDescent="0.35">
      <c r="A157" t="str">
        <f t="shared" si="8"/>
        <v>Niederösterreich16</v>
      </c>
      <c r="B157">
        <v>157</v>
      </c>
      <c r="C157" s="64" t="s">
        <v>27</v>
      </c>
      <c r="D157" s="64" t="s">
        <v>56</v>
      </c>
      <c r="E157" s="65">
        <v>65326143</v>
      </c>
      <c r="F157" s="65">
        <v>69098241</v>
      </c>
      <c r="G157" s="65">
        <v>73252228</v>
      </c>
      <c r="H157" s="65">
        <v>72381848</v>
      </c>
      <c r="I157" s="65">
        <v>75448750</v>
      </c>
      <c r="J157" s="65">
        <v>77240163</v>
      </c>
      <c r="K157" s="65">
        <v>87805134</v>
      </c>
      <c r="L157" s="65">
        <v>101644584</v>
      </c>
      <c r="M157" s="65">
        <v>103727509</v>
      </c>
      <c r="N157" s="65">
        <v>107585004</v>
      </c>
      <c r="O157" s="65">
        <v>95275348</v>
      </c>
      <c r="P157" s="65">
        <v>110521724</v>
      </c>
      <c r="Q157" s="65">
        <v>121360944</v>
      </c>
      <c r="R157" s="65">
        <v>134449153</v>
      </c>
      <c r="S157" s="65">
        <v>147030789</v>
      </c>
    </row>
    <row r="158" spans="1:19" ht="14.5" x14ac:dyDescent="0.35">
      <c r="A158" t="str">
        <f t="shared" si="8"/>
        <v>Oberösterreich16</v>
      </c>
      <c r="B158">
        <v>158</v>
      </c>
      <c r="C158" s="64" t="s">
        <v>28</v>
      </c>
      <c r="D158" s="64" t="s">
        <v>56</v>
      </c>
      <c r="E158" s="65">
        <v>51992025</v>
      </c>
      <c r="F158" s="65">
        <v>76463934</v>
      </c>
      <c r="G158" s="65">
        <v>82098432</v>
      </c>
      <c r="H158" s="65">
        <v>92796579</v>
      </c>
      <c r="I158" s="65">
        <v>91887836</v>
      </c>
      <c r="J158" s="65">
        <v>97170678</v>
      </c>
      <c r="K158" s="65">
        <v>101041601</v>
      </c>
      <c r="L158" s="65">
        <v>110958208</v>
      </c>
      <c r="M158" s="65">
        <v>129603569</v>
      </c>
      <c r="N158" s="65">
        <v>132658262</v>
      </c>
      <c r="O158" s="65">
        <v>136053946</v>
      </c>
      <c r="P158" s="65">
        <v>142907823</v>
      </c>
      <c r="Q158" s="65">
        <v>184600820</v>
      </c>
      <c r="R158" s="65">
        <v>193707916</v>
      </c>
      <c r="S158" s="65">
        <v>195893070</v>
      </c>
    </row>
    <row r="159" spans="1:19" ht="14.5" x14ac:dyDescent="0.35">
      <c r="A159" t="str">
        <f t="shared" si="8"/>
        <v>Salzburg16</v>
      </c>
      <c r="B159">
        <v>159</v>
      </c>
      <c r="C159" s="64" t="s">
        <v>29</v>
      </c>
      <c r="D159" s="64" t="s">
        <v>56</v>
      </c>
      <c r="E159" s="65">
        <v>11496154</v>
      </c>
      <c r="F159" s="65">
        <v>13178965</v>
      </c>
      <c r="G159" s="65">
        <v>13641613</v>
      </c>
      <c r="H159" s="65">
        <v>14316170</v>
      </c>
      <c r="I159" s="65">
        <v>13304832</v>
      </c>
      <c r="J159" s="65">
        <v>12055597</v>
      </c>
      <c r="K159" s="65">
        <v>16728499</v>
      </c>
      <c r="L159" s="65">
        <v>18132905</v>
      </c>
      <c r="M159" s="65">
        <v>20106318</v>
      </c>
      <c r="N159" s="65">
        <v>20251630</v>
      </c>
      <c r="O159" s="65">
        <v>18289273</v>
      </c>
      <c r="P159" s="65">
        <v>24032238</v>
      </c>
      <c r="Q159" s="65">
        <v>27029858</v>
      </c>
      <c r="R159" s="65">
        <v>27952770</v>
      </c>
      <c r="S159" s="65">
        <v>25616160</v>
      </c>
    </row>
    <row r="160" spans="1:19" ht="14.5" x14ac:dyDescent="0.35">
      <c r="A160" t="str">
        <f t="shared" si="8"/>
        <v>Steiermark16</v>
      </c>
      <c r="B160">
        <v>160</v>
      </c>
      <c r="C160" s="64" t="s">
        <v>30</v>
      </c>
      <c r="D160" s="64" t="s">
        <v>56</v>
      </c>
      <c r="E160" s="65">
        <v>15462978</v>
      </c>
      <c r="F160" s="65">
        <v>16546680</v>
      </c>
      <c r="G160" s="65">
        <v>18887362</v>
      </c>
      <c r="H160" s="65">
        <v>19680858</v>
      </c>
      <c r="I160" s="65">
        <v>18608085</v>
      </c>
      <c r="J160" s="65">
        <v>18761478</v>
      </c>
      <c r="K160" s="65">
        <v>19369923</v>
      </c>
      <c r="L160" s="65">
        <v>23354444</v>
      </c>
      <c r="M160" s="65">
        <v>28149143</v>
      </c>
      <c r="N160" s="65">
        <v>23268014</v>
      </c>
      <c r="O160" s="65">
        <v>19002812</v>
      </c>
      <c r="P160" s="65">
        <v>23030642</v>
      </c>
      <c r="Q160" s="65">
        <v>22433940</v>
      </c>
      <c r="R160" s="65">
        <v>23616953</v>
      </c>
      <c r="S160" s="65">
        <v>26189151</v>
      </c>
    </row>
    <row r="161" spans="1:19" ht="14.5" x14ac:dyDescent="0.35">
      <c r="A161" t="str">
        <f t="shared" si="8"/>
        <v>Tirol16</v>
      </c>
      <c r="B161">
        <v>161</v>
      </c>
      <c r="C161" s="64" t="s">
        <v>31</v>
      </c>
      <c r="D161" s="64" t="s">
        <v>56</v>
      </c>
      <c r="E161" s="65">
        <v>57261695</v>
      </c>
      <c r="F161" s="65">
        <v>64581046</v>
      </c>
      <c r="G161" s="65">
        <v>68896055</v>
      </c>
      <c r="H161" s="65">
        <v>71260039</v>
      </c>
      <c r="I161" s="65">
        <v>70201244</v>
      </c>
      <c r="J161" s="65">
        <v>71796136</v>
      </c>
      <c r="K161" s="65">
        <v>65475735</v>
      </c>
      <c r="L161" s="65">
        <v>70156869</v>
      </c>
      <c r="M161" s="65">
        <v>66274227</v>
      </c>
      <c r="N161" s="65">
        <v>66253691</v>
      </c>
      <c r="O161" s="65">
        <v>64606944</v>
      </c>
      <c r="P161" s="65">
        <v>61127993</v>
      </c>
      <c r="Q161" s="65">
        <v>65045098</v>
      </c>
      <c r="R161" s="65">
        <v>62885665</v>
      </c>
      <c r="S161" s="65">
        <v>65559471</v>
      </c>
    </row>
    <row r="162" spans="1:19" ht="14.5" x14ac:dyDescent="0.35">
      <c r="A162" t="str">
        <f t="shared" si="8"/>
        <v>Vorarlberg16</v>
      </c>
      <c r="B162">
        <v>162</v>
      </c>
      <c r="C162" s="64" t="s">
        <v>32</v>
      </c>
      <c r="D162" s="64" t="s">
        <v>56</v>
      </c>
      <c r="E162" s="65">
        <v>7917028</v>
      </c>
      <c r="F162" s="65">
        <v>9395214</v>
      </c>
      <c r="G162" s="65">
        <v>9138550</v>
      </c>
      <c r="H162" s="65">
        <v>9754971</v>
      </c>
      <c r="I162" s="65">
        <v>9774111</v>
      </c>
      <c r="J162" s="65">
        <v>10376015</v>
      </c>
      <c r="K162" s="65">
        <v>11079840</v>
      </c>
      <c r="L162" s="65">
        <v>11556037</v>
      </c>
      <c r="M162" s="65">
        <v>13042671</v>
      </c>
      <c r="N162" s="65">
        <v>13738550</v>
      </c>
      <c r="O162" s="65">
        <v>11879458</v>
      </c>
      <c r="P162" s="65">
        <v>12899710</v>
      </c>
      <c r="Q162" s="65">
        <v>13625327</v>
      </c>
      <c r="R162" s="65">
        <v>12562236</v>
      </c>
      <c r="S162" s="65">
        <v>13780339</v>
      </c>
    </row>
    <row r="163" spans="1:19" ht="14.5" x14ac:dyDescent="0.35">
      <c r="A163" t="str">
        <f t="shared" si="8"/>
        <v>Wien16</v>
      </c>
      <c r="B163">
        <v>163</v>
      </c>
      <c r="C163" s="64" t="s">
        <v>33</v>
      </c>
      <c r="D163" s="64" t="s">
        <v>56</v>
      </c>
      <c r="E163" s="65">
        <v>74134190</v>
      </c>
      <c r="F163" s="65">
        <v>80308443</v>
      </c>
      <c r="G163" s="65">
        <v>78128204</v>
      </c>
      <c r="H163" s="65">
        <v>93192080</v>
      </c>
      <c r="I163" s="65">
        <v>87381732</v>
      </c>
      <c r="J163" s="65">
        <v>86153055</v>
      </c>
      <c r="K163" s="65">
        <v>78169096</v>
      </c>
      <c r="L163" s="65">
        <v>73979078</v>
      </c>
      <c r="M163" s="65">
        <v>86558471</v>
      </c>
      <c r="N163" s="65">
        <v>90700000</v>
      </c>
      <c r="O163" s="65">
        <v>78497308</v>
      </c>
      <c r="P163" s="65">
        <v>83900183</v>
      </c>
      <c r="Q163" s="65">
        <v>97874097</v>
      </c>
      <c r="R163" s="65">
        <v>115238949</v>
      </c>
      <c r="S163" s="65">
        <v>120352101</v>
      </c>
    </row>
    <row r="164" spans="1:19" ht="14.5" x14ac:dyDescent="0.35">
      <c r="A164" t="str">
        <f t="shared" si="8"/>
        <v>Österreich16</v>
      </c>
      <c r="B164">
        <v>164</v>
      </c>
      <c r="C164" s="64" t="s">
        <v>34</v>
      </c>
      <c r="D164" s="64" t="s">
        <v>56</v>
      </c>
      <c r="E164" s="65">
        <v>298534342</v>
      </c>
      <c r="F164" s="65">
        <v>345151735</v>
      </c>
      <c r="G164" s="65">
        <v>361084272</v>
      </c>
      <c r="H164" s="65">
        <v>391263130</v>
      </c>
      <c r="I164" s="65">
        <v>384888300</v>
      </c>
      <c r="J164" s="65">
        <v>394834150</v>
      </c>
      <c r="K164" s="65">
        <v>401431749</v>
      </c>
      <c r="L164" s="65">
        <v>437895116</v>
      </c>
      <c r="M164" s="65">
        <v>474950466</v>
      </c>
      <c r="N164" s="65">
        <v>481334391</v>
      </c>
      <c r="O164" s="65">
        <v>442079987</v>
      </c>
      <c r="P164" s="65">
        <v>479697881</v>
      </c>
      <c r="Q164" s="65">
        <v>552364471</v>
      </c>
      <c r="R164" s="65">
        <v>587860994</v>
      </c>
      <c r="S164" s="65">
        <v>611639924</v>
      </c>
    </row>
    <row r="165" spans="1:19" ht="14.5" x14ac:dyDescent="0.35">
      <c r="A165" t="str">
        <f t="shared" si="8"/>
        <v>Burgenland17</v>
      </c>
      <c r="B165">
        <v>165</v>
      </c>
      <c r="C165" s="64" t="s">
        <v>25</v>
      </c>
      <c r="D165" s="64" t="s">
        <v>57</v>
      </c>
      <c r="E165" s="65">
        <v>3525041</v>
      </c>
      <c r="F165" s="65">
        <v>4398832</v>
      </c>
      <c r="G165" s="65">
        <v>6648974</v>
      </c>
      <c r="H165" s="65">
        <v>5358868</v>
      </c>
      <c r="I165" s="65">
        <v>4667691</v>
      </c>
      <c r="J165" s="65">
        <v>3174868</v>
      </c>
      <c r="K165" s="65">
        <v>3797242</v>
      </c>
      <c r="L165" s="65">
        <v>3946227</v>
      </c>
      <c r="M165" s="65">
        <v>3647255</v>
      </c>
      <c r="N165" s="65">
        <v>3581751</v>
      </c>
      <c r="O165" s="65">
        <v>8313745</v>
      </c>
      <c r="P165" s="65">
        <v>8611101</v>
      </c>
      <c r="Q165" s="65">
        <v>9809799</v>
      </c>
      <c r="R165" s="65">
        <v>9638190</v>
      </c>
      <c r="S165" s="65">
        <v>12610186</v>
      </c>
    </row>
    <row r="166" spans="1:19" ht="14.5" x14ac:dyDescent="0.35">
      <c r="A166" t="str">
        <f t="shared" si="8"/>
        <v>Kärnten17</v>
      </c>
      <c r="B166">
        <v>166</v>
      </c>
      <c r="C166" s="64" t="s">
        <v>26</v>
      </c>
      <c r="D166" s="64" t="s">
        <v>57</v>
      </c>
      <c r="E166" s="65">
        <v>11564998</v>
      </c>
      <c r="F166" s="65">
        <v>6063286</v>
      </c>
      <c r="G166" s="65">
        <v>5079845</v>
      </c>
      <c r="H166" s="65">
        <v>6662437</v>
      </c>
      <c r="I166" s="65">
        <v>6867871</v>
      </c>
      <c r="J166" s="65">
        <v>7708868</v>
      </c>
      <c r="K166" s="65">
        <v>8113787</v>
      </c>
      <c r="L166" s="65">
        <v>8134189</v>
      </c>
      <c r="M166" s="65">
        <v>9207018</v>
      </c>
      <c r="N166" s="65">
        <v>8549313</v>
      </c>
      <c r="O166" s="65">
        <v>9277487</v>
      </c>
      <c r="P166" s="65">
        <v>9029104</v>
      </c>
      <c r="Q166" s="65">
        <v>7649916</v>
      </c>
      <c r="R166" s="65">
        <v>9703137</v>
      </c>
      <c r="S166" s="65">
        <v>10268509</v>
      </c>
    </row>
    <row r="167" spans="1:19" ht="14.5" x14ac:dyDescent="0.35">
      <c r="A167" t="str">
        <f t="shared" si="8"/>
        <v>Niederösterreich17</v>
      </c>
      <c r="B167">
        <v>167</v>
      </c>
      <c r="C167" s="64" t="s">
        <v>27</v>
      </c>
      <c r="D167" s="64" t="s">
        <v>57</v>
      </c>
      <c r="E167" s="65">
        <v>78305116</v>
      </c>
      <c r="F167" s="65">
        <v>74747692</v>
      </c>
      <c r="G167" s="65">
        <v>76076845</v>
      </c>
      <c r="H167" s="65">
        <v>70913937</v>
      </c>
      <c r="I167" s="65">
        <v>61317308</v>
      </c>
      <c r="J167" s="65">
        <v>62079535</v>
      </c>
      <c r="K167" s="65">
        <v>70389251</v>
      </c>
      <c r="L167" s="65">
        <v>64977899</v>
      </c>
      <c r="M167" s="65">
        <v>59744491</v>
      </c>
      <c r="N167" s="65">
        <v>56130740</v>
      </c>
      <c r="O167" s="65">
        <v>68210488</v>
      </c>
      <c r="P167" s="65">
        <v>78543787</v>
      </c>
      <c r="Q167" s="65">
        <v>85327486</v>
      </c>
      <c r="R167" s="65">
        <v>130142258</v>
      </c>
      <c r="S167" s="65">
        <v>100825671</v>
      </c>
    </row>
    <row r="168" spans="1:19" ht="14.5" x14ac:dyDescent="0.35">
      <c r="A168" t="str">
        <f t="shared" si="8"/>
        <v>Oberösterreich17</v>
      </c>
      <c r="B168">
        <v>168</v>
      </c>
      <c r="C168" s="64" t="s">
        <v>28</v>
      </c>
      <c r="D168" s="64" t="s">
        <v>57</v>
      </c>
      <c r="E168" s="65">
        <v>40161706</v>
      </c>
      <c r="F168" s="65">
        <v>53196655</v>
      </c>
      <c r="G168" s="65">
        <v>60157771</v>
      </c>
      <c r="H168" s="65">
        <v>59636647</v>
      </c>
      <c r="I168" s="65">
        <v>62673959</v>
      </c>
      <c r="J168" s="65">
        <v>58054448</v>
      </c>
      <c r="K168" s="65">
        <v>56664941</v>
      </c>
      <c r="L168" s="65">
        <v>63849002</v>
      </c>
      <c r="M168" s="65">
        <v>59133249</v>
      </c>
      <c r="N168" s="65">
        <v>62277157</v>
      </c>
      <c r="O168" s="65">
        <v>81389841</v>
      </c>
      <c r="P168" s="65">
        <v>70547756</v>
      </c>
      <c r="Q168" s="65">
        <v>80773197</v>
      </c>
      <c r="R168" s="65">
        <v>105165278</v>
      </c>
      <c r="S168" s="65">
        <v>102802904</v>
      </c>
    </row>
    <row r="169" spans="1:19" ht="14.5" x14ac:dyDescent="0.35">
      <c r="A169" t="str">
        <f t="shared" si="8"/>
        <v>Salzburg17</v>
      </c>
      <c r="B169">
        <v>169</v>
      </c>
      <c r="C169" s="64" t="s">
        <v>29</v>
      </c>
      <c r="D169" s="64" t="s">
        <v>57</v>
      </c>
      <c r="E169" s="65">
        <v>18687522</v>
      </c>
      <c r="F169" s="65">
        <v>19212715</v>
      </c>
      <c r="G169" s="65">
        <v>18285016</v>
      </c>
      <c r="H169" s="65">
        <v>19278631</v>
      </c>
      <c r="I169" s="65">
        <v>19863233</v>
      </c>
      <c r="J169" s="65">
        <v>22470096</v>
      </c>
      <c r="K169" s="65">
        <v>19060379</v>
      </c>
      <c r="L169" s="65">
        <v>18941290</v>
      </c>
      <c r="M169" s="65">
        <v>19571695</v>
      </c>
      <c r="N169" s="65">
        <v>19221608</v>
      </c>
      <c r="O169" s="65">
        <v>22665658</v>
      </c>
      <c r="P169" s="65">
        <v>23349584</v>
      </c>
      <c r="Q169" s="65">
        <v>24902421</v>
      </c>
      <c r="R169" s="65">
        <v>31448494</v>
      </c>
      <c r="S169" s="65">
        <v>31491691</v>
      </c>
    </row>
    <row r="170" spans="1:19" ht="14.5" x14ac:dyDescent="0.35">
      <c r="A170" t="str">
        <f t="shared" si="8"/>
        <v>Steiermark17</v>
      </c>
      <c r="B170">
        <v>170</v>
      </c>
      <c r="C170" s="64" t="s">
        <v>30</v>
      </c>
      <c r="D170" s="64" t="s">
        <v>57</v>
      </c>
      <c r="E170" s="65">
        <v>15970639</v>
      </c>
      <c r="F170" s="65">
        <v>22423077</v>
      </c>
      <c r="G170" s="65">
        <v>31534989</v>
      </c>
      <c r="H170" s="65">
        <v>32770601</v>
      </c>
      <c r="I170" s="65">
        <v>25200257</v>
      </c>
      <c r="J170" s="65">
        <v>20434542</v>
      </c>
      <c r="K170" s="65">
        <v>25475261</v>
      </c>
      <c r="L170" s="65">
        <v>24542878</v>
      </c>
      <c r="M170" s="65">
        <v>16824207</v>
      </c>
      <c r="N170" s="65">
        <v>24348306</v>
      </c>
      <c r="O170" s="65">
        <v>26706066</v>
      </c>
      <c r="P170" s="65">
        <v>32513779</v>
      </c>
      <c r="Q170" s="65">
        <v>32558130</v>
      </c>
      <c r="R170" s="65">
        <v>36844174</v>
      </c>
      <c r="S170" s="65">
        <v>39775394</v>
      </c>
    </row>
    <row r="171" spans="1:19" ht="14.5" x14ac:dyDescent="0.35">
      <c r="A171" t="str">
        <f t="shared" si="8"/>
        <v>Tirol17</v>
      </c>
      <c r="B171">
        <v>171</v>
      </c>
      <c r="C171" s="64" t="s">
        <v>31</v>
      </c>
      <c r="D171" s="64" t="s">
        <v>57</v>
      </c>
      <c r="E171" s="65">
        <v>20706366</v>
      </c>
      <c r="F171" s="65">
        <v>24117543</v>
      </c>
      <c r="G171" s="65">
        <v>28418996</v>
      </c>
      <c r="H171" s="65">
        <v>28991415</v>
      </c>
      <c r="I171" s="65">
        <v>30420909</v>
      </c>
      <c r="J171" s="65">
        <v>30305354</v>
      </c>
      <c r="K171" s="65">
        <v>29391742</v>
      </c>
      <c r="L171" s="65">
        <v>32474034</v>
      </c>
      <c r="M171" s="65">
        <v>34473529</v>
      </c>
      <c r="N171" s="65">
        <v>33661564</v>
      </c>
      <c r="O171" s="65">
        <v>28210928</v>
      </c>
      <c r="P171" s="65">
        <v>32319455</v>
      </c>
      <c r="Q171" s="65">
        <v>35752188</v>
      </c>
      <c r="R171" s="65">
        <v>59994301</v>
      </c>
      <c r="S171" s="65">
        <v>49979769</v>
      </c>
    </row>
    <row r="172" spans="1:19" ht="14.5" x14ac:dyDescent="0.35">
      <c r="A172" t="str">
        <f t="shared" si="8"/>
        <v>Vorarlberg17</v>
      </c>
      <c r="B172">
        <v>172</v>
      </c>
      <c r="C172" s="64" t="s">
        <v>32</v>
      </c>
      <c r="D172" s="64" t="s">
        <v>57</v>
      </c>
      <c r="E172" s="65">
        <v>15988085</v>
      </c>
      <c r="F172" s="65">
        <v>19499518</v>
      </c>
      <c r="G172" s="65">
        <v>18911966</v>
      </c>
      <c r="H172" s="65">
        <v>20019274</v>
      </c>
      <c r="I172" s="65">
        <v>26810302</v>
      </c>
      <c r="J172" s="65">
        <v>23859349</v>
      </c>
      <c r="K172" s="65">
        <v>23697855</v>
      </c>
      <c r="L172" s="65">
        <v>20980728</v>
      </c>
      <c r="M172" s="65">
        <v>22892971</v>
      </c>
      <c r="N172" s="65">
        <v>25313826</v>
      </c>
      <c r="O172" s="65">
        <v>33541050</v>
      </c>
      <c r="P172" s="65">
        <v>36745415</v>
      </c>
      <c r="Q172" s="65">
        <v>38437028</v>
      </c>
      <c r="R172" s="65">
        <v>56440949</v>
      </c>
      <c r="S172" s="65">
        <v>57013634</v>
      </c>
    </row>
    <row r="173" spans="1:19" ht="14.5" x14ac:dyDescent="0.35">
      <c r="A173" t="str">
        <f t="shared" si="8"/>
        <v>Wien17</v>
      </c>
      <c r="B173">
        <v>173</v>
      </c>
      <c r="C173" s="64" t="s">
        <v>33</v>
      </c>
      <c r="D173" s="64" t="s">
        <v>57</v>
      </c>
      <c r="E173" s="65">
        <v>26252124</v>
      </c>
      <c r="F173" s="65">
        <v>39922323</v>
      </c>
      <c r="G173" s="65">
        <v>34225516</v>
      </c>
      <c r="H173" s="65">
        <v>36854579</v>
      </c>
      <c r="I173" s="65">
        <v>44332748</v>
      </c>
      <c r="J173" s="65">
        <v>37542199</v>
      </c>
      <c r="K173" s="65">
        <v>36799808</v>
      </c>
      <c r="L173" s="65">
        <v>42507667</v>
      </c>
      <c r="M173" s="65">
        <v>38917106</v>
      </c>
      <c r="N173" s="65">
        <v>43823162</v>
      </c>
      <c r="O173" s="65">
        <v>45500595</v>
      </c>
      <c r="P173" s="65">
        <v>45309709</v>
      </c>
      <c r="Q173" s="65">
        <v>80613540</v>
      </c>
      <c r="R173" s="65">
        <v>107998610</v>
      </c>
      <c r="S173" s="65">
        <v>99606315</v>
      </c>
    </row>
    <row r="174" spans="1:19" ht="14.5" x14ac:dyDescent="0.35">
      <c r="A174" t="str">
        <f t="shared" si="8"/>
        <v>Österreich17</v>
      </c>
      <c r="B174">
        <v>174</v>
      </c>
      <c r="C174" s="64" t="s">
        <v>34</v>
      </c>
      <c r="D174" s="64" t="s">
        <v>57</v>
      </c>
      <c r="E174" s="65">
        <v>231161597</v>
      </c>
      <c r="F174" s="65">
        <v>263581641</v>
      </c>
      <c r="G174" s="65">
        <v>279339918</v>
      </c>
      <c r="H174" s="65">
        <v>280486389</v>
      </c>
      <c r="I174" s="65">
        <v>282154278</v>
      </c>
      <c r="J174" s="65">
        <v>265629259</v>
      </c>
      <c r="K174" s="65">
        <v>273390266</v>
      </c>
      <c r="L174" s="65">
        <v>280353914</v>
      </c>
      <c r="M174" s="65">
        <v>264411521</v>
      </c>
      <c r="N174" s="65">
        <v>276907427</v>
      </c>
      <c r="O174" s="65">
        <v>323815858</v>
      </c>
      <c r="P174" s="65">
        <v>336969690</v>
      </c>
      <c r="Q174" s="65">
        <v>395823705</v>
      </c>
      <c r="R174" s="65">
        <v>547375391</v>
      </c>
      <c r="S174" s="65">
        <v>504374073</v>
      </c>
    </row>
    <row r="175" spans="1:19" ht="14.5" x14ac:dyDescent="0.35">
      <c r="A175" t="str">
        <f t="shared" si="8"/>
        <v>Burgenland18</v>
      </c>
      <c r="B175">
        <v>175</v>
      </c>
      <c r="C175" s="64" t="s">
        <v>25</v>
      </c>
      <c r="D175" s="64" t="s">
        <v>58</v>
      </c>
      <c r="E175" s="65">
        <v>18408383</v>
      </c>
      <c r="F175" s="65">
        <v>18432025</v>
      </c>
      <c r="G175" s="65">
        <v>18099539</v>
      </c>
      <c r="H175" s="65">
        <v>19201126</v>
      </c>
      <c r="I175" s="65">
        <v>19855458</v>
      </c>
      <c r="J175" s="65">
        <v>19381936</v>
      </c>
      <c r="K175" s="65">
        <v>9972677</v>
      </c>
      <c r="L175" s="65">
        <v>9492356</v>
      </c>
      <c r="M175" s="65">
        <v>9558794</v>
      </c>
      <c r="N175" s="65">
        <v>9659501</v>
      </c>
      <c r="O175" s="65">
        <v>9095709</v>
      </c>
      <c r="P175" s="65">
        <v>10438473</v>
      </c>
      <c r="Q175" s="65">
        <v>11493739</v>
      </c>
      <c r="R175" s="65">
        <v>12032878</v>
      </c>
      <c r="S175" s="65">
        <v>18203782</v>
      </c>
    </row>
    <row r="176" spans="1:19" ht="14.5" x14ac:dyDescent="0.35">
      <c r="A176" t="str">
        <f t="shared" si="8"/>
        <v>Kärnten18</v>
      </c>
      <c r="B176">
        <v>176</v>
      </c>
      <c r="C176" s="64" t="s">
        <v>26</v>
      </c>
      <c r="D176" s="64" t="s">
        <v>58</v>
      </c>
      <c r="E176" s="65">
        <v>10744152</v>
      </c>
      <c r="F176" s="65">
        <v>11095054</v>
      </c>
      <c r="G176" s="65">
        <v>11637354</v>
      </c>
      <c r="H176" s="65">
        <v>11906175</v>
      </c>
      <c r="I176" s="65">
        <v>11934455</v>
      </c>
      <c r="J176" s="65">
        <v>16059917</v>
      </c>
      <c r="K176" s="65">
        <v>17821899</v>
      </c>
      <c r="L176" s="65">
        <v>17626016</v>
      </c>
      <c r="M176" s="65">
        <v>20563160</v>
      </c>
      <c r="N176" s="65">
        <v>20447398</v>
      </c>
      <c r="O176" s="65">
        <v>12645621</v>
      </c>
      <c r="P176" s="65">
        <v>11252746</v>
      </c>
      <c r="Q176" s="65">
        <v>11984006</v>
      </c>
      <c r="R176" s="65">
        <v>14541281</v>
      </c>
      <c r="S176" s="65">
        <v>14562956</v>
      </c>
    </row>
    <row r="177" spans="1:19" ht="14.5" x14ac:dyDescent="0.35">
      <c r="A177" t="str">
        <f t="shared" si="8"/>
        <v>Niederösterreich18</v>
      </c>
      <c r="B177">
        <v>177</v>
      </c>
      <c r="C177" s="64" t="s">
        <v>27</v>
      </c>
      <c r="D177" s="64" t="s">
        <v>58</v>
      </c>
      <c r="E177" s="65">
        <v>80359178</v>
      </c>
      <c r="F177" s="65">
        <v>83458490</v>
      </c>
      <c r="G177" s="65">
        <v>84022295</v>
      </c>
      <c r="H177" s="65">
        <v>88193986</v>
      </c>
      <c r="I177" s="65">
        <v>92802210</v>
      </c>
      <c r="J177" s="65">
        <v>104326835</v>
      </c>
      <c r="K177" s="65">
        <v>108484272</v>
      </c>
      <c r="L177" s="65">
        <v>111362514</v>
      </c>
      <c r="M177" s="65">
        <v>104734242</v>
      </c>
      <c r="N177" s="65">
        <v>109525582</v>
      </c>
      <c r="O177" s="65">
        <v>87423702</v>
      </c>
      <c r="P177" s="65">
        <v>106621937</v>
      </c>
      <c r="Q177" s="65">
        <v>133737817</v>
      </c>
      <c r="R177" s="65">
        <v>172666538</v>
      </c>
      <c r="S177" s="65">
        <v>196845282</v>
      </c>
    </row>
    <row r="178" spans="1:19" ht="14.5" x14ac:dyDescent="0.35">
      <c r="A178" t="str">
        <f t="shared" si="8"/>
        <v>Oberösterreich18</v>
      </c>
      <c r="B178">
        <v>178</v>
      </c>
      <c r="C178" s="64" t="s">
        <v>28</v>
      </c>
      <c r="D178" s="64" t="s">
        <v>58</v>
      </c>
      <c r="E178" s="65">
        <v>29216244</v>
      </c>
      <c r="F178" s="65">
        <v>39732045</v>
      </c>
      <c r="G178" s="65">
        <v>38980033</v>
      </c>
      <c r="H178" s="65">
        <v>34302483</v>
      </c>
      <c r="I178" s="65">
        <v>42988004</v>
      </c>
      <c r="J178" s="65">
        <v>43487267</v>
      </c>
      <c r="K178" s="65">
        <v>42330300</v>
      </c>
      <c r="L178" s="65">
        <v>39682038</v>
      </c>
      <c r="M178" s="65">
        <v>33725727</v>
      </c>
      <c r="N178" s="65">
        <v>34832236</v>
      </c>
      <c r="O178" s="65">
        <v>75334480</v>
      </c>
      <c r="P178" s="65">
        <v>73604523</v>
      </c>
      <c r="Q178" s="65">
        <v>65179749</v>
      </c>
      <c r="R178" s="65">
        <v>93762209</v>
      </c>
      <c r="S178" s="65">
        <v>127525396</v>
      </c>
    </row>
    <row r="179" spans="1:19" ht="14.5" x14ac:dyDescent="0.35">
      <c r="A179" t="str">
        <f t="shared" si="8"/>
        <v>Salzburg18</v>
      </c>
      <c r="B179">
        <v>179</v>
      </c>
      <c r="C179" s="64" t="s">
        <v>29</v>
      </c>
      <c r="D179" s="64" t="s">
        <v>58</v>
      </c>
      <c r="E179" s="65">
        <v>29113209</v>
      </c>
      <c r="F179" s="65">
        <v>30240885</v>
      </c>
      <c r="G179" s="65">
        <v>31637804</v>
      </c>
      <c r="H179" s="65">
        <v>32751291</v>
      </c>
      <c r="I179" s="65">
        <v>31239749</v>
      </c>
      <c r="J179" s="65">
        <v>32040776</v>
      </c>
      <c r="K179" s="65">
        <v>35249850</v>
      </c>
      <c r="L179" s="65">
        <v>32894267</v>
      </c>
      <c r="M179" s="65">
        <v>35491320</v>
      </c>
      <c r="N179" s="65">
        <v>35836798</v>
      </c>
      <c r="O179" s="65">
        <v>35063713</v>
      </c>
      <c r="P179" s="65">
        <v>41651410</v>
      </c>
      <c r="Q179" s="65">
        <v>45222659</v>
      </c>
      <c r="R179" s="65">
        <v>54758426</v>
      </c>
      <c r="S179" s="65">
        <v>57290168</v>
      </c>
    </row>
    <row r="180" spans="1:19" ht="14.5" x14ac:dyDescent="0.35">
      <c r="A180" t="str">
        <f t="shared" si="8"/>
        <v>Steiermark18</v>
      </c>
      <c r="B180">
        <v>180</v>
      </c>
      <c r="C180" s="64" t="s">
        <v>30</v>
      </c>
      <c r="D180" s="64" t="s">
        <v>58</v>
      </c>
      <c r="E180" s="65">
        <v>17956164</v>
      </c>
      <c r="F180" s="65">
        <v>17637296</v>
      </c>
      <c r="G180" s="65">
        <v>16675642</v>
      </c>
      <c r="H180" s="65">
        <v>18381218</v>
      </c>
      <c r="I180" s="65">
        <v>19144285</v>
      </c>
      <c r="J180" s="65">
        <v>21954076</v>
      </c>
      <c r="K180" s="65">
        <v>22578890</v>
      </c>
      <c r="L180" s="65">
        <v>22400851</v>
      </c>
      <c r="M180" s="65">
        <v>24472280</v>
      </c>
      <c r="N180" s="65">
        <v>27188798</v>
      </c>
      <c r="O180" s="65">
        <v>17782734</v>
      </c>
      <c r="P180" s="65">
        <v>18662212</v>
      </c>
      <c r="Q180" s="65">
        <v>20122799</v>
      </c>
      <c r="R180" s="65">
        <v>22903613</v>
      </c>
      <c r="S180" s="65">
        <v>29505790</v>
      </c>
    </row>
    <row r="181" spans="1:19" ht="14.5" x14ac:dyDescent="0.35">
      <c r="A181" t="str">
        <f t="shared" si="8"/>
        <v>Tirol18</v>
      </c>
      <c r="B181">
        <v>181</v>
      </c>
      <c r="C181" s="64" t="s">
        <v>31</v>
      </c>
      <c r="D181" s="64" t="s">
        <v>58</v>
      </c>
      <c r="E181" s="65">
        <v>50781399</v>
      </c>
      <c r="F181" s="65">
        <v>53410890</v>
      </c>
      <c r="G181" s="65">
        <v>56270941</v>
      </c>
      <c r="H181" s="65">
        <v>67937242</v>
      </c>
      <c r="I181" s="65">
        <v>76242999</v>
      </c>
      <c r="J181" s="65">
        <v>80169382</v>
      </c>
      <c r="K181" s="65">
        <v>91003073</v>
      </c>
      <c r="L181" s="65">
        <v>94791107</v>
      </c>
      <c r="M181" s="65">
        <v>101259268</v>
      </c>
      <c r="N181" s="65">
        <v>102771412</v>
      </c>
      <c r="O181" s="65">
        <v>81648602</v>
      </c>
      <c r="P181" s="65">
        <v>84361744</v>
      </c>
      <c r="Q181" s="65">
        <v>85713937</v>
      </c>
      <c r="R181" s="65">
        <v>116853019</v>
      </c>
      <c r="S181" s="65">
        <v>124503307</v>
      </c>
    </row>
    <row r="182" spans="1:19" ht="14.5" x14ac:dyDescent="0.35">
      <c r="A182" t="str">
        <f t="shared" si="8"/>
        <v>Vorarlberg18</v>
      </c>
      <c r="B182">
        <v>182</v>
      </c>
      <c r="C182" s="64" t="s">
        <v>32</v>
      </c>
      <c r="D182" s="64" t="s">
        <v>58</v>
      </c>
      <c r="E182" s="65">
        <v>68866711</v>
      </c>
      <c r="F182" s="65">
        <v>25602420</v>
      </c>
      <c r="G182" s="65">
        <v>34504816</v>
      </c>
      <c r="H182" s="65">
        <v>36624125</v>
      </c>
      <c r="I182" s="65">
        <v>41988218</v>
      </c>
      <c r="J182" s="65">
        <v>46478820</v>
      </c>
      <c r="K182" s="65">
        <v>57440191</v>
      </c>
      <c r="L182" s="65">
        <v>52455525</v>
      </c>
      <c r="M182" s="65">
        <v>82238856</v>
      </c>
      <c r="N182" s="65">
        <v>67134019</v>
      </c>
      <c r="O182" s="65">
        <v>69704535</v>
      </c>
      <c r="P182" s="65">
        <v>66655735</v>
      </c>
      <c r="Q182" s="65">
        <v>22369891</v>
      </c>
      <c r="R182" s="65">
        <v>62352640</v>
      </c>
      <c r="S182" s="65">
        <v>84154214</v>
      </c>
    </row>
    <row r="183" spans="1:19" ht="14.5" x14ac:dyDescent="0.35">
      <c r="A183" t="str">
        <f t="shared" si="8"/>
        <v>Wien18</v>
      </c>
      <c r="B183">
        <v>183</v>
      </c>
      <c r="C183" s="64" t="s">
        <v>33</v>
      </c>
      <c r="D183" s="64" t="s">
        <v>58</v>
      </c>
      <c r="E183" s="65">
        <v>76324071</v>
      </c>
      <c r="F183" s="65">
        <v>119154319</v>
      </c>
      <c r="G183" s="65">
        <v>128216616</v>
      </c>
      <c r="H183" s="65">
        <v>148874322</v>
      </c>
      <c r="I183" s="65">
        <v>160882926</v>
      </c>
      <c r="J183" s="65">
        <v>181247657</v>
      </c>
      <c r="K183" s="65">
        <v>190166886</v>
      </c>
      <c r="L183" s="65">
        <v>131192158</v>
      </c>
      <c r="M183" s="65">
        <v>141174304</v>
      </c>
      <c r="N183" s="65">
        <v>145371189</v>
      </c>
      <c r="O183" s="65">
        <v>143522495</v>
      </c>
      <c r="P183" s="65">
        <v>144709058</v>
      </c>
      <c r="Q183" s="65">
        <v>186311895</v>
      </c>
      <c r="R183" s="65">
        <v>174051977</v>
      </c>
      <c r="S183" s="65">
        <v>336752001</v>
      </c>
    </row>
    <row r="184" spans="1:19" ht="14.5" x14ac:dyDescent="0.35">
      <c r="A184" t="str">
        <f t="shared" si="8"/>
        <v>Österreich18</v>
      </c>
      <c r="B184">
        <v>184</v>
      </c>
      <c r="C184" s="64" t="s">
        <v>34</v>
      </c>
      <c r="D184" s="64" t="s">
        <v>58</v>
      </c>
      <c r="E184" s="65">
        <v>381769511</v>
      </c>
      <c r="F184" s="65">
        <v>398763424</v>
      </c>
      <c r="G184" s="65">
        <v>420045040</v>
      </c>
      <c r="H184" s="65">
        <v>458171968</v>
      </c>
      <c r="I184" s="65">
        <v>497078304</v>
      </c>
      <c r="J184" s="65">
        <v>545146666</v>
      </c>
      <c r="K184" s="65">
        <v>575048038</v>
      </c>
      <c r="L184" s="65">
        <v>511896832</v>
      </c>
      <c r="M184" s="65">
        <v>553217951</v>
      </c>
      <c r="N184" s="65">
        <v>552766933</v>
      </c>
      <c r="O184" s="65">
        <v>532221591</v>
      </c>
      <c r="P184" s="65">
        <v>557957838</v>
      </c>
      <c r="Q184" s="65">
        <v>582136492</v>
      </c>
      <c r="R184" s="65">
        <v>723922581</v>
      </c>
      <c r="S184" s="65">
        <v>989342896</v>
      </c>
    </row>
    <row r="185" spans="1:19" ht="14.5" x14ac:dyDescent="0.35">
      <c r="A185" t="str">
        <f t="shared" si="8"/>
        <v>Burgenland19</v>
      </c>
      <c r="B185">
        <v>185</v>
      </c>
      <c r="C185" s="64" t="s">
        <v>25</v>
      </c>
      <c r="D185" s="64" t="s">
        <v>59</v>
      </c>
      <c r="E185" s="65">
        <v>13028401</v>
      </c>
      <c r="F185" s="65">
        <v>13524361</v>
      </c>
      <c r="G185" s="65">
        <v>14132445</v>
      </c>
      <c r="H185" s="65">
        <v>15596496</v>
      </c>
      <c r="I185" s="65">
        <v>17241037</v>
      </c>
      <c r="J185" s="65">
        <v>14379620</v>
      </c>
      <c r="K185" s="65">
        <v>16226209</v>
      </c>
      <c r="L185" s="65">
        <v>14765029</v>
      </c>
      <c r="M185" s="65">
        <v>14622426</v>
      </c>
      <c r="N185" s="65">
        <v>17589627</v>
      </c>
      <c r="O185" s="65">
        <v>18163368</v>
      </c>
      <c r="P185" s="65">
        <v>16678898</v>
      </c>
      <c r="Q185" s="65">
        <v>17255315</v>
      </c>
      <c r="R185" s="65">
        <v>15003183</v>
      </c>
      <c r="S185" s="65">
        <v>16151349</v>
      </c>
    </row>
    <row r="186" spans="1:19" ht="14.5" x14ac:dyDescent="0.35">
      <c r="A186" t="str">
        <f t="shared" si="8"/>
        <v>Kärnten19</v>
      </c>
      <c r="B186">
        <v>186</v>
      </c>
      <c r="C186" s="64" t="s">
        <v>26</v>
      </c>
      <c r="D186" s="64" t="s">
        <v>59</v>
      </c>
      <c r="E186" s="65">
        <v>44296964</v>
      </c>
      <c r="F186" s="65">
        <v>47366101</v>
      </c>
      <c r="G186" s="65">
        <v>52242317</v>
      </c>
      <c r="H186" s="65">
        <v>54400827</v>
      </c>
      <c r="I186" s="65">
        <v>61340031</v>
      </c>
      <c r="J186" s="65">
        <v>67216329</v>
      </c>
      <c r="K186" s="65">
        <v>65799721</v>
      </c>
      <c r="L186" s="65">
        <v>70550267</v>
      </c>
      <c r="M186" s="65">
        <v>73184674</v>
      </c>
      <c r="N186" s="65">
        <v>74421251</v>
      </c>
      <c r="O186" s="65">
        <v>58393161</v>
      </c>
      <c r="P186" s="65">
        <v>63240491</v>
      </c>
      <c r="Q186" s="65">
        <v>67841315</v>
      </c>
      <c r="R186" s="65">
        <v>84121900</v>
      </c>
      <c r="S186" s="65">
        <v>89113788</v>
      </c>
    </row>
    <row r="187" spans="1:19" ht="14.5" x14ac:dyDescent="0.35">
      <c r="A187" t="str">
        <f t="shared" si="8"/>
        <v>Niederösterreich19</v>
      </c>
      <c r="B187">
        <v>187</v>
      </c>
      <c r="C187" s="64" t="s">
        <v>27</v>
      </c>
      <c r="D187" s="64" t="s">
        <v>59</v>
      </c>
      <c r="E187" s="65">
        <v>128983886</v>
      </c>
      <c r="F187" s="65">
        <v>134764578</v>
      </c>
      <c r="G187" s="65">
        <v>149210739</v>
      </c>
      <c r="H187" s="65">
        <v>148256911</v>
      </c>
      <c r="I187" s="65">
        <v>152318782</v>
      </c>
      <c r="J187" s="65">
        <v>162345853</v>
      </c>
      <c r="K187" s="65">
        <v>158765844</v>
      </c>
      <c r="L187" s="65">
        <v>171785443</v>
      </c>
      <c r="M187" s="65">
        <v>171433920</v>
      </c>
      <c r="N187" s="65">
        <v>192487685</v>
      </c>
      <c r="O187" s="65">
        <v>136071581</v>
      </c>
      <c r="P187" s="65">
        <v>156947738</v>
      </c>
      <c r="Q187" s="65">
        <v>200783400</v>
      </c>
      <c r="R187" s="65">
        <v>274492536</v>
      </c>
      <c r="S187" s="65">
        <v>317013784</v>
      </c>
    </row>
    <row r="188" spans="1:19" ht="14.5" x14ac:dyDescent="0.35">
      <c r="A188" t="str">
        <f t="shared" si="8"/>
        <v>Oberösterreich19</v>
      </c>
      <c r="B188">
        <v>188</v>
      </c>
      <c r="C188" s="64" t="s">
        <v>28</v>
      </c>
      <c r="D188" s="64" t="s">
        <v>59</v>
      </c>
      <c r="E188" s="65">
        <v>103990649</v>
      </c>
      <c r="F188" s="65">
        <v>133649172</v>
      </c>
      <c r="G188" s="65">
        <v>143339079</v>
      </c>
      <c r="H188" s="65">
        <v>137632088</v>
      </c>
      <c r="I188" s="65">
        <v>162911646</v>
      </c>
      <c r="J188" s="65">
        <v>155352963</v>
      </c>
      <c r="K188" s="65">
        <v>155401086</v>
      </c>
      <c r="L188" s="65">
        <v>159398222</v>
      </c>
      <c r="M188" s="65">
        <v>153201727</v>
      </c>
      <c r="N188" s="65">
        <v>170352954</v>
      </c>
      <c r="O188" s="65">
        <v>264433181</v>
      </c>
      <c r="P188" s="65">
        <v>274499460</v>
      </c>
      <c r="Q188" s="65">
        <v>337686646</v>
      </c>
      <c r="R188" s="65">
        <v>444615415</v>
      </c>
      <c r="S188" s="65">
        <v>524406091</v>
      </c>
    </row>
    <row r="189" spans="1:19" ht="14.5" x14ac:dyDescent="0.35">
      <c r="A189" t="str">
        <f t="shared" si="8"/>
        <v>Salzburg19</v>
      </c>
      <c r="B189">
        <v>189</v>
      </c>
      <c r="C189" s="64" t="s">
        <v>29</v>
      </c>
      <c r="D189" s="64" t="s">
        <v>59</v>
      </c>
      <c r="E189" s="65">
        <v>42346643</v>
      </c>
      <c r="F189" s="65">
        <v>40175797</v>
      </c>
      <c r="G189" s="65">
        <v>39169185</v>
      </c>
      <c r="H189" s="65">
        <v>40705137</v>
      </c>
      <c r="I189" s="65">
        <v>42360366</v>
      </c>
      <c r="J189" s="65">
        <v>43253136</v>
      </c>
      <c r="K189" s="65">
        <v>49541621</v>
      </c>
      <c r="L189" s="65">
        <v>50687656</v>
      </c>
      <c r="M189" s="65">
        <v>50271846</v>
      </c>
      <c r="N189" s="65">
        <v>51755525</v>
      </c>
      <c r="O189" s="65">
        <v>49589965</v>
      </c>
      <c r="P189" s="65">
        <v>53743709</v>
      </c>
      <c r="Q189" s="65">
        <v>74784030</v>
      </c>
      <c r="R189" s="65">
        <v>87442894</v>
      </c>
      <c r="S189" s="65">
        <v>84585976</v>
      </c>
    </row>
    <row r="190" spans="1:19" ht="14.5" x14ac:dyDescent="0.35">
      <c r="A190" t="str">
        <f t="shared" si="8"/>
        <v>Steiermark19</v>
      </c>
      <c r="B190">
        <v>190</v>
      </c>
      <c r="C190" s="64" t="s">
        <v>30</v>
      </c>
      <c r="D190" s="64" t="s">
        <v>59</v>
      </c>
      <c r="E190" s="65">
        <v>41364994</v>
      </c>
      <c r="F190" s="65">
        <v>42455457</v>
      </c>
      <c r="G190" s="65">
        <v>45382379</v>
      </c>
      <c r="H190" s="65">
        <v>48663645</v>
      </c>
      <c r="I190" s="65">
        <v>53531138</v>
      </c>
      <c r="J190" s="65">
        <v>59211851</v>
      </c>
      <c r="K190" s="65">
        <v>61653269</v>
      </c>
      <c r="L190" s="65">
        <v>71761883</v>
      </c>
      <c r="M190" s="65">
        <v>72563818</v>
      </c>
      <c r="N190" s="65">
        <v>80021341</v>
      </c>
      <c r="O190" s="65">
        <v>63205869</v>
      </c>
      <c r="P190" s="65">
        <v>61858010</v>
      </c>
      <c r="Q190" s="65">
        <v>76630142</v>
      </c>
      <c r="R190" s="65">
        <v>93411511</v>
      </c>
      <c r="S190" s="65">
        <v>99015088</v>
      </c>
    </row>
    <row r="191" spans="1:19" ht="14.5" x14ac:dyDescent="0.35">
      <c r="A191" t="str">
        <f t="shared" si="8"/>
        <v>Tirol19</v>
      </c>
      <c r="B191">
        <v>191</v>
      </c>
      <c r="C191" s="64" t="s">
        <v>31</v>
      </c>
      <c r="D191" s="64" t="s">
        <v>59</v>
      </c>
      <c r="E191" s="65">
        <v>93702166</v>
      </c>
      <c r="F191" s="65">
        <v>99817116</v>
      </c>
      <c r="G191" s="65">
        <v>111094185</v>
      </c>
      <c r="H191" s="65">
        <v>117984894</v>
      </c>
      <c r="I191" s="65">
        <v>129807560</v>
      </c>
      <c r="J191" s="65">
        <v>139889427</v>
      </c>
      <c r="K191" s="65">
        <v>143134321</v>
      </c>
      <c r="L191" s="65">
        <v>154342113</v>
      </c>
      <c r="M191" s="65">
        <v>148896124</v>
      </c>
      <c r="N191" s="65">
        <v>161923864</v>
      </c>
      <c r="O191" s="65">
        <v>149242112</v>
      </c>
      <c r="P191" s="65">
        <v>159571333</v>
      </c>
      <c r="Q191" s="65">
        <v>169910018</v>
      </c>
      <c r="R191" s="65">
        <v>178440262</v>
      </c>
      <c r="S191" s="65">
        <v>193380097</v>
      </c>
    </row>
    <row r="192" spans="1:19" ht="14.5" x14ac:dyDescent="0.35">
      <c r="A192" t="str">
        <f t="shared" si="8"/>
        <v>Vorarlberg19</v>
      </c>
      <c r="B192">
        <v>192</v>
      </c>
      <c r="C192" s="64" t="s">
        <v>32</v>
      </c>
      <c r="D192" s="64" t="s">
        <v>59</v>
      </c>
      <c r="E192" s="65">
        <v>80722712</v>
      </c>
      <c r="F192" s="65">
        <v>79078895</v>
      </c>
      <c r="G192" s="65">
        <v>74510220</v>
      </c>
      <c r="H192" s="65">
        <v>73474328</v>
      </c>
      <c r="I192" s="65">
        <v>75617727</v>
      </c>
      <c r="J192" s="65">
        <v>72409339</v>
      </c>
      <c r="K192" s="65">
        <v>70994625</v>
      </c>
      <c r="L192" s="65">
        <v>71931051</v>
      </c>
      <c r="M192" s="65">
        <v>71560465</v>
      </c>
      <c r="N192" s="65">
        <v>76692805</v>
      </c>
      <c r="O192" s="65">
        <v>74513752</v>
      </c>
      <c r="P192" s="65">
        <v>91410048</v>
      </c>
      <c r="Q192" s="65">
        <v>102569285</v>
      </c>
      <c r="R192" s="65">
        <v>132701250</v>
      </c>
      <c r="S192" s="65">
        <v>149355753</v>
      </c>
    </row>
    <row r="193" spans="1:19" ht="14.5" x14ac:dyDescent="0.35">
      <c r="A193" t="str">
        <f t="shared" si="8"/>
        <v>Wien19</v>
      </c>
      <c r="B193">
        <v>193</v>
      </c>
      <c r="C193" s="64" t="s">
        <v>33</v>
      </c>
      <c r="D193" s="64" t="s">
        <v>59</v>
      </c>
      <c r="E193" s="65">
        <v>112650988</v>
      </c>
      <c r="F193" s="65">
        <v>126992483</v>
      </c>
      <c r="G193" s="65">
        <v>133499251</v>
      </c>
      <c r="H193" s="65">
        <v>151499877</v>
      </c>
      <c r="I193" s="65">
        <v>142912694</v>
      </c>
      <c r="J193" s="65">
        <v>152560189</v>
      </c>
      <c r="K193" s="65">
        <v>175903403</v>
      </c>
      <c r="L193" s="65">
        <v>209560852</v>
      </c>
      <c r="M193" s="65">
        <v>224879290</v>
      </c>
      <c r="N193" s="65">
        <v>245937140</v>
      </c>
      <c r="O193" s="65">
        <v>252522461</v>
      </c>
      <c r="P193" s="65">
        <v>259054120</v>
      </c>
      <c r="Q193" s="65">
        <v>281472820</v>
      </c>
      <c r="R193" s="65">
        <v>289167472</v>
      </c>
      <c r="S193" s="65">
        <v>305514520</v>
      </c>
    </row>
    <row r="194" spans="1:19" ht="14.5" x14ac:dyDescent="0.35">
      <c r="A194" t="str">
        <f t="shared" si="8"/>
        <v>Österreich19</v>
      </c>
      <c r="B194">
        <v>194</v>
      </c>
      <c r="C194" s="64" t="s">
        <v>34</v>
      </c>
      <c r="D194" s="64" t="s">
        <v>59</v>
      </c>
      <c r="E194" s="65">
        <v>661087403</v>
      </c>
      <c r="F194" s="65">
        <v>717823960</v>
      </c>
      <c r="G194" s="65">
        <v>762579800</v>
      </c>
      <c r="H194" s="65">
        <v>788214203</v>
      </c>
      <c r="I194" s="65">
        <v>838040981</v>
      </c>
      <c r="J194" s="65">
        <v>866618707</v>
      </c>
      <c r="K194" s="65">
        <v>897420099</v>
      </c>
      <c r="L194" s="65">
        <v>974782516</v>
      </c>
      <c r="M194" s="65">
        <v>980614290</v>
      </c>
      <c r="N194" s="65">
        <v>1071182192</v>
      </c>
      <c r="O194" s="65">
        <v>1066135450</v>
      </c>
      <c r="P194" s="65">
        <v>1137003807</v>
      </c>
      <c r="Q194" s="65">
        <v>1328932971</v>
      </c>
      <c r="R194" s="65">
        <v>1599396423</v>
      </c>
      <c r="S194" s="65">
        <v>1778536446</v>
      </c>
    </row>
    <row r="195" spans="1:19" ht="14.5" x14ac:dyDescent="0.35">
      <c r="A195" t="str">
        <f t="shared" si="8"/>
        <v>Burgenland20</v>
      </c>
      <c r="B195">
        <v>195</v>
      </c>
      <c r="C195" s="64" t="s">
        <v>25</v>
      </c>
      <c r="D195" s="64" t="s">
        <v>60</v>
      </c>
      <c r="E195" s="65">
        <v>7838984</v>
      </c>
      <c r="F195" s="65">
        <v>8970726</v>
      </c>
      <c r="G195" s="65">
        <v>9787912</v>
      </c>
      <c r="H195" s="65">
        <v>11138979</v>
      </c>
      <c r="I195" s="65">
        <v>15256552</v>
      </c>
      <c r="J195" s="65">
        <v>16212343</v>
      </c>
      <c r="K195" s="65">
        <v>17802196</v>
      </c>
      <c r="L195" s="65">
        <v>17324767</v>
      </c>
      <c r="M195" s="65">
        <v>17180012</v>
      </c>
      <c r="N195" s="65">
        <v>17781070</v>
      </c>
      <c r="O195" s="65">
        <v>17122284</v>
      </c>
      <c r="P195" s="65">
        <v>21996924</v>
      </c>
      <c r="Q195" s="65">
        <v>25755617</v>
      </c>
      <c r="R195" s="65">
        <v>29503479</v>
      </c>
      <c r="S195" s="65">
        <v>30248795</v>
      </c>
    </row>
    <row r="196" spans="1:19" ht="14.5" x14ac:dyDescent="0.35">
      <c r="A196" t="str">
        <f t="shared" si="8"/>
        <v>Kärnten20</v>
      </c>
      <c r="B196">
        <v>196</v>
      </c>
      <c r="C196" s="64" t="s">
        <v>26</v>
      </c>
      <c r="D196" s="64" t="s">
        <v>60</v>
      </c>
      <c r="E196" s="65">
        <v>27184535</v>
      </c>
      <c r="F196" s="65">
        <v>27757330</v>
      </c>
      <c r="G196" s="65">
        <v>32640246</v>
      </c>
      <c r="H196" s="65">
        <v>39594198</v>
      </c>
      <c r="I196" s="65">
        <v>26295204</v>
      </c>
      <c r="J196" s="65">
        <v>27360398</v>
      </c>
      <c r="K196" s="65">
        <v>27911484</v>
      </c>
      <c r="L196" s="65">
        <v>33152616</v>
      </c>
      <c r="M196" s="65">
        <v>32498431</v>
      </c>
      <c r="N196" s="65">
        <v>33467007</v>
      </c>
      <c r="O196" s="65">
        <v>29882211</v>
      </c>
      <c r="P196" s="65">
        <v>30403429</v>
      </c>
      <c r="Q196" s="65">
        <v>32992347</v>
      </c>
      <c r="R196" s="65">
        <v>46473958</v>
      </c>
      <c r="S196" s="65">
        <v>52384045</v>
      </c>
    </row>
    <row r="197" spans="1:19" ht="14.5" x14ac:dyDescent="0.35">
      <c r="A197" t="str">
        <f t="shared" si="8"/>
        <v>Niederösterreich20</v>
      </c>
      <c r="B197">
        <v>197</v>
      </c>
      <c r="C197" s="64" t="s">
        <v>27</v>
      </c>
      <c r="D197" s="64" t="s">
        <v>60</v>
      </c>
      <c r="E197" s="65">
        <v>130674237</v>
      </c>
      <c r="F197" s="65">
        <v>143496785</v>
      </c>
      <c r="G197" s="65">
        <v>197093867</v>
      </c>
      <c r="H197" s="65">
        <v>164468234</v>
      </c>
      <c r="I197" s="65">
        <v>161717173</v>
      </c>
      <c r="J197" s="65">
        <v>165939976</v>
      </c>
      <c r="K197" s="65">
        <v>162277741</v>
      </c>
      <c r="L197" s="65">
        <v>173993013</v>
      </c>
      <c r="M197" s="65">
        <v>181898981</v>
      </c>
      <c r="N197" s="65">
        <v>156451351</v>
      </c>
      <c r="O197" s="65">
        <v>149105468</v>
      </c>
      <c r="P197" s="65">
        <v>166817118</v>
      </c>
      <c r="Q197" s="65">
        <v>203090414</v>
      </c>
      <c r="R197" s="65">
        <v>218630502</v>
      </c>
      <c r="S197" s="65">
        <v>283439872</v>
      </c>
    </row>
    <row r="198" spans="1:19" ht="14.5" x14ac:dyDescent="0.35">
      <c r="A198" t="str">
        <f t="shared" si="8"/>
        <v>Oberösterreich20</v>
      </c>
      <c r="B198">
        <v>198</v>
      </c>
      <c r="C198" s="64" t="s">
        <v>28</v>
      </c>
      <c r="D198" s="64" t="s">
        <v>60</v>
      </c>
      <c r="E198" s="65">
        <v>103600780</v>
      </c>
      <c r="F198" s="65">
        <v>114870216</v>
      </c>
      <c r="G198" s="65">
        <v>121265891</v>
      </c>
      <c r="H198" s="65">
        <v>120305225</v>
      </c>
      <c r="I198" s="65">
        <v>136855704</v>
      </c>
      <c r="J198" s="65">
        <v>145941728</v>
      </c>
      <c r="K198" s="65">
        <v>149336798</v>
      </c>
      <c r="L198" s="65">
        <v>156210094</v>
      </c>
      <c r="M198" s="65">
        <v>158196078</v>
      </c>
      <c r="N198" s="65">
        <v>163630460</v>
      </c>
      <c r="O198" s="65">
        <v>227273222</v>
      </c>
      <c r="P198" s="65">
        <v>239825309</v>
      </c>
      <c r="Q198" s="65">
        <v>272121039</v>
      </c>
      <c r="R198" s="65">
        <v>309974544</v>
      </c>
      <c r="S198" s="65">
        <v>319157932</v>
      </c>
    </row>
    <row r="199" spans="1:19" ht="14.5" x14ac:dyDescent="0.35">
      <c r="A199" t="str">
        <f t="shared" si="8"/>
        <v>Salzburg20</v>
      </c>
      <c r="B199">
        <v>199</v>
      </c>
      <c r="C199" s="64" t="s">
        <v>29</v>
      </c>
      <c r="D199" s="64" t="s">
        <v>60</v>
      </c>
      <c r="E199" s="65">
        <v>17767889</v>
      </c>
      <c r="F199" s="65">
        <v>23491186</v>
      </c>
      <c r="G199" s="65">
        <v>24309725</v>
      </c>
      <c r="H199" s="65">
        <v>28649768</v>
      </c>
      <c r="I199" s="65">
        <v>32578317</v>
      </c>
      <c r="J199" s="65">
        <v>39530098</v>
      </c>
      <c r="K199" s="65">
        <v>38966996</v>
      </c>
      <c r="L199" s="65">
        <v>49112476</v>
      </c>
      <c r="M199" s="65">
        <v>45616461</v>
      </c>
      <c r="N199" s="65">
        <v>44986582</v>
      </c>
      <c r="O199" s="65">
        <v>46794096</v>
      </c>
      <c r="P199" s="65">
        <v>50720038</v>
      </c>
      <c r="Q199" s="65">
        <v>49939264</v>
      </c>
      <c r="R199" s="65">
        <v>68949810</v>
      </c>
      <c r="S199" s="65">
        <v>86186802</v>
      </c>
    </row>
    <row r="200" spans="1:19" ht="14.5" x14ac:dyDescent="0.35">
      <c r="A200" t="str">
        <f t="shared" ref="A200:A263" si="9">C200&amp;D200</f>
        <v>Steiermark20</v>
      </c>
      <c r="B200">
        <v>200</v>
      </c>
      <c r="C200" s="64" t="s">
        <v>30</v>
      </c>
      <c r="D200" s="64" t="s">
        <v>60</v>
      </c>
      <c r="E200" s="65">
        <v>48611910</v>
      </c>
      <c r="F200" s="65">
        <v>55631573</v>
      </c>
      <c r="G200" s="65">
        <v>62931588</v>
      </c>
      <c r="H200" s="65">
        <v>55039958</v>
      </c>
      <c r="I200" s="65">
        <v>52252544</v>
      </c>
      <c r="J200" s="65">
        <v>60609624</v>
      </c>
      <c r="K200" s="65">
        <v>60519122</v>
      </c>
      <c r="L200" s="65">
        <v>75123712</v>
      </c>
      <c r="M200" s="65">
        <v>72868752</v>
      </c>
      <c r="N200" s="65">
        <v>75915026</v>
      </c>
      <c r="O200" s="65">
        <v>68525859</v>
      </c>
      <c r="P200" s="65">
        <v>87810750</v>
      </c>
      <c r="Q200" s="65">
        <v>109642819</v>
      </c>
      <c r="R200" s="65">
        <v>116429941</v>
      </c>
      <c r="S200" s="65">
        <v>138967958</v>
      </c>
    </row>
    <row r="201" spans="1:19" ht="14.5" x14ac:dyDescent="0.35">
      <c r="A201" t="str">
        <f t="shared" si="9"/>
        <v>Tirol20</v>
      </c>
      <c r="B201">
        <v>201</v>
      </c>
      <c r="C201" s="64" t="s">
        <v>31</v>
      </c>
      <c r="D201" s="64" t="s">
        <v>60</v>
      </c>
      <c r="E201" s="65">
        <v>29958729</v>
      </c>
      <c r="F201" s="65">
        <v>37039468</v>
      </c>
      <c r="G201" s="65">
        <v>37792651</v>
      </c>
      <c r="H201" s="65">
        <v>40759483</v>
      </c>
      <c r="I201" s="65">
        <v>44201671</v>
      </c>
      <c r="J201" s="65">
        <v>50272071</v>
      </c>
      <c r="K201" s="65">
        <v>51467575</v>
      </c>
      <c r="L201" s="65">
        <v>53354761</v>
      </c>
      <c r="M201" s="65">
        <v>48875074</v>
      </c>
      <c r="N201" s="65">
        <v>47196386</v>
      </c>
      <c r="O201" s="65">
        <v>40284547</v>
      </c>
      <c r="P201" s="65">
        <v>41021749</v>
      </c>
      <c r="Q201" s="65">
        <v>49156233</v>
      </c>
      <c r="R201" s="65">
        <v>58791862</v>
      </c>
      <c r="S201" s="65">
        <v>67676462</v>
      </c>
    </row>
    <row r="202" spans="1:19" ht="14.5" x14ac:dyDescent="0.35">
      <c r="A202" t="str">
        <f t="shared" si="9"/>
        <v>Vorarlberg20</v>
      </c>
      <c r="B202">
        <v>202</v>
      </c>
      <c r="C202" s="64" t="s">
        <v>32</v>
      </c>
      <c r="D202" s="64" t="s">
        <v>60</v>
      </c>
      <c r="E202" s="65">
        <v>99067408</v>
      </c>
      <c r="F202" s="65">
        <v>102653784</v>
      </c>
      <c r="G202" s="65">
        <v>122684446</v>
      </c>
      <c r="H202" s="65">
        <v>121926692</v>
      </c>
      <c r="I202" s="65">
        <v>126367828</v>
      </c>
      <c r="J202" s="65">
        <v>148641790</v>
      </c>
      <c r="K202" s="65">
        <v>131654125</v>
      </c>
      <c r="L202" s="65">
        <v>128117294</v>
      </c>
      <c r="M202" s="65">
        <v>126382275</v>
      </c>
      <c r="N202" s="65">
        <v>114090672</v>
      </c>
      <c r="O202" s="65">
        <v>113148691</v>
      </c>
      <c r="P202" s="65">
        <v>113574211</v>
      </c>
      <c r="Q202" s="65">
        <v>139990614</v>
      </c>
      <c r="R202" s="65">
        <v>134395339</v>
      </c>
      <c r="S202" s="65">
        <v>154866110</v>
      </c>
    </row>
    <row r="203" spans="1:19" ht="14.5" x14ac:dyDescent="0.35">
      <c r="A203" t="str">
        <f t="shared" si="9"/>
        <v>Wien20</v>
      </c>
      <c r="B203">
        <v>203</v>
      </c>
      <c r="C203" s="64" t="s">
        <v>33</v>
      </c>
      <c r="D203" s="64" t="s">
        <v>60</v>
      </c>
      <c r="E203" s="65">
        <v>82672242</v>
      </c>
      <c r="F203" s="65">
        <v>91831550</v>
      </c>
      <c r="G203" s="65">
        <v>97561811</v>
      </c>
      <c r="H203" s="65">
        <v>97670021</v>
      </c>
      <c r="I203" s="65">
        <v>93671107</v>
      </c>
      <c r="J203" s="65">
        <v>109963386</v>
      </c>
      <c r="K203" s="65">
        <v>98034900</v>
      </c>
      <c r="L203" s="65">
        <v>108517921</v>
      </c>
      <c r="M203" s="65">
        <v>110676252</v>
      </c>
      <c r="N203" s="65">
        <v>118343353</v>
      </c>
      <c r="O203" s="65">
        <v>124822554</v>
      </c>
      <c r="P203" s="65">
        <v>142897900</v>
      </c>
      <c r="Q203" s="65">
        <v>159650223</v>
      </c>
      <c r="R203" s="65">
        <v>184277062</v>
      </c>
      <c r="S203" s="65">
        <v>225708120</v>
      </c>
    </row>
    <row r="204" spans="1:19" ht="14.5" x14ac:dyDescent="0.35">
      <c r="A204" t="str">
        <f t="shared" si="9"/>
        <v>Österreich20</v>
      </c>
      <c r="B204">
        <v>204</v>
      </c>
      <c r="C204" s="64" t="s">
        <v>34</v>
      </c>
      <c r="D204" s="64" t="s">
        <v>60</v>
      </c>
      <c r="E204" s="65">
        <v>547376714</v>
      </c>
      <c r="F204" s="65">
        <v>605742618</v>
      </c>
      <c r="G204" s="65">
        <v>706068137</v>
      </c>
      <c r="H204" s="65">
        <v>679552558</v>
      </c>
      <c r="I204" s="65">
        <v>689196100</v>
      </c>
      <c r="J204" s="65">
        <v>764471414</v>
      </c>
      <c r="K204" s="65">
        <v>737970937</v>
      </c>
      <c r="L204" s="65">
        <v>794906654</v>
      </c>
      <c r="M204" s="65">
        <v>794192316</v>
      </c>
      <c r="N204" s="65">
        <v>771861907</v>
      </c>
      <c r="O204" s="65">
        <v>816958932</v>
      </c>
      <c r="P204" s="65">
        <v>895067428</v>
      </c>
      <c r="Q204" s="65">
        <v>1042338570</v>
      </c>
      <c r="R204" s="65">
        <v>1167426497</v>
      </c>
      <c r="S204" s="65">
        <v>1358636096</v>
      </c>
    </row>
    <row r="205" spans="1:19" ht="14.5" x14ac:dyDescent="0.35">
      <c r="A205" t="str">
        <f t="shared" si="9"/>
        <v>Burgenland21</v>
      </c>
      <c r="B205">
        <v>205</v>
      </c>
      <c r="C205" s="64" t="s">
        <v>25</v>
      </c>
      <c r="D205" s="64" t="s">
        <v>61</v>
      </c>
      <c r="E205" s="65">
        <v>5935441</v>
      </c>
      <c r="F205" s="65">
        <v>6791598</v>
      </c>
      <c r="G205" s="65">
        <v>9369828</v>
      </c>
      <c r="H205" s="65">
        <v>12503712</v>
      </c>
      <c r="I205" s="65">
        <v>11935437</v>
      </c>
      <c r="J205" s="65">
        <v>21607599</v>
      </c>
      <c r="K205" s="65">
        <v>66558948</v>
      </c>
      <c r="L205" s="65">
        <v>46586722</v>
      </c>
      <c r="M205" s="65">
        <v>19157474</v>
      </c>
      <c r="N205" s="65">
        <v>42433588</v>
      </c>
      <c r="O205" s="65">
        <v>47341089</v>
      </c>
      <c r="P205" s="65">
        <v>19322169</v>
      </c>
      <c r="Q205" s="65">
        <v>24810697</v>
      </c>
      <c r="R205" s="65">
        <v>22365087</v>
      </c>
      <c r="S205" s="65">
        <v>28928599</v>
      </c>
    </row>
    <row r="206" spans="1:19" ht="14.5" x14ac:dyDescent="0.35">
      <c r="A206" t="str">
        <f t="shared" si="9"/>
        <v>Kärnten21</v>
      </c>
      <c r="B206">
        <v>206</v>
      </c>
      <c r="C206" s="64" t="s">
        <v>26</v>
      </c>
      <c r="D206" s="64" t="s">
        <v>61</v>
      </c>
      <c r="E206" s="65">
        <v>19884188</v>
      </c>
      <c r="F206" s="65">
        <v>22944479</v>
      </c>
      <c r="G206" s="65">
        <v>26638097</v>
      </c>
      <c r="H206" s="65">
        <v>29711451</v>
      </c>
      <c r="I206" s="65">
        <v>21221603</v>
      </c>
      <c r="J206" s="65">
        <v>21742680</v>
      </c>
      <c r="K206" s="65">
        <v>24161117</v>
      </c>
      <c r="L206" s="65">
        <v>28344558</v>
      </c>
      <c r="M206" s="65">
        <v>30363712</v>
      </c>
      <c r="N206" s="65">
        <v>29846720</v>
      </c>
      <c r="O206" s="65">
        <v>25809042</v>
      </c>
      <c r="P206" s="65">
        <v>32669563</v>
      </c>
      <c r="Q206" s="65">
        <v>31628858</v>
      </c>
      <c r="R206" s="65">
        <v>36819664</v>
      </c>
      <c r="S206" s="65">
        <v>47844223</v>
      </c>
    </row>
    <row r="207" spans="1:19" ht="14.5" x14ac:dyDescent="0.35">
      <c r="A207" t="str">
        <f t="shared" si="9"/>
        <v>Niederösterreich21</v>
      </c>
      <c r="B207">
        <v>207</v>
      </c>
      <c r="C207" s="64" t="s">
        <v>27</v>
      </c>
      <c r="D207" s="64" t="s">
        <v>61</v>
      </c>
      <c r="E207" s="65">
        <v>86154994</v>
      </c>
      <c r="F207" s="65">
        <v>86446535</v>
      </c>
      <c r="G207" s="65">
        <v>97104968</v>
      </c>
      <c r="H207" s="65">
        <v>102876038</v>
      </c>
      <c r="I207" s="65">
        <v>105960444</v>
      </c>
      <c r="J207" s="65">
        <v>105555226</v>
      </c>
      <c r="K207" s="65">
        <v>116300200</v>
      </c>
      <c r="L207" s="65">
        <v>123675275</v>
      </c>
      <c r="M207" s="65">
        <v>134574316</v>
      </c>
      <c r="N207" s="65">
        <v>143545482</v>
      </c>
      <c r="O207" s="65">
        <v>128986016</v>
      </c>
      <c r="P207" s="65">
        <v>146702153</v>
      </c>
      <c r="Q207" s="65">
        <v>171395837</v>
      </c>
      <c r="R207" s="65">
        <v>241567943</v>
      </c>
      <c r="S207" s="65">
        <v>303262347</v>
      </c>
    </row>
    <row r="208" spans="1:19" ht="14.5" x14ac:dyDescent="0.35">
      <c r="A208" t="str">
        <f t="shared" si="9"/>
        <v>Oberösterreich21</v>
      </c>
      <c r="B208">
        <v>208</v>
      </c>
      <c r="C208" s="64" t="s">
        <v>28</v>
      </c>
      <c r="D208" s="64" t="s">
        <v>61</v>
      </c>
      <c r="E208" s="65">
        <v>73162830</v>
      </c>
      <c r="F208" s="65">
        <v>110421131</v>
      </c>
      <c r="G208" s="65">
        <v>111985988</v>
      </c>
      <c r="H208" s="65">
        <v>96352147</v>
      </c>
      <c r="I208" s="65">
        <v>133975206</v>
      </c>
      <c r="J208" s="65">
        <v>122968665</v>
      </c>
      <c r="K208" s="65">
        <v>127755398</v>
      </c>
      <c r="L208" s="65">
        <v>131809836</v>
      </c>
      <c r="M208" s="65">
        <v>105085602</v>
      </c>
      <c r="N208" s="65">
        <v>104038958</v>
      </c>
      <c r="O208" s="65">
        <v>132820607</v>
      </c>
      <c r="P208" s="65">
        <v>143273017</v>
      </c>
      <c r="Q208" s="65">
        <v>180135290</v>
      </c>
      <c r="R208" s="65">
        <v>187674472</v>
      </c>
      <c r="S208" s="65">
        <v>218741456</v>
      </c>
    </row>
    <row r="209" spans="1:19" ht="14.5" x14ac:dyDescent="0.35">
      <c r="A209" t="str">
        <f t="shared" si="9"/>
        <v>Salzburg21</v>
      </c>
      <c r="B209">
        <v>209</v>
      </c>
      <c r="C209" s="64" t="s">
        <v>29</v>
      </c>
      <c r="D209" s="64" t="s">
        <v>61</v>
      </c>
      <c r="E209" s="65">
        <v>80896275</v>
      </c>
      <c r="F209" s="65">
        <v>77401141</v>
      </c>
      <c r="G209" s="65">
        <v>71538509</v>
      </c>
      <c r="H209" s="65">
        <v>60514649</v>
      </c>
      <c r="I209" s="65">
        <v>59284778</v>
      </c>
      <c r="J209" s="65">
        <v>58116064</v>
      </c>
      <c r="K209" s="65">
        <v>54759540</v>
      </c>
      <c r="L209" s="65">
        <v>59199638</v>
      </c>
      <c r="M209" s="65">
        <v>64393905</v>
      </c>
      <c r="N209" s="65">
        <v>66886500</v>
      </c>
      <c r="O209" s="65">
        <v>65564954</v>
      </c>
      <c r="P209" s="65">
        <v>81413183</v>
      </c>
      <c r="Q209" s="65">
        <v>94326763</v>
      </c>
      <c r="R209" s="65">
        <v>114239692</v>
      </c>
      <c r="S209" s="65">
        <v>133446205</v>
      </c>
    </row>
    <row r="210" spans="1:19" ht="14.5" x14ac:dyDescent="0.35">
      <c r="A210" t="str">
        <f t="shared" si="9"/>
        <v>Steiermark21</v>
      </c>
      <c r="B210">
        <v>210</v>
      </c>
      <c r="C210" s="64" t="s">
        <v>30</v>
      </c>
      <c r="D210" s="64" t="s">
        <v>61</v>
      </c>
      <c r="E210" s="65">
        <v>30705486</v>
      </c>
      <c r="F210" s="65">
        <v>37100901</v>
      </c>
      <c r="G210" s="65">
        <v>46051140</v>
      </c>
      <c r="H210" s="65">
        <v>49753028</v>
      </c>
      <c r="I210" s="65">
        <v>52803818</v>
      </c>
      <c r="J210" s="65">
        <v>56153470</v>
      </c>
      <c r="K210" s="65">
        <v>61702018</v>
      </c>
      <c r="L210" s="65">
        <v>77824409</v>
      </c>
      <c r="M210" s="65">
        <v>89251957</v>
      </c>
      <c r="N210" s="65">
        <v>82171006</v>
      </c>
      <c r="O210" s="65">
        <v>81875309</v>
      </c>
      <c r="P210" s="65">
        <v>96847387</v>
      </c>
      <c r="Q210" s="65">
        <v>92821756</v>
      </c>
      <c r="R210" s="65">
        <v>95964736</v>
      </c>
      <c r="S210" s="65">
        <v>139500411</v>
      </c>
    </row>
    <row r="211" spans="1:19" ht="14.5" x14ac:dyDescent="0.35">
      <c r="A211" t="str">
        <f t="shared" si="9"/>
        <v>Tirol21</v>
      </c>
      <c r="B211">
        <v>211</v>
      </c>
      <c r="C211" s="64" t="s">
        <v>31</v>
      </c>
      <c r="D211" s="64" t="s">
        <v>61</v>
      </c>
      <c r="E211" s="65">
        <v>47146863</v>
      </c>
      <c r="F211" s="65">
        <v>48916477</v>
      </c>
      <c r="G211" s="65">
        <v>54485302</v>
      </c>
      <c r="H211" s="65">
        <v>56554845</v>
      </c>
      <c r="I211" s="65">
        <v>59403425</v>
      </c>
      <c r="J211" s="65">
        <v>64705844</v>
      </c>
      <c r="K211" s="65">
        <v>66463395</v>
      </c>
      <c r="L211" s="65">
        <v>59660123</v>
      </c>
      <c r="M211" s="65">
        <v>61721911</v>
      </c>
      <c r="N211" s="65">
        <v>62519116</v>
      </c>
      <c r="O211" s="65">
        <v>61830542</v>
      </c>
      <c r="P211" s="65">
        <v>64130589</v>
      </c>
      <c r="Q211" s="65">
        <v>76472806</v>
      </c>
      <c r="R211" s="65">
        <v>78981253</v>
      </c>
      <c r="S211" s="65">
        <v>101917314</v>
      </c>
    </row>
    <row r="212" spans="1:19" ht="14.5" x14ac:dyDescent="0.35">
      <c r="A212" t="str">
        <f t="shared" si="9"/>
        <v>Vorarlberg21</v>
      </c>
      <c r="B212">
        <v>212</v>
      </c>
      <c r="C212" s="64" t="s">
        <v>32</v>
      </c>
      <c r="D212" s="64" t="s">
        <v>61</v>
      </c>
      <c r="E212" s="65">
        <v>38115534</v>
      </c>
      <c r="F212" s="65">
        <v>30711043</v>
      </c>
      <c r="G212" s="65">
        <v>29945468</v>
      </c>
      <c r="H212" s="65">
        <v>30989234</v>
      </c>
      <c r="I212" s="65">
        <v>32138549</v>
      </c>
      <c r="J212" s="65">
        <v>33503762</v>
      </c>
      <c r="K212" s="65">
        <v>34483946</v>
      </c>
      <c r="L212" s="65">
        <v>37196889</v>
      </c>
      <c r="M212" s="65">
        <v>41622203</v>
      </c>
      <c r="N212" s="65">
        <v>37235410</v>
      </c>
      <c r="O212" s="65">
        <v>38862166</v>
      </c>
      <c r="P212" s="65">
        <v>41741092</v>
      </c>
      <c r="Q212" s="65">
        <v>51375964</v>
      </c>
      <c r="R212" s="65">
        <v>57083506</v>
      </c>
      <c r="S212" s="65">
        <v>67272888</v>
      </c>
    </row>
    <row r="213" spans="1:19" ht="14.5" x14ac:dyDescent="0.35">
      <c r="A213" t="str">
        <f t="shared" si="9"/>
        <v>Wien21</v>
      </c>
      <c r="B213">
        <v>213</v>
      </c>
      <c r="C213" s="64" t="s">
        <v>33</v>
      </c>
      <c r="D213" s="64" t="s">
        <v>61</v>
      </c>
      <c r="E213" s="65">
        <v>171298001</v>
      </c>
      <c r="F213" s="65">
        <v>187901377</v>
      </c>
      <c r="G213" s="65">
        <v>211646004</v>
      </c>
      <c r="H213" s="65">
        <v>240379554</v>
      </c>
      <c r="I213" s="65">
        <v>194918409</v>
      </c>
      <c r="J213" s="65">
        <v>194799880</v>
      </c>
      <c r="K213" s="65">
        <v>202052599</v>
      </c>
      <c r="L213" s="65">
        <v>215522410</v>
      </c>
      <c r="M213" s="65">
        <v>251341545</v>
      </c>
      <c r="N213" s="65">
        <v>265894080</v>
      </c>
      <c r="O213" s="65">
        <v>259179188</v>
      </c>
      <c r="P213" s="65">
        <v>281318860</v>
      </c>
      <c r="Q213" s="65">
        <v>281689837</v>
      </c>
      <c r="R213" s="65">
        <v>290010898</v>
      </c>
      <c r="S213" s="65">
        <v>322269437</v>
      </c>
    </row>
    <row r="214" spans="1:19" ht="14.5" x14ac:dyDescent="0.35">
      <c r="A214" t="str">
        <f t="shared" si="9"/>
        <v>Österreich21</v>
      </c>
      <c r="B214">
        <v>214</v>
      </c>
      <c r="C214" s="64" t="s">
        <v>34</v>
      </c>
      <c r="D214" s="64" t="s">
        <v>61</v>
      </c>
      <c r="E214" s="65">
        <v>553299612</v>
      </c>
      <c r="F214" s="65">
        <v>608634682</v>
      </c>
      <c r="G214" s="65">
        <v>658765304</v>
      </c>
      <c r="H214" s="65">
        <v>679634658</v>
      </c>
      <c r="I214" s="65">
        <v>671641669</v>
      </c>
      <c r="J214" s="65">
        <v>679153190</v>
      </c>
      <c r="K214" s="65">
        <v>754237161</v>
      </c>
      <c r="L214" s="65">
        <v>779819860</v>
      </c>
      <c r="M214" s="65">
        <v>797512625</v>
      </c>
      <c r="N214" s="65">
        <v>834570860</v>
      </c>
      <c r="O214" s="65">
        <v>842268913</v>
      </c>
      <c r="P214" s="65">
        <v>907418013</v>
      </c>
      <c r="Q214" s="65">
        <v>1004657808</v>
      </c>
      <c r="R214" s="65">
        <v>1124707251</v>
      </c>
      <c r="S214" s="65">
        <v>1363182880</v>
      </c>
    </row>
    <row r="215" spans="1:19" ht="14.5" x14ac:dyDescent="0.35">
      <c r="A215" t="str">
        <f t="shared" si="9"/>
        <v>Burgenland22</v>
      </c>
      <c r="B215">
        <v>215</v>
      </c>
      <c r="C215" s="64" t="s">
        <v>25</v>
      </c>
      <c r="D215" s="64" t="s">
        <v>62</v>
      </c>
      <c r="E215" s="65">
        <v>8033470</v>
      </c>
      <c r="F215" s="65">
        <v>8595871</v>
      </c>
      <c r="G215" s="65">
        <v>10166996</v>
      </c>
      <c r="H215" s="65">
        <v>11829743</v>
      </c>
      <c r="I215" s="65">
        <v>12976154</v>
      </c>
      <c r="J215" s="65">
        <v>17581270</v>
      </c>
      <c r="K215" s="65">
        <v>43051738</v>
      </c>
      <c r="L215" s="65">
        <v>39709007</v>
      </c>
      <c r="M215" s="65">
        <v>48468035</v>
      </c>
      <c r="N215" s="65">
        <v>51231131</v>
      </c>
      <c r="O215" s="65">
        <v>42337413</v>
      </c>
      <c r="P215" s="65">
        <v>40254916</v>
      </c>
      <c r="Q215" s="65">
        <v>46650493</v>
      </c>
      <c r="R215" s="65">
        <v>45850950</v>
      </c>
      <c r="S215" s="65">
        <v>42706387</v>
      </c>
    </row>
    <row r="216" spans="1:19" ht="14.5" x14ac:dyDescent="0.35">
      <c r="A216" t="str">
        <f t="shared" si="9"/>
        <v>Kärnten22</v>
      </c>
      <c r="B216">
        <v>216</v>
      </c>
      <c r="C216" s="64" t="s">
        <v>26</v>
      </c>
      <c r="D216" s="64" t="s">
        <v>62</v>
      </c>
      <c r="E216" s="65">
        <v>23916730</v>
      </c>
      <c r="F216" s="65">
        <v>26925775</v>
      </c>
      <c r="G216" s="65">
        <v>27439245</v>
      </c>
      <c r="H216" s="65">
        <v>23328544</v>
      </c>
      <c r="I216" s="65">
        <v>23533803</v>
      </c>
      <c r="J216" s="65">
        <v>22153818</v>
      </c>
      <c r="K216" s="65">
        <v>21040764</v>
      </c>
      <c r="L216" s="65">
        <v>20426126</v>
      </c>
      <c r="M216" s="65">
        <v>19843676</v>
      </c>
      <c r="N216" s="65">
        <v>25998003</v>
      </c>
      <c r="O216" s="65">
        <v>18773746</v>
      </c>
      <c r="P216" s="65">
        <v>21663844</v>
      </c>
      <c r="Q216" s="65">
        <v>22296746</v>
      </c>
      <c r="R216" s="65">
        <v>26843975</v>
      </c>
      <c r="S216" s="65">
        <v>27710067</v>
      </c>
    </row>
    <row r="217" spans="1:19" ht="14.5" x14ac:dyDescent="0.35">
      <c r="A217" t="str">
        <f t="shared" si="9"/>
        <v>Niederösterreich22</v>
      </c>
      <c r="B217">
        <v>217</v>
      </c>
      <c r="C217" s="64" t="s">
        <v>27</v>
      </c>
      <c r="D217" s="64" t="s">
        <v>62</v>
      </c>
      <c r="E217" s="65">
        <v>88824785</v>
      </c>
      <c r="F217" s="65">
        <v>121709713</v>
      </c>
      <c r="G217" s="65">
        <v>112841490</v>
      </c>
      <c r="H217" s="65">
        <v>112406589</v>
      </c>
      <c r="I217" s="65">
        <v>115434162</v>
      </c>
      <c r="J217" s="65">
        <v>113200138</v>
      </c>
      <c r="K217" s="65">
        <v>130547181</v>
      </c>
      <c r="L217" s="65">
        <v>120546028</v>
      </c>
      <c r="M217" s="65">
        <v>125259987</v>
      </c>
      <c r="N217" s="65">
        <v>127519465</v>
      </c>
      <c r="O217" s="65">
        <v>117715798</v>
      </c>
      <c r="P217" s="65">
        <v>126363344</v>
      </c>
      <c r="Q217" s="65">
        <v>133343999</v>
      </c>
      <c r="R217" s="65">
        <v>210117388</v>
      </c>
      <c r="S217" s="65">
        <v>230363981</v>
      </c>
    </row>
    <row r="218" spans="1:19" ht="14.5" x14ac:dyDescent="0.35">
      <c r="A218" t="str">
        <f t="shared" si="9"/>
        <v>Oberösterreich22</v>
      </c>
      <c r="B218">
        <v>218</v>
      </c>
      <c r="C218" s="64" t="s">
        <v>28</v>
      </c>
      <c r="D218" s="64" t="s">
        <v>62</v>
      </c>
      <c r="E218" s="65">
        <v>47356011</v>
      </c>
      <c r="F218" s="65">
        <v>56634603</v>
      </c>
      <c r="G218" s="65">
        <v>57338352</v>
      </c>
      <c r="H218" s="65">
        <v>57431513</v>
      </c>
      <c r="I218" s="65">
        <v>63670356</v>
      </c>
      <c r="J218" s="65">
        <v>60827019</v>
      </c>
      <c r="K218" s="65">
        <v>64090341</v>
      </c>
      <c r="L218" s="65">
        <v>65535128</v>
      </c>
      <c r="M218" s="65">
        <v>69941807</v>
      </c>
      <c r="N218" s="65">
        <v>73464802</v>
      </c>
      <c r="O218" s="65">
        <v>93239384</v>
      </c>
      <c r="P218" s="65">
        <v>100331264</v>
      </c>
      <c r="Q218" s="65">
        <v>111773424</v>
      </c>
      <c r="R218" s="65">
        <v>132452029</v>
      </c>
      <c r="S218" s="65">
        <v>136055545</v>
      </c>
    </row>
    <row r="219" spans="1:19" ht="14.5" x14ac:dyDescent="0.35">
      <c r="A219" t="str">
        <f t="shared" si="9"/>
        <v>Salzburg22</v>
      </c>
      <c r="B219">
        <v>219</v>
      </c>
      <c r="C219" s="64" t="s">
        <v>29</v>
      </c>
      <c r="D219" s="64" t="s">
        <v>62</v>
      </c>
      <c r="E219" s="65">
        <v>68196930</v>
      </c>
      <c r="F219" s="65">
        <v>72116662</v>
      </c>
      <c r="G219" s="65">
        <v>53993986</v>
      </c>
      <c r="H219" s="65">
        <v>58334635</v>
      </c>
      <c r="I219" s="65">
        <v>68803867</v>
      </c>
      <c r="J219" s="65">
        <v>77730667</v>
      </c>
      <c r="K219" s="65">
        <v>87321721</v>
      </c>
      <c r="L219" s="65">
        <v>80148236</v>
      </c>
      <c r="M219" s="65">
        <v>95840382</v>
      </c>
      <c r="N219" s="65">
        <v>141424643</v>
      </c>
      <c r="O219" s="65">
        <v>142918698</v>
      </c>
      <c r="P219" s="65">
        <v>179834070</v>
      </c>
      <c r="Q219" s="65">
        <v>141616143</v>
      </c>
      <c r="R219" s="65">
        <v>149165920</v>
      </c>
      <c r="S219" s="65">
        <v>226834685</v>
      </c>
    </row>
    <row r="220" spans="1:19" ht="14.5" x14ac:dyDescent="0.35">
      <c r="A220" t="str">
        <f t="shared" si="9"/>
        <v>Steiermark22</v>
      </c>
      <c r="B220">
        <v>220</v>
      </c>
      <c r="C220" s="64" t="s">
        <v>30</v>
      </c>
      <c r="D220" s="64" t="s">
        <v>62</v>
      </c>
      <c r="E220" s="65">
        <v>35109017</v>
      </c>
      <c r="F220" s="65">
        <v>37673983</v>
      </c>
      <c r="G220" s="65">
        <v>43626344</v>
      </c>
      <c r="H220" s="65">
        <v>48137979</v>
      </c>
      <c r="I220" s="65">
        <v>50395365</v>
      </c>
      <c r="J220" s="65">
        <v>54799967</v>
      </c>
      <c r="K220" s="65">
        <v>62035269</v>
      </c>
      <c r="L220" s="65">
        <v>65714450</v>
      </c>
      <c r="M220" s="65">
        <v>70828117</v>
      </c>
      <c r="N220" s="65">
        <v>68181881</v>
      </c>
      <c r="O220" s="65">
        <v>65150445</v>
      </c>
      <c r="P220" s="65">
        <v>79467208</v>
      </c>
      <c r="Q220" s="65">
        <v>89716009</v>
      </c>
      <c r="R220" s="65">
        <v>102702011</v>
      </c>
      <c r="S220" s="65">
        <v>104931491</v>
      </c>
    </row>
    <row r="221" spans="1:19" ht="14.5" x14ac:dyDescent="0.35">
      <c r="A221" t="str">
        <f t="shared" si="9"/>
        <v>Tirol22</v>
      </c>
      <c r="B221">
        <v>221</v>
      </c>
      <c r="C221" s="64" t="s">
        <v>31</v>
      </c>
      <c r="D221" s="64" t="s">
        <v>62</v>
      </c>
      <c r="E221" s="65">
        <v>51620133</v>
      </c>
      <c r="F221" s="65">
        <v>52765058</v>
      </c>
      <c r="G221" s="65">
        <v>57310944</v>
      </c>
      <c r="H221" s="65">
        <v>61407412</v>
      </c>
      <c r="I221" s="65">
        <v>66684062</v>
      </c>
      <c r="J221" s="65">
        <v>67575900</v>
      </c>
      <c r="K221" s="65">
        <v>75548012</v>
      </c>
      <c r="L221" s="65">
        <v>73831090</v>
      </c>
      <c r="M221" s="65">
        <v>78087283</v>
      </c>
      <c r="N221" s="65">
        <v>81938206</v>
      </c>
      <c r="O221" s="65">
        <v>71834279</v>
      </c>
      <c r="P221" s="65">
        <v>86172468</v>
      </c>
      <c r="Q221" s="65">
        <v>97011379</v>
      </c>
      <c r="R221" s="65">
        <v>103728921</v>
      </c>
      <c r="S221" s="65">
        <v>101776965</v>
      </c>
    </row>
    <row r="222" spans="1:19" ht="14.5" x14ac:dyDescent="0.35">
      <c r="A222" t="str">
        <f t="shared" si="9"/>
        <v>Vorarlberg22</v>
      </c>
      <c r="B222">
        <v>222</v>
      </c>
      <c r="C222" s="64" t="s">
        <v>32</v>
      </c>
      <c r="D222" s="64" t="s">
        <v>62</v>
      </c>
      <c r="E222" s="65">
        <v>23915160</v>
      </c>
      <c r="F222" s="65">
        <v>28025768</v>
      </c>
      <c r="G222" s="65">
        <v>28080316</v>
      </c>
      <c r="H222" s="65">
        <v>29085745</v>
      </c>
      <c r="I222" s="65">
        <v>31084693</v>
      </c>
      <c r="J222" s="65">
        <v>32198778</v>
      </c>
      <c r="K222" s="65">
        <v>32387288</v>
      </c>
      <c r="L222" s="65">
        <v>31017953</v>
      </c>
      <c r="M222" s="65">
        <v>33619688</v>
      </c>
      <c r="N222" s="65">
        <v>33578089</v>
      </c>
      <c r="O222" s="65">
        <v>31919877</v>
      </c>
      <c r="P222" s="65">
        <v>38105423</v>
      </c>
      <c r="Q222" s="65">
        <v>40321337</v>
      </c>
      <c r="R222" s="65">
        <v>46320585</v>
      </c>
      <c r="S222" s="65">
        <v>47697537</v>
      </c>
    </row>
    <row r="223" spans="1:19" ht="14.5" x14ac:dyDescent="0.35">
      <c r="A223" t="str">
        <f t="shared" si="9"/>
        <v>Wien22</v>
      </c>
      <c r="B223">
        <v>223</v>
      </c>
      <c r="C223" s="64" t="s">
        <v>33</v>
      </c>
      <c r="D223" s="64" t="s">
        <v>62</v>
      </c>
      <c r="E223" s="65">
        <v>158938292</v>
      </c>
      <c r="F223" s="65">
        <v>159489410</v>
      </c>
      <c r="G223" s="65">
        <v>194347910</v>
      </c>
      <c r="H223" s="65">
        <v>208665622</v>
      </c>
      <c r="I223" s="65">
        <v>204615579</v>
      </c>
      <c r="J223" s="65">
        <v>182998727</v>
      </c>
      <c r="K223" s="65">
        <v>199333722</v>
      </c>
      <c r="L223" s="65">
        <v>205179128</v>
      </c>
      <c r="M223" s="65">
        <v>216799460</v>
      </c>
      <c r="N223" s="65">
        <v>237681285</v>
      </c>
      <c r="O223" s="65">
        <v>218918415</v>
      </c>
      <c r="P223" s="65">
        <v>253596232</v>
      </c>
      <c r="Q223" s="65">
        <v>299231819</v>
      </c>
      <c r="R223" s="65">
        <v>337309439</v>
      </c>
      <c r="S223" s="65">
        <v>330205173</v>
      </c>
    </row>
    <row r="224" spans="1:19" ht="14.5" x14ac:dyDescent="0.35">
      <c r="A224" t="str">
        <f t="shared" si="9"/>
        <v>Österreich22</v>
      </c>
      <c r="B224">
        <v>224</v>
      </c>
      <c r="C224" s="64" t="s">
        <v>34</v>
      </c>
      <c r="D224" s="64" t="s">
        <v>62</v>
      </c>
      <c r="E224" s="65">
        <v>505910528</v>
      </c>
      <c r="F224" s="65">
        <v>563936843</v>
      </c>
      <c r="G224" s="65">
        <v>585145583</v>
      </c>
      <c r="H224" s="65">
        <v>610627782</v>
      </c>
      <c r="I224" s="65">
        <v>637198041</v>
      </c>
      <c r="J224" s="65">
        <v>629066284</v>
      </c>
      <c r="K224" s="65">
        <v>715356036</v>
      </c>
      <c r="L224" s="65">
        <v>702107146</v>
      </c>
      <c r="M224" s="65">
        <v>758688435</v>
      </c>
      <c r="N224" s="65">
        <v>841017505</v>
      </c>
      <c r="O224" s="65">
        <v>802808055</v>
      </c>
      <c r="P224" s="65">
        <v>925788769</v>
      </c>
      <c r="Q224" s="65">
        <v>981961349</v>
      </c>
      <c r="R224" s="65">
        <v>1154491218</v>
      </c>
      <c r="S224" s="65">
        <v>1248281831</v>
      </c>
    </row>
    <row r="225" spans="1:19" ht="14.5" x14ac:dyDescent="0.35">
      <c r="A225" t="str">
        <f t="shared" si="9"/>
        <v>Burgenland23</v>
      </c>
      <c r="B225">
        <v>225</v>
      </c>
      <c r="C225" s="64" t="s">
        <v>25</v>
      </c>
      <c r="D225" s="64" t="s">
        <v>63</v>
      </c>
      <c r="E225" s="65">
        <v>19779236</v>
      </c>
      <c r="F225" s="65">
        <v>22286462</v>
      </c>
      <c r="G225" s="65">
        <v>25204570</v>
      </c>
      <c r="H225" s="65">
        <v>28320064</v>
      </c>
      <c r="I225" s="65">
        <v>28055638</v>
      </c>
      <c r="J225" s="65">
        <v>24849030</v>
      </c>
      <c r="K225" s="65">
        <v>9662773</v>
      </c>
      <c r="L225" s="65">
        <v>12284420</v>
      </c>
      <c r="M225" s="65">
        <v>10070205</v>
      </c>
      <c r="N225" s="65">
        <v>10045794</v>
      </c>
      <c r="O225" s="65">
        <v>10110336</v>
      </c>
      <c r="P225" s="65">
        <v>7516354</v>
      </c>
      <c r="Q225" s="65">
        <v>10003977</v>
      </c>
      <c r="R225" s="65">
        <v>11579452</v>
      </c>
      <c r="S225" s="65">
        <v>14672431</v>
      </c>
    </row>
    <row r="226" spans="1:19" ht="14.5" x14ac:dyDescent="0.35">
      <c r="A226" t="str">
        <f t="shared" si="9"/>
        <v>Kärnten23</v>
      </c>
      <c r="B226">
        <v>226</v>
      </c>
      <c r="C226" s="64" t="s">
        <v>26</v>
      </c>
      <c r="D226" s="64" t="s">
        <v>63</v>
      </c>
      <c r="E226" s="65">
        <v>8327336</v>
      </c>
      <c r="F226" s="65">
        <v>10559617</v>
      </c>
      <c r="G226" s="65">
        <v>11256950</v>
      </c>
      <c r="H226" s="65">
        <v>12467569</v>
      </c>
      <c r="I226" s="65">
        <v>13334532</v>
      </c>
      <c r="J226" s="65">
        <v>16359747</v>
      </c>
      <c r="K226" s="65">
        <v>20491214</v>
      </c>
      <c r="L226" s="65">
        <v>23134352</v>
      </c>
      <c r="M226" s="65">
        <v>22537858</v>
      </c>
      <c r="N226" s="65">
        <v>23153295</v>
      </c>
      <c r="O226" s="65">
        <v>22206214</v>
      </c>
      <c r="P226" s="65">
        <v>25741363</v>
      </c>
      <c r="Q226" s="65">
        <v>28719768</v>
      </c>
      <c r="R226" s="65">
        <v>29150758</v>
      </c>
      <c r="S226" s="65">
        <v>32298894</v>
      </c>
    </row>
    <row r="227" spans="1:19" ht="14.5" x14ac:dyDescent="0.35">
      <c r="A227" t="str">
        <f t="shared" si="9"/>
        <v>Niederösterreich23</v>
      </c>
      <c r="B227">
        <v>227</v>
      </c>
      <c r="C227" s="64" t="s">
        <v>27</v>
      </c>
      <c r="D227" s="64" t="s">
        <v>63</v>
      </c>
      <c r="E227" s="65">
        <v>79047857</v>
      </c>
      <c r="F227" s="65">
        <v>84934231</v>
      </c>
      <c r="G227" s="65">
        <v>93081682</v>
      </c>
      <c r="H227" s="65">
        <v>106093251</v>
      </c>
      <c r="I227" s="65">
        <v>137699124</v>
      </c>
      <c r="J227" s="65">
        <v>154625431</v>
      </c>
      <c r="K227" s="65">
        <v>95070995</v>
      </c>
      <c r="L227" s="65">
        <v>115484646</v>
      </c>
      <c r="M227" s="65">
        <v>116943477</v>
      </c>
      <c r="N227" s="65">
        <v>121408579</v>
      </c>
      <c r="O227" s="65">
        <v>125690919</v>
      </c>
      <c r="P227" s="65">
        <v>122202189</v>
      </c>
      <c r="Q227" s="65">
        <v>217424899</v>
      </c>
      <c r="R227" s="65">
        <v>222976407</v>
      </c>
      <c r="S227" s="65">
        <v>249570695</v>
      </c>
    </row>
    <row r="228" spans="1:19" ht="14.5" x14ac:dyDescent="0.35">
      <c r="A228" t="str">
        <f t="shared" si="9"/>
        <v>Oberösterreich23</v>
      </c>
      <c r="B228">
        <v>228</v>
      </c>
      <c r="C228" s="64" t="s">
        <v>28</v>
      </c>
      <c r="D228" s="64" t="s">
        <v>63</v>
      </c>
      <c r="E228" s="65">
        <v>120212513</v>
      </c>
      <c r="F228" s="65">
        <v>141948067</v>
      </c>
      <c r="G228" s="65">
        <v>187953059</v>
      </c>
      <c r="H228" s="65">
        <v>204628227</v>
      </c>
      <c r="I228" s="65">
        <v>216604902</v>
      </c>
      <c r="J228" s="65">
        <v>192802034</v>
      </c>
      <c r="K228" s="65">
        <v>152986791</v>
      </c>
      <c r="L228" s="65">
        <v>179762963</v>
      </c>
      <c r="M228" s="65">
        <v>146638817</v>
      </c>
      <c r="N228" s="65">
        <v>160874098</v>
      </c>
      <c r="O228" s="65">
        <v>191183227</v>
      </c>
      <c r="P228" s="65">
        <v>214586656</v>
      </c>
      <c r="Q228" s="65">
        <v>233532174</v>
      </c>
      <c r="R228" s="65">
        <v>235447816</v>
      </c>
      <c r="S228" s="65">
        <v>253119800</v>
      </c>
    </row>
    <row r="229" spans="1:19" ht="14.5" x14ac:dyDescent="0.35">
      <c r="A229" t="str">
        <f t="shared" si="9"/>
        <v>Salzburg23</v>
      </c>
      <c r="B229">
        <v>229</v>
      </c>
      <c r="C229" s="64" t="s">
        <v>29</v>
      </c>
      <c r="D229" s="64" t="s">
        <v>63</v>
      </c>
      <c r="E229" s="65">
        <v>11732290</v>
      </c>
      <c r="F229" s="65">
        <v>11870589</v>
      </c>
      <c r="G229" s="65">
        <v>13617373</v>
      </c>
      <c r="H229" s="65">
        <v>17657558</v>
      </c>
      <c r="I229" s="65">
        <v>20284814</v>
      </c>
      <c r="J229" s="65">
        <v>24144861</v>
      </c>
      <c r="K229" s="65">
        <v>25359313</v>
      </c>
      <c r="L229" s="65">
        <v>26854949</v>
      </c>
      <c r="M229" s="65">
        <v>27796356</v>
      </c>
      <c r="N229" s="65">
        <v>31323422</v>
      </c>
      <c r="O229" s="65">
        <v>36277128</v>
      </c>
      <c r="P229" s="65">
        <v>38604250</v>
      </c>
      <c r="Q229" s="65">
        <v>49112275</v>
      </c>
      <c r="R229" s="65">
        <v>46886900</v>
      </c>
      <c r="S229" s="65">
        <v>59031634</v>
      </c>
    </row>
    <row r="230" spans="1:19" ht="14.5" x14ac:dyDescent="0.35">
      <c r="A230" t="str">
        <f t="shared" si="9"/>
        <v>Steiermark23</v>
      </c>
      <c r="B230">
        <v>230</v>
      </c>
      <c r="C230" s="64" t="s">
        <v>30</v>
      </c>
      <c r="D230" s="64" t="s">
        <v>63</v>
      </c>
      <c r="E230" s="65">
        <v>26106667</v>
      </c>
      <c r="F230" s="65">
        <v>34405134</v>
      </c>
      <c r="G230" s="65">
        <v>32548695</v>
      </c>
      <c r="H230" s="65">
        <v>30019630</v>
      </c>
      <c r="I230" s="65">
        <v>30960464</v>
      </c>
      <c r="J230" s="65">
        <v>36565573</v>
      </c>
      <c r="K230" s="65">
        <v>35471593</v>
      </c>
      <c r="L230" s="65">
        <v>50065621</v>
      </c>
      <c r="M230" s="65">
        <v>57024786</v>
      </c>
      <c r="N230" s="65">
        <v>57200644</v>
      </c>
      <c r="O230" s="65">
        <v>60286006</v>
      </c>
      <c r="P230" s="65">
        <v>58291660</v>
      </c>
      <c r="Q230" s="65">
        <v>70782221</v>
      </c>
      <c r="R230" s="65">
        <v>81958128</v>
      </c>
      <c r="S230" s="65">
        <v>91039516</v>
      </c>
    </row>
    <row r="231" spans="1:19" ht="14.5" x14ac:dyDescent="0.35">
      <c r="A231" t="str">
        <f t="shared" si="9"/>
        <v>Tirol23</v>
      </c>
      <c r="B231">
        <v>231</v>
      </c>
      <c r="C231" s="64" t="s">
        <v>31</v>
      </c>
      <c r="D231" s="64" t="s">
        <v>63</v>
      </c>
      <c r="E231" s="65">
        <v>12427432</v>
      </c>
      <c r="F231" s="65">
        <v>15784896</v>
      </c>
      <c r="G231" s="65">
        <v>16004717</v>
      </c>
      <c r="H231" s="65">
        <v>16134189</v>
      </c>
      <c r="I231" s="65">
        <v>17546089</v>
      </c>
      <c r="J231" s="65">
        <v>21035361</v>
      </c>
      <c r="K231" s="65">
        <v>15877986</v>
      </c>
      <c r="L231" s="65">
        <v>21189464</v>
      </c>
      <c r="M231" s="65">
        <v>21100911</v>
      </c>
      <c r="N231" s="65">
        <v>23583696</v>
      </c>
      <c r="O231" s="65">
        <v>23200767</v>
      </c>
      <c r="P231" s="65">
        <v>19330943</v>
      </c>
      <c r="Q231" s="65">
        <v>23520802</v>
      </c>
      <c r="R231" s="65">
        <v>25128665</v>
      </c>
      <c r="S231" s="65">
        <v>38393220</v>
      </c>
    </row>
    <row r="232" spans="1:19" ht="14.5" x14ac:dyDescent="0.35">
      <c r="A232" t="str">
        <f t="shared" si="9"/>
        <v>Vorarlberg23</v>
      </c>
      <c r="B232">
        <v>232</v>
      </c>
      <c r="C232" s="64" t="s">
        <v>32</v>
      </c>
      <c r="D232" s="64" t="s">
        <v>63</v>
      </c>
      <c r="E232" s="65">
        <v>26679045</v>
      </c>
      <c r="F232" s="65">
        <v>23378466</v>
      </c>
      <c r="G232" s="65">
        <v>57785118</v>
      </c>
      <c r="H232" s="65">
        <v>124584175</v>
      </c>
      <c r="I232" s="65">
        <v>122666806</v>
      </c>
      <c r="J232" s="65">
        <v>138465095</v>
      </c>
      <c r="K232" s="65">
        <v>151184400</v>
      </c>
      <c r="L232" s="65">
        <v>171688811</v>
      </c>
      <c r="M232" s="65">
        <v>180066736</v>
      </c>
      <c r="N232" s="65">
        <v>192508604</v>
      </c>
      <c r="O232" s="65">
        <v>201566775</v>
      </c>
      <c r="P232" s="65">
        <v>184256685</v>
      </c>
      <c r="Q232" s="65">
        <v>97437267</v>
      </c>
      <c r="R232" s="65">
        <v>78012910</v>
      </c>
      <c r="S232" s="65">
        <v>125346619</v>
      </c>
    </row>
    <row r="233" spans="1:19" ht="14.5" x14ac:dyDescent="0.35">
      <c r="A233" t="str">
        <f t="shared" si="9"/>
        <v>Wien23</v>
      </c>
      <c r="B233">
        <v>233</v>
      </c>
      <c r="C233" s="64" t="s">
        <v>33</v>
      </c>
      <c r="D233" s="64" t="s">
        <v>63</v>
      </c>
      <c r="E233" s="65">
        <v>50171875</v>
      </c>
      <c r="F233" s="65">
        <v>53437034</v>
      </c>
      <c r="G233" s="65">
        <v>60496163</v>
      </c>
      <c r="H233" s="65">
        <v>78898735</v>
      </c>
      <c r="I233" s="65">
        <v>65146026</v>
      </c>
      <c r="J233" s="65">
        <v>70465693</v>
      </c>
      <c r="K233" s="65">
        <v>91189059</v>
      </c>
      <c r="L233" s="65">
        <v>93571821</v>
      </c>
      <c r="M233" s="65">
        <v>122395558</v>
      </c>
      <c r="N233" s="65">
        <v>126080365</v>
      </c>
      <c r="O233" s="65">
        <v>167366586</v>
      </c>
      <c r="P233" s="65">
        <v>225733555</v>
      </c>
      <c r="Q233" s="65">
        <v>216606414</v>
      </c>
      <c r="R233" s="65">
        <v>250763619</v>
      </c>
      <c r="S233" s="65">
        <v>262493137</v>
      </c>
    </row>
    <row r="234" spans="1:19" ht="14.5" x14ac:dyDescent="0.35">
      <c r="A234" t="str">
        <f t="shared" si="9"/>
        <v>Österreich23</v>
      </c>
      <c r="B234">
        <v>234</v>
      </c>
      <c r="C234" s="64" t="s">
        <v>34</v>
      </c>
      <c r="D234" s="64" t="s">
        <v>63</v>
      </c>
      <c r="E234" s="65">
        <v>354484251</v>
      </c>
      <c r="F234" s="65">
        <v>398604496</v>
      </c>
      <c r="G234" s="65">
        <v>497948327</v>
      </c>
      <c r="H234" s="65">
        <v>618803398</v>
      </c>
      <c r="I234" s="65">
        <v>652298395</v>
      </c>
      <c r="J234" s="65">
        <v>679312825</v>
      </c>
      <c r="K234" s="65">
        <v>597294124</v>
      </c>
      <c r="L234" s="65">
        <v>694037047</v>
      </c>
      <c r="M234" s="65">
        <v>704574704</v>
      </c>
      <c r="N234" s="65">
        <v>746178497</v>
      </c>
      <c r="O234" s="65">
        <v>837887958</v>
      </c>
      <c r="P234" s="65">
        <v>896263655</v>
      </c>
      <c r="Q234" s="65">
        <v>947139797</v>
      </c>
      <c r="R234" s="65">
        <v>981904655</v>
      </c>
      <c r="S234" s="65">
        <v>1125965946</v>
      </c>
    </row>
    <row r="235" spans="1:19" ht="14.5" x14ac:dyDescent="0.35">
      <c r="A235" t="str">
        <f t="shared" si="9"/>
        <v>Burgenland24</v>
      </c>
      <c r="B235">
        <v>235</v>
      </c>
      <c r="C235" s="64" t="s">
        <v>25</v>
      </c>
      <c r="D235" s="64" t="s">
        <v>64</v>
      </c>
      <c r="E235" s="65">
        <v>5121350</v>
      </c>
      <c r="F235" s="65">
        <v>4730991</v>
      </c>
      <c r="G235" s="65">
        <v>4982586</v>
      </c>
      <c r="H235" s="65">
        <v>4619067</v>
      </c>
      <c r="I235" s="65">
        <v>4255365</v>
      </c>
      <c r="J235" s="65">
        <v>4365747</v>
      </c>
      <c r="K235" s="65">
        <v>4262351</v>
      </c>
      <c r="L235" s="65">
        <v>3880726</v>
      </c>
      <c r="M235" s="65">
        <v>4831820</v>
      </c>
      <c r="N235" s="65">
        <v>4204613</v>
      </c>
      <c r="O235" s="65">
        <v>4883591</v>
      </c>
      <c r="P235" s="65">
        <v>5924927</v>
      </c>
      <c r="Q235" s="65">
        <v>6705760</v>
      </c>
      <c r="R235" s="65">
        <v>5878522</v>
      </c>
      <c r="S235" s="65">
        <v>5217676</v>
      </c>
    </row>
    <row r="236" spans="1:19" ht="14.5" x14ac:dyDescent="0.35">
      <c r="A236" t="str">
        <f t="shared" si="9"/>
        <v>Kärnten24</v>
      </c>
      <c r="B236">
        <v>236</v>
      </c>
      <c r="C236" s="64" t="s">
        <v>26</v>
      </c>
      <c r="D236" s="64" t="s">
        <v>64</v>
      </c>
      <c r="E236" s="65">
        <v>17376870</v>
      </c>
      <c r="F236" s="65">
        <v>14063291</v>
      </c>
      <c r="G236" s="65">
        <v>14301719</v>
      </c>
      <c r="H236" s="65">
        <v>7392152</v>
      </c>
      <c r="I236" s="65">
        <v>6827913</v>
      </c>
      <c r="J236" s="65">
        <v>6990886</v>
      </c>
      <c r="K236" s="65">
        <v>6820930</v>
      </c>
      <c r="L236" s="65">
        <v>6210772</v>
      </c>
      <c r="M236" s="65">
        <v>8018507</v>
      </c>
      <c r="N236" s="65">
        <v>6732977</v>
      </c>
      <c r="O236" s="65">
        <v>7887554</v>
      </c>
      <c r="P236" s="65">
        <v>9481979</v>
      </c>
      <c r="Q236" s="65">
        <v>10759111</v>
      </c>
      <c r="R236" s="65">
        <v>11003519</v>
      </c>
      <c r="S236" s="65">
        <v>10399116</v>
      </c>
    </row>
    <row r="237" spans="1:19" ht="14.5" x14ac:dyDescent="0.35">
      <c r="A237" t="str">
        <f t="shared" si="9"/>
        <v>Niederösterreich24</v>
      </c>
      <c r="B237">
        <v>237</v>
      </c>
      <c r="C237" s="64" t="s">
        <v>27</v>
      </c>
      <c r="D237" s="64" t="s">
        <v>64</v>
      </c>
      <c r="E237" s="65">
        <v>66303218</v>
      </c>
      <c r="F237" s="65">
        <v>56201367</v>
      </c>
      <c r="G237" s="65">
        <v>29372840</v>
      </c>
      <c r="H237" s="65">
        <v>21699443</v>
      </c>
      <c r="I237" s="65">
        <v>20186466</v>
      </c>
      <c r="J237" s="65">
        <v>20628766</v>
      </c>
      <c r="K237" s="65">
        <v>20006921</v>
      </c>
      <c r="L237" s="65">
        <v>18355455</v>
      </c>
      <c r="M237" s="65">
        <v>23463999</v>
      </c>
      <c r="N237" s="65">
        <v>19874630</v>
      </c>
      <c r="O237" s="65">
        <v>22012576</v>
      </c>
      <c r="P237" s="65">
        <v>26795393</v>
      </c>
      <c r="Q237" s="65">
        <v>31604640</v>
      </c>
      <c r="R237" s="65">
        <v>28364676</v>
      </c>
      <c r="S237" s="65">
        <v>25665321</v>
      </c>
    </row>
    <row r="238" spans="1:19" ht="14.5" x14ac:dyDescent="0.35">
      <c r="A238" t="str">
        <f t="shared" si="9"/>
        <v>Oberösterreich24</v>
      </c>
      <c r="B238">
        <v>238</v>
      </c>
      <c r="C238" s="64" t="s">
        <v>28</v>
      </c>
      <c r="D238" s="64" t="s">
        <v>64</v>
      </c>
      <c r="E238" s="65">
        <v>72651907</v>
      </c>
      <c r="F238" s="65">
        <v>65703367</v>
      </c>
      <c r="G238" s="65">
        <v>68946475</v>
      </c>
      <c r="H238" s="65">
        <v>58880237</v>
      </c>
      <c r="I238" s="65">
        <v>49622189</v>
      </c>
      <c r="J238" s="65">
        <v>24716957</v>
      </c>
      <c r="K238" s="65">
        <v>23954978</v>
      </c>
      <c r="L238" s="65">
        <v>23046099</v>
      </c>
      <c r="M238" s="65">
        <v>29560951</v>
      </c>
      <c r="N238" s="65">
        <v>25357037</v>
      </c>
      <c r="O238" s="65">
        <v>30091743</v>
      </c>
      <c r="P238" s="65">
        <v>36810958</v>
      </c>
      <c r="Q238" s="65">
        <v>47523949</v>
      </c>
      <c r="R238" s="65">
        <v>55652261</v>
      </c>
      <c r="S238" s="65">
        <v>63383468</v>
      </c>
    </row>
    <row r="239" spans="1:19" ht="14.5" x14ac:dyDescent="0.35">
      <c r="A239" t="str">
        <f t="shared" si="9"/>
        <v>Salzburg24</v>
      </c>
      <c r="B239">
        <v>239</v>
      </c>
      <c r="C239" s="64" t="s">
        <v>29</v>
      </c>
      <c r="D239" s="64" t="s">
        <v>64</v>
      </c>
      <c r="E239" s="65">
        <v>19674873</v>
      </c>
      <c r="F239" s="65">
        <v>15558798</v>
      </c>
      <c r="G239" s="65">
        <v>17239712</v>
      </c>
      <c r="H239" s="65">
        <v>9260855</v>
      </c>
      <c r="I239" s="65">
        <v>8746981</v>
      </c>
      <c r="J239" s="65">
        <v>8913528</v>
      </c>
      <c r="K239" s="65">
        <v>8672520</v>
      </c>
      <c r="L239" s="65">
        <v>8164365</v>
      </c>
      <c r="M239" s="65">
        <v>10733626</v>
      </c>
      <c r="N239" s="65">
        <v>8694981</v>
      </c>
      <c r="O239" s="65">
        <v>9872155</v>
      </c>
      <c r="P239" s="65">
        <v>11739756</v>
      </c>
      <c r="Q239" s="65">
        <v>18314726</v>
      </c>
      <c r="R239" s="65">
        <v>19178233</v>
      </c>
      <c r="S239" s="65">
        <v>22881455</v>
      </c>
    </row>
    <row r="240" spans="1:19" ht="14.5" x14ac:dyDescent="0.35">
      <c r="A240" t="str">
        <f t="shared" si="9"/>
        <v>Steiermark24</v>
      </c>
      <c r="B240">
        <v>240</v>
      </c>
      <c r="C240" s="64" t="s">
        <v>30</v>
      </c>
      <c r="D240" s="64" t="s">
        <v>64</v>
      </c>
      <c r="E240" s="65">
        <v>32038057</v>
      </c>
      <c r="F240" s="65">
        <v>24496289</v>
      </c>
      <c r="G240" s="65">
        <v>26121807</v>
      </c>
      <c r="H240" s="65">
        <v>14428197</v>
      </c>
      <c r="I240" s="65">
        <v>13322896</v>
      </c>
      <c r="J240" s="65">
        <v>13625054</v>
      </c>
      <c r="K240" s="65">
        <v>13281719</v>
      </c>
      <c r="L240" s="65">
        <v>12098975</v>
      </c>
      <c r="M240" s="65">
        <v>15752604</v>
      </c>
      <c r="N240" s="65">
        <v>13069027</v>
      </c>
      <c r="O240" s="65">
        <v>15397642</v>
      </c>
      <c r="P240" s="65">
        <v>18465007</v>
      </c>
      <c r="Q240" s="65">
        <v>21154109</v>
      </c>
      <c r="R240" s="65">
        <v>18874808</v>
      </c>
      <c r="S240" s="65">
        <v>16765070</v>
      </c>
    </row>
    <row r="241" spans="1:19" ht="14.5" x14ac:dyDescent="0.35">
      <c r="A241" t="str">
        <f t="shared" si="9"/>
        <v>Tirol24</v>
      </c>
      <c r="B241">
        <v>241</v>
      </c>
      <c r="C241" s="64" t="s">
        <v>31</v>
      </c>
      <c r="D241" s="64" t="s">
        <v>64</v>
      </c>
      <c r="E241" s="65">
        <v>23797007</v>
      </c>
      <c r="F241" s="65">
        <v>20174316</v>
      </c>
      <c r="G241" s="65">
        <v>19402653</v>
      </c>
      <c r="H241" s="65">
        <v>11114670</v>
      </c>
      <c r="I241" s="65">
        <v>10391653</v>
      </c>
      <c r="J241" s="65">
        <v>10712878</v>
      </c>
      <c r="K241" s="65">
        <v>10617752</v>
      </c>
      <c r="L241" s="65">
        <v>10043453</v>
      </c>
      <c r="M241" s="65">
        <v>13802885</v>
      </c>
      <c r="N241" s="65">
        <v>11040369</v>
      </c>
      <c r="O241" s="65">
        <v>13053159</v>
      </c>
      <c r="P241" s="65">
        <v>14959507</v>
      </c>
      <c r="Q241" s="65">
        <v>17361731</v>
      </c>
      <c r="R241" s="65">
        <v>18372647</v>
      </c>
      <c r="S241" s="65">
        <v>24804115</v>
      </c>
    </row>
    <row r="242" spans="1:19" ht="14.5" x14ac:dyDescent="0.35">
      <c r="A242" t="str">
        <f t="shared" si="9"/>
        <v>Vorarlberg24</v>
      </c>
      <c r="B242">
        <v>242</v>
      </c>
      <c r="C242" s="64" t="s">
        <v>32</v>
      </c>
      <c r="D242" s="64" t="s">
        <v>64</v>
      </c>
      <c r="E242" s="65">
        <v>10435023</v>
      </c>
      <c r="F242" s="65">
        <v>10071576</v>
      </c>
      <c r="G242" s="65">
        <v>10811353</v>
      </c>
      <c r="H242" s="65">
        <v>7363025</v>
      </c>
      <c r="I242" s="65">
        <v>6861450</v>
      </c>
      <c r="J242" s="65">
        <v>7199951</v>
      </c>
      <c r="K242" s="65">
        <v>6482653</v>
      </c>
      <c r="L242" s="65">
        <v>5389999</v>
      </c>
      <c r="M242" s="65">
        <v>7729381</v>
      </c>
      <c r="N242" s="65">
        <v>5673245</v>
      </c>
      <c r="O242" s="65">
        <v>7274947</v>
      </c>
      <c r="P242" s="65">
        <v>8244742</v>
      </c>
      <c r="Q242" s="65">
        <v>9398049</v>
      </c>
      <c r="R242" s="65">
        <v>8395001</v>
      </c>
      <c r="S242" s="65">
        <v>7929941</v>
      </c>
    </row>
    <row r="243" spans="1:19" ht="14.5" x14ac:dyDescent="0.35">
      <c r="A243" t="str">
        <f t="shared" si="9"/>
        <v>Wien24</v>
      </c>
      <c r="B243">
        <v>243</v>
      </c>
      <c r="C243" s="64" t="s">
        <v>33</v>
      </c>
      <c r="D243" s="64" t="s">
        <v>64</v>
      </c>
      <c r="E243" s="65">
        <v>153593214</v>
      </c>
      <c r="F243" s="65">
        <v>163996452</v>
      </c>
      <c r="G243" s="65">
        <v>192227947</v>
      </c>
      <c r="H243" s="65">
        <v>129815789</v>
      </c>
      <c r="I243" s="65">
        <v>124784415</v>
      </c>
      <c r="J243" s="65">
        <v>126641934</v>
      </c>
      <c r="K243" s="65">
        <v>126195660</v>
      </c>
      <c r="L243" s="65">
        <v>120647430</v>
      </c>
      <c r="M243" s="65">
        <v>139126426</v>
      </c>
      <c r="N243" s="65">
        <v>151077376</v>
      </c>
      <c r="O243" s="65">
        <v>163600659</v>
      </c>
      <c r="P243" s="65">
        <v>193283719</v>
      </c>
      <c r="Q243" s="65">
        <v>206633539</v>
      </c>
      <c r="R243" s="65">
        <v>235667567</v>
      </c>
      <c r="S243" s="65">
        <v>281134272</v>
      </c>
    </row>
    <row r="244" spans="1:19" ht="14.5" x14ac:dyDescent="0.35">
      <c r="A244" t="str">
        <f t="shared" si="9"/>
        <v>Österreich24</v>
      </c>
      <c r="B244">
        <v>244</v>
      </c>
      <c r="C244" s="64" t="s">
        <v>34</v>
      </c>
      <c r="D244" s="64" t="s">
        <v>64</v>
      </c>
      <c r="E244" s="65">
        <v>400991519</v>
      </c>
      <c r="F244" s="65">
        <v>374996447</v>
      </c>
      <c r="G244" s="65">
        <v>383407092</v>
      </c>
      <c r="H244" s="65">
        <v>264573435</v>
      </c>
      <c r="I244" s="65">
        <v>244999328</v>
      </c>
      <c r="J244" s="65">
        <v>223795701</v>
      </c>
      <c r="K244" s="65">
        <v>220295484</v>
      </c>
      <c r="L244" s="65">
        <v>207837274</v>
      </c>
      <c r="M244" s="65">
        <v>253020199</v>
      </c>
      <c r="N244" s="65">
        <v>245724255</v>
      </c>
      <c r="O244" s="65">
        <v>274074026</v>
      </c>
      <c r="P244" s="65">
        <v>325705988</v>
      </c>
      <c r="Q244" s="65">
        <v>369455614</v>
      </c>
      <c r="R244" s="65">
        <v>401387234</v>
      </c>
      <c r="S244" s="65">
        <v>458180434</v>
      </c>
    </row>
    <row r="245" spans="1:19" ht="14.5" x14ac:dyDescent="0.35">
      <c r="A245" t="str">
        <f t="shared" si="9"/>
        <v>Burgenland25</v>
      </c>
      <c r="B245">
        <v>245</v>
      </c>
      <c r="C245" s="64" t="s">
        <v>25</v>
      </c>
      <c r="D245" s="64" t="s">
        <v>65</v>
      </c>
      <c r="E245" s="65">
        <v>3781031</v>
      </c>
      <c r="F245" s="65">
        <v>4080741</v>
      </c>
      <c r="G245" s="65">
        <v>4300933</v>
      </c>
      <c r="H245" s="65">
        <v>3935074</v>
      </c>
      <c r="I245" s="65">
        <v>3751940</v>
      </c>
      <c r="J245" s="65">
        <v>3301405</v>
      </c>
      <c r="K245" s="65">
        <v>2903865</v>
      </c>
      <c r="L245" s="65">
        <v>2610248</v>
      </c>
      <c r="M245" s="65">
        <v>2747923</v>
      </c>
      <c r="N245" s="65">
        <v>3599869</v>
      </c>
      <c r="O245" s="65">
        <v>3759720</v>
      </c>
      <c r="P245" s="65">
        <v>4680605</v>
      </c>
      <c r="Q245" s="65">
        <v>5256853</v>
      </c>
      <c r="R245" s="65">
        <v>3835964</v>
      </c>
      <c r="S245" s="65">
        <v>5718657</v>
      </c>
    </row>
    <row r="246" spans="1:19" ht="14.5" x14ac:dyDescent="0.35">
      <c r="A246" t="str">
        <f t="shared" si="9"/>
        <v>Kärnten25</v>
      </c>
      <c r="B246">
        <v>246</v>
      </c>
      <c r="C246" s="64" t="s">
        <v>26</v>
      </c>
      <c r="D246" s="64" t="s">
        <v>65</v>
      </c>
      <c r="E246" s="65">
        <v>48261086</v>
      </c>
      <c r="F246" s="65">
        <v>40200614</v>
      </c>
      <c r="G246" s="65">
        <v>39739643</v>
      </c>
      <c r="H246" s="65">
        <v>48825046</v>
      </c>
      <c r="I246" s="65">
        <v>57308354</v>
      </c>
      <c r="J246" s="65">
        <v>56421183</v>
      </c>
      <c r="K246" s="65">
        <v>52951081</v>
      </c>
      <c r="L246" s="65">
        <v>56785779</v>
      </c>
      <c r="M246" s="65">
        <v>92205107</v>
      </c>
      <c r="N246" s="65">
        <v>43251775</v>
      </c>
      <c r="O246" s="65">
        <v>22640602</v>
      </c>
      <c r="P246" s="65">
        <v>28200136</v>
      </c>
      <c r="Q246" s="65">
        <v>38506691</v>
      </c>
      <c r="R246" s="65">
        <v>33257360</v>
      </c>
      <c r="S246" s="65">
        <v>29789873</v>
      </c>
    </row>
    <row r="247" spans="1:19" ht="14.5" x14ac:dyDescent="0.35">
      <c r="A247" t="str">
        <f t="shared" si="9"/>
        <v>Niederösterreich25</v>
      </c>
      <c r="B247">
        <v>247</v>
      </c>
      <c r="C247" s="64" t="s">
        <v>27</v>
      </c>
      <c r="D247" s="64" t="s">
        <v>65</v>
      </c>
      <c r="E247" s="65">
        <v>50818879</v>
      </c>
      <c r="F247" s="65">
        <v>51798943</v>
      </c>
      <c r="G247" s="65">
        <v>57253145</v>
      </c>
      <c r="H247" s="65">
        <v>63560143</v>
      </c>
      <c r="I247" s="65">
        <v>67008190</v>
      </c>
      <c r="J247" s="65">
        <v>67163751</v>
      </c>
      <c r="K247" s="65">
        <v>64679343</v>
      </c>
      <c r="L247" s="65">
        <v>70452192</v>
      </c>
      <c r="M247" s="65">
        <v>65449557</v>
      </c>
      <c r="N247" s="65">
        <v>74076394</v>
      </c>
      <c r="O247" s="65">
        <v>69948476</v>
      </c>
      <c r="P247" s="65">
        <v>76036222</v>
      </c>
      <c r="Q247" s="65">
        <v>81740085</v>
      </c>
      <c r="R247" s="65">
        <v>84893961</v>
      </c>
      <c r="S247" s="65">
        <v>91088373</v>
      </c>
    </row>
    <row r="248" spans="1:19" ht="14.5" x14ac:dyDescent="0.35">
      <c r="A248" t="str">
        <f t="shared" si="9"/>
        <v>Oberösterreich25</v>
      </c>
      <c r="B248">
        <v>248</v>
      </c>
      <c r="C248" s="64" t="s">
        <v>28</v>
      </c>
      <c r="D248" s="64" t="s">
        <v>65</v>
      </c>
      <c r="E248" s="65">
        <v>56148395</v>
      </c>
      <c r="F248" s="65">
        <v>69545412</v>
      </c>
      <c r="G248" s="65">
        <v>58514829</v>
      </c>
      <c r="H248" s="65">
        <v>57067696</v>
      </c>
      <c r="I248" s="65">
        <v>57431892</v>
      </c>
      <c r="J248" s="65">
        <v>57113363</v>
      </c>
      <c r="K248" s="65">
        <v>58193135</v>
      </c>
      <c r="L248" s="65">
        <v>59110326</v>
      </c>
      <c r="M248" s="65">
        <v>60284895</v>
      </c>
      <c r="N248" s="65">
        <v>64506670</v>
      </c>
      <c r="O248" s="65">
        <v>64080490</v>
      </c>
      <c r="P248" s="65">
        <v>79234230</v>
      </c>
      <c r="Q248" s="65">
        <v>107987511</v>
      </c>
      <c r="R248" s="65">
        <v>105239426</v>
      </c>
      <c r="S248" s="65">
        <v>89591558</v>
      </c>
    </row>
    <row r="249" spans="1:19" ht="14.5" x14ac:dyDescent="0.35">
      <c r="A249" t="str">
        <f t="shared" si="9"/>
        <v>Salzburg25</v>
      </c>
      <c r="B249">
        <v>249</v>
      </c>
      <c r="C249" s="64" t="s">
        <v>29</v>
      </c>
      <c r="D249" s="64" t="s">
        <v>65</v>
      </c>
      <c r="E249" s="65">
        <v>19871476</v>
      </c>
      <c r="F249" s="65">
        <v>20978581</v>
      </c>
      <c r="G249" s="65">
        <v>15074192</v>
      </c>
      <c r="H249" s="65">
        <v>18583972</v>
      </c>
      <c r="I249" s="65">
        <v>17271098</v>
      </c>
      <c r="J249" s="65">
        <v>17721850</v>
      </c>
      <c r="K249" s="65">
        <v>16667126</v>
      </c>
      <c r="L249" s="65">
        <v>18642284</v>
      </c>
      <c r="M249" s="65">
        <v>18016011</v>
      </c>
      <c r="N249" s="65">
        <v>21461220</v>
      </c>
      <c r="O249" s="65">
        <v>18223242</v>
      </c>
      <c r="P249" s="65">
        <v>23441332</v>
      </c>
      <c r="Q249" s="65">
        <v>23217122</v>
      </c>
      <c r="R249" s="65">
        <v>18528868</v>
      </c>
      <c r="S249" s="65">
        <v>19634828</v>
      </c>
    </row>
    <row r="250" spans="1:19" ht="14.5" x14ac:dyDescent="0.35">
      <c r="A250" t="str">
        <f t="shared" si="9"/>
        <v>Steiermark25</v>
      </c>
      <c r="B250">
        <v>250</v>
      </c>
      <c r="C250" s="64" t="s">
        <v>30</v>
      </c>
      <c r="D250" s="64" t="s">
        <v>65</v>
      </c>
      <c r="E250" s="65">
        <v>107254567</v>
      </c>
      <c r="F250" s="65">
        <v>105135179</v>
      </c>
      <c r="G250" s="65">
        <v>80041941</v>
      </c>
      <c r="H250" s="65">
        <v>105341234</v>
      </c>
      <c r="I250" s="65">
        <v>134690597</v>
      </c>
      <c r="J250" s="65">
        <v>145361337</v>
      </c>
      <c r="K250" s="65">
        <v>124954139</v>
      </c>
      <c r="L250" s="65">
        <v>120939698</v>
      </c>
      <c r="M250" s="65">
        <v>167883206</v>
      </c>
      <c r="N250" s="65">
        <v>105833476</v>
      </c>
      <c r="O250" s="65">
        <v>139999918</v>
      </c>
      <c r="P250" s="65">
        <v>111019055</v>
      </c>
      <c r="Q250" s="65">
        <v>140502836</v>
      </c>
      <c r="R250" s="65">
        <v>142724684</v>
      </c>
      <c r="S250" s="65">
        <v>145796965</v>
      </c>
    </row>
    <row r="251" spans="1:19" ht="14.5" x14ac:dyDescent="0.35">
      <c r="A251" t="str">
        <f t="shared" si="9"/>
        <v>Tirol25</v>
      </c>
      <c r="B251">
        <v>251</v>
      </c>
      <c r="C251" s="64" t="s">
        <v>31</v>
      </c>
      <c r="D251" s="64" t="s">
        <v>65</v>
      </c>
      <c r="E251" s="65">
        <v>31895038</v>
      </c>
      <c r="F251" s="65">
        <v>35166322</v>
      </c>
      <c r="G251" s="65">
        <v>33330720</v>
      </c>
      <c r="H251" s="65">
        <v>33176476</v>
      </c>
      <c r="I251" s="65">
        <v>38727200</v>
      </c>
      <c r="J251" s="65">
        <v>38284240</v>
      </c>
      <c r="K251" s="65">
        <v>42134043</v>
      </c>
      <c r="L251" s="65">
        <v>44509834</v>
      </c>
      <c r="M251" s="65">
        <v>50013016</v>
      </c>
      <c r="N251" s="65">
        <v>47622168</v>
      </c>
      <c r="O251" s="65">
        <v>47288945</v>
      </c>
      <c r="P251" s="65">
        <v>52194841</v>
      </c>
      <c r="Q251" s="65">
        <v>59814342</v>
      </c>
      <c r="R251" s="65">
        <v>62218678</v>
      </c>
      <c r="S251" s="65">
        <v>76103202</v>
      </c>
    </row>
    <row r="252" spans="1:19" ht="14.5" x14ac:dyDescent="0.35">
      <c r="A252" t="str">
        <f t="shared" si="9"/>
        <v>Vorarlberg25</v>
      </c>
      <c r="B252">
        <v>252</v>
      </c>
      <c r="C252" s="64" t="s">
        <v>32</v>
      </c>
      <c r="D252" s="64" t="s">
        <v>65</v>
      </c>
      <c r="E252" s="65">
        <v>17339490</v>
      </c>
      <c r="F252" s="65">
        <v>22972423</v>
      </c>
      <c r="G252" s="65">
        <v>24280075</v>
      </c>
      <c r="H252" s="65">
        <v>32705933</v>
      </c>
      <c r="I252" s="65">
        <v>29941933</v>
      </c>
      <c r="J252" s="65">
        <v>29818833</v>
      </c>
      <c r="K252" s="65">
        <v>29710660</v>
      </c>
      <c r="L252" s="65">
        <v>25562529</v>
      </c>
      <c r="M252" s="65">
        <v>23852355</v>
      </c>
      <c r="N252" s="65">
        <v>22458117</v>
      </c>
      <c r="O252" s="65">
        <v>24441398</v>
      </c>
      <c r="P252" s="65">
        <v>27326313</v>
      </c>
      <c r="Q252" s="65">
        <v>28898220</v>
      </c>
      <c r="R252" s="65">
        <v>30152185</v>
      </c>
      <c r="S252" s="65">
        <v>30564699</v>
      </c>
    </row>
    <row r="253" spans="1:19" ht="14.5" x14ac:dyDescent="0.35">
      <c r="A253" t="str">
        <f t="shared" si="9"/>
        <v>Wien25</v>
      </c>
      <c r="B253">
        <v>253</v>
      </c>
      <c r="C253" s="64" t="s">
        <v>33</v>
      </c>
      <c r="D253" s="64" t="s">
        <v>65</v>
      </c>
      <c r="E253" s="65">
        <v>48751532</v>
      </c>
      <c r="F253" s="65">
        <v>57362572</v>
      </c>
      <c r="G253" s="65">
        <v>52077499</v>
      </c>
      <c r="H253" s="65">
        <v>48496858</v>
      </c>
      <c r="I253" s="65">
        <v>46112862</v>
      </c>
      <c r="J253" s="65">
        <v>47012530</v>
      </c>
      <c r="K253" s="65">
        <v>49754977</v>
      </c>
      <c r="L253" s="65">
        <v>44794922</v>
      </c>
      <c r="M253" s="65">
        <v>44708528</v>
      </c>
      <c r="N253" s="65">
        <v>107955502</v>
      </c>
      <c r="O253" s="65">
        <v>58522614</v>
      </c>
      <c r="P253" s="65">
        <v>152648396</v>
      </c>
      <c r="Q253" s="65">
        <v>148558403</v>
      </c>
      <c r="R253" s="65">
        <v>114682874</v>
      </c>
      <c r="S253" s="65">
        <v>104107947</v>
      </c>
    </row>
    <row r="254" spans="1:19" ht="14.5" x14ac:dyDescent="0.35">
      <c r="A254" t="str">
        <f t="shared" si="9"/>
        <v>Österreich25</v>
      </c>
      <c r="B254">
        <v>254</v>
      </c>
      <c r="C254" s="64" t="s">
        <v>34</v>
      </c>
      <c r="D254" s="64" t="s">
        <v>65</v>
      </c>
      <c r="E254" s="65">
        <v>384121494</v>
      </c>
      <c r="F254" s="65">
        <v>407240787</v>
      </c>
      <c r="G254" s="65">
        <v>364612977</v>
      </c>
      <c r="H254" s="65">
        <v>411692432</v>
      </c>
      <c r="I254" s="65">
        <v>452244066</v>
      </c>
      <c r="J254" s="65">
        <v>462198492</v>
      </c>
      <c r="K254" s="65">
        <v>441948369</v>
      </c>
      <c r="L254" s="65">
        <v>443407812</v>
      </c>
      <c r="M254" s="65">
        <v>525160598</v>
      </c>
      <c r="N254" s="65">
        <v>490765191</v>
      </c>
      <c r="O254" s="65">
        <v>448905405</v>
      </c>
      <c r="P254" s="65">
        <v>554781130</v>
      </c>
      <c r="Q254" s="65">
        <v>634482063</v>
      </c>
      <c r="R254" s="65">
        <v>595534000</v>
      </c>
      <c r="S254" s="65">
        <v>592396102</v>
      </c>
    </row>
    <row r="255" spans="1:19" ht="14.5" x14ac:dyDescent="0.35">
      <c r="A255" t="str">
        <f t="shared" si="9"/>
        <v>Burgenland26</v>
      </c>
      <c r="B255">
        <v>255</v>
      </c>
      <c r="C255" s="64" t="s">
        <v>25</v>
      </c>
      <c r="D255" s="64" t="s">
        <v>66</v>
      </c>
      <c r="E255" s="65">
        <v>48633</v>
      </c>
      <c r="F255" s="65">
        <v>41009</v>
      </c>
      <c r="G255" s="65">
        <v>41165</v>
      </c>
      <c r="H255" s="65">
        <v>24169</v>
      </c>
      <c r="I255" s="65">
        <v>25568</v>
      </c>
      <c r="J255" s="65">
        <v>27857</v>
      </c>
      <c r="K255" s="65">
        <v>58209</v>
      </c>
      <c r="L255" s="65">
        <v>41822</v>
      </c>
      <c r="M255" s="65">
        <v>58758</v>
      </c>
      <c r="N255" s="65">
        <v>83797</v>
      </c>
      <c r="O255" s="65">
        <v>33837</v>
      </c>
      <c r="P255" s="65">
        <v>161310</v>
      </c>
      <c r="Q255" s="65">
        <v>259360</v>
      </c>
      <c r="R255" s="65">
        <v>290687</v>
      </c>
      <c r="S255" s="65">
        <v>205023</v>
      </c>
    </row>
    <row r="256" spans="1:19" ht="14.5" x14ac:dyDescent="0.35">
      <c r="A256" t="str">
        <f t="shared" si="9"/>
        <v>Kärnten26</v>
      </c>
      <c r="B256">
        <v>256</v>
      </c>
      <c r="C256" s="64" t="s">
        <v>26</v>
      </c>
      <c r="D256" s="64" t="s">
        <v>66</v>
      </c>
      <c r="E256" s="65">
        <v>107841162</v>
      </c>
      <c r="F256" s="65">
        <v>93758389</v>
      </c>
      <c r="G256" s="65">
        <v>70299211</v>
      </c>
      <c r="H256" s="65">
        <v>71503873</v>
      </c>
      <c r="I256" s="65">
        <v>83188905</v>
      </c>
      <c r="J256" s="65">
        <v>60943481</v>
      </c>
      <c r="K256" s="65">
        <v>59392787</v>
      </c>
      <c r="L256" s="65">
        <v>128433316</v>
      </c>
      <c r="M256" s="65">
        <v>290998891</v>
      </c>
      <c r="N256" s="65">
        <v>198678253</v>
      </c>
      <c r="O256" s="65">
        <v>107374757</v>
      </c>
      <c r="P256" s="65">
        <v>170785553</v>
      </c>
      <c r="Q256" s="65">
        <v>215825048</v>
      </c>
      <c r="R256" s="65">
        <v>215730148</v>
      </c>
      <c r="S256" s="65">
        <v>198700375</v>
      </c>
    </row>
    <row r="257" spans="1:19" ht="14.5" x14ac:dyDescent="0.35">
      <c r="A257" t="str">
        <f t="shared" si="9"/>
        <v>Niederösterreich26</v>
      </c>
      <c r="B257">
        <v>257</v>
      </c>
      <c r="C257" s="64" t="s">
        <v>27</v>
      </c>
      <c r="D257" s="64" t="s">
        <v>66</v>
      </c>
      <c r="E257" s="65">
        <v>5562735</v>
      </c>
      <c r="F257" s="65">
        <v>6981251</v>
      </c>
      <c r="G257" s="65">
        <v>4175852</v>
      </c>
      <c r="H257" s="65">
        <v>3261952</v>
      </c>
      <c r="I257" s="65">
        <v>3562741</v>
      </c>
      <c r="J257" s="65">
        <v>4035858</v>
      </c>
      <c r="K257" s="65">
        <v>4016604</v>
      </c>
      <c r="L257" s="65">
        <v>4302876</v>
      </c>
      <c r="M257" s="65">
        <v>5327684</v>
      </c>
      <c r="N257" s="65">
        <v>5210595</v>
      </c>
      <c r="O257" s="65">
        <v>3726793</v>
      </c>
      <c r="P257" s="65">
        <v>6523177</v>
      </c>
      <c r="Q257" s="65">
        <v>4919657</v>
      </c>
      <c r="R257" s="65">
        <v>4136974</v>
      </c>
      <c r="S257" s="65">
        <v>5402332</v>
      </c>
    </row>
    <row r="258" spans="1:19" ht="14.5" x14ac:dyDescent="0.35">
      <c r="A258" t="str">
        <f t="shared" si="9"/>
        <v>Oberösterreich26</v>
      </c>
      <c r="B258">
        <v>258</v>
      </c>
      <c r="C258" s="64" t="s">
        <v>28</v>
      </c>
      <c r="D258" s="64" t="s">
        <v>66</v>
      </c>
      <c r="E258" s="65">
        <v>871219998</v>
      </c>
      <c r="F258" s="65">
        <v>1187260927</v>
      </c>
      <c r="G258" s="65">
        <v>1038238520</v>
      </c>
      <c r="H258" s="65">
        <v>759314488</v>
      </c>
      <c r="I258" s="65">
        <v>510600975</v>
      </c>
      <c r="J258" s="65">
        <v>410328174</v>
      </c>
      <c r="K258" s="65">
        <v>420721408</v>
      </c>
      <c r="L258" s="65">
        <v>594179191</v>
      </c>
      <c r="M258" s="65">
        <v>517820827</v>
      </c>
      <c r="N258" s="65">
        <v>664182176</v>
      </c>
      <c r="O258" s="65">
        <v>832843755</v>
      </c>
      <c r="P258" s="65">
        <v>1319625755</v>
      </c>
      <c r="Q258" s="65">
        <v>1232880577</v>
      </c>
      <c r="R258" s="65">
        <v>953877820</v>
      </c>
      <c r="S258" s="65">
        <v>756938239</v>
      </c>
    </row>
    <row r="259" spans="1:19" ht="14.5" x14ac:dyDescent="0.35">
      <c r="A259" t="str">
        <f t="shared" si="9"/>
        <v>Salzburg26</v>
      </c>
      <c r="B259">
        <v>259</v>
      </c>
      <c r="C259" s="64" t="s">
        <v>29</v>
      </c>
      <c r="D259" s="64" t="s">
        <v>66</v>
      </c>
      <c r="E259" s="65">
        <v>206296</v>
      </c>
      <c r="F259" s="65">
        <v>224333</v>
      </c>
      <c r="G259" s="65">
        <v>132490</v>
      </c>
      <c r="H259" s="65">
        <v>369051</v>
      </c>
      <c r="I259" s="65">
        <v>248097</v>
      </c>
      <c r="J259" s="65">
        <v>170938</v>
      </c>
      <c r="K259" s="65">
        <v>277766</v>
      </c>
      <c r="L259" s="65">
        <v>170426</v>
      </c>
      <c r="M259" s="65">
        <v>209160</v>
      </c>
      <c r="N259" s="65">
        <v>195944</v>
      </c>
      <c r="O259" s="65">
        <v>145657</v>
      </c>
      <c r="P259" s="65">
        <v>223785</v>
      </c>
      <c r="Q259" s="65">
        <v>152397</v>
      </c>
      <c r="R259" s="65">
        <v>566996</v>
      </c>
      <c r="S259" s="65">
        <v>290834</v>
      </c>
    </row>
    <row r="260" spans="1:19" ht="14.5" x14ac:dyDescent="0.35">
      <c r="A260" t="str">
        <f t="shared" si="9"/>
        <v>Steiermark26</v>
      </c>
      <c r="B260">
        <v>260</v>
      </c>
      <c r="C260" s="64" t="s">
        <v>30</v>
      </c>
      <c r="D260" s="64" t="s">
        <v>66</v>
      </c>
      <c r="E260" s="65">
        <v>215923275</v>
      </c>
      <c r="F260" s="65">
        <v>319485800</v>
      </c>
      <c r="G260" s="65">
        <v>270401403</v>
      </c>
      <c r="H260" s="65">
        <v>242914804</v>
      </c>
      <c r="I260" s="65">
        <v>238641167</v>
      </c>
      <c r="J260" s="65">
        <v>185450470</v>
      </c>
      <c r="K260" s="65">
        <v>132948764</v>
      </c>
      <c r="L260" s="65">
        <v>204963277</v>
      </c>
      <c r="M260" s="65">
        <v>191647857</v>
      </c>
      <c r="N260" s="65">
        <v>189151327</v>
      </c>
      <c r="O260" s="65">
        <v>140385371</v>
      </c>
      <c r="P260" s="65">
        <v>267159339</v>
      </c>
      <c r="Q260" s="65">
        <v>261495474</v>
      </c>
      <c r="R260" s="65">
        <v>223511991</v>
      </c>
      <c r="S260" s="65">
        <v>196165768</v>
      </c>
    </row>
    <row r="261" spans="1:19" ht="14.5" x14ac:dyDescent="0.35">
      <c r="A261" t="str">
        <f t="shared" si="9"/>
        <v>Tirol26</v>
      </c>
      <c r="B261">
        <v>261</v>
      </c>
      <c r="C261" s="64" t="s">
        <v>31</v>
      </c>
      <c r="D261" s="64" t="s">
        <v>66</v>
      </c>
      <c r="E261" s="65">
        <v>5312878</v>
      </c>
      <c r="F261" s="65">
        <v>3625409</v>
      </c>
      <c r="G261" s="65">
        <v>4405258</v>
      </c>
      <c r="H261" s="65">
        <v>4524902</v>
      </c>
      <c r="I261" s="65">
        <v>2291665</v>
      </c>
      <c r="J261" s="65">
        <v>1536163</v>
      </c>
      <c r="K261" s="65">
        <v>3662015</v>
      </c>
      <c r="L261" s="65">
        <v>4196779</v>
      </c>
      <c r="M261" s="65">
        <v>2958393</v>
      </c>
      <c r="N261" s="65">
        <v>3247377</v>
      </c>
      <c r="O261" s="65">
        <v>2009605</v>
      </c>
      <c r="P261" s="65">
        <v>2674820</v>
      </c>
      <c r="Q261" s="65">
        <v>2214612</v>
      </c>
      <c r="R261" s="65">
        <v>2527686</v>
      </c>
      <c r="S261" s="65">
        <v>2261358</v>
      </c>
    </row>
    <row r="262" spans="1:19" ht="14.5" x14ac:dyDescent="0.35">
      <c r="A262" t="str">
        <f t="shared" si="9"/>
        <v>Vorarlberg26</v>
      </c>
      <c r="B262">
        <v>262</v>
      </c>
      <c r="C262" s="64" t="s">
        <v>32</v>
      </c>
      <c r="D262" s="64" t="s">
        <v>66</v>
      </c>
      <c r="E262" s="65">
        <v>332115</v>
      </c>
      <c r="F262" s="65">
        <v>475025</v>
      </c>
      <c r="G262" s="65">
        <v>261236</v>
      </c>
      <c r="H262" s="65">
        <v>157219</v>
      </c>
      <c r="I262" s="65">
        <v>166107</v>
      </c>
      <c r="J262" s="65">
        <v>171613</v>
      </c>
      <c r="K262" s="65">
        <v>266417</v>
      </c>
      <c r="L262" s="65">
        <v>226587</v>
      </c>
      <c r="M262" s="65">
        <v>232933</v>
      </c>
      <c r="N262" s="65">
        <v>338588</v>
      </c>
      <c r="O262" s="65">
        <v>346687</v>
      </c>
      <c r="P262" s="65">
        <v>416443</v>
      </c>
      <c r="Q262" s="65">
        <v>459152</v>
      </c>
      <c r="R262" s="65">
        <v>320704</v>
      </c>
      <c r="S262" s="65">
        <v>169123</v>
      </c>
    </row>
    <row r="263" spans="1:19" ht="14.5" x14ac:dyDescent="0.35">
      <c r="A263" t="str">
        <f t="shared" si="9"/>
        <v>Wien26</v>
      </c>
      <c r="B263">
        <v>263</v>
      </c>
      <c r="C263" s="64" t="s">
        <v>33</v>
      </c>
      <c r="D263" s="64" t="s">
        <v>66</v>
      </c>
      <c r="E263" s="65">
        <v>28381857</v>
      </c>
      <c r="F263" s="65">
        <v>16537797</v>
      </c>
      <c r="G263" s="65">
        <v>17659170</v>
      </c>
      <c r="H263" s="65">
        <v>17670393</v>
      </c>
      <c r="I263" s="65">
        <v>31355713</v>
      </c>
      <c r="J263" s="65">
        <v>25132053</v>
      </c>
      <c r="K263" s="65">
        <v>1478297</v>
      </c>
      <c r="L263" s="65">
        <v>950773</v>
      </c>
      <c r="M263" s="65">
        <v>798417</v>
      </c>
      <c r="N263" s="65">
        <v>5680294</v>
      </c>
      <c r="O263" s="65">
        <v>1454986</v>
      </c>
      <c r="P263" s="65">
        <v>3771552</v>
      </c>
      <c r="Q263" s="65">
        <v>5701330</v>
      </c>
      <c r="R263" s="65">
        <v>4511645</v>
      </c>
      <c r="S263" s="65">
        <v>3630924</v>
      </c>
    </row>
    <row r="264" spans="1:19" ht="14.5" x14ac:dyDescent="0.35">
      <c r="A264" t="str">
        <f t="shared" ref="A264:A327" si="10">C264&amp;D264</f>
        <v>Österreich26</v>
      </c>
      <c r="B264">
        <v>264</v>
      </c>
      <c r="C264" s="64" t="s">
        <v>34</v>
      </c>
      <c r="D264" s="64" t="s">
        <v>66</v>
      </c>
      <c r="E264" s="65">
        <v>1234828949</v>
      </c>
      <c r="F264" s="65">
        <v>1628389940</v>
      </c>
      <c r="G264" s="65">
        <v>1405614305</v>
      </c>
      <c r="H264" s="65">
        <v>1099740851</v>
      </c>
      <c r="I264" s="65">
        <v>870080938</v>
      </c>
      <c r="J264" s="65">
        <v>687796607</v>
      </c>
      <c r="K264" s="65">
        <v>622822267</v>
      </c>
      <c r="L264" s="65">
        <v>937465047</v>
      </c>
      <c r="M264" s="65">
        <v>1010052920</v>
      </c>
      <c r="N264" s="65">
        <v>1066768351</v>
      </c>
      <c r="O264" s="65">
        <v>1088321448</v>
      </c>
      <c r="P264" s="65">
        <v>1771341734</v>
      </c>
      <c r="Q264" s="65">
        <v>1723907607</v>
      </c>
      <c r="R264" s="65">
        <v>1405474651</v>
      </c>
      <c r="S264" s="65">
        <v>1163763976</v>
      </c>
    </row>
    <row r="265" spans="1:19" ht="14.5" x14ac:dyDescent="0.35">
      <c r="A265" t="str">
        <f t="shared" si="10"/>
        <v>Burgenland27</v>
      </c>
      <c r="B265">
        <v>265</v>
      </c>
      <c r="C265" s="64" t="s">
        <v>25</v>
      </c>
      <c r="D265" s="64" t="s">
        <v>67</v>
      </c>
      <c r="E265" s="65">
        <v>4872028</v>
      </c>
      <c r="F265" s="65">
        <v>4286590</v>
      </c>
      <c r="G265" s="65">
        <v>9695654</v>
      </c>
      <c r="H265" s="65">
        <v>94924527</v>
      </c>
      <c r="I265" s="65">
        <v>50672181</v>
      </c>
      <c r="J265" s="65">
        <v>72916129</v>
      </c>
      <c r="K265" s="65">
        <v>56351385</v>
      </c>
      <c r="L265" s="65">
        <v>76528300</v>
      </c>
      <c r="M265" s="65">
        <v>129484966</v>
      </c>
      <c r="N265" s="65">
        <v>187683288</v>
      </c>
      <c r="O265" s="65">
        <v>223858591</v>
      </c>
      <c r="P265" s="65">
        <v>397935735</v>
      </c>
      <c r="Q265" s="65">
        <v>334189287</v>
      </c>
      <c r="R265" s="65">
        <v>141546631</v>
      </c>
      <c r="S265" s="65">
        <v>187037175</v>
      </c>
    </row>
    <row r="266" spans="1:19" ht="14.5" x14ac:dyDescent="0.35">
      <c r="A266" t="str">
        <f t="shared" si="10"/>
        <v>Kärnten27</v>
      </c>
      <c r="B266">
        <v>266</v>
      </c>
      <c r="C266" s="64" t="s">
        <v>26</v>
      </c>
      <c r="D266" s="64" t="s">
        <v>67</v>
      </c>
      <c r="E266" s="65">
        <v>274608384</v>
      </c>
      <c r="F266" s="65">
        <v>306329437</v>
      </c>
      <c r="G266" s="65">
        <v>319745334</v>
      </c>
      <c r="H266" s="65">
        <v>201576522</v>
      </c>
      <c r="I266" s="65">
        <v>258336209</v>
      </c>
      <c r="J266" s="65">
        <v>208662654</v>
      </c>
      <c r="K266" s="65">
        <v>135025255</v>
      </c>
      <c r="L266" s="65">
        <v>148046631</v>
      </c>
      <c r="M266" s="65">
        <v>194796260</v>
      </c>
      <c r="N266" s="65">
        <v>243989853</v>
      </c>
      <c r="O266" s="65">
        <v>153910482</v>
      </c>
      <c r="P266" s="65">
        <v>243243065</v>
      </c>
      <c r="Q266" s="65">
        <v>411338302</v>
      </c>
      <c r="R266" s="65">
        <v>315172386</v>
      </c>
      <c r="S266" s="65">
        <v>320487384</v>
      </c>
    </row>
    <row r="267" spans="1:19" ht="14.5" x14ac:dyDescent="0.35">
      <c r="A267" t="str">
        <f t="shared" si="10"/>
        <v>Niederösterreich27</v>
      </c>
      <c r="B267">
        <v>267</v>
      </c>
      <c r="C267" s="64" t="s">
        <v>27</v>
      </c>
      <c r="D267" s="64" t="s">
        <v>67</v>
      </c>
      <c r="E267" s="65">
        <v>4092288703</v>
      </c>
      <c r="F267" s="65">
        <v>5713055717</v>
      </c>
      <c r="G267" s="65">
        <v>6525423671</v>
      </c>
      <c r="H267" s="65">
        <v>6355603200</v>
      </c>
      <c r="I267" s="65">
        <v>5775646579</v>
      </c>
      <c r="J267" s="65">
        <v>4356504305</v>
      </c>
      <c r="K267" s="65">
        <v>3376718435</v>
      </c>
      <c r="L267" s="65">
        <v>4137081773</v>
      </c>
      <c r="M267" s="65">
        <v>5398360970</v>
      </c>
      <c r="N267" s="65">
        <v>5219664839</v>
      </c>
      <c r="O267" s="65">
        <v>3160776477</v>
      </c>
      <c r="P267" s="65">
        <v>5086523650</v>
      </c>
      <c r="Q267" s="65">
        <v>8857000950</v>
      </c>
      <c r="R267" s="65">
        <v>6884893915</v>
      </c>
      <c r="S267" s="65">
        <v>5928200648</v>
      </c>
    </row>
    <row r="268" spans="1:19" ht="14.5" x14ac:dyDescent="0.35">
      <c r="A268" t="str">
        <f t="shared" si="10"/>
        <v>Oberösterreich27</v>
      </c>
      <c r="B268">
        <v>268</v>
      </c>
      <c r="C268" s="64" t="s">
        <v>28</v>
      </c>
      <c r="D268" s="64" t="s">
        <v>67</v>
      </c>
      <c r="E268" s="65">
        <v>941524784</v>
      </c>
      <c r="F268" s="65">
        <v>1072922520</v>
      </c>
      <c r="G268" s="65">
        <v>1071955362</v>
      </c>
      <c r="H268" s="65">
        <v>882570080</v>
      </c>
      <c r="I268" s="65">
        <v>825268678</v>
      </c>
      <c r="J268" s="65">
        <v>709355401</v>
      </c>
      <c r="K268" s="65">
        <v>717196203</v>
      </c>
      <c r="L268" s="65">
        <v>1055809526</v>
      </c>
      <c r="M268" s="65">
        <v>988071573</v>
      </c>
      <c r="N268" s="65">
        <v>1025735962</v>
      </c>
      <c r="O268" s="65">
        <v>818739376</v>
      </c>
      <c r="P268" s="65">
        <v>1330942786</v>
      </c>
      <c r="Q268" s="65">
        <v>2733571942</v>
      </c>
      <c r="R268" s="65">
        <v>1793992644</v>
      </c>
      <c r="S268" s="65">
        <v>1567574448</v>
      </c>
    </row>
    <row r="269" spans="1:19" ht="14.5" x14ac:dyDescent="0.35">
      <c r="A269" t="str">
        <f t="shared" si="10"/>
        <v>Salzburg27</v>
      </c>
      <c r="B269">
        <v>269</v>
      </c>
      <c r="C269" s="64" t="s">
        <v>29</v>
      </c>
      <c r="D269" s="64" t="s">
        <v>67</v>
      </c>
      <c r="E269" s="65">
        <v>425143926</v>
      </c>
      <c r="F269" s="65">
        <v>536866238</v>
      </c>
      <c r="G269" s="65">
        <v>661998613</v>
      </c>
      <c r="H269" s="65">
        <v>531541185</v>
      </c>
      <c r="I269" s="65">
        <v>407768303</v>
      </c>
      <c r="J269" s="65">
        <v>330189618</v>
      </c>
      <c r="K269" s="65">
        <v>339405336</v>
      </c>
      <c r="L269" s="65">
        <v>366227388</v>
      </c>
      <c r="M269" s="65">
        <v>427311600</v>
      </c>
      <c r="N269" s="65">
        <v>377351056</v>
      </c>
      <c r="O269" s="65">
        <v>263947164</v>
      </c>
      <c r="P269" s="65">
        <v>401316729</v>
      </c>
      <c r="Q269" s="65">
        <v>902129090</v>
      </c>
      <c r="R269" s="65">
        <v>676845368</v>
      </c>
      <c r="S269" s="65">
        <v>607736438</v>
      </c>
    </row>
    <row r="270" spans="1:19" ht="14.5" x14ac:dyDescent="0.35">
      <c r="A270" t="str">
        <f t="shared" si="10"/>
        <v>Steiermark27</v>
      </c>
      <c r="B270">
        <v>270</v>
      </c>
      <c r="C270" s="64" t="s">
        <v>30</v>
      </c>
      <c r="D270" s="64" t="s">
        <v>67</v>
      </c>
      <c r="E270" s="65">
        <v>898346945</v>
      </c>
      <c r="F270" s="65">
        <v>1558426870</v>
      </c>
      <c r="G270" s="65">
        <v>1671324993</v>
      </c>
      <c r="H270" s="65">
        <v>1269136006</v>
      </c>
      <c r="I270" s="65">
        <v>1116666201</v>
      </c>
      <c r="J270" s="65">
        <v>913941160</v>
      </c>
      <c r="K270" s="65">
        <v>792919684</v>
      </c>
      <c r="L270" s="65">
        <v>949400206</v>
      </c>
      <c r="M270" s="65">
        <v>898836601</v>
      </c>
      <c r="N270" s="65">
        <v>1007353016</v>
      </c>
      <c r="O270" s="65">
        <v>741641651</v>
      </c>
      <c r="P270" s="65">
        <v>938107095</v>
      </c>
      <c r="Q270" s="65">
        <v>1836268065</v>
      </c>
      <c r="R270" s="65">
        <v>1086437585</v>
      </c>
      <c r="S270" s="65">
        <v>771714010</v>
      </c>
    </row>
    <row r="271" spans="1:19" ht="14.5" x14ac:dyDescent="0.35">
      <c r="A271" t="str">
        <f t="shared" si="10"/>
        <v>Tirol27</v>
      </c>
      <c r="B271">
        <v>271</v>
      </c>
      <c r="C271" s="64" t="s">
        <v>31</v>
      </c>
      <c r="D271" s="64" t="s">
        <v>67</v>
      </c>
      <c r="E271" s="65">
        <v>606543988</v>
      </c>
      <c r="F271" s="65">
        <v>682752680</v>
      </c>
      <c r="G271" s="65">
        <v>836925027</v>
      </c>
      <c r="H271" s="65">
        <v>754946526</v>
      </c>
      <c r="I271" s="65">
        <v>722426300</v>
      </c>
      <c r="J271" s="65">
        <v>596274953</v>
      </c>
      <c r="K271" s="65">
        <v>560155525</v>
      </c>
      <c r="L271" s="65">
        <v>666105578</v>
      </c>
      <c r="M271" s="65">
        <v>657196266</v>
      </c>
      <c r="N271" s="65">
        <v>599737382</v>
      </c>
      <c r="O271" s="65">
        <v>425504601</v>
      </c>
      <c r="P271" s="65">
        <v>714511953</v>
      </c>
      <c r="Q271" s="65">
        <v>1491920209</v>
      </c>
      <c r="R271" s="65">
        <v>1119862268</v>
      </c>
      <c r="S271" s="65">
        <v>744621232</v>
      </c>
    </row>
    <row r="272" spans="1:19" ht="14.5" x14ac:dyDescent="0.35">
      <c r="A272" t="str">
        <f t="shared" si="10"/>
        <v>Vorarlberg27</v>
      </c>
      <c r="B272">
        <v>272</v>
      </c>
      <c r="C272" s="64" t="s">
        <v>32</v>
      </c>
      <c r="D272" s="64" t="s">
        <v>67</v>
      </c>
      <c r="E272" s="65">
        <v>206597490</v>
      </c>
      <c r="F272" s="65">
        <v>257043298</v>
      </c>
      <c r="G272" s="65">
        <v>326290141</v>
      </c>
      <c r="H272" s="65">
        <v>225139829</v>
      </c>
      <c r="I272" s="65">
        <v>241609073</v>
      </c>
      <c r="J272" s="65">
        <v>186505713</v>
      </c>
      <c r="K272" s="65">
        <v>185720588</v>
      </c>
      <c r="L272" s="65">
        <v>191738148</v>
      </c>
      <c r="M272" s="65">
        <v>218437220</v>
      </c>
      <c r="N272" s="65">
        <v>214910025</v>
      </c>
      <c r="O272" s="65">
        <v>192514190</v>
      </c>
      <c r="P272" s="65">
        <v>300823996</v>
      </c>
      <c r="Q272" s="65">
        <v>706511598</v>
      </c>
      <c r="R272" s="65">
        <v>392802351</v>
      </c>
      <c r="S272" s="65">
        <v>313350941</v>
      </c>
    </row>
    <row r="273" spans="1:19" ht="14.5" x14ac:dyDescent="0.35">
      <c r="A273" t="str">
        <f t="shared" si="10"/>
        <v>Wien27</v>
      </c>
      <c r="B273">
        <v>273</v>
      </c>
      <c r="C273" s="64" t="s">
        <v>33</v>
      </c>
      <c r="D273" s="64" t="s">
        <v>67</v>
      </c>
      <c r="E273" s="65">
        <v>4721791371</v>
      </c>
      <c r="F273" s="65">
        <v>5532427062</v>
      </c>
      <c r="G273" s="65">
        <v>5883168185</v>
      </c>
      <c r="H273" s="65">
        <v>4443880418</v>
      </c>
      <c r="I273" s="65">
        <v>3624813904</v>
      </c>
      <c r="J273" s="65">
        <v>3162239655</v>
      </c>
      <c r="K273" s="65">
        <v>2769605059</v>
      </c>
      <c r="L273" s="65">
        <v>3147406279</v>
      </c>
      <c r="M273" s="65">
        <v>3857127414</v>
      </c>
      <c r="N273" s="65">
        <v>3414830592</v>
      </c>
      <c r="O273" s="65">
        <v>2282698380</v>
      </c>
      <c r="P273" s="65">
        <v>4541761253</v>
      </c>
      <c r="Q273" s="65">
        <v>9887473960</v>
      </c>
      <c r="R273" s="65">
        <v>5824527676</v>
      </c>
      <c r="S273" s="65">
        <v>3655384326</v>
      </c>
    </row>
    <row r="274" spans="1:19" ht="14.5" x14ac:dyDescent="0.35">
      <c r="A274" t="str">
        <f t="shared" si="10"/>
        <v>Österreich27</v>
      </c>
      <c r="B274">
        <v>274</v>
      </c>
      <c r="C274" s="64" t="s">
        <v>34</v>
      </c>
      <c r="D274" s="64" t="s">
        <v>67</v>
      </c>
      <c r="E274" s="65">
        <v>12171717619</v>
      </c>
      <c r="F274" s="65">
        <v>15664110412</v>
      </c>
      <c r="G274" s="65">
        <v>17306526980</v>
      </c>
      <c r="H274" s="65">
        <v>14759318293</v>
      </c>
      <c r="I274" s="65">
        <v>13023207428</v>
      </c>
      <c r="J274" s="65">
        <v>10536589588</v>
      </c>
      <c r="K274" s="65">
        <v>8933097470</v>
      </c>
      <c r="L274" s="65">
        <v>10738343829</v>
      </c>
      <c r="M274" s="65">
        <v>12769622870</v>
      </c>
      <c r="N274" s="65">
        <v>12291256013</v>
      </c>
      <c r="O274" s="65">
        <v>8263590912</v>
      </c>
      <c r="P274" s="65">
        <v>13955166262</v>
      </c>
      <c r="Q274" s="65">
        <v>27160403403</v>
      </c>
      <c r="R274" s="65">
        <v>18236080824</v>
      </c>
      <c r="S274" s="65">
        <v>14096106602</v>
      </c>
    </row>
    <row r="275" spans="1:19" ht="14.5" x14ac:dyDescent="0.35">
      <c r="A275" t="str">
        <f t="shared" si="10"/>
        <v>Burgenland28</v>
      </c>
      <c r="B275">
        <v>275</v>
      </c>
      <c r="C275" s="64" t="s">
        <v>25</v>
      </c>
      <c r="D275" s="64" t="s">
        <v>68</v>
      </c>
      <c r="E275" s="65">
        <v>3476000</v>
      </c>
      <c r="F275" s="65">
        <v>3529819</v>
      </c>
      <c r="G275" s="65">
        <v>3202784</v>
      </c>
      <c r="H275" s="65">
        <v>3002685</v>
      </c>
      <c r="I275" s="65">
        <v>3255571</v>
      </c>
      <c r="J275" s="65">
        <v>2825147</v>
      </c>
      <c r="K275" s="65">
        <v>2505485</v>
      </c>
      <c r="L275" s="65">
        <v>2392527</v>
      </c>
      <c r="M275" s="65">
        <v>3075214</v>
      </c>
      <c r="N275" s="65">
        <v>3554421</v>
      </c>
      <c r="O275" s="65">
        <v>3357005</v>
      </c>
      <c r="P275" s="65">
        <v>4491959</v>
      </c>
      <c r="Q275" s="65">
        <v>5693639</v>
      </c>
      <c r="R275" s="65">
        <v>6534795</v>
      </c>
      <c r="S275" s="65">
        <v>7219018</v>
      </c>
    </row>
    <row r="276" spans="1:19" ht="14.5" x14ac:dyDescent="0.35">
      <c r="A276" t="str">
        <f t="shared" si="10"/>
        <v>Kärnten28</v>
      </c>
      <c r="B276">
        <v>276</v>
      </c>
      <c r="C276" s="64" t="s">
        <v>26</v>
      </c>
      <c r="D276" s="64" t="s">
        <v>68</v>
      </c>
      <c r="E276" s="65">
        <v>198044216</v>
      </c>
      <c r="F276" s="65">
        <v>303560542</v>
      </c>
      <c r="G276" s="65">
        <v>208410164</v>
      </c>
      <c r="H276" s="65">
        <v>169049070</v>
      </c>
      <c r="I276" s="65">
        <v>174670585</v>
      </c>
      <c r="J276" s="65">
        <v>164646662</v>
      </c>
      <c r="K276" s="65">
        <v>167155413</v>
      </c>
      <c r="L276" s="65">
        <v>214650358</v>
      </c>
      <c r="M276" s="65">
        <v>280160026</v>
      </c>
      <c r="N276" s="65">
        <v>207981979</v>
      </c>
      <c r="O276" s="65">
        <v>143683951</v>
      </c>
      <c r="P276" s="65">
        <v>195347847</v>
      </c>
      <c r="Q276" s="65">
        <v>259941048</v>
      </c>
      <c r="R276" s="65">
        <v>229185372</v>
      </c>
      <c r="S276" s="65">
        <v>218766157</v>
      </c>
    </row>
    <row r="277" spans="1:19" ht="14.5" x14ac:dyDescent="0.35">
      <c r="A277" t="str">
        <f t="shared" si="10"/>
        <v>Niederösterreich28</v>
      </c>
      <c r="B277">
        <v>277</v>
      </c>
      <c r="C277" s="64" t="s">
        <v>27</v>
      </c>
      <c r="D277" s="64" t="s">
        <v>68</v>
      </c>
      <c r="E277" s="65">
        <v>79434362</v>
      </c>
      <c r="F277" s="65">
        <v>90383640</v>
      </c>
      <c r="G277" s="65">
        <v>84871981</v>
      </c>
      <c r="H277" s="65">
        <v>96254527</v>
      </c>
      <c r="I277" s="65">
        <v>94217852</v>
      </c>
      <c r="J277" s="65">
        <v>96672409</v>
      </c>
      <c r="K277" s="65">
        <v>97925857</v>
      </c>
      <c r="L277" s="65">
        <v>99646967</v>
      </c>
      <c r="M277" s="65">
        <v>127224692</v>
      </c>
      <c r="N277" s="65">
        <v>127903512</v>
      </c>
      <c r="O277" s="65">
        <v>112879164</v>
      </c>
      <c r="P277" s="65">
        <v>125100791</v>
      </c>
      <c r="Q277" s="65">
        <v>225071439</v>
      </c>
      <c r="R277" s="65">
        <v>181466946</v>
      </c>
      <c r="S277" s="65">
        <v>175150948</v>
      </c>
    </row>
    <row r="278" spans="1:19" ht="14.5" x14ac:dyDescent="0.35">
      <c r="A278" t="str">
        <f t="shared" si="10"/>
        <v>Oberösterreich28</v>
      </c>
      <c r="B278">
        <v>278</v>
      </c>
      <c r="C278" s="64" t="s">
        <v>28</v>
      </c>
      <c r="D278" s="64" t="s">
        <v>68</v>
      </c>
      <c r="E278" s="65">
        <v>185455293</v>
      </c>
      <c r="F278" s="65">
        <v>226170069</v>
      </c>
      <c r="G278" s="65">
        <v>188756078</v>
      </c>
      <c r="H278" s="65">
        <v>181957369</v>
      </c>
      <c r="I278" s="65">
        <v>180673325</v>
      </c>
      <c r="J278" s="65">
        <v>178919872</v>
      </c>
      <c r="K278" s="65">
        <v>164443983</v>
      </c>
      <c r="L278" s="65">
        <v>181792253</v>
      </c>
      <c r="M278" s="65">
        <v>236297883</v>
      </c>
      <c r="N278" s="65">
        <v>227881687</v>
      </c>
      <c r="O278" s="65">
        <v>211675754</v>
      </c>
      <c r="P278" s="65">
        <v>208864931</v>
      </c>
      <c r="Q278" s="65">
        <v>367126857</v>
      </c>
      <c r="R278" s="65">
        <v>319995113</v>
      </c>
      <c r="S278" s="65">
        <v>330275223</v>
      </c>
    </row>
    <row r="279" spans="1:19" ht="14.5" x14ac:dyDescent="0.35">
      <c r="A279" t="str">
        <f t="shared" si="10"/>
        <v>Salzburg28</v>
      </c>
      <c r="B279">
        <v>279</v>
      </c>
      <c r="C279" s="64" t="s">
        <v>29</v>
      </c>
      <c r="D279" s="64" t="s">
        <v>68</v>
      </c>
      <c r="E279" s="65">
        <v>17680143</v>
      </c>
      <c r="F279" s="65">
        <v>20782422</v>
      </c>
      <c r="G279" s="65">
        <v>19278794</v>
      </c>
      <c r="H279" s="65">
        <v>14644925</v>
      </c>
      <c r="I279" s="65">
        <v>19334371</v>
      </c>
      <c r="J279" s="65">
        <v>21023433</v>
      </c>
      <c r="K279" s="65">
        <v>20127546</v>
      </c>
      <c r="L279" s="65">
        <v>18631803</v>
      </c>
      <c r="M279" s="65">
        <v>20559849</v>
      </c>
      <c r="N279" s="65">
        <v>19416427</v>
      </c>
      <c r="O279" s="65">
        <v>17210789</v>
      </c>
      <c r="P279" s="65">
        <v>19296859</v>
      </c>
      <c r="Q279" s="65">
        <v>35763299</v>
      </c>
      <c r="R279" s="65">
        <v>32713653</v>
      </c>
      <c r="S279" s="65">
        <v>25400395</v>
      </c>
    </row>
    <row r="280" spans="1:19" ht="14.5" x14ac:dyDescent="0.35">
      <c r="A280" t="str">
        <f t="shared" si="10"/>
        <v>Steiermark28</v>
      </c>
      <c r="B280">
        <v>280</v>
      </c>
      <c r="C280" s="64" t="s">
        <v>30</v>
      </c>
      <c r="D280" s="64" t="s">
        <v>68</v>
      </c>
      <c r="E280" s="65">
        <v>169584171</v>
      </c>
      <c r="F280" s="65">
        <v>253946478</v>
      </c>
      <c r="G280" s="65">
        <v>150758894</v>
      </c>
      <c r="H280" s="65">
        <v>136196493</v>
      </c>
      <c r="I280" s="65">
        <v>120663450</v>
      </c>
      <c r="J280" s="65">
        <v>130808040</v>
      </c>
      <c r="K280" s="65">
        <v>135869217</v>
      </c>
      <c r="L280" s="65">
        <v>162311602</v>
      </c>
      <c r="M280" s="65">
        <v>261694165</v>
      </c>
      <c r="N280" s="65">
        <v>165520794</v>
      </c>
      <c r="O280" s="65">
        <v>91605814</v>
      </c>
      <c r="P280" s="65">
        <v>148058316</v>
      </c>
      <c r="Q280" s="65">
        <v>212070166</v>
      </c>
      <c r="R280" s="65">
        <v>138641346</v>
      </c>
      <c r="S280" s="65">
        <v>127129941</v>
      </c>
    </row>
    <row r="281" spans="1:19" ht="14.5" x14ac:dyDescent="0.35">
      <c r="A281" t="str">
        <f t="shared" si="10"/>
        <v>Tirol28</v>
      </c>
      <c r="B281">
        <v>281</v>
      </c>
      <c r="C281" s="64" t="s">
        <v>31</v>
      </c>
      <c r="D281" s="64" t="s">
        <v>68</v>
      </c>
      <c r="E281" s="65">
        <v>147736544</v>
      </c>
      <c r="F281" s="65">
        <v>168903451</v>
      </c>
      <c r="G281" s="65">
        <v>146101374</v>
      </c>
      <c r="H281" s="65">
        <v>149574117</v>
      </c>
      <c r="I281" s="65">
        <v>188241482</v>
      </c>
      <c r="J281" s="65">
        <v>154090750</v>
      </c>
      <c r="K281" s="65">
        <v>127446680</v>
      </c>
      <c r="L281" s="65">
        <v>166068784</v>
      </c>
      <c r="M281" s="65">
        <v>234790233</v>
      </c>
      <c r="N281" s="65">
        <v>188861942</v>
      </c>
      <c r="O281" s="65">
        <v>147193483</v>
      </c>
      <c r="P281" s="65">
        <v>210188150</v>
      </c>
      <c r="Q281" s="65">
        <v>228631978</v>
      </c>
      <c r="R281" s="65">
        <v>215879230</v>
      </c>
      <c r="S281" s="65">
        <v>226474160</v>
      </c>
    </row>
    <row r="282" spans="1:19" ht="14.5" x14ac:dyDescent="0.35">
      <c r="A282" t="str">
        <f t="shared" si="10"/>
        <v>Vorarlberg28</v>
      </c>
      <c r="B282">
        <v>282</v>
      </c>
      <c r="C282" s="64" t="s">
        <v>32</v>
      </c>
      <c r="D282" s="64" t="s">
        <v>68</v>
      </c>
      <c r="E282" s="65">
        <v>6672018</v>
      </c>
      <c r="F282" s="65">
        <v>7671883</v>
      </c>
      <c r="G282" s="65">
        <v>7802975</v>
      </c>
      <c r="H282" s="65">
        <v>7639557</v>
      </c>
      <c r="I282" s="65">
        <v>7698101</v>
      </c>
      <c r="J282" s="65">
        <v>8740596</v>
      </c>
      <c r="K282" s="65">
        <v>9145895</v>
      </c>
      <c r="L282" s="65">
        <v>10739688</v>
      </c>
      <c r="M282" s="65">
        <v>13003914</v>
      </c>
      <c r="N282" s="65">
        <v>12270850</v>
      </c>
      <c r="O282" s="65">
        <v>12075622</v>
      </c>
      <c r="P282" s="65">
        <v>15025262</v>
      </c>
      <c r="Q282" s="65">
        <v>21710773</v>
      </c>
      <c r="R282" s="65">
        <v>20933845</v>
      </c>
      <c r="S282" s="65">
        <v>17600612</v>
      </c>
    </row>
    <row r="283" spans="1:19" ht="14.5" x14ac:dyDescent="0.35">
      <c r="A283" t="str">
        <f t="shared" si="10"/>
        <v>Wien28</v>
      </c>
      <c r="B283">
        <v>283</v>
      </c>
      <c r="C283" s="64" t="s">
        <v>33</v>
      </c>
      <c r="D283" s="64" t="s">
        <v>68</v>
      </c>
      <c r="E283" s="65">
        <v>73464515</v>
      </c>
      <c r="F283" s="65">
        <v>94260535</v>
      </c>
      <c r="G283" s="65">
        <v>109255219</v>
      </c>
      <c r="H283" s="65">
        <v>88366560</v>
      </c>
      <c r="I283" s="65">
        <v>92140671</v>
      </c>
      <c r="J283" s="65">
        <v>93673994</v>
      </c>
      <c r="K283" s="65">
        <v>90785618</v>
      </c>
      <c r="L283" s="65">
        <v>100594576</v>
      </c>
      <c r="M283" s="65">
        <v>113549919</v>
      </c>
      <c r="N283" s="65">
        <v>121720016</v>
      </c>
      <c r="O283" s="65">
        <v>105178336</v>
      </c>
      <c r="P283" s="65">
        <v>89137978</v>
      </c>
      <c r="Q283" s="65">
        <v>126842239</v>
      </c>
      <c r="R283" s="65">
        <v>128562651</v>
      </c>
      <c r="S283" s="65">
        <v>129042995</v>
      </c>
    </row>
    <row r="284" spans="1:19" ht="14.5" x14ac:dyDescent="0.35">
      <c r="A284" t="str">
        <f t="shared" si="10"/>
        <v>Österreich28</v>
      </c>
      <c r="B284">
        <v>284</v>
      </c>
      <c r="C284" s="64" t="s">
        <v>34</v>
      </c>
      <c r="D284" s="64" t="s">
        <v>68</v>
      </c>
      <c r="E284" s="65">
        <v>881547262</v>
      </c>
      <c r="F284" s="65">
        <v>1169208839</v>
      </c>
      <c r="G284" s="65">
        <v>918438263</v>
      </c>
      <c r="H284" s="65">
        <v>846685303</v>
      </c>
      <c r="I284" s="65">
        <v>880895408</v>
      </c>
      <c r="J284" s="65">
        <v>851400903</v>
      </c>
      <c r="K284" s="65">
        <v>815405694</v>
      </c>
      <c r="L284" s="65">
        <v>956828558</v>
      </c>
      <c r="M284" s="65">
        <v>1290355895</v>
      </c>
      <c r="N284" s="65">
        <v>1075111628</v>
      </c>
      <c r="O284" s="65">
        <v>844859918</v>
      </c>
      <c r="P284" s="65">
        <v>1015512093</v>
      </c>
      <c r="Q284" s="65">
        <v>1482851438</v>
      </c>
      <c r="R284" s="65">
        <v>1273912951</v>
      </c>
      <c r="S284" s="65">
        <v>1257059449</v>
      </c>
    </row>
    <row r="285" spans="1:19" ht="14.5" x14ac:dyDescent="0.35">
      <c r="A285" t="str">
        <f t="shared" si="10"/>
        <v>Burgenland29</v>
      </c>
      <c r="B285">
        <v>285</v>
      </c>
      <c r="C285" s="64" t="s">
        <v>25</v>
      </c>
      <c r="D285" s="64" t="s">
        <v>69</v>
      </c>
      <c r="E285" s="65">
        <v>11251191</v>
      </c>
      <c r="F285" s="65">
        <v>14992086</v>
      </c>
      <c r="G285" s="65">
        <v>23143555</v>
      </c>
      <c r="H285" s="65">
        <v>34303194</v>
      </c>
      <c r="I285" s="65">
        <v>24691211</v>
      </c>
      <c r="J285" s="65">
        <v>29353219</v>
      </c>
      <c r="K285" s="65">
        <v>32275555</v>
      </c>
      <c r="L285" s="65">
        <v>28872212</v>
      </c>
      <c r="M285" s="65">
        <v>27656703</v>
      </c>
      <c r="N285" s="65">
        <v>37798307</v>
      </c>
      <c r="O285" s="65">
        <v>16619359</v>
      </c>
      <c r="P285" s="65">
        <v>29996261</v>
      </c>
      <c r="Q285" s="65">
        <v>42852731</v>
      </c>
      <c r="R285" s="65">
        <v>32577498</v>
      </c>
      <c r="S285" s="65">
        <v>38770190</v>
      </c>
    </row>
    <row r="286" spans="1:19" ht="14.5" x14ac:dyDescent="0.35">
      <c r="A286" t="str">
        <f t="shared" si="10"/>
        <v>Kärnten29</v>
      </c>
      <c r="B286">
        <v>286</v>
      </c>
      <c r="C286" s="64" t="s">
        <v>26</v>
      </c>
      <c r="D286" s="64" t="s">
        <v>69</v>
      </c>
      <c r="E286" s="65">
        <v>57549779</v>
      </c>
      <c r="F286" s="65">
        <v>65036563</v>
      </c>
      <c r="G286" s="65">
        <v>59414224</v>
      </c>
      <c r="H286" s="65">
        <v>57997835</v>
      </c>
      <c r="I286" s="65">
        <v>60070221</v>
      </c>
      <c r="J286" s="65">
        <v>57372960</v>
      </c>
      <c r="K286" s="65">
        <v>61106868</v>
      </c>
      <c r="L286" s="65">
        <v>76693459</v>
      </c>
      <c r="M286" s="65">
        <v>83175463</v>
      </c>
      <c r="N286" s="65">
        <v>81516533</v>
      </c>
      <c r="O286" s="65">
        <v>79400376</v>
      </c>
      <c r="P286" s="65">
        <v>119496461</v>
      </c>
      <c r="Q286" s="65">
        <v>131750495</v>
      </c>
      <c r="R286" s="65">
        <v>98381312</v>
      </c>
      <c r="S286" s="65">
        <v>100942783</v>
      </c>
    </row>
    <row r="287" spans="1:19" ht="14.5" x14ac:dyDescent="0.35">
      <c r="A287" t="str">
        <f t="shared" si="10"/>
        <v>Niederösterreich29</v>
      </c>
      <c r="B287">
        <v>287</v>
      </c>
      <c r="C287" s="64" t="s">
        <v>27</v>
      </c>
      <c r="D287" s="64" t="s">
        <v>69</v>
      </c>
      <c r="E287" s="65">
        <v>355802325</v>
      </c>
      <c r="F287" s="65">
        <v>370381592</v>
      </c>
      <c r="G287" s="65">
        <v>386517454</v>
      </c>
      <c r="H287" s="65">
        <v>475844612</v>
      </c>
      <c r="I287" s="65">
        <v>527498383</v>
      </c>
      <c r="J287" s="65">
        <v>468405852</v>
      </c>
      <c r="K287" s="65">
        <v>414263290</v>
      </c>
      <c r="L287" s="65">
        <v>499694303</v>
      </c>
      <c r="M287" s="65">
        <v>562650781</v>
      </c>
      <c r="N287" s="65">
        <v>503256289</v>
      </c>
      <c r="O287" s="65">
        <v>413894882</v>
      </c>
      <c r="P287" s="65">
        <v>665729546</v>
      </c>
      <c r="Q287" s="65">
        <v>810909633</v>
      </c>
      <c r="R287" s="65">
        <v>503251426</v>
      </c>
      <c r="S287" s="65">
        <v>472867732</v>
      </c>
    </row>
    <row r="288" spans="1:19" ht="14.5" x14ac:dyDescent="0.35">
      <c r="A288" t="str">
        <f t="shared" si="10"/>
        <v>Oberösterreich29</v>
      </c>
      <c r="B288">
        <v>288</v>
      </c>
      <c r="C288" s="64" t="s">
        <v>28</v>
      </c>
      <c r="D288" s="64" t="s">
        <v>69</v>
      </c>
      <c r="E288" s="65">
        <v>330011970</v>
      </c>
      <c r="F288" s="65">
        <v>371612051</v>
      </c>
      <c r="G288" s="65">
        <v>357367897</v>
      </c>
      <c r="H288" s="65">
        <v>303000285</v>
      </c>
      <c r="I288" s="65">
        <v>348763189</v>
      </c>
      <c r="J288" s="65">
        <v>413498962</v>
      </c>
      <c r="K288" s="65">
        <v>395797458</v>
      </c>
      <c r="L288" s="65">
        <v>399777481</v>
      </c>
      <c r="M288" s="65">
        <v>386209954</v>
      </c>
      <c r="N288" s="65">
        <v>367885982</v>
      </c>
      <c r="O288" s="65">
        <v>416877852</v>
      </c>
      <c r="P288" s="65">
        <v>410713987</v>
      </c>
      <c r="Q288" s="65">
        <v>531424998</v>
      </c>
      <c r="R288" s="65">
        <v>606133031</v>
      </c>
      <c r="S288" s="65">
        <v>509657188</v>
      </c>
    </row>
    <row r="289" spans="1:19" ht="14.5" x14ac:dyDescent="0.35">
      <c r="A289" t="str">
        <f t="shared" si="10"/>
        <v>Salzburg29</v>
      </c>
      <c r="B289">
        <v>289</v>
      </c>
      <c r="C289" s="64" t="s">
        <v>29</v>
      </c>
      <c r="D289" s="64" t="s">
        <v>69</v>
      </c>
      <c r="E289" s="65">
        <v>29662870</v>
      </c>
      <c r="F289" s="65">
        <v>37496855</v>
      </c>
      <c r="G289" s="65">
        <v>45208230</v>
      </c>
      <c r="H289" s="65">
        <v>38940163</v>
      </c>
      <c r="I289" s="65">
        <v>36893055</v>
      </c>
      <c r="J289" s="65">
        <v>41149730</v>
      </c>
      <c r="K289" s="65">
        <v>47550056</v>
      </c>
      <c r="L289" s="65">
        <v>54690706</v>
      </c>
      <c r="M289" s="65">
        <v>59568154</v>
      </c>
      <c r="N289" s="65">
        <v>62713563</v>
      </c>
      <c r="O289" s="65">
        <v>68656719</v>
      </c>
      <c r="P289" s="65">
        <v>65372154</v>
      </c>
      <c r="Q289" s="65">
        <v>137688448</v>
      </c>
      <c r="R289" s="65">
        <v>99301959</v>
      </c>
      <c r="S289" s="65">
        <v>88916592</v>
      </c>
    </row>
    <row r="290" spans="1:19" ht="14.5" x14ac:dyDescent="0.35">
      <c r="A290" t="str">
        <f t="shared" si="10"/>
        <v>Steiermark29</v>
      </c>
      <c r="B290">
        <v>290</v>
      </c>
      <c r="C290" s="64" t="s">
        <v>30</v>
      </c>
      <c r="D290" s="64" t="s">
        <v>69</v>
      </c>
      <c r="E290" s="65">
        <v>103247953</v>
      </c>
      <c r="F290" s="65">
        <v>127559151</v>
      </c>
      <c r="G290" s="65">
        <v>130142965</v>
      </c>
      <c r="H290" s="65">
        <v>130387822</v>
      </c>
      <c r="I290" s="65">
        <v>157259675</v>
      </c>
      <c r="J290" s="65">
        <v>154954068</v>
      </c>
      <c r="K290" s="65">
        <v>135929023</v>
      </c>
      <c r="L290" s="65">
        <v>194980638</v>
      </c>
      <c r="M290" s="65">
        <v>174647849</v>
      </c>
      <c r="N290" s="65">
        <v>159580336</v>
      </c>
      <c r="O290" s="65">
        <v>160885944</v>
      </c>
      <c r="P290" s="65">
        <v>172541391</v>
      </c>
      <c r="Q290" s="65">
        <v>187729640</v>
      </c>
      <c r="R290" s="65">
        <v>156590010</v>
      </c>
      <c r="S290" s="65">
        <v>177781176</v>
      </c>
    </row>
    <row r="291" spans="1:19" ht="14.5" x14ac:dyDescent="0.35">
      <c r="A291" t="str">
        <f t="shared" si="10"/>
        <v>Tirol29</v>
      </c>
      <c r="B291">
        <v>291</v>
      </c>
      <c r="C291" s="64" t="s">
        <v>31</v>
      </c>
      <c r="D291" s="64" t="s">
        <v>69</v>
      </c>
      <c r="E291" s="65">
        <v>1332698656</v>
      </c>
      <c r="F291" s="65">
        <v>1470235046</v>
      </c>
      <c r="G291" s="65">
        <v>1673061807</v>
      </c>
      <c r="H291" s="65">
        <v>1781635645</v>
      </c>
      <c r="I291" s="65">
        <v>1901710700</v>
      </c>
      <c r="J291" s="65">
        <v>2024789091</v>
      </c>
      <c r="K291" s="65">
        <v>2110185606</v>
      </c>
      <c r="L291" s="65">
        <v>2393307164</v>
      </c>
      <c r="M291" s="65">
        <v>1801723466</v>
      </c>
      <c r="N291" s="65">
        <v>1664945475</v>
      </c>
      <c r="O291" s="65">
        <v>2495007404</v>
      </c>
      <c r="P291" s="65">
        <v>2548375798</v>
      </c>
      <c r="Q291" s="65">
        <v>2527094986</v>
      </c>
      <c r="R291" s="65">
        <v>3386089160</v>
      </c>
      <c r="S291" s="65">
        <v>1392270445</v>
      </c>
    </row>
    <row r="292" spans="1:19" ht="14.5" x14ac:dyDescent="0.35">
      <c r="A292" t="str">
        <f t="shared" si="10"/>
        <v>Vorarlberg29</v>
      </c>
      <c r="B292">
        <v>292</v>
      </c>
      <c r="C292" s="64" t="s">
        <v>32</v>
      </c>
      <c r="D292" s="64" t="s">
        <v>69</v>
      </c>
      <c r="E292" s="65">
        <v>15178918</v>
      </c>
      <c r="F292" s="65">
        <v>25087052</v>
      </c>
      <c r="G292" s="65">
        <v>25465512</v>
      </c>
      <c r="H292" s="65">
        <v>24479919</v>
      </c>
      <c r="I292" s="65">
        <v>18669141</v>
      </c>
      <c r="J292" s="65">
        <v>19200735</v>
      </c>
      <c r="K292" s="65">
        <v>23033808</v>
      </c>
      <c r="L292" s="65">
        <v>42171375</v>
      </c>
      <c r="M292" s="65">
        <v>23414151</v>
      </c>
      <c r="N292" s="65">
        <v>22620156</v>
      </c>
      <c r="O292" s="65">
        <v>21279466</v>
      </c>
      <c r="P292" s="65">
        <v>25479221</v>
      </c>
      <c r="Q292" s="65">
        <v>37921250</v>
      </c>
      <c r="R292" s="65">
        <v>31727728</v>
      </c>
      <c r="S292" s="65">
        <v>27255230</v>
      </c>
    </row>
    <row r="293" spans="1:19" ht="14.5" x14ac:dyDescent="0.35">
      <c r="A293" t="str">
        <f t="shared" si="10"/>
        <v>Wien29</v>
      </c>
      <c r="B293">
        <v>293</v>
      </c>
      <c r="C293" s="64" t="s">
        <v>33</v>
      </c>
      <c r="D293" s="64" t="s">
        <v>69</v>
      </c>
      <c r="E293" s="65">
        <v>464916831</v>
      </c>
      <c r="F293" s="65">
        <v>690088917</v>
      </c>
      <c r="G293" s="65">
        <v>888626319</v>
      </c>
      <c r="H293" s="65">
        <v>1067767341</v>
      </c>
      <c r="I293" s="65">
        <v>1048992671</v>
      </c>
      <c r="J293" s="65">
        <v>1401509074</v>
      </c>
      <c r="K293" s="65">
        <v>1304119978</v>
      </c>
      <c r="L293" s="65">
        <v>1546618976</v>
      </c>
      <c r="M293" s="65">
        <v>1371080883</v>
      </c>
      <c r="N293" s="65">
        <v>1822767392</v>
      </c>
      <c r="O293" s="65">
        <v>445618645</v>
      </c>
      <c r="P293" s="65">
        <v>774566041</v>
      </c>
      <c r="Q293" s="65">
        <v>1186786258</v>
      </c>
      <c r="R293" s="65">
        <v>1063829212</v>
      </c>
      <c r="S293" s="65">
        <v>492798903</v>
      </c>
    </row>
    <row r="294" spans="1:19" ht="14.5" x14ac:dyDescent="0.35">
      <c r="A294" t="str">
        <f t="shared" si="10"/>
        <v>Österreich29</v>
      </c>
      <c r="B294">
        <v>294</v>
      </c>
      <c r="C294" s="64" t="s">
        <v>34</v>
      </c>
      <c r="D294" s="64" t="s">
        <v>69</v>
      </c>
      <c r="E294" s="65">
        <v>2700320493</v>
      </c>
      <c r="F294" s="65">
        <v>3172489313</v>
      </c>
      <c r="G294" s="65">
        <v>3588947963</v>
      </c>
      <c r="H294" s="65">
        <v>3914356816</v>
      </c>
      <c r="I294" s="65">
        <v>4124548246</v>
      </c>
      <c r="J294" s="65">
        <v>4610233691</v>
      </c>
      <c r="K294" s="65">
        <v>4524261642</v>
      </c>
      <c r="L294" s="65">
        <v>5236806314</v>
      </c>
      <c r="M294" s="65">
        <v>4490127404</v>
      </c>
      <c r="N294" s="65">
        <v>4723084033</v>
      </c>
      <c r="O294" s="65">
        <v>4118240647</v>
      </c>
      <c r="P294" s="65">
        <v>4812270860</v>
      </c>
      <c r="Q294" s="65">
        <v>5594158439</v>
      </c>
      <c r="R294" s="65">
        <v>5977881336</v>
      </c>
      <c r="S294" s="65">
        <v>3301260239</v>
      </c>
    </row>
    <row r="295" spans="1:19" ht="14.5" x14ac:dyDescent="0.35">
      <c r="A295" t="str">
        <f t="shared" si="10"/>
        <v>Burgenland30</v>
      </c>
      <c r="B295">
        <v>295</v>
      </c>
      <c r="C295" s="64" t="s">
        <v>25</v>
      </c>
      <c r="D295" s="64" t="s">
        <v>70</v>
      </c>
      <c r="E295" s="65">
        <v>2309180</v>
      </c>
      <c r="F295" s="65">
        <v>4423949</v>
      </c>
      <c r="G295" s="65">
        <v>3071689</v>
      </c>
      <c r="H295" s="65">
        <v>3184501</v>
      </c>
      <c r="I295" s="65">
        <v>2938023</v>
      </c>
      <c r="J295" s="65">
        <v>1994899</v>
      </c>
      <c r="K295" s="65">
        <v>3615814</v>
      </c>
      <c r="L295" s="65">
        <v>3988982</v>
      </c>
      <c r="M295" s="65">
        <v>4388138</v>
      </c>
      <c r="N295" s="65">
        <v>4328169</v>
      </c>
      <c r="O295" s="65">
        <v>6173543</v>
      </c>
      <c r="P295" s="65">
        <v>36276752</v>
      </c>
      <c r="Q295" s="65">
        <v>10487708</v>
      </c>
      <c r="R295" s="65">
        <v>4558034</v>
      </c>
      <c r="S295" s="65">
        <v>7968708</v>
      </c>
    </row>
    <row r="296" spans="1:19" ht="14.5" x14ac:dyDescent="0.35">
      <c r="A296" t="str">
        <f t="shared" si="10"/>
        <v>Kärnten30</v>
      </c>
      <c r="B296">
        <v>296</v>
      </c>
      <c r="C296" s="64" t="s">
        <v>26</v>
      </c>
      <c r="D296" s="64" t="s">
        <v>70</v>
      </c>
      <c r="E296" s="65">
        <v>14542945</v>
      </c>
      <c r="F296" s="65">
        <v>20203534</v>
      </c>
      <c r="G296" s="65">
        <v>19364351</v>
      </c>
      <c r="H296" s="65">
        <v>25887676</v>
      </c>
      <c r="I296" s="65">
        <v>37742650</v>
      </c>
      <c r="J296" s="65">
        <v>34696024</v>
      </c>
      <c r="K296" s="65">
        <v>26763438</v>
      </c>
      <c r="L296" s="65">
        <v>34868391</v>
      </c>
      <c r="M296" s="65">
        <v>33773848</v>
      </c>
      <c r="N296" s="65">
        <v>24879125</v>
      </c>
      <c r="O296" s="65">
        <v>25766471</v>
      </c>
      <c r="P296" s="65">
        <v>62904278</v>
      </c>
      <c r="Q296" s="65">
        <v>43143112</v>
      </c>
      <c r="R296" s="65">
        <v>35510837</v>
      </c>
      <c r="S296" s="65">
        <v>39326215</v>
      </c>
    </row>
    <row r="297" spans="1:19" ht="14.5" x14ac:dyDescent="0.35">
      <c r="A297" t="str">
        <f t="shared" si="10"/>
        <v>Niederösterreich30</v>
      </c>
      <c r="B297">
        <v>297</v>
      </c>
      <c r="C297" s="64" t="s">
        <v>27</v>
      </c>
      <c r="D297" s="64" t="s">
        <v>70</v>
      </c>
      <c r="E297" s="65">
        <v>264232578</v>
      </c>
      <c r="F297" s="65">
        <v>338618273</v>
      </c>
      <c r="G297" s="65">
        <v>384331553</v>
      </c>
      <c r="H297" s="65">
        <v>348532474</v>
      </c>
      <c r="I297" s="65">
        <v>408444643</v>
      </c>
      <c r="J297" s="65">
        <v>389354474</v>
      </c>
      <c r="K297" s="65">
        <v>368418263</v>
      </c>
      <c r="L297" s="65">
        <v>394119738</v>
      </c>
      <c r="M297" s="65">
        <v>587865369</v>
      </c>
      <c r="N297" s="65">
        <v>575839286</v>
      </c>
      <c r="O297" s="65">
        <v>560885452</v>
      </c>
      <c r="P297" s="65">
        <v>850109829</v>
      </c>
      <c r="Q297" s="65">
        <v>693523180</v>
      </c>
      <c r="R297" s="65">
        <v>572139281</v>
      </c>
      <c r="S297" s="65">
        <v>574905250</v>
      </c>
    </row>
    <row r="298" spans="1:19" ht="14.5" x14ac:dyDescent="0.35">
      <c r="A298" t="str">
        <f t="shared" si="10"/>
        <v>Oberösterreich30</v>
      </c>
      <c r="B298">
        <v>298</v>
      </c>
      <c r="C298" s="64" t="s">
        <v>28</v>
      </c>
      <c r="D298" s="64" t="s">
        <v>70</v>
      </c>
      <c r="E298" s="65">
        <v>257090855</v>
      </c>
      <c r="F298" s="65">
        <v>320890156</v>
      </c>
      <c r="G298" s="65">
        <v>324079354</v>
      </c>
      <c r="H298" s="65">
        <v>354968283</v>
      </c>
      <c r="I298" s="65">
        <v>380241226</v>
      </c>
      <c r="J298" s="65">
        <v>345408200</v>
      </c>
      <c r="K298" s="65">
        <v>395815612</v>
      </c>
      <c r="L298" s="65">
        <v>452214667</v>
      </c>
      <c r="M298" s="65">
        <v>440852907</v>
      </c>
      <c r="N298" s="65">
        <v>555756540</v>
      </c>
      <c r="O298" s="65">
        <v>496834884</v>
      </c>
      <c r="P298" s="65">
        <v>763955020</v>
      </c>
      <c r="Q298" s="65">
        <v>1152816629</v>
      </c>
      <c r="R298" s="65">
        <v>782633958</v>
      </c>
      <c r="S298" s="65">
        <v>847664601</v>
      </c>
    </row>
    <row r="299" spans="1:19" ht="14.5" x14ac:dyDescent="0.35">
      <c r="A299" t="str">
        <f t="shared" si="10"/>
        <v>Salzburg30</v>
      </c>
      <c r="B299">
        <v>299</v>
      </c>
      <c r="C299" s="64" t="s">
        <v>29</v>
      </c>
      <c r="D299" s="64" t="s">
        <v>70</v>
      </c>
      <c r="E299" s="65">
        <v>23759840</v>
      </c>
      <c r="F299" s="65">
        <v>33330442</v>
      </c>
      <c r="G299" s="65">
        <v>41071163</v>
      </c>
      <c r="H299" s="65">
        <v>44865469</v>
      </c>
      <c r="I299" s="65">
        <v>40841749</v>
      </c>
      <c r="J299" s="65">
        <v>52659173</v>
      </c>
      <c r="K299" s="65">
        <v>42771272</v>
      </c>
      <c r="L299" s="65">
        <v>46448343</v>
      </c>
      <c r="M299" s="65">
        <v>48267565</v>
      </c>
      <c r="N299" s="65">
        <v>54232355</v>
      </c>
      <c r="O299" s="65">
        <v>64795966</v>
      </c>
      <c r="P299" s="65">
        <v>85694360</v>
      </c>
      <c r="Q299" s="65">
        <v>109160750</v>
      </c>
      <c r="R299" s="65">
        <v>88661619</v>
      </c>
      <c r="S299" s="65">
        <v>95943395</v>
      </c>
    </row>
    <row r="300" spans="1:19" ht="14.5" x14ac:dyDescent="0.35">
      <c r="A300" t="str">
        <f t="shared" si="10"/>
        <v>Steiermark30</v>
      </c>
      <c r="B300">
        <v>300</v>
      </c>
      <c r="C300" s="64" t="s">
        <v>30</v>
      </c>
      <c r="D300" s="64" t="s">
        <v>70</v>
      </c>
      <c r="E300" s="65">
        <v>61772546</v>
      </c>
      <c r="F300" s="65">
        <v>96818112</v>
      </c>
      <c r="G300" s="65">
        <v>103604134</v>
      </c>
      <c r="H300" s="65">
        <v>109306830</v>
      </c>
      <c r="I300" s="65">
        <v>109298557</v>
      </c>
      <c r="J300" s="65">
        <v>102721461</v>
      </c>
      <c r="K300" s="65">
        <v>103553650</v>
      </c>
      <c r="L300" s="65">
        <v>118028612</v>
      </c>
      <c r="M300" s="65">
        <v>125860040</v>
      </c>
      <c r="N300" s="65">
        <v>138083080</v>
      </c>
      <c r="O300" s="65">
        <v>199909044</v>
      </c>
      <c r="P300" s="65">
        <v>624293389</v>
      </c>
      <c r="Q300" s="65">
        <v>213712576</v>
      </c>
      <c r="R300" s="65">
        <v>207709334</v>
      </c>
      <c r="S300" s="65">
        <v>233488447</v>
      </c>
    </row>
    <row r="301" spans="1:19" ht="14.5" x14ac:dyDescent="0.35">
      <c r="A301" t="str">
        <f t="shared" si="10"/>
        <v>Tirol30</v>
      </c>
      <c r="B301">
        <v>301</v>
      </c>
      <c r="C301" s="64" t="s">
        <v>31</v>
      </c>
      <c r="D301" s="64" t="s">
        <v>70</v>
      </c>
      <c r="E301" s="65">
        <v>166155659</v>
      </c>
      <c r="F301" s="65">
        <v>187923906</v>
      </c>
      <c r="G301" s="65">
        <v>152583618</v>
      </c>
      <c r="H301" s="65">
        <v>160456875</v>
      </c>
      <c r="I301" s="65">
        <v>162263944</v>
      </c>
      <c r="J301" s="65">
        <v>203946632</v>
      </c>
      <c r="K301" s="65">
        <v>273831249</v>
      </c>
      <c r="L301" s="65">
        <v>267214359</v>
      </c>
      <c r="M301" s="65">
        <v>311405857</v>
      </c>
      <c r="N301" s="65">
        <v>370671544</v>
      </c>
      <c r="O301" s="65">
        <v>446466938</v>
      </c>
      <c r="P301" s="65">
        <v>778975552</v>
      </c>
      <c r="Q301" s="65">
        <v>478113435</v>
      </c>
      <c r="R301" s="65">
        <v>619022005</v>
      </c>
      <c r="S301" s="65">
        <v>886787534</v>
      </c>
    </row>
    <row r="302" spans="1:19" ht="14.5" x14ac:dyDescent="0.35">
      <c r="A302" t="str">
        <f t="shared" si="10"/>
        <v>Vorarlberg30</v>
      </c>
      <c r="B302">
        <v>302</v>
      </c>
      <c r="C302" s="64" t="s">
        <v>32</v>
      </c>
      <c r="D302" s="64" t="s">
        <v>70</v>
      </c>
      <c r="E302" s="65">
        <v>13735940</v>
      </c>
      <c r="F302" s="65">
        <v>23343350</v>
      </c>
      <c r="G302" s="65">
        <v>26951397</v>
      </c>
      <c r="H302" s="65">
        <v>39125850</v>
      </c>
      <c r="I302" s="65">
        <v>48352210</v>
      </c>
      <c r="J302" s="65">
        <v>39414113</v>
      </c>
      <c r="K302" s="65">
        <v>39527285</v>
      </c>
      <c r="L302" s="65">
        <v>46837331</v>
      </c>
      <c r="M302" s="65">
        <v>44852768</v>
      </c>
      <c r="N302" s="65">
        <v>42499047</v>
      </c>
      <c r="O302" s="65">
        <v>41486102</v>
      </c>
      <c r="P302" s="65">
        <v>47752225</v>
      </c>
      <c r="Q302" s="65">
        <v>39633964</v>
      </c>
      <c r="R302" s="65">
        <v>32626885</v>
      </c>
      <c r="S302" s="65">
        <v>39927536</v>
      </c>
    </row>
    <row r="303" spans="1:19" ht="14.5" x14ac:dyDescent="0.35">
      <c r="A303" t="str">
        <f t="shared" si="10"/>
        <v>Wien30</v>
      </c>
      <c r="B303">
        <v>303</v>
      </c>
      <c r="C303" s="64" t="s">
        <v>33</v>
      </c>
      <c r="D303" s="64" t="s">
        <v>70</v>
      </c>
      <c r="E303" s="65">
        <v>3065865756</v>
      </c>
      <c r="F303" s="65">
        <v>3040397256</v>
      </c>
      <c r="G303" s="65">
        <v>2983294344</v>
      </c>
      <c r="H303" s="65">
        <v>3075185823</v>
      </c>
      <c r="I303" s="65">
        <v>3332428799</v>
      </c>
      <c r="J303" s="65">
        <v>3588488898</v>
      </c>
      <c r="K303" s="65">
        <v>3908092985</v>
      </c>
      <c r="L303" s="65">
        <v>3965551600</v>
      </c>
      <c r="M303" s="65">
        <v>4563654387</v>
      </c>
      <c r="N303" s="65">
        <v>5048649007</v>
      </c>
      <c r="O303" s="65">
        <v>5130105589</v>
      </c>
      <c r="P303" s="65">
        <v>5866174842</v>
      </c>
      <c r="Q303" s="65">
        <v>6821531350</v>
      </c>
      <c r="R303" s="65">
        <v>8088589446</v>
      </c>
      <c r="S303" s="65">
        <v>8054339597</v>
      </c>
    </row>
    <row r="304" spans="1:19" ht="14.5" x14ac:dyDescent="0.35">
      <c r="A304" t="str">
        <f t="shared" si="10"/>
        <v>Österreich30</v>
      </c>
      <c r="B304">
        <v>304</v>
      </c>
      <c r="C304" s="64" t="s">
        <v>34</v>
      </c>
      <c r="D304" s="64" t="s">
        <v>70</v>
      </c>
      <c r="E304" s="65">
        <v>3869465299</v>
      </c>
      <c r="F304" s="65">
        <v>4065948978</v>
      </c>
      <c r="G304" s="65">
        <v>4038351603</v>
      </c>
      <c r="H304" s="65">
        <v>4161513781</v>
      </c>
      <c r="I304" s="65">
        <v>4522551801</v>
      </c>
      <c r="J304" s="65">
        <v>4758683874</v>
      </c>
      <c r="K304" s="65">
        <v>5162389568</v>
      </c>
      <c r="L304" s="65">
        <v>5329272023</v>
      </c>
      <c r="M304" s="65">
        <v>6160920879</v>
      </c>
      <c r="N304" s="65">
        <v>6814938153</v>
      </c>
      <c r="O304" s="65">
        <v>6972423989</v>
      </c>
      <c r="P304" s="65">
        <v>9116136247</v>
      </c>
      <c r="Q304" s="65">
        <v>9562122704</v>
      </c>
      <c r="R304" s="65">
        <v>10431451399</v>
      </c>
      <c r="S304" s="65">
        <v>10780351283</v>
      </c>
    </row>
    <row r="305" spans="1:19" ht="14.5" x14ac:dyDescent="0.35">
      <c r="A305" t="str">
        <f t="shared" si="10"/>
        <v>Burgenland31</v>
      </c>
      <c r="B305">
        <v>305</v>
      </c>
      <c r="C305" s="64" t="s">
        <v>25</v>
      </c>
      <c r="D305" s="64" t="s">
        <v>71</v>
      </c>
      <c r="E305" s="65">
        <v>2650980</v>
      </c>
      <c r="F305" s="65">
        <v>3566836</v>
      </c>
      <c r="G305" s="65">
        <v>2961274</v>
      </c>
      <c r="H305" s="65">
        <v>2021600</v>
      </c>
      <c r="I305" s="65">
        <v>2671556</v>
      </c>
      <c r="J305" s="65">
        <v>2798655</v>
      </c>
      <c r="K305" s="65">
        <v>2346039</v>
      </c>
      <c r="L305" s="65">
        <v>5260558</v>
      </c>
      <c r="M305" s="65">
        <v>636789</v>
      </c>
      <c r="N305" s="65">
        <v>564870</v>
      </c>
      <c r="O305" s="65">
        <v>964658</v>
      </c>
      <c r="P305" s="65">
        <v>1494977</v>
      </c>
      <c r="Q305" s="65">
        <v>1467039</v>
      </c>
      <c r="R305" s="65">
        <v>1692670</v>
      </c>
      <c r="S305" s="65">
        <v>1806322</v>
      </c>
    </row>
    <row r="306" spans="1:19" ht="14.5" x14ac:dyDescent="0.35">
      <c r="A306" t="str">
        <f t="shared" si="10"/>
        <v>Kärnten31</v>
      </c>
      <c r="B306">
        <v>306</v>
      </c>
      <c r="C306" s="64" t="s">
        <v>26</v>
      </c>
      <c r="D306" s="64" t="s">
        <v>71</v>
      </c>
      <c r="E306" s="65">
        <v>5615838</v>
      </c>
      <c r="F306" s="65">
        <v>3252917</v>
      </c>
      <c r="G306" s="65">
        <v>3722632</v>
      </c>
      <c r="H306" s="65">
        <v>3357257</v>
      </c>
      <c r="I306" s="65">
        <v>3529520</v>
      </c>
      <c r="J306" s="65">
        <v>3199563</v>
      </c>
      <c r="K306" s="65">
        <v>2916301</v>
      </c>
      <c r="L306" s="65">
        <v>3978040</v>
      </c>
      <c r="M306" s="65">
        <v>3532132</v>
      </c>
      <c r="N306" s="65">
        <v>3478125</v>
      </c>
      <c r="O306" s="65">
        <v>4170327</v>
      </c>
      <c r="P306" s="65">
        <v>6671724</v>
      </c>
      <c r="Q306" s="65">
        <v>13157712</v>
      </c>
      <c r="R306" s="65">
        <v>7627329</v>
      </c>
      <c r="S306" s="65">
        <v>6507373</v>
      </c>
    </row>
    <row r="307" spans="1:19" ht="14.5" x14ac:dyDescent="0.35">
      <c r="A307" t="str">
        <f t="shared" si="10"/>
        <v>Niederösterreich31</v>
      </c>
      <c r="B307">
        <v>307</v>
      </c>
      <c r="C307" s="64" t="s">
        <v>27</v>
      </c>
      <c r="D307" s="64" t="s">
        <v>71</v>
      </c>
      <c r="E307" s="65">
        <v>32498792</v>
      </c>
      <c r="F307" s="65">
        <v>47179059</v>
      </c>
      <c r="G307" s="65">
        <v>62298609</v>
      </c>
      <c r="H307" s="65">
        <v>46447009</v>
      </c>
      <c r="I307" s="65">
        <v>43168908</v>
      </c>
      <c r="J307" s="65">
        <v>51920445</v>
      </c>
      <c r="K307" s="65">
        <v>52774980</v>
      </c>
      <c r="L307" s="65">
        <v>57585312</v>
      </c>
      <c r="M307" s="65">
        <v>54334348</v>
      </c>
      <c r="N307" s="65">
        <v>58558626</v>
      </c>
      <c r="O307" s="65">
        <v>54338962</v>
      </c>
      <c r="P307" s="65">
        <v>95016064</v>
      </c>
      <c r="Q307" s="65">
        <v>200576668</v>
      </c>
      <c r="R307" s="65">
        <v>97647744</v>
      </c>
      <c r="S307" s="65">
        <v>103611610</v>
      </c>
    </row>
    <row r="308" spans="1:19" ht="14.5" x14ac:dyDescent="0.35">
      <c r="A308" t="str">
        <f t="shared" si="10"/>
        <v>Oberösterreich31</v>
      </c>
      <c r="B308">
        <v>308</v>
      </c>
      <c r="C308" s="64" t="s">
        <v>28</v>
      </c>
      <c r="D308" s="64" t="s">
        <v>71</v>
      </c>
      <c r="E308" s="65">
        <v>40704616</v>
      </c>
      <c r="F308" s="65">
        <v>48514157</v>
      </c>
      <c r="G308" s="65">
        <v>61900198</v>
      </c>
      <c r="H308" s="65">
        <v>50338983</v>
      </c>
      <c r="I308" s="65">
        <v>47682370</v>
      </c>
      <c r="J308" s="65">
        <v>54761523</v>
      </c>
      <c r="K308" s="65">
        <v>46310950</v>
      </c>
      <c r="L308" s="65">
        <v>41949151</v>
      </c>
      <c r="M308" s="65">
        <v>34047402</v>
      </c>
      <c r="N308" s="65">
        <v>45937602</v>
      </c>
      <c r="O308" s="65">
        <v>41798567</v>
      </c>
      <c r="P308" s="65">
        <v>48492276</v>
      </c>
      <c r="Q308" s="65">
        <v>76980957</v>
      </c>
      <c r="R308" s="65">
        <v>49374394</v>
      </c>
      <c r="S308" s="65">
        <v>51087810</v>
      </c>
    </row>
    <row r="309" spans="1:19" ht="14.5" x14ac:dyDescent="0.35">
      <c r="A309" t="str">
        <f t="shared" si="10"/>
        <v>Salzburg31</v>
      </c>
      <c r="B309">
        <v>309</v>
      </c>
      <c r="C309" s="64" t="s">
        <v>29</v>
      </c>
      <c r="D309" s="64" t="s">
        <v>71</v>
      </c>
      <c r="E309" s="65">
        <v>3933260</v>
      </c>
      <c r="F309" s="65">
        <v>4582090</v>
      </c>
      <c r="G309" s="65">
        <v>4362596</v>
      </c>
      <c r="H309" s="65">
        <v>4165527</v>
      </c>
      <c r="I309" s="65">
        <v>5903783</v>
      </c>
      <c r="J309" s="65">
        <v>4638819</v>
      </c>
      <c r="K309" s="65">
        <v>4909266</v>
      </c>
      <c r="L309" s="65">
        <v>4947351</v>
      </c>
      <c r="M309" s="65">
        <v>4058209</v>
      </c>
      <c r="N309" s="65">
        <v>5412673</v>
      </c>
      <c r="O309" s="65">
        <v>5731641</v>
      </c>
      <c r="P309" s="65">
        <v>6135477</v>
      </c>
      <c r="Q309" s="65">
        <v>13123974</v>
      </c>
      <c r="R309" s="65">
        <v>9944394</v>
      </c>
      <c r="S309" s="65">
        <v>10249060</v>
      </c>
    </row>
    <row r="310" spans="1:19" ht="14.5" x14ac:dyDescent="0.35">
      <c r="A310" t="str">
        <f t="shared" si="10"/>
        <v>Steiermark31</v>
      </c>
      <c r="B310">
        <v>310</v>
      </c>
      <c r="C310" s="64" t="s">
        <v>30</v>
      </c>
      <c r="D310" s="64" t="s">
        <v>71</v>
      </c>
      <c r="E310" s="65">
        <v>24953527</v>
      </c>
      <c r="F310" s="65">
        <v>36485175</v>
      </c>
      <c r="G310" s="65">
        <v>35953072</v>
      </c>
      <c r="H310" s="65">
        <v>29271895</v>
      </c>
      <c r="I310" s="65">
        <v>39020178</v>
      </c>
      <c r="J310" s="65">
        <v>32129419</v>
      </c>
      <c r="K310" s="65">
        <v>27147510</v>
      </c>
      <c r="L310" s="65">
        <v>21754430</v>
      </c>
      <c r="M310" s="65">
        <v>15945870</v>
      </c>
      <c r="N310" s="65">
        <v>21926069</v>
      </c>
      <c r="O310" s="65">
        <v>20579623</v>
      </c>
      <c r="P310" s="65">
        <v>27710794</v>
      </c>
      <c r="Q310" s="65">
        <v>55273089</v>
      </c>
      <c r="R310" s="65">
        <v>38071412</v>
      </c>
      <c r="S310" s="65">
        <v>41950319</v>
      </c>
    </row>
    <row r="311" spans="1:19" ht="14.5" x14ac:dyDescent="0.35">
      <c r="A311" t="str">
        <f t="shared" si="10"/>
        <v>Tirol31</v>
      </c>
      <c r="B311">
        <v>311</v>
      </c>
      <c r="C311" s="64" t="s">
        <v>31</v>
      </c>
      <c r="D311" s="64" t="s">
        <v>71</v>
      </c>
      <c r="E311" s="65">
        <v>3359690</v>
      </c>
      <c r="F311" s="65">
        <v>4747684</v>
      </c>
      <c r="G311" s="65">
        <v>3852906</v>
      </c>
      <c r="H311" s="65">
        <v>4194594</v>
      </c>
      <c r="I311" s="65">
        <v>4422112</v>
      </c>
      <c r="J311" s="65">
        <v>3499863</v>
      </c>
      <c r="K311" s="65">
        <v>3706136</v>
      </c>
      <c r="L311" s="65">
        <v>4132764</v>
      </c>
      <c r="M311" s="65">
        <v>4343958</v>
      </c>
      <c r="N311" s="65">
        <v>5350296</v>
      </c>
      <c r="O311" s="65">
        <v>7038006</v>
      </c>
      <c r="P311" s="65">
        <v>7405510</v>
      </c>
      <c r="Q311" s="65">
        <v>12062762</v>
      </c>
      <c r="R311" s="65">
        <v>8072756</v>
      </c>
      <c r="S311" s="65">
        <v>7965502</v>
      </c>
    </row>
    <row r="312" spans="1:19" ht="14.5" x14ac:dyDescent="0.35">
      <c r="A312" t="str">
        <f t="shared" si="10"/>
        <v>Vorarlberg31</v>
      </c>
      <c r="B312">
        <v>312</v>
      </c>
      <c r="C312" s="64" t="s">
        <v>32</v>
      </c>
      <c r="D312" s="64" t="s">
        <v>71</v>
      </c>
      <c r="E312" s="65">
        <v>1504275</v>
      </c>
      <c r="F312" s="65">
        <v>2055844</v>
      </c>
      <c r="G312" s="65">
        <v>1508971</v>
      </c>
      <c r="H312" s="65">
        <v>1678357</v>
      </c>
      <c r="I312" s="65">
        <v>1554427</v>
      </c>
      <c r="J312" s="65">
        <v>1950698</v>
      </c>
      <c r="K312" s="65">
        <v>1857186</v>
      </c>
      <c r="L312" s="65">
        <v>1552044</v>
      </c>
      <c r="M312" s="65">
        <v>1658073</v>
      </c>
      <c r="N312" s="65">
        <v>1932829</v>
      </c>
      <c r="O312" s="65">
        <v>2130572</v>
      </c>
      <c r="P312" s="65">
        <v>3131180</v>
      </c>
      <c r="Q312" s="65">
        <v>6505418</v>
      </c>
      <c r="R312" s="65">
        <v>3940914</v>
      </c>
      <c r="S312" s="65">
        <v>3703971</v>
      </c>
    </row>
    <row r="313" spans="1:19" ht="14.5" x14ac:dyDescent="0.35">
      <c r="A313" t="str">
        <f t="shared" si="10"/>
        <v>Wien31</v>
      </c>
      <c r="B313">
        <v>313</v>
      </c>
      <c r="C313" s="64" t="s">
        <v>33</v>
      </c>
      <c r="D313" s="64" t="s">
        <v>71</v>
      </c>
      <c r="E313" s="65">
        <v>54224868</v>
      </c>
      <c r="F313" s="65">
        <v>74759325</v>
      </c>
      <c r="G313" s="65">
        <v>77446495</v>
      </c>
      <c r="H313" s="65">
        <v>82433433</v>
      </c>
      <c r="I313" s="65">
        <v>73523673</v>
      </c>
      <c r="J313" s="65">
        <v>73996074</v>
      </c>
      <c r="K313" s="65">
        <v>58676434</v>
      </c>
      <c r="L313" s="65">
        <v>56372981</v>
      </c>
      <c r="M313" s="65">
        <v>70207762</v>
      </c>
      <c r="N313" s="65">
        <v>72772170</v>
      </c>
      <c r="O313" s="65">
        <v>59744671</v>
      </c>
      <c r="P313" s="65">
        <v>76191927</v>
      </c>
      <c r="Q313" s="65">
        <v>86361426</v>
      </c>
      <c r="R313" s="65">
        <v>41505376</v>
      </c>
      <c r="S313" s="65">
        <v>43876299</v>
      </c>
    </row>
    <row r="314" spans="1:19" ht="14.5" x14ac:dyDescent="0.35">
      <c r="A314" t="str">
        <f t="shared" si="10"/>
        <v>Österreich31</v>
      </c>
      <c r="B314">
        <v>314</v>
      </c>
      <c r="C314" s="64" t="s">
        <v>34</v>
      </c>
      <c r="D314" s="64" t="s">
        <v>71</v>
      </c>
      <c r="E314" s="65">
        <v>169445846</v>
      </c>
      <c r="F314" s="65">
        <v>225143087</v>
      </c>
      <c r="G314" s="65">
        <v>254006753</v>
      </c>
      <c r="H314" s="65">
        <v>223908655</v>
      </c>
      <c r="I314" s="65">
        <v>221476527</v>
      </c>
      <c r="J314" s="65">
        <v>228895059</v>
      </c>
      <c r="K314" s="65">
        <v>200644802</v>
      </c>
      <c r="L314" s="65">
        <v>197532631</v>
      </c>
      <c r="M314" s="65">
        <v>188764543</v>
      </c>
      <c r="N314" s="65">
        <v>215933260</v>
      </c>
      <c r="O314" s="65">
        <v>196497027</v>
      </c>
      <c r="P314" s="65">
        <v>272249929</v>
      </c>
      <c r="Q314" s="65">
        <v>465509045</v>
      </c>
      <c r="R314" s="65">
        <v>257876989</v>
      </c>
      <c r="S314" s="65">
        <v>270758266</v>
      </c>
    </row>
    <row r="315" spans="1:19" ht="14.5" x14ac:dyDescent="0.35">
      <c r="A315" t="str">
        <f t="shared" si="10"/>
        <v>Burgenland32</v>
      </c>
      <c r="B315">
        <v>315</v>
      </c>
      <c r="C315" s="64" t="s">
        <v>25</v>
      </c>
      <c r="D315" s="64" t="s">
        <v>72</v>
      </c>
      <c r="E315" s="65">
        <v>25803995</v>
      </c>
      <c r="F315" s="65">
        <v>23491303</v>
      </c>
      <c r="G315" s="65">
        <v>20191472</v>
      </c>
      <c r="H315" s="65">
        <v>22775023</v>
      </c>
      <c r="I315" s="65">
        <v>22594334</v>
      </c>
      <c r="J315" s="65">
        <v>22247419</v>
      </c>
      <c r="K315" s="65">
        <v>22010691</v>
      </c>
      <c r="L315" s="65">
        <v>23568629</v>
      </c>
      <c r="M315" s="65">
        <v>23869859</v>
      </c>
      <c r="N315" s="65">
        <v>22074230</v>
      </c>
      <c r="O315" s="65">
        <v>21614586</v>
      </c>
      <c r="P315" s="65">
        <v>23819670</v>
      </c>
      <c r="Q315" s="65">
        <v>25841888</v>
      </c>
      <c r="R315" s="65">
        <v>20950955</v>
      </c>
      <c r="S315" s="65">
        <v>18359492</v>
      </c>
    </row>
    <row r="316" spans="1:19" ht="14.5" x14ac:dyDescent="0.35">
      <c r="A316" t="str">
        <f t="shared" si="10"/>
        <v>Kärnten32</v>
      </c>
      <c r="B316">
        <v>316</v>
      </c>
      <c r="C316" s="64" t="s">
        <v>26</v>
      </c>
      <c r="D316" s="64" t="s">
        <v>72</v>
      </c>
      <c r="E316" s="65">
        <v>29001035</v>
      </c>
      <c r="F316" s="65">
        <v>31257219</v>
      </c>
      <c r="G316" s="65">
        <v>34880616</v>
      </c>
      <c r="H316" s="65">
        <v>31867712</v>
      </c>
      <c r="I316" s="65">
        <v>27188932</v>
      </c>
      <c r="J316" s="65">
        <v>29216463</v>
      </c>
      <c r="K316" s="65">
        <v>27964528</v>
      </c>
      <c r="L316" s="65">
        <v>31566640</v>
      </c>
      <c r="M316" s="65">
        <v>30660989</v>
      </c>
      <c r="N316" s="65">
        <v>30122115</v>
      </c>
      <c r="O316" s="65">
        <v>28291702</v>
      </c>
      <c r="P316" s="65">
        <v>36481140</v>
      </c>
      <c r="Q316" s="65">
        <v>35937599</v>
      </c>
      <c r="R316" s="65">
        <v>33359108</v>
      </c>
      <c r="S316" s="65">
        <v>34248851</v>
      </c>
    </row>
    <row r="317" spans="1:19" ht="14.5" x14ac:dyDescent="0.35">
      <c r="A317" t="str">
        <f t="shared" si="10"/>
        <v>Niederösterreich32</v>
      </c>
      <c r="B317">
        <v>317</v>
      </c>
      <c r="C317" s="64" t="s">
        <v>27</v>
      </c>
      <c r="D317" s="64" t="s">
        <v>72</v>
      </c>
      <c r="E317" s="65">
        <v>160756636</v>
      </c>
      <c r="F317" s="65">
        <v>165844604</v>
      </c>
      <c r="G317" s="65">
        <v>156446675</v>
      </c>
      <c r="H317" s="65">
        <v>158225017</v>
      </c>
      <c r="I317" s="65">
        <v>154655462</v>
      </c>
      <c r="J317" s="65">
        <v>164234850</v>
      </c>
      <c r="K317" s="65">
        <v>173753744</v>
      </c>
      <c r="L317" s="65">
        <v>191064220</v>
      </c>
      <c r="M317" s="65">
        <v>207087178</v>
      </c>
      <c r="N317" s="65">
        <v>194268319</v>
      </c>
      <c r="O317" s="65">
        <v>201290476</v>
      </c>
      <c r="P317" s="65">
        <v>239479163</v>
      </c>
      <c r="Q317" s="65">
        <v>258186084</v>
      </c>
      <c r="R317" s="65">
        <v>236218008</v>
      </c>
      <c r="S317" s="65">
        <v>247354351</v>
      </c>
    </row>
    <row r="318" spans="1:19" ht="14.5" x14ac:dyDescent="0.35">
      <c r="A318" t="str">
        <f t="shared" si="10"/>
        <v>Oberösterreich32</v>
      </c>
      <c r="B318">
        <v>318</v>
      </c>
      <c r="C318" s="64" t="s">
        <v>28</v>
      </c>
      <c r="D318" s="64" t="s">
        <v>72</v>
      </c>
      <c r="E318" s="65">
        <v>195614479</v>
      </c>
      <c r="F318" s="65">
        <v>227228700</v>
      </c>
      <c r="G318" s="65">
        <v>216101158</v>
      </c>
      <c r="H318" s="65">
        <v>188938393</v>
      </c>
      <c r="I318" s="65">
        <v>189166920</v>
      </c>
      <c r="J318" s="65">
        <v>184843838</v>
      </c>
      <c r="K318" s="65">
        <v>205938732</v>
      </c>
      <c r="L318" s="65">
        <v>202953568</v>
      </c>
      <c r="M318" s="65">
        <v>223585215</v>
      </c>
      <c r="N318" s="65">
        <v>239091149</v>
      </c>
      <c r="O318" s="65">
        <v>228415894</v>
      </c>
      <c r="P318" s="65">
        <v>253242720</v>
      </c>
      <c r="Q318" s="65">
        <v>261932442</v>
      </c>
      <c r="R318" s="65">
        <v>236055799</v>
      </c>
      <c r="S318" s="65">
        <v>226964884</v>
      </c>
    </row>
    <row r="319" spans="1:19" ht="14.5" x14ac:dyDescent="0.35">
      <c r="A319" t="str">
        <f t="shared" si="10"/>
        <v>Salzburg32</v>
      </c>
      <c r="B319">
        <v>319</v>
      </c>
      <c r="C319" s="64" t="s">
        <v>29</v>
      </c>
      <c r="D319" s="64" t="s">
        <v>72</v>
      </c>
      <c r="E319" s="65">
        <v>57602138</v>
      </c>
      <c r="F319" s="65">
        <v>76480635</v>
      </c>
      <c r="G319" s="65">
        <v>72123507</v>
      </c>
      <c r="H319" s="65">
        <v>65330708</v>
      </c>
      <c r="I319" s="65">
        <v>75130803</v>
      </c>
      <c r="J319" s="65">
        <v>79583806</v>
      </c>
      <c r="K319" s="65">
        <v>69253897</v>
      </c>
      <c r="L319" s="65">
        <v>80112404</v>
      </c>
      <c r="M319" s="65">
        <v>63735102</v>
      </c>
      <c r="N319" s="65">
        <v>71857444</v>
      </c>
      <c r="O319" s="65">
        <v>68653726</v>
      </c>
      <c r="P319" s="65">
        <v>94325738</v>
      </c>
      <c r="Q319" s="65">
        <v>94300218</v>
      </c>
      <c r="R319" s="65">
        <v>92293893</v>
      </c>
      <c r="S319" s="65">
        <v>85866050</v>
      </c>
    </row>
    <row r="320" spans="1:19" ht="14.5" x14ac:dyDescent="0.35">
      <c r="A320" t="str">
        <f t="shared" si="10"/>
        <v>Steiermark32</v>
      </c>
      <c r="B320">
        <v>320</v>
      </c>
      <c r="C320" s="64" t="s">
        <v>30</v>
      </c>
      <c r="D320" s="64" t="s">
        <v>72</v>
      </c>
      <c r="E320" s="65">
        <v>78090667</v>
      </c>
      <c r="F320" s="65">
        <v>91899086</v>
      </c>
      <c r="G320" s="65">
        <v>94329082</v>
      </c>
      <c r="H320" s="65">
        <v>83320402</v>
      </c>
      <c r="I320" s="65">
        <v>81192767</v>
      </c>
      <c r="J320" s="65">
        <v>81442234</v>
      </c>
      <c r="K320" s="65">
        <v>77542020</v>
      </c>
      <c r="L320" s="65">
        <v>85387914</v>
      </c>
      <c r="M320" s="65">
        <v>89037247</v>
      </c>
      <c r="N320" s="65">
        <v>95634896</v>
      </c>
      <c r="O320" s="65">
        <v>86816413</v>
      </c>
      <c r="P320" s="65">
        <v>103130963</v>
      </c>
      <c r="Q320" s="65">
        <v>107021088</v>
      </c>
      <c r="R320" s="65">
        <v>94389679</v>
      </c>
      <c r="S320" s="65">
        <v>85336576</v>
      </c>
    </row>
    <row r="321" spans="1:19" ht="14.5" x14ac:dyDescent="0.35">
      <c r="A321" t="str">
        <f t="shared" si="10"/>
        <v>Tirol32</v>
      </c>
      <c r="B321">
        <v>321</v>
      </c>
      <c r="C321" s="64" t="s">
        <v>31</v>
      </c>
      <c r="D321" s="64" t="s">
        <v>72</v>
      </c>
      <c r="E321" s="65">
        <v>38881629</v>
      </c>
      <c r="F321" s="65">
        <v>46099265</v>
      </c>
      <c r="G321" s="65">
        <v>49242612</v>
      </c>
      <c r="H321" s="65">
        <v>54828921</v>
      </c>
      <c r="I321" s="65">
        <v>51339742</v>
      </c>
      <c r="J321" s="65">
        <v>56038935</v>
      </c>
      <c r="K321" s="65">
        <v>64712145</v>
      </c>
      <c r="L321" s="65">
        <v>71867272</v>
      </c>
      <c r="M321" s="65">
        <v>74245203</v>
      </c>
      <c r="N321" s="65">
        <v>74338928</v>
      </c>
      <c r="O321" s="65">
        <v>65645369</v>
      </c>
      <c r="P321" s="65">
        <v>54711741</v>
      </c>
      <c r="Q321" s="65">
        <v>53360863</v>
      </c>
      <c r="R321" s="65">
        <v>52826792</v>
      </c>
      <c r="S321" s="65">
        <v>56045775</v>
      </c>
    </row>
    <row r="322" spans="1:19" ht="14.5" x14ac:dyDescent="0.35">
      <c r="A322" t="str">
        <f t="shared" si="10"/>
        <v>Vorarlberg32</v>
      </c>
      <c r="B322">
        <v>322</v>
      </c>
      <c r="C322" s="64" t="s">
        <v>32</v>
      </c>
      <c r="D322" s="64" t="s">
        <v>72</v>
      </c>
      <c r="E322" s="65">
        <v>42038662</v>
      </c>
      <c r="F322" s="65">
        <v>59456152</v>
      </c>
      <c r="G322" s="65">
        <v>59463022</v>
      </c>
      <c r="H322" s="65">
        <v>58846977</v>
      </c>
      <c r="I322" s="65">
        <v>63711074</v>
      </c>
      <c r="J322" s="65">
        <v>69974030</v>
      </c>
      <c r="K322" s="65">
        <v>73218072</v>
      </c>
      <c r="L322" s="65">
        <v>72603428</v>
      </c>
      <c r="M322" s="65">
        <v>84532863</v>
      </c>
      <c r="N322" s="65">
        <v>89719956</v>
      </c>
      <c r="O322" s="65">
        <v>84430963</v>
      </c>
      <c r="P322" s="65">
        <v>93129674</v>
      </c>
      <c r="Q322" s="65">
        <v>93281774</v>
      </c>
      <c r="R322" s="65">
        <v>89195245</v>
      </c>
      <c r="S322" s="65">
        <v>83034501</v>
      </c>
    </row>
    <row r="323" spans="1:19" ht="14.5" x14ac:dyDescent="0.35">
      <c r="A323" t="str">
        <f t="shared" si="10"/>
        <v>Wien32</v>
      </c>
      <c r="B323">
        <v>323</v>
      </c>
      <c r="C323" s="64" t="s">
        <v>33</v>
      </c>
      <c r="D323" s="64" t="s">
        <v>72</v>
      </c>
      <c r="E323" s="65">
        <v>109318384</v>
      </c>
      <c r="F323" s="65">
        <v>113602804</v>
      </c>
      <c r="G323" s="65">
        <v>114797382</v>
      </c>
      <c r="H323" s="65">
        <v>129269406</v>
      </c>
      <c r="I323" s="65">
        <v>134852633</v>
      </c>
      <c r="J323" s="65">
        <v>142020784</v>
      </c>
      <c r="K323" s="65">
        <v>148926642</v>
      </c>
      <c r="L323" s="65">
        <v>148797541</v>
      </c>
      <c r="M323" s="65">
        <v>155807257</v>
      </c>
      <c r="N323" s="65">
        <v>142407760</v>
      </c>
      <c r="O323" s="65">
        <v>157172222</v>
      </c>
      <c r="P323" s="65">
        <v>199629693</v>
      </c>
      <c r="Q323" s="65">
        <v>219638532</v>
      </c>
      <c r="R323" s="65">
        <v>193392129</v>
      </c>
      <c r="S323" s="65">
        <v>184091917</v>
      </c>
    </row>
    <row r="324" spans="1:19" ht="14.5" x14ac:dyDescent="0.35">
      <c r="A324" t="str">
        <f t="shared" si="10"/>
        <v>Österreich32</v>
      </c>
      <c r="B324">
        <v>324</v>
      </c>
      <c r="C324" s="64" t="s">
        <v>34</v>
      </c>
      <c r="D324" s="64" t="s">
        <v>72</v>
      </c>
      <c r="E324" s="65">
        <v>737107625</v>
      </c>
      <c r="F324" s="65">
        <v>835359768</v>
      </c>
      <c r="G324" s="65">
        <v>817575526</v>
      </c>
      <c r="H324" s="65">
        <v>793402559</v>
      </c>
      <c r="I324" s="65">
        <v>799832667</v>
      </c>
      <c r="J324" s="65">
        <v>829602359</v>
      </c>
      <c r="K324" s="65">
        <v>863320471</v>
      </c>
      <c r="L324" s="65">
        <v>907921616</v>
      </c>
      <c r="M324" s="65">
        <v>952560913</v>
      </c>
      <c r="N324" s="65">
        <v>959514797</v>
      </c>
      <c r="O324" s="65">
        <v>942331351</v>
      </c>
      <c r="P324" s="65">
        <v>1097950502</v>
      </c>
      <c r="Q324" s="65">
        <v>1149500488</v>
      </c>
      <c r="R324" s="65">
        <v>1048681608</v>
      </c>
      <c r="S324" s="65">
        <v>1021302397</v>
      </c>
    </row>
    <row r="325" spans="1:19" ht="14.5" x14ac:dyDescent="0.35">
      <c r="A325" t="str">
        <f t="shared" si="10"/>
        <v>Burgenland33</v>
      </c>
      <c r="B325">
        <v>325</v>
      </c>
      <c r="C325" s="64" t="s">
        <v>25</v>
      </c>
      <c r="D325" s="64" t="s">
        <v>73</v>
      </c>
      <c r="E325" s="65">
        <v>7582875</v>
      </c>
      <c r="F325" s="65">
        <v>15273137</v>
      </c>
      <c r="G325" s="65">
        <v>18543696</v>
      </c>
      <c r="H325" s="65">
        <v>39607881</v>
      </c>
      <c r="I325" s="65">
        <v>23872152</v>
      </c>
      <c r="J325" s="65">
        <v>27318330</v>
      </c>
      <c r="K325" s="65">
        <v>44967690</v>
      </c>
      <c r="L325" s="65">
        <v>39754035</v>
      </c>
      <c r="M325" s="65">
        <v>42570649</v>
      </c>
      <c r="N325" s="65">
        <v>41061091</v>
      </c>
      <c r="O325" s="65">
        <v>23251098</v>
      </c>
      <c r="P325" s="65">
        <v>24438566</v>
      </c>
      <c r="Q325" s="65">
        <v>27585005</v>
      </c>
      <c r="R325" s="65">
        <v>31262978</v>
      </c>
      <c r="S325" s="65">
        <v>37739339</v>
      </c>
    </row>
    <row r="326" spans="1:19" ht="14.5" x14ac:dyDescent="0.35">
      <c r="A326" t="str">
        <f t="shared" si="10"/>
        <v>Kärnten33</v>
      </c>
      <c r="B326">
        <v>326</v>
      </c>
      <c r="C326" s="64" t="s">
        <v>26</v>
      </c>
      <c r="D326" s="64" t="s">
        <v>73</v>
      </c>
      <c r="E326" s="65">
        <v>21832710</v>
      </c>
      <c r="F326" s="65">
        <v>22739887</v>
      </c>
      <c r="G326" s="65">
        <v>19910702</v>
      </c>
      <c r="H326" s="65">
        <v>27140739</v>
      </c>
      <c r="I326" s="65">
        <v>26961396</v>
      </c>
      <c r="J326" s="65">
        <v>27972437</v>
      </c>
      <c r="K326" s="65">
        <v>30169788</v>
      </c>
      <c r="L326" s="65">
        <v>30926971</v>
      </c>
      <c r="M326" s="65">
        <v>31417402</v>
      </c>
      <c r="N326" s="65">
        <v>37839491</v>
      </c>
      <c r="O326" s="65">
        <v>40227821</v>
      </c>
      <c r="P326" s="65">
        <v>40129173</v>
      </c>
      <c r="Q326" s="65">
        <v>46078690</v>
      </c>
      <c r="R326" s="65">
        <v>50849381</v>
      </c>
      <c r="S326" s="65">
        <v>63746878</v>
      </c>
    </row>
    <row r="327" spans="1:19" ht="14.5" x14ac:dyDescent="0.35">
      <c r="A327" t="str">
        <f t="shared" si="10"/>
        <v>Niederösterreich33</v>
      </c>
      <c r="B327">
        <v>327</v>
      </c>
      <c r="C327" s="64" t="s">
        <v>27</v>
      </c>
      <c r="D327" s="64" t="s">
        <v>73</v>
      </c>
      <c r="E327" s="65">
        <v>87452249</v>
      </c>
      <c r="F327" s="65">
        <v>97421480</v>
      </c>
      <c r="G327" s="65">
        <v>96883625</v>
      </c>
      <c r="H327" s="65">
        <v>104743043</v>
      </c>
      <c r="I327" s="65">
        <v>121410270</v>
      </c>
      <c r="J327" s="65">
        <v>131678231</v>
      </c>
      <c r="K327" s="65">
        <v>132788054</v>
      </c>
      <c r="L327" s="65">
        <v>145022771</v>
      </c>
      <c r="M327" s="65">
        <v>146843467</v>
      </c>
      <c r="N327" s="65">
        <v>156237207</v>
      </c>
      <c r="O327" s="65">
        <v>143289545</v>
      </c>
      <c r="P327" s="65">
        <v>144861963</v>
      </c>
      <c r="Q327" s="65">
        <v>172964940</v>
      </c>
      <c r="R327" s="65">
        <v>198776927</v>
      </c>
      <c r="S327" s="65">
        <v>245197347</v>
      </c>
    </row>
    <row r="328" spans="1:19" ht="14.5" x14ac:dyDescent="0.35">
      <c r="A328" t="str">
        <f t="shared" ref="A328:A391" si="11">C328&amp;D328</f>
        <v>Oberösterreich33</v>
      </c>
      <c r="B328">
        <v>328</v>
      </c>
      <c r="C328" s="64" t="s">
        <v>28</v>
      </c>
      <c r="D328" s="64" t="s">
        <v>73</v>
      </c>
      <c r="E328" s="65">
        <v>66979471</v>
      </c>
      <c r="F328" s="65">
        <v>75193416</v>
      </c>
      <c r="G328" s="65">
        <v>64471120</v>
      </c>
      <c r="H328" s="65">
        <v>78611537</v>
      </c>
      <c r="I328" s="65">
        <v>83128428</v>
      </c>
      <c r="J328" s="65">
        <v>84810269</v>
      </c>
      <c r="K328" s="65">
        <v>99754252</v>
      </c>
      <c r="L328" s="65">
        <v>116233510</v>
      </c>
      <c r="M328" s="65">
        <v>117219177</v>
      </c>
      <c r="N328" s="65">
        <v>138244975</v>
      </c>
      <c r="O328" s="65">
        <v>123756527</v>
      </c>
      <c r="P328" s="65">
        <v>110748227</v>
      </c>
      <c r="Q328" s="65">
        <v>131508007</v>
      </c>
      <c r="R328" s="65">
        <v>142211285</v>
      </c>
      <c r="S328" s="65">
        <v>187086426</v>
      </c>
    </row>
    <row r="329" spans="1:19" ht="14.5" x14ac:dyDescent="0.35">
      <c r="A329" t="str">
        <f t="shared" si="11"/>
        <v>Salzburg33</v>
      </c>
      <c r="B329">
        <v>329</v>
      </c>
      <c r="C329" s="64" t="s">
        <v>29</v>
      </c>
      <c r="D329" s="64" t="s">
        <v>73</v>
      </c>
      <c r="E329" s="65">
        <v>88788443</v>
      </c>
      <c r="F329" s="65">
        <v>80906486</v>
      </c>
      <c r="G329" s="65">
        <v>80746249</v>
      </c>
      <c r="H329" s="65">
        <v>83290497</v>
      </c>
      <c r="I329" s="65">
        <v>91803330</v>
      </c>
      <c r="J329" s="65">
        <v>109732022</v>
      </c>
      <c r="K329" s="65">
        <v>109433048</v>
      </c>
      <c r="L329" s="65">
        <v>109970910</v>
      </c>
      <c r="M329" s="65">
        <v>106906288</v>
      </c>
      <c r="N329" s="65">
        <v>119770410</v>
      </c>
      <c r="O329" s="65">
        <v>124387127</v>
      </c>
      <c r="P329" s="65">
        <v>122226553</v>
      </c>
      <c r="Q329" s="65">
        <v>163076732</v>
      </c>
      <c r="R329" s="65">
        <v>155437118</v>
      </c>
      <c r="S329" s="65">
        <v>171897177</v>
      </c>
    </row>
    <row r="330" spans="1:19" ht="14.5" x14ac:dyDescent="0.35">
      <c r="A330" t="str">
        <f t="shared" si="11"/>
        <v>Steiermark33</v>
      </c>
      <c r="B330">
        <v>330</v>
      </c>
      <c r="C330" s="64" t="s">
        <v>30</v>
      </c>
      <c r="D330" s="64" t="s">
        <v>73</v>
      </c>
      <c r="E330" s="65">
        <v>38179449</v>
      </c>
      <c r="F330" s="65">
        <v>40055390</v>
      </c>
      <c r="G330" s="65">
        <v>32663593</v>
      </c>
      <c r="H330" s="65">
        <v>44407544</v>
      </c>
      <c r="I330" s="65">
        <v>44849316</v>
      </c>
      <c r="J330" s="65">
        <v>54029339</v>
      </c>
      <c r="K330" s="65">
        <v>60209958</v>
      </c>
      <c r="L330" s="65">
        <v>65091501</v>
      </c>
      <c r="M330" s="65">
        <v>69690740</v>
      </c>
      <c r="N330" s="65">
        <v>79210082</v>
      </c>
      <c r="O330" s="65">
        <v>116381083</v>
      </c>
      <c r="P330" s="65">
        <v>113046406</v>
      </c>
      <c r="Q330" s="65">
        <v>129457332</v>
      </c>
      <c r="R330" s="65">
        <v>142249374</v>
      </c>
      <c r="S330" s="65">
        <v>177012074</v>
      </c>
    </row>
    <row r="331" spans="1:19" ht="14.5" x14ac:dyDescent="0.35">
      <c r="A331" t="str">
        <f t="shared" si="11"/>
        <v>Tirol33</v>
      </c>
      <c r="B331">
        <v>331</v>
      </c>
      <c r="C331" s="64" t="s">
        <v>31</v>
      </c>
      <c r="D331" s="64" t="s">
        <v>73</v>
      </c>
      <c r="E331" s="65">
        <v>71575423</v>
      </c>
      <c r="F331" s="65">
        <v>66366847</v>
      </c>
      <c r="G331" s="65">
        <v>63933922</v>
      </c>
      <c r="H331" s="65">
        <v>74012506</v>
      </c>
      <c r="I331" s="65">
        <v>75471798</v>
      </c>
      <c r="J331" s="65">
        <v>89956460</v>
      </c>
      <c r="K331" s="65">
        <v>97681528</v>
      </c>
      <c r="L331" s="65">
        <v>90564807</v>
      </c>
      <c r="M331" s="65">
        <v>91083502</v>
      </c>
      <c r="N331" s="65">
        <v>94251223</v>
      </c>
      <c r="O331" s="65">
        <v>95620034</v>
      </c>
      <c r="P331" s="65">
        <v>86318761</v>
      </c>
      <c r="Q331" s="65">
        <v>101338531</v>
      </c>
      <c r="R331" s="65">
        <v>110867681</v>
      </c>
      <c r="S331" s="65">
        <v>133774594</v>
      </c>
    </row>
    <row r="332" spans="1:19" ht="14.5" x14ac:dyDescent="0.35">
      <c r="A332" t="str">
        <f t="shared" si="11"/>
        <v>Vorarlberg33</v>
      </c>
      <c r="B332">
        <v>332</v>
      </c>
      <c r="C332" s="64" t="s">
        <v>32</v>
      </c>
      <c r="D332" s="64" t="s">
        <v>73</v>
      </c>
      <c r="E332" s="65">
        <v>22489296</v>
      </c>
      <c r="F332" s="65">
        <v>33513323</v>
      </c>
      <c r="G332" s="65">
        <v>31159937</v>
      </c>
      <c r="H332" s="65">
        <v>31615568</v>
      </c>
      <c r="I332" s="65">
        <v>33679123</v>
      </c>
      <c r="J332" s="65">
        <v>34845616</v>
      </c>
      <c r="K332" s="65">
        <v>36721075</v>
      </c>
      <c r="L332" s="65">
        <v>40889454</v>
      </c>
      <c r="M332" s="65">
        <v>40283511</v>
      </c>
      <c r="N332" s="65">
        <v>40501706</v>
      </c>
      <c r="O332" s="65">
        <v>45291510</v>
      </c>
      <c r="P332" s="65">
        <v>43869559</v>
      </c>
      <c r="Q332" s="65">
        <v>51125495</v>
      </c>
      <c r="R332" s="65">
        <v>47960681</v>
      </c>
      <c r="S332" s="65">
        <v>64275061</v>
      </c>
    </row>
    <row r="333" spans="1:19" ht="14.5" x14ac:dyDescent="0.35">
      <c r="A333" t="str">
        <f t="shared" si="11"/>
        <v>Wien33</v>
      </c>
      <c r="B333">
        <v>333</v>
      </c>
      <c r="C333" s="64" t="s">
        <v>33</v>
      </c>
      <c r="D333" s="64" t="s">
        <v>73</v>
      </c>
      <c r="E333" s="65">
        <v>321127371</v>
      </c>
      <c r="F333" s="65">
        <v>364985250</v>
      </c>
      <c r="G333" s="65">
        <v>408805807</v>
      </c>
      <c r="H333" s="65">
        <v>348230634</v>
      </c>
      <c r="I333" s="65">
        <v>335085698</v>
      </c>
      <c r="J333" s="65">
        <v>325275681</v>
      </c>
      <c r="K333" s="65">
        <v>375192353</v>
      </c>
      <c r="L333" s="65">
        <v>408016172</v>
      </c>
      <c r="M333" s="65">
        <v>429644450</v>
      </c>
      <c r="N333" s="65">
        <v>425896764</v>
      </c>
      <c r="O333" s="65">
        <v>434307693</v>
      </c>
      <c r="P333" s="65">
        <v>477586431</v>
      </c>
      <c r="Q333" s="65">
        <v>520371016</v>
      </c>
      <c r="R333" s="65">
        <v>572595459</v>
      </c>
      <c r="S333" s="65">
        <v>631864723</v>
      </c>
    </row>
    <row r="334" spans="1:19" ht="14.5" x14ac:dyDescent="0.35">
      <c r="A334" t="str">
        <f t="shared" si="11"/>
        <v>Österreich33</v>
      </c>
      <c r="B334">
        <v>334</v>
      </c>
      <c r="C334" s="64" t="s">
        <v>34</v>
      </c>
      <c r="D334" s="64" t="s">
        <v>73</v>
      </c>
      <c r="E334" s="65">
        <v>726007287</v>
      </c>
      <c r="F334" s="65">
        <v>796455216</v>
      </c>
      <c r="G334" s="65">
        <v>817118651</v>
      </c>
      <c r="H334" s="65">
        <v>831659949</v>
      </c>
      <c r="I334" s="65">
        <v>836261511</v>
      </c>
      <c r="J334" s="65">
        <v>885618385</v>
      </c>
      <c r="K334" s="65">
        <v>986917746</v>
      </c>
      <c r="L334" s="65">
        <v>1046470131</v>
      </c>
      <c r="M334" s="65">
        <v>1075659186</v>
      </c>
      <c r="N334" s="65">
        <v>1133012949</v>
      </c>
      <c r="O334" s="65">
        <v>1146512438</v>
      </c>
      <c r="P334" s="65">
        <v>1163225639</v>
      </c>
      <c r="Q334" s="65">
        <v>1343505748</v>
      </c>
      <c r="R334" s="65">
        <v>1452210884</v>
      </c>
      <c r="S334" s="65">
        <v>1712593619</v>
      </c>
    </row>
    <row r="335" spans="1:19" ht="14.5" x14ac:dyDescent="0.35">
      <c r="A335" t="str">
        <f t="shared" si="11"/>
        <v>Burgenland34</v>
      </c>
      <c r="B335">
        <v>335</v>
      </c>
      <c r="C335" s="64" t="s">
        <v>25</v>
      </c>
      <c r="D335" s="64" t="s">
        <v>74</v>
      </c>
      <c r="E335" s="65">
        <v>4501867</v>
      </c>
      <c r="F335" s="65">
        <v>5070842</v>
      </c>
      <c r="G335" s="65">
        <v>5052509</v>
      </c>
      <c r="H335" s="65">
        <v>5889442</v>
      </c>
      <c r="I335" s="65">
        <v>6197806</v>
      </c>
      <c r="J335" s="65">
        <v>6131476</v>
      </c>
      <c r="K335" s="65">
        <v>6846539</v>
      </c>
      <c r="L335" s="65">
        <v>7904110</v>
      </c>
      <c r="M335" s="65">
        <v>8029593</v>
      </c>
      <c r="N335" s="65">
        <v>8342781</v>
      </c>
      <c r="O335" s="65">
        <v>8743733</v>
      </c>
      <c r="P335" s="65">
        <v>9416941</v>
      </c>
      <c r="Q335" s="65">
        <v>10032605</v>
      </c>
      <c r="R335" s="65">
        <v>10568547</v>
      </c>
      <c r="S335" s="65">
        <v>13424340</v>
      </c>
    </row>
    <row r="336" spans="1:19" ht="14.5" x14ac:dyDescent="0.35">
      <c r="A336" t="str">
        <f t="shared" si="11"/>
        <v>Kärnten34</v>
      </c>
      <c r="B336">
        <v>336</v>
      </c>
      <c r="C336" s="64" t="s">
        <v>26</v>
      </c>
      <c r="D336" s="64" t="s">
        <v>74</v>
      </c>
      <c r="E336" s="65">
        <v>23707258</v>
      </c>
      <c r="F336" s="65">
        <v>24714843</v>
      </c>
      <c r="G336" s="65">
        <v>26163748</v>
      </c>
      <c r="H336" s="65">
        <v>28320964</v>
      </c>
      <c r="I336" s="65">
        <v>30276430</v>
      </c>
      <c r="J336" s="65">
        <v>32964446</v>
      </c>
      <c r="K336" s="65">
        <v>29195107</v>
      </c>
      <c r="L336" s="65">
        <v>31358643</v>
      </c>
      <c r="M336" s="65">
        <v>31372056</v>
      </c>
      <c r="N336" s="65">
        <v>32502764</v>
      </c>
      <c r="O336" s="65">
        <v>29924621</v>
      </c>
      <c r="P336" s="65">
        <v>31427420</v>
      </c>
      <c r="Q336" s="65">
        <v>34776935</v>
      </c>
      <c r="R336" s="65">
        <v>35087452</v>
      </c>
      <c r="S336" s="65">
        <v>34606291</v>
      </c>
    </row>
    <row r="337" spans="1:19" ht="14.5" x14ac:dyDescent="0.35">
      <c r="A337" t="str">
        <f t="shared" si="11"/>
        <v>Niederösterreich34</v>
      </c>
      <c r="B337">
        <v>337</v>
      </c>
      <c r="C337" s="64" t="s">
        <v>27</v>
      </c>
      <c r="D337" s="64" t="s">
        <v>74</v>
      </c>
      <c r="E337" s="65">
        <v>97996209</v>
      </c>
      <c r="F337" s="65">
        <v>97419501</v>
      </c>
      <c r="G337" s="65">
        <v>84367720</v>
      </c>
      <c r="H337" s="65">
        <v>94254611</v>
      </c>
      <c r="I337" s="65">
        <v>105805690</v>
      </c>
      <c r="J337" s="65">
        <v>108086934</v>
      </c>
      <c r="K337" s="65">
        <v>106071668</v>
      </c>
      <c r="L337" s="65">
        <v>112658411</v>
      </c>
      <c r="M337" s="65">
        <v>130267143</v>
      </c>
      <c r="N337" s="65">
        <v>123402736</v>
      </c>
      <c r="O337" s="65">
        <v>121566150</v>
      </c>
      <c r="P337" s="65">
        <v>125423248</v>
      </c>
      <c r="Q337" s="65">
        <v>146136170</v>
      </c>
      <c r="R337" s="65">
        <v>145534692</v>
      </c>
      <c r="S337" s="65">
        <v>162981036</v>
      </c>
    </row>
    <row r="338" spans="1:19" ht="14.5" x14ac:dyDescent="0.35">
      <c r="A338" t="str">
        <f t="shared" si="11"/>
        <v>Oberösterreich34</v>
      </c>
      <c r="B338">
        <v>338</v>
      </c>
      <c r="C338" s="64" t="s">
        <v>28</v>
      </c>
      <c r="D338" s="64" t="s">
        <v>74</v>
      </c>
      <c r="E338" s="65">
        <v>97736872</v>
      </c>
      <c r="F338" s="65">
        <v>107615359</v>
      </c>
      <c r="G338" s="65">
        <v>89450066</v>
      </c>
      <c r="H338" s="65">
        <v>89716974</v>
      </c>
      <c r="I338" s="65">
        <v>100718996</v>
      </c>
      <c r="J338" s="65">
        <v>101927201</v>
      </c>
      <c r="K338" s="65">
        <v>106342410</v>
      </c>
      <c r="L338" s="65">
        <v>116973041</v>
      </c>
      <c r="M338" s="65">
        <v>115218643</v>
      </c>
      <c r="N338" s="65">
        <v>116731790</v>
      </c>
      <c r="O338" s="65">
        <v>134351012</v>
      </c>
      <c r="P338" s="65">
        <v>141650499</v>
      </c>
      <c r="Q338" s="65">
        <v>173635747</v>
      </c>
      <c r="R338" s="65">
        <v>171105244</v>
      </c>
      <c r="S338" s="65">
        <v>181618618</v>
      </c>
    </row>
    <row r="339" spans="1:19" ht="14.5" x14ac:dyDescent="0.35">
      <c r="A339" t="str">
        <f t="shared" si="11"/>
        <v>Salzburg34</v>
      </c>
      <c r="B339">
        <v>339</v>
      </c>
      <c r="C339" s="64" t="s">
        <v>29</v>
      </c>
      <c r="D339" s="64" t="s">
        <v>74</v>
      </c>
      <c r="E339" s="65">
        <v>48533484</v>
      </c>
      <c r="F339" s="65">
        <v>49760244</v>
      </c>
      <c r="G339" s="65">
        <v>48603198</v>
      </c>
      <c r="H339" s="65">
        <v>48706665</v>
      </c>
      <c r="I339" s="65">
        <v>52113288</v>
      </c>
      <c r="J339" s="65">
        <v>58762749</v>
      </c>
      <c r="K339" s="65">
        <v>69873128</v>
      </c>
      <c r="L339" s="65">
        <v>71579295</v>
      </c>
      <c r="M339" s="65">
        <v>72518648</v>
      </c>
      <c r="N339" s="65">
        <v>77319803</v>
      </c>
      <c r="O339" s="65">
        <v>85475325</v>
      </c>
      <c r="P339" s="65">
        <v>84347591</v>
      </c>
      <c r="Q339" s="65">
        <v>92834153</v>
      </c>
      <c r="R339" s="65">
        <v>99721481</v>
      </c>
      <c r="S339" s="65">
        <v>103761438</v>
      </c>
    </row>
    <row r="340" spans="1:19" ht="14.5" x14ac:dyDescent="0.35">
      <c r="A340" t="str">
        <f t="shared" si="11"/>
        <v>Steiermark34</v>
      </c>
      <c r="B340">
        <v>340</v>
      </c>
      <c r="C340" s="64" t="s">
        <v>30</v>
      </c>
      <c r="D340" s="64" t="s">
        <v>74</v>
      </c>
      <c r="E340" s="65">
        <v>33392583</v>
      </c>
      <c r="F340" s="65">
        <v>37219482</v>
      </c>
      <c r="G340" s="65">
        <v>36092041</v>
      </c>
      <c r="H340" s="65">
        <v>40112927</v>
      </c>
      <c r="I340" s="65">
        <v>40742567</v>
      </c>
      <c r="J340" s="65">
        <v>43656418</v>
      </c>
      <c r="K340" s="65">
        <v>43731684</v>
      </c>
      <c r="L340" s="65">
        <v>47788592</v>
      </c>
      <c r="M340" s="65">
        <v>49183836</v>
      </c>
      <c r="N340" s="65">
        <v>50163517</v>
      </c>
      <c r="O340" s="65">
        <v>48409884</v>
      </c>
      <c r="P340" s="65">
        <v>55399544</v>
      </c>
      <c r="Q340" s="65">
        <v>61927488</v>
      </c>
      <c r="R340" s="65">
        <v>67404402</v>
      </c>
      <c r="S340" s="65">
        <v>73846369</v>
      </c>
    </row>
    <row r="341" spans="1:19" ht="14.5" x14ac:dyDescent="0.35">
      <c r="A341" t="str">
        <f t="shared" si="11"/>
        <v>Tirol34</v>
      </c>
      <c r="B341">
        <v>341</v>
      </c>
      <c r="C341" s="64" t="s">
        <v>31</v>
      </c>
      <c r="D341" s="64" t="s">
        <v>74</v>
      </c>
      <c r="E341" s="65">
        <v>28494688</v>
      </c>
      <c r="F341" s="65">
        <v>28889786</v>
      </c>
      <c r="G341" s="65">
        <v>28906000</v>
      </c>
      <c r="H341" s="65">
        <v>31655484</v>
      </c>
      <c r="I341" s="65">
        <v>34754463</v>
      </c>
      <c r="J341" s="65">
        <v>36810035</v>
      </c>
      <c r="K341" s="65">
        <v>38080164</v>
      </c>
      <c r="L341" s="65">
        <v>38915580</v>
      </c>
      <c r="M341" s="65">
        <v>38799505</v>
      </c>
      <c r="N341" s="65">
        <v>38522972</v>
      </c>
      <c r="O341" s="65">
        <v>33621389</v>
      </c>
      <c r="P341" s="65">
        <v>35022550</v>
      </c>
      <c r="Q341" s="65">
        <v>39520100</v>
      </c>
      <c r="R341" s="65">
        <v>46262672</v>
      </c>
      <c r="S341" s="65">
        <v>52288990</v>
      </c>
    </row>
    <row r="342" spans="1:19" ht="14.5" x14ac:dyDescent="0.35">
      <c r="A342" t="str">
        <f t="shared" si="11"/>
        <v>Vorarlberg34</v>
      </c>
      <c r="B342">
        <v>342</v>
      </c>
      <c r="C342" s="64" t="s">
        <v>32</v>
      </c>
      <c r="D342" s="64" t="s">
        <v>74</v>
      </c>
      <c r="E342" s="65">
        <v>27699611</v>
      </c>
      <c r="F342" s="65">
        <v>29077287</v>
      </c>
      <c r="G342" s="65">
        <v>29966080</v>
      </c>
      <c r="H342" s="65">
        <v>36329433</v>
      </c>
      <c r="I342" s="65">
        <v>35308597</v>
      </c>
      <c r="J342" s="65">
        <v>35670412</v>
      </c>
      <c r="K342" s="65">
        <v>34347754</v>
      </c>
      <c r="L342" s="65">
        <v>50261606</v>
      </c>
      <c r="M342" s="65">
        <v>50194589</v>
      </c>
      <c r="N342" s="65">
        <v>51350038</v>
      </c>
      <c r="O342" s="65">
        <v>64112173</v>
      </c>
      <c r="P342" s="65">
        <v>75926162</v>
      </c>
      <c r="Q342" s="65">
        <v>67202825</v>
      </c>
      <c r="R342" s="65">
        <v>68696676</v>
      </c>
      <c r="S342" s="65">
        <v>72264479</v>
      </c>
    </row>
    <row r="343" spans="1:19" ht="14.5" x14ac:dyDescent="0.35">
      <c r="A343" t="str">
        <f t="shared" si="11"/>
        <v>Wien34</v>
      </c>
      <c r="B343">
        <v>343</v>
      </c>
      <c r="C343" s="64" t="s">
        <v>33</v>
      </c>
      <c r="D343" s="64" t="s">
        <v>74</v>
      </c>
      <c r="E343" s="65">
        <v>252932715</v>
      </c>
      <c r="F343" s="65">
        <v>268965460</v>
      </c>
      <c r="G343" s="65">
        <v>311941906</v>
      </c>
      <c r="H343" s="65">
        <v>303859769</v>
      </c>
      <c r="I343" s="65">
        <v>322220045</v>
      </c>
      <c r="J343" s="65">
        <v>322132082</v>
      </c>
      <c r="K343" s="65">
        <v>322088405</v>
      </c>
      <c r="L343" s="65">
        <v>328266072</v>
      </c>
      <c r="M343" s="65">
        <v>339641664</v>
      </c>
      <c r="N343" s="65">
        <v>342255557</v>
      </c>
      <c r="O343" s="65">
        <v>320813218</v>
      </c>
      <c r="P343" s="65">
        <v>361650263</v>
      </c>
      <c r="Q343" s="65">
        <v>437840883</v>
      </c>
      <c r="R343" s="65">
        <v>415796113</v>
      </c>
      <c r="S343" s="65">
        <v>398994896</v>
      </c>
    </row>
    <row r="344" spans="1:19" ht="14.5" x14ac:dyDescent="0.35">
      <c r="A344" t="str">
        <f t="shared" si="11"/>
        <v>Österreich34</v>
      </c>
      <c r="B344">
        <v>344</v>
      </c>
      <c r="C344" s="64" t="s">
        <v>34</v>
      </c>
      <c r="D344" s="64" t="s">
        <v>74</v>
      </c>
      <c r="E344" s="65">
        <v>614995287</v>
      </c>
      <c r="F344" s="65">
        <v>648732804</v>
      </c>
      <c r="G344" s="65">
        <v>660543268</v>
      </c>
      <c r="H344" s="65">
        <v>678846269</v>
      </c>
      <c r="I344" s="65">
        <v>728137882</v>
      </c>
      <c r="J344" s="65">
        <v>746141753</v>
      </c>
      <c r="K344" s="65">
        <v>756576859</v>
      </c>
      <c r="L344" s="65">
        <v>805705350</v>
      </c>
      <c r="M344" s="65">
        <v>835225677</v>
      </c>
      <c r="N344" s="65">
        <v>840591958</v>
      </c>
      <c r="O344" s="65">
        <v>847017505</v>
      </c>
      <c r="P344" s="65">
        <v>920264218</v>
      </c>
      <c r="Q344" s="65">
        <v>1063906906</v>
      </c>
      <c r="R344" s="65">
        <v>1060177279</v>
      </c>
      <c r="S344" s="65">
        <v>1093786457</v>
      </c>
    </row>
    <row r="345" spans="1:19" ht="14.5" x14ac:dyDescent="0.35">
      <c r="A345" t="str">
        <f t="shared" si="11"/>
        <v>Burgenland35</v>
      </c>
      <c r="B345">
        <v>345</v>
      </c>
      <c r="C345" s="64" t="s">
        <v>25</v>
      </c>
      <c r="D345" s="64" t="s">
        <v>75</v>
      </c>
      <c r="E345" s="65">
        <v>3048722</v>
      </c>
      <c r="F345" s="65">
        <v>3295643</v>
      </c>
      <c r="G345" s="65">
        <v>3812683</v>
      </c>
      <c r="H345" s="65">
        <v>4586808</v>
      </c>
      <c r="I345" s="65">
        <v>6368879</v>
      </c>
      <c r="J345" s="65">
        <v>6219754</v>
      </c>
      <c r="K345" s="65">
        <v>3582698</v>
      </c>
      <c r="L345" s="65">
        <v>4686254</v>
      </c>
      <c r="M345" s="65">
        <v>4768219</v>
      </c>
      <c r="N345" s="65">
        <v>5127064</v>
      </c>
      <c r="O345" s="65">
        <v>5626599</v>
      </c>
      <c r="P345" s="65">
        <v>6489288</v>
      </c>
      <c r="Q345" s="65">
        <v>7099997</v>
      </c>
      <c r="R345" s="65">
        <v>6884190</v>
      </c>
      <c r="S345" s="65">
        <v>8049844</v>
      </c>
    </row>
    <row r="346" spans="1:19" ht="14.5" x14ac:dyDescent="0.35">
      <c r="A346" t="str">
        <f t="shared" si="11"/>
        <v>Kärnten35</v>
      </c>
      <c r="B346">
        <v>346</v>
      </c>
      <c r="C346" s="64" t="s">
        <v>26</v>
      </c>
      <c r="D346" s="64" t="s">
        <v>75</v>
      </c>
      <c r="E346" s="65">
        <v>7130772</v>
      </c>
      <c r="F346" s="65">
        <v>11065520</v>
      </c>
      <c r="G346" s="65">
        <v>9759529</v>
      </c>
      <c r="H346" s="65">
        <v>10953275</v>
      </c>
      <c r="I346" s="65">
        <v>9305102</v>
      </c>
      <c r="J346" s="65">
        <v>8175576</v>
      </c>
      <c r="K346" s="65">
        <v>8807364</v>
      </c>
      <c r="L346" s="65">
        <v>9101377</v>
      </c>
      <c r="M346" s="65">
        <v>10134407</v>
      </c>
      <c r="N346" s="65">
        <v>9817387</v>
      </c>
      <c r="O346" s="65">
        <v>11647904</v>
      </c>
      <c r="P346" s="65">
        <v>14215028</v>
      </c>
      <c r="Q346" s="65">
        <v>16498934</v>
      </c>
      <c r="R346" s="65">
        <v>15359294</v>
      </c>
      <c r="S346" s="65">
        <v>14437841</v>
      </c>
    </row>
    <row r="347" spans="1:19" ht="14.5" x14ac:dyDescent="0.35">
      <c r="A347" t="str">
        <f t="shared" si="11"/>
        <v>Niederösterreich35</v>
      </c>
      <c r="B347">
        <v>347</v>
      </c>
      <c r="C347" s="64" t="s">
        <v>27</v>
      </c>
      <c r="D347" s="64" t="s">
        <v>75</v>
      </c>
      <c r="E347" s="65">
        <v>33239122</v>
      </c>
      <c r="F347" s="65">
        <v>38371636</v>
      </c>
      <c r="G347" s="65">
        <v>33863142</v>
      </c>
      <c r="H347" s="65">
        <v>41166182</v>
      </c>
      <c r="I347" s="65">
        <v>43099518</v>
      </c>
      <c r="J347" s="65">
        <v>44742517</v>
      </c>
      <c r="K347" s="65">
        <v>43396968</v>
      </c>
      <c r="L347" s="65">
        <v>44515998</v>
      </c>
      <c r="M347" s="65">
        <v>44631573</v>
      </c>
      <c r="N347" s="65">
        <v>46505976</v>
      </c>
      <c r="O347" s="65">
        <v>44778090</v>
      </c>
      <c r="P347" s="65">
        <v>62279742</v>
      </c>
      <c r="Q347" s="65">
        <v>80290273</v>
      </c>
      <c r="R347" s="65">
        <v>70145015</v>
      </c>
      <c r="S347" s="65">
        <v>65824671</v>
      </c>
    </row>
    <row r="348" spans="1:19" ht="14.5" x14ac:dyDescent="0.35">
      <c r="A348" t="str">
        <f t="shared" si="11"/>
        <v>Oberösterreich35</v>
      </c>
      <c r="B348">
        <v>348</v>
      </c>
      <c r="C348" s="64" t="s">
        <v>28</v>
      </c>
      <c r="D348" s="64" t="s">
        <v>75</v>
      </c>
      <c r="E348" s="65">
        <v>45068729</v>
      </c>
      <c r="F348" s="65">
        <v>53861302</v>
      </c>
      <c r="G348" s="65">
        <v>58034292</v>
      </c>
      <c r="H348" s="65">
        <v>60168993</v>
      </c>
      <c r="I348" s="65">
        <v>59255697</v>
      </c>
      <c r="J348" s="65">
        <v>63570516</v>
      </c>
      <c r="K348" s="65">
        <v>62697157</v>
      </c>
      <c r="L348" s="65">
        <v>70991115</v>
      </c>
      <c r="M348" s="65">
        <v>73721235</v>
      </c>
      <c r="N348" s="65">
        <v>74816964</v>
      </c>
      <c r="O348" s="65">
        <v>72008198</v>
      </c>
      <c r="P348" s="65">
        <v>74827566</v>
      </c>
      <c r="Q348" s="65">
        <v>91859801</v>
      </c>
      <c r="R348" s="65">
        <v>88579238</v>
      </c>
      <c r="S348" s="65">
        <v>75889641</v>
      </c>
    </row>
    <row r="349" spans="1:19" ht="14.5" x14ac:dyDescent="0.35">
      <c r="A349" t="str">
        <f t="shared" si="11"/>
        <v>Salzburg35</v>
      </c>
      <c r="B349">
        <v>349</v>
      </c>
      <c r="C349" s="64" t="s">
        <v>29</v>
      </c>
      <c r="D349" s="64" t="s">
        <v>75</v>
      </c>
      <c r="E349" s="65">
        <v>12641284</v>
      </c>
      <c r="F349" s="65">
        <v>13206189</v>
      </c>
      <c r="G349" s="65">
        <v>12664816</v>
      </c>
      <c r="H349" s="65">
        <v>13863953</v>
      </c>
      <c r="I349" s="65">
        <v>13570355</v>
      </c>
      <c r="J349" s="65">
        <v>13317017</v>
      </c>
      <c r="K349" s="65">
        <v>14192164</v>
      </c>
      <c r="L349" s="65">
        <v>14724378</v>
      </c>
      <c r="M349" s="65">
        <v>14437816</v>
      </c>
      <c r="N349" s="65">
        <v>15771965</v>
      </c>
      <c r="O349" s="65">
        <v>18337181</v>
      </c>
      <c r="P349" s="65">
        <v>20682295</v>
      </c>
      <c r="Q349" s="65">
        <v>26586108</v>
      </c>
      <c r="R349" s="65">
        <v>25630628</v>
      </c>
      <c r="S349" s="65">
        <v>26939118</v>
      </c>
    </row>
    <row r="350" spans="1:19" ht="14.5" x14ac:dyDescent="0.35">
      <c r="A350" t="str">
        <f t="shared" si="11"/>
        <v>Steiermark35</v>
      </c>
      <c r="B350">
        <v>350</v>
      </c>
      <c r="C350" s="64" t="s">
        <v>30</v>
      </c>
      <c r="D350" s="64" t="s">
        <v>75</v>
      </c>
      <c r="E350" s="65">
        <v>23542705</v>
      </c>
      <c r="F350" s="65">
        <v>24398049</v>
      </c>
      <c r="G350" s="65">
        <v>24490344</v>
      </c>
      <c r="H350" s="65">
        <v>23450686</v>
      </c>
      <c r="I350" s="65">
        <v>21262304</v>
      </c>
      <c r="J350" s="65">
        <v>17418645</v>
      </c>
      <c r="K350" s="65">
        <v>20492139</v>
      </c>
      <c r="L350" s="65">
        <v>18641140</v>
      </c>
      <c r="M350" s="65">
        <v>18043064</v>
      </c>
      <c r="N350" s="65">
        <v>21492011</v>
      </c>
      <c r="O350" s="65">
        <v>24851179</v>
      </c>
      <c r="P350" s="65">
        <v>33542676</v>
      </c>
      <c r="Q350" s="65">
        <v>37766890</v>
      </c>
      <c r="R350" s="65">
        <v>35207221</v>
      </c>
      <c r="S350" s="65">
        <v>25681578</v>
      </c>
    </row>
    <row r="351" spans="1:19" ht="14.5" x14ac:dyDescent="0.35">
      <c r="A351" t="str">
        <f t="shared" si="11"/>
        <v>Tirol35</v>
      </c>
      <c r="B351">
        <v>351</v>
      </c>
      <c r="C351" s="64" t="s">
        <v>31</v>
      </c>
      <c r="D351" s="64" t="s">
        <v>75</v>
      </c>
      <c r="E351" s="65">
        <v>23446654</v>
      </c>
      <c r="F351" s="65">
        <v>24735081</v>
      </c>
      <c r="G351" s="65">
        <v>19859775</v>
      </c>
      <c r="H351" s="65">
        <v>14371334</v>
      </c>
      <c r="I351" s="65">
        <v>15219398</v>
      </c>
      <c r="J351" s="65">
        <v>14198422</v>
      </c>
      <c r="K351" s="65">
        <v>13705793</v>
      </c>
      <c r="L351" s="65">
        <v>13772171</v>
      </c>
      <c r="M351" s="65">
        <v>12588330</v>
      </c>
      <c r="N351" s="65">
        <v>11990354</v>
      </c>
      <c r="O351" s="65">
        <v>9269510</v>
      </c>
      <c r="P351" s="65">
        <v>14130517</v>
      </c>
      <c r="Q351" s="65">
        <v>17446603</v>
      </c>
      <c r="R351" s="65">
        <v>16579342</v>
      </c>
      <c r="S351" s="65">
        <v>14047690</v>
      </c>
    </row>
    <row r="352" spans="1:19" ht="14.5" x14ac:dyDescent="0.35">
      <c r="A352" t="str">
        <f t="shared" si="11"/>
        <v>Vorarlberg35</v>
      </c>
      <c r="B352">
        <v>352</v>
      </c>
      <c r="C352" s="64" t="s">
        <v>32</v>
      </c>
      <c r="D352" s="64" t="s">
        <v>75</v>
      </c>
      <c r="E352" s="65">
        <v>10955124</v>
      </c>
      <c r="F352" s="65">
        <v>13411839</v>
      </c>
      <c r="G352" s="65">
        <v>13499627</v>
      </c>
      <c r="H352" s="65">
        <v>13024374</v>
      </c>
      <c r="I352" s="65">
        <v>11432195</v>
      </c>
      <c r="J352" s="65">
        <v>9361062</v>
      </c>
      <c r="K352" s="65">
        <v>9815914</v>
      </c>
      <c r="L352" s="65">
        <v>8778107</v>
      </c>
      <c r="M352" s="65">
        <v>9792341</v>
      </c>
      <c r="N352" s="65">
        <v>9213952</v>
      </c>
      <c r="O352" s="65">
        <v>8299609</v>
      </c>
      <c r="P352" s="65">
        <v>13202792</v>
      </c>
      <c r="Q352" s="65">
        <v>18257570</v>
      </c>
      <c r="R352" s="65">
        <v>15270345</v>
      </c>
      <c r="S352" s="65">
        <v>14300038</v>
      </c>
    </row>
    <row r="353" spans="1:19" ht="14.5" x14ac:dyDescent="0.35">
      <c r="A353" t="str">
        <f t="shared" si="11"/>
        <v>Wien35</v>
      </c>
      <c r="B353">
        <v>353</v>
      </c>
      <c r="C353" s="64" t="s">
        <v>33</v>
      </c>
      <c r="D353" s="64" t="s">
        <v>75</v>
      </c>
      <c r="E353" s="65">
        <v>29645921</v>
      </c>
      <c r="F353" s="65">
        <v>37251961</v>
      </c>
      <c r="G353" s="65">
        <v>38028546</v>
      </c>
      <c r="H353" s="65">
        <v>35898117</v>
      </c>
      <c r="I353" s="65">
        <v>38222203</v>
      </c>
      <c r="J353" s="65">
        <v>39337804</v>
      </c>
      <c r="K353" s="65">
        <v>37353699</v>
      </c>
      <c r="L353" s="65">
        <v>42296907</v>
      </c>
      <c r="M353" s="65">
        <v>39908544</v>
      </c>
      <c r="N353" s="65">
        <v>38882038</v>
      </c>
      <c r="O353" s="65">
        <v>41241284</v>
      </c>
      <c r="P353" s="65">
        <v>57623271</v>
      </c>
      <c r="Q353" s="65">
        <v>50897396</v>
      </c>
      <c r="R353" s="65">
        <v>49251306</v>
      </c>
      <c r="S353" s="65">
        <v>45907604</v>
      </c>
    </row>
    <row r="354" spans="1:19" ht="14.5" x14ac:dyDescent="0.35">
      <c r="A354" t="str">
        <f t="shared" si="11"/>
        <v>Österreich35</v>
      </c>
      <c r="B354">
        <v>354</v>
      </c>
      <c r="C354" s="64" t="s">
        <v>34</v>
      </c>
      <c r="D354" s="64" t="s">
        <v>75</v>
      </c>
      <c r="E354" s="65">
        <v>188719033</v>
      </c>
      <c r="F354" s="65">
        <v>219597220</v>
      </c>
      <c r="G354" s="65">
        <v>214012754</v>
      </c>
      <c r="H354" s="65">
        <v>217483722</v>
      </c>
      <c r="I354" s="65">
        <v>217735651</v>
      </c>
      <c r="J354" s="65">
        <v>216341313</v>
      </c>
      <c r="K354" s="65">
        <v>214043896</v>
      </c>
      <c r="L354" s="65">
        <v>227507447</v>
      </c>
      <c r="M354" s="65">
        <v>228025529</v>
      </c>
      <c r="N354" s="65">
        <v>233617711</v>
      </c>
      <c r="O354" s="65">
        <v>236059554</v>
      </c>
      <c r="P354" s="65">
        <v>296993175</v>
      </c>
      <c r="Q354" s="65">
        <v>346703572</v>
      </c>
      <c r="R354" s="65">
        <v>322906579</v>
      </c>
      <c r="S354" s="65">
        <v>291078025</v>
      </c>
    </row>
    <row r="355" spans="1:19" ht="14.5" x14ac:dyDescent="0.35">
      <c r="A355" t="str">
        <f t="shared" si="11"/>
        <v>Burgenland36</v>
      </c>
      <c r="B355">
        <v>355</v>
      </c>
      <c r="C355" s="64" t="s">
        <v>25</v>
      </c>
      <c r="D355" s="64" t="s">
        <v>76</v>
      </c>
      <c r="E355" s="65">
        <v>98967</v>
      </c>
      <c r="F355" s="65">
        <v>108182</v>
      </c>
      <c r="G355" s="65">
        <v>150644</v>
      </c>
      <c r="H355" s="65">
        <v>135540</v>
      </c>
      <c r="I355" s="65">
        <v>180194</v>
      </c>
      <c r="J355" s="65">
        <v>184529</v>
      </c>
      <c r="K355" s="65">
        <v>329911</v>
      </c>
      <c r="L355" s="65">
        <v>150497</v>
      </c>
      <c r="M355" s="65">
        <v>231210</v>
      </c>
      <c r="N355" s="65">
        <v>274523</v>
      </c>
      <c r="O355" s="65">
        <v>176686</v>
      </c>
      <c r="P355" s="65">
        <v>189775</v>
      </c>
      <c r="Q355" s="65">
        <v>228290</v>
      </c>
      <c r="R355" s="65">
        <v>236658</v>
      </c>
      <c r="S355" s="65">
        <v>252890</v>
      </c>
    </row>
    <row r="356" spans="1:19" ht="14.5" x14ac:dyDescent="0.35">
      <c r="A356" t="str">
        <f t="shared" si="11"/>
        <v>Kärnten36</v>
      </c>
      <c r="B356">
        <v>356</v>
      </c>
      <c r="C356" s="64" t="s">
        <v>26</v>
      </c>
      <c r="D356" s="64" t="s">
        <v>76</v>
      </c>
      <c r="E356" s="65">
        <v>2514252</v>
      </c>
      <c r="F356" s="65">
        <v>3629184</v>
      </c>
      <c r="G356" s="65">
        <v>3157051</v>
      </c>
      <c r="H356" s="65">
        <v>2458392</v>
      </c>
      <c r="I356" s="65">
        <v>2650554</v>
      </c>
      <c r="J356" s="65">
        <v>1888390</v>
      </c>
      <c r="K356" s="65">
        <v>1983819</v>
      </c>
      <c r="L356" s="65">
        <v>1447555</v>
      </c>
      <c r="M356" s="65">
        <v>800714</v>
      </c>
      <c r="N356" s="65">
        <v>1700470</v>
      </c>
      <c r="O356" s="65">
        <v>1520768</v>
      </c>
      <c r="P356" s="65">
        <v>910665</v>
      </c>
      <c r="Q356" s="65">
        <v>1073108</v>
      </c>
      <c r="R356" s="65">
        <v>513726</v>
      </c>
      <c r="S356" s="65">
        <v>724816</v>
      </c>
    </row>
    <row r="357" spans="1:19" ht="14.5" x14ac:dyDescent="0.35">
      <c r="A357" t="str">
        <f t="shared" si="11"/>
        <v>Niederösterreich36</v>
      </c>
      <c r="B357">
        <v>357</v>
      </c>
      <c r="C357" s="64" t="s">
        <v>27</v>
      </c>
      <c r="D357" s="64" t="s">
        <v>76</v>
      </c>
      <c r="E357" s="65">
        <v>8262116</v>
      </c>
      <c r="F357" s="65">
        <v>7324715</v>
      </c>
      <c r="G357" s="65">
        <v>6413735</v>
      </c>
      <c r="H357" s="65">
        <v>6573633</v>
      </c>
      <c r="I357" s="65">
        <v>7565511</v>
      </c>
      <c r="J357" s="65">
        <v>7202128</v>
      </c>
      <c r="K357" s="65">
        <v>8038733</v>
      </c>
      <c r="L357" s="65">
        <v>6841238</v>
      </c>
      <c r="M357" s="65">
        <v>8718912</v>
      </c>
      <c r="N357" s="65">
        <v>10138691</v>
      </c>
      <c r="O357" s="65">
        <v>9612079</v>
      </c>
      <c r="P357" s="65">
        <v>12212103</v>
      </c>
      <c r="Q357" s="65">
        <v>12899515</v>
      </c>
      <c r="R357" s="65">
        <v>9753463</v>
      </c>
      <c r="S357" s="65">
        <v>9416893</v>
      </c>
    </row>
    <row r="358" spans="1:19" ht="14.5" x14ac:dyDescent="0.35">
      <c r="A358" t="str">
        <f t="shared" si="11"/>
        <v>Oberösterreich36</v>
      </c>
      <c r="B358">
        <v>358</v>
      </c>
      <c r="C358" s="64" t="s">
        <v>28</v>
      </c>
      <c r="D358" s="64" t="s">
        <v>76</v>
      </c>
      <c r="E358" s="65">
        <v>4849468</v>
      </c>
      <c r="F358" s="65">
        <v>4348474</v>
      </c>
      <c r="G358" s="65">
        <v>5088643</v>
      </c>
      <c r="H358" s="65">
        <v>4528991</v>
      </c>
      <c r="I358" s="65">
        <v>5464343</v>
      </c>
      <c r="J358" s="65">
        <v>6272435</v>
      </c>
      <c r="K358" s="65">
        <v>4900264</v>
      </c>
      <c r="L358" s="65">
        <v>4147687</v>
      </c>
      <c r="M358" s="65">
        <v>4366918</v>
      </c>
      <c r="N358" s="65">
        <v>3924152</v>
      </c>
      <c r="O358" s="65">
        <v>2954311</v>
      </c>
      <c r="P358" s="65">
        <v>2946238</v>
      </c>
      <c r="Q358" s="65">
        <v>4624899</v>
      </c>
      <c r="R358" s="65">
        <v>3757596</v>
      </c>
      <c r="S358" s="65">
        <v>4703816</v>
      </c>
    </row>
    <row r="359" spans="1:19" ht="14.5" x14ac:dyDescent="0.35">
      <c r="A359" t="str">
        <f t="shared" si="11"/>
        <v>Salzburg36</v>
      </c>
      <c r="B359">
        <v>359</v>
      </c>
      <c r="C359" s="64" t="s">
        <v>29</v>
      </c>
      <c r="D359" s="64" t="s">
        <v>76</v>
      </c>
      <c r="E359" s="65">
        <v>1213465</v>
      </c>
      <c r="F359" s="65">
        <v>1280860</v>
      </c>
      <c r="G359" s="65">
        <v>1387945</v>
      </c>
      <c r="H359" s="65">
        <v>1099428</v>
      </c>
      <c r="I359" s="65">
        <v>1668986</v>
      </c>
      <c r="J359" s="65">
        <v>1679442</v>
      </c>
      <c r="K359" s="65">
        <v>2998120</v>
      </c>
      <c r="L359" s="65">
        <v>4701160</v>
      </c>
      <c r="M359" s="65">
        <v>4235171</v>
      </c>
      <c r="N359" s="65">
        <v>5886488</v>
      </c>
      <c r="O359" s="65">
        <v>1060110</v>
      </c>
      <c r="P359" s="65">
        <v>1469979</v>
      </c>
      <c r="Q359" s="65">
        <v>1404434</v>
      </c>
      <c r="R359" s="65">
        <v>1996226</v>
      </c>
      <c r="S359" s="65">
        <v>3093117</v>
      </c>
    </row>
    <row r="360" spans="1:19" ht="14.5" x14ac:dyDescent="0.35">
      <c r="A360" t="str">
        <f t="shared" si="11"/>
        <v>Steiermark36</v>
      </c>
      <c r="B360">
        <v>360</v>
      </c>
      <c r="C360" s="64" t="s">
        <v>30</v>
      </c>
      <c r="D360" s="64" t="s">
        <v>76</v>
      </c>
      <c r="E360" s="65">
        <v>4480522</v>
      </c>
      <c r="F360" s="65">
        <v>3757933</v>
      </c>
      <c r="G360" s="65">
        <v>4361113</v>
      </c>
      <c r="H360" s="65">
        <v>4621184</v>
      </c>
      <c r="I360" s="65">
        <v>4625430</v>
      </c>
      <c r="J360" s="65">
        <v>5208600</v>
      </c>
      <c r="K360" s="65">
        <v>6210805</v>
      </c>
      <c r="L360" s="65">
        <v>5010468</v>
      </c>
      <c r="M360" s="65">
        <v>5199408</v>
      </c>
      <c r="N360" s="65">
        <v>6858700</v>
      </c>
      <c r="O360" s="65">
        <v>4237507</v>
      </c>
      <c r="P360" s="65">
        <v>4430344</v>
      </c>
      <c r="Q360" s="65">
        <v>7062656</v>
      </c>
      <c r="R360" s="65">
        <v>6048775</v>
      </c>
      <c r="S360" s="65">
        <v>7559404</v>
      </c>
    </row>
    <row r="361" spans="1:19" ht="14.5" x14ac:dyDescent="0.35">
      <c r="A361" t="str">
        <f t="shared" si="11"/>
        <v>Tirol36</v>
      </c>
      <c r="B361">
        <v>361</v>
      </c>
      <c r="C361" s="64" t="s">
        <v>31</v>
      </c>
      <c r="D361" s="64" t="s">
        <v>76</v>
      </c>
      <c r="E361" s="65">
        <v>2553112</v>
      </c>
      <c r="F361" s="65">
        <v>2303342</v>
      </c>
      <c r="G361" s="65">
        <v>2395589</v>
      </c>
      <c r="H361" s="65">
        <v>1802017</v>
      </c>
      <c r="I361" s="65">
        <v>2882839</v>
      </c>
      <c r="J361" s="65">
        <v>2319814</v>
      </c>
      <c r="K361" s="65">
        <v>2877824</v>
      </c>
      <c r="L361" s="65">
        <v>1630655</v>
      </c>
      <c r="M361" s="65">
        <v>1754595</v>
      </c>
      <c r="N361" s="65">
        <v>1743289</v>
      </c>
      <c r="O361" s="65">
        <v>1451971</v>
      </c>
      <c r="P361" s="65">
        <v>1803855</v>
      </c>
      <c r="Q361" s="65">
        <v>1327186</v>
      </c>
      <c r="R361" s="65">
        <v>1204327</v>
      </c>
      <c r="S361" s="65">
        <v>1537092</v>
      </c>
    </row>
    <row r="362" spans="1:19" ht="14.5" x14ac:dyDescent="0.35">
      <c r="A362" t="str">
        <f t="shared" si="11"/>
        <v>Vorarlberg36</v>
      </c>
      <c r="B362">
        <v>362</v>
      </c>
      <c r="C362" s="64" t="s">
        <v>32</v>
      </c>
      <c r="D362" s="64" t="s">
        <v>76</v>
      </c>
      <c r="E362" s="65">
        <v>738381</v>
      </c>
      <c r="F362" s="65">
        <v>780573</v>
      </c>
      <c r="G362" s="65">
        <v>1057809</v>
      </c>
      <c r="H362" s="65">
        <v>763548</v>
      </c>
      <c r="I362" s="65">
        <v>840513</v>
      </c>
      <c r="J362" s="65">
        <v>886404</v>
      </c>
      <c r="K362" s="65">
        <v>1132262</v>
      </c>
      <c r="L362" s="65">
        <v>820368</v>
      </c>
      <c r="M362" s="65">
        <v>779544</v>
      </c>
      <c r="N362" s="65">
        <v>600056</v>
      </c>
      <c r="O362" s="65">
        <v>583861</v>
      </c>
      <c r="P362" s="65">
        <v>590977</v>
      </c>
      <c r="Q362" s="65">
        <v>1401973</v>
      </c>
      <c r="R362" s="65">
        <v>1131549</v>
      </c>
      <c r="S362" s="65">
        <v>1942494</v>
      </c>
    </row>
    <row r="363" spans="1:19" ht="14.5" x14ac:dyDescent="0.35">
      <c r="A363" t="str">
        <f t="shared" si="11"/>
        <v>Wien36</v>
      </c>
      <c r="B363">
        <v>363</v>
      </c>
      <c r="C363" s="64" t="s">
        <v>33</v>
      </c>
      <c r="D363" s="64" t="s">
        <v>76</v>
      </c>
      <c r="E363" s="65">
        <v>3639635</v>
      </c>
      <c r="F363" s="65">
        <v>4509815</v>
      </c>
      <c r="G363" s="65">
        <v>6269292</v>
      </c>
      <c r="H363" s="65">
        <v>5768778</v>
      </c>
      <c r="I363" s="65">
        <v>6167480</v>
      </c>
      <c r="J363" s="65">
        <v>6223457</v>
      </c>
      <c r="K363" s="65">
        <v>6107456</v>
      </c>
      <c r="L363" s="65">
        <v>6206567</v>
      </c>
      <c r="M363" s="65">
        <v>6220699</v>
      </c>
      <c r="N363" s="65">
        <v>7704946</v>
      </c>
      <c r="O363" s="65">
        <v>8240218</v>
      </c>
      <c r="P363" s="65">
        <v>9248043</v>
      </c>
      <c r="Q363" s="65">
        <v>10591272</v>
      </c>
      <c r="R363" s="65">
        <v>13094355</v>
      </c>
      <c r="S363" s="65">
        <v>13150286</v>
      </c>
    </row>
    <row r="364" spans="1:19" ht="14.5" x14ac:dyDescent="0.35">
      <c r="A364" t="str">
        <f t="shared" si="11"/>
        <v>Österreich36</v>
      </c>
      <c r="B364">
        <v>364</v>
      </c>
      <c r="C364" s="64" t="s">
        <v>34</v>
      </c>
      <c r="D364" s="64" t="s">
        <v>76</v>
      </c>
      <c r="E364" s="65">
        <v>28349918</v>
      </c>
      <c r="F364" s="65">
        <v>28043078</v>
      </c>
      <c r="G364" s="65">
        <v>30281821</v>
      </c>
      <c r="H364" s="65">
        <v>27751511</v>
      </c>
      <c r="I364" s="65">
        <v>32045850</v>
      </c>
      <c r="J364" s="65">
        <v>31865199</v>
      </c>
      <c r="K364" s="65">
        <v>34579194</v>
      </c>
      <c r="L364" s="65">
        <v>30956195</v>
      </c>
      <c r="M364" s="65">
        <v>32307171</v>
      </c>
      <c r="N364" s="65">
        <v>38831315</v>
      </c>
      <c r="O364" s="65">
        <v>29837511</v>
      </c>
      <c r="P364" s="65">
        <v>33801979</v>
      </c>
      <c r="Q364" s="65">
        <v>40613333</v>
      </c>
      <c r="R364" s="65">
        <v>37736675</v>
      </c>
      <c r="S364" s="65">
        <v>42380808</v>
      </c>
    </row>
    <row r="365" spans="1:19" ht="14.5" x14ac:dyDescent="0.35">
      <c r="A365" t="str">
        <f t="shared" si="11"/>
        <v>Burgenland37</v>
      </c>
      <c r="B365">
        <v>365</v>
      </c>
      <c r="C365" s="64" t="s">
        <v>25</v>
      </c>
      <c r="D365" s="64" t="s">
        <v>77</v>
      </c>
      <c r="E365" s="65">
        <v>299443</v>
      </c>
      <c r="F365" s="65">
        <v>518210</v>
      </c>
      <c r="G365" s="65">
        <v>726192</v>
      </c>
      <c r="H365" s="65">
        <v>349042</v>
      </c>
      <c r="I365" s="65">
        <v>665482</v>
      </c>
      <c r="J365" s="65">
        <v>1401745</v>
      </c>
      <c r="K365" s="65">
        <v>509738</v>
      </c>
      <c r="L365" s="65">
        <v>395596</v>
      </c>
      <c r="M365" s="65">
        <v>345698</v>
      </c>
      <c r="N365" s="65">
        <v>283973</v>
      </c>
      <c r="O365" s="65">
        <v>270712</v>
      </c>
      <c r="P365" s="65">
        <v>208626</v>
      </c>
      <c r="Q365" s="65">
        <v>226926</v>
      </c>
      <c r="R365" s="65">
        <v>434868</v>
      </c>
      <c r="S365" s="65">
        <v>298277</v>
      </c>
    </row>
    <row r="366" spans="1:19" ht="14.5" x14ac:dyDescent="0.35">
      <c r="A366" t="str">
        <f t="shared" si="11"/>
        <v>Kärnten37</v>
      </c>
      <c r="B366">
        <v>366</v>
      </c>
      <c r="C366" s="64" t="s">
        <v>26</v>
      </c>
      <c r="D366" s="64" t="s">
        <v>77</v>
      </c>
      <c r="E366" s="65">
        <v>10373666</v>
      </c>
      <c r="F366" s="65">
        <v>7726808</v>
      </c>
      <c r="G366" s="65">
        <v>11608455</v>
      </c>
      <c r="H366" s="65">
        <v>9852406</v>
      </c>
      <c r="I366" s="65">
        <v>9139799</v>
      </c>
      <c r="J366" s="65">
        <v>11891021</v>
      </c>
      <c r="K366" s="65">
        <v>10620229</v>
      </c>
      <c r="L366" s="65">
        <v>9642579</v>
      </c>
      <c r="M366" s="65">
        <v>9048208</v>
      </c>
      <c r="N366" s="65">
        <v>8642245</v>
      </c>
      <c r="O366" s="65">
        <v>7679619</v>
      </c>
      <c r="P366" s="65">
        <v>9971568</v>
      </c>
      <c r="Q366" s="65">
        <v>10714751</v>
      </c>
      <c r="R366" s="65">
        <v>11058632</v>
      </c>
      <c r="S366" s="65">
        <v>13525538</v>
      </c>
    </row>
    <row r="367" spans="1:19" ht="14.5" x14ac:dyDescent="0.35">
      <c r="A367" t="str">
        <f t="shared" si="11"/>
        <v>Niederösterreich37</v>
      </c>
      <c r="B367">
        <v>367</v>
      </c>
      <c r="C367" s="64" t="s">
        <v>27</v>
      </c>
      <c r="D367" s="64" t="s">
        <v>77</v>
      </c>
      <c r="E367" s="65">
        <v>8244808</v>
      </c>
      <c r="F367" s="65">
        <v>8343264</v>
      </c>
      <c r="G367" s="65">
        <v>9077628</v>
      </c>
      <c r="H367" s="65">
        <v>8304102</v>
      </c>
      <c r="I367" s="65">
        <v>6871311</v>
      </c>
      <c r="J367" s="65">
        <v>12446370</v>
      </c>
      <c r="K367" s="65">
        <v>7814755</v>
      </c>
      <c r="L367" s="65">
        <v>6813829</v>
      </c>
      <c r="M367" s="65">
        <v>8529128</v>
      </c>
      <c r="N367" s="65">
        <v>6938238</v>
      </c>
      <c r="O367" s="65">
        <v>4228053</v>
      </c>
      <c r="P367" s="65">
        <v>3056747</v>
      </c>
      <c r="Q367" s="65">
        <v>5615500</v>
      </c>
      <c r="R367" s="65">
        <v>6466483</v>
      </c>
      <c r="S367" s="65">
        <v>5450622</v>
      </c>
    </row>
    <row r="368" spans="1:19" ht="14.5" x14ac:dyDescent="0.35">
      <c r="A368" t="str">
        <f t="shared" si="11"/>
        <v>Oberösterreich37</v>
      </c>
      <c r="B368">
        <v>368</v>
      </c>
      <c r="C368" s="64" t="s">
        <v>28</v>
      </c>
      <c r="D368" s="64" t="s">
        <v>77</v>
      </c>
      <c r="E368" s="65">
        <v>13752613</v>
      </c>
      <c r="F368" s="65">
        <v>18881773</v>
      </c>
      <c r="G368" s="65">
        <v>17871567</v>
      </c>
      <c r="H368" s="65">
        <v>18969770</v>
      </c>
      <c r="I368" s="65">
        <v>19914145</v>
      </c>
      <c r="J368" s="65">
        <v>23111065</v>
      </c>
      <c r="K368" s="65">
        <v>20776208</v>
      </c>
      <c r="L368" s="65">
        <v>21631213</v>
      </c>
      <c r="M368" s="65">
        <v>19607633</v>
      </c>
      <c r="N368" s="65">
        <v>16853866</v>
      </c>
      <c r="O368" s="65">
        <v>12202963</v>
      </c>
      <c r="P368" s="65">
        <v>10388001</v>
      </c>
      <c r="Q368" s="65">
        <v>10046196</v>
      </c>
      <c r="R368" s="65">
        <v>10378584</v>
      </c>
      <c r="S368" s="65">
        <v>9078897</v>
      </c>
    </row>
    <row r="369" spans="1:19" ht="14.5" x14ac:dyDescent="0.35">
      <c r="A369" t="str">
        <f t="shared" si="11"/>
        <v>Salzburg37</v>
      </c>
      <c r="B369">
        <v>369</v>
      </c>
      <c r="C369" s="64" t="s">
        <v>29</v>
      </c>
      <c r="D369" s="64" t="s">
        <v>77</v>
      </c>
      <c r="E369" s="65">
        <v>2161239</v>
      </c>
      <c r="F369" s="65">
        <v>3388129</v>
      </c>
      <c r="G369" s="65">
        <v>3225573</v>
      </c>
      <c r="H369" s="65">
        <v>2801798</v>
      </c>
      <c r="I369" s="65">
        <v>2484359</v>
      </c>
      <c r="J369" s="65">
        <v>5027090</v>
      </c>
      <c r="K369" s="65">
        <v>3202429</v>
      </c>
      <c r="L369" s="65">
        <v>3379253</v>
      </c>
      <c r="M369" s="65">
        <v>4506332</v>
      </c>
      <c r="N369" s="65">
        <v>3166385</v>
      </c>
      <c r="O369" s="65">
        <v>2092453</v>
      </c>
      <c r="P369" s="65">
        <v>1528677</v>
      </c>
      <c r="Q369" s="65">
        <v>2161396</v>
      </c>
      <c r="R369" s="65">
        <v>2430420</v>
      </c>
      <c r="S369" s="65">
        <v>2316996</v>
      </c>
    </row>
    <row r="370" spans="1:19" ht="14.5" x14ac:dyDescent="0.35">
      <c r="A370" t="str">
        <f t="shared" si="11"/>
        <v>Steiermark37</v>
      </c>
      <c r="B370">
        <v>370</v>
      </c>
      <c r="C370" s="64" t="s">
        <v>30</v>
      </c>
      <c r="D370" s="64" t="s">
        <v>77</v>
      </c>
      <c r="E370" s="65">
        <v>7206042</v>
      </c>
      <c r="F370" s="65">
        <v>8578920</v>
      </c>
      <c r="G370" s="65">
        <v>8418081</v>
      </c>
      <c r="H370" s="65">
        <v>7076539</v>
      </c>
      <c r="I370" s="65">
        <v>6726213</v>
      </c>
      <c r="J370" s="65">
        <v>10544520</v>
      </c>
      <c r="K370" s="65">
        <v>7809786</v>
      </c>
      <c r="L370" s="65">
        <v>11515766</v>
      </c>
      <c r="M370" s="65">
        <v>11084509</v>
      </c>
      <c r="N370" s="65">
        <v>10198382</v>
      </c>
      <c r="O370" s="65">
        <v>8264033</v>
      </c>
      <c r="P370" s="65">
        <v>7596921</v>
      </c>
      <c r="Q370" s="65">
        <v>7959286</v>
      </c>
      <c r="R370" s="65">
        <v>10078437</v>
      </c>
      <c r="S370" s="65">
        <v>11649298</v>
      </c>
    </row>
    <row r="371" spans="1:19" ht="14.5" x14ac:dyDescent="0.35">
      <c r="A371" t="str">
        <f t="shared" si="11"/>
        <v>Tirol37</v>
      </c>
      <c r="B371">
        <v>371</v>
      </c>
      <c r="C371" s="64" t="s">
        <v>31</v>
      </c>
      <c r="D371" s="64" t="s">
        <v>77</v>
      </c>
      <c r="E371" s="65">
        <v>2814771</v>
      </c>
      <c r="F371" s="65">
        <v>3448411</v>
      </c>
      <c r="G371" s="65">
        <v>3793900</v>
      </c>
      <c r="H371" s="65">
        <v>2691233</v>
      </c>
      <c r="I371" s="65">
        <v>2566375</v>
      </c>
      <c r="J371" s="65">
        <v>6456542</v>
      </c>
      <c r="K371" s="65">
        <v>3520835</v>
      </c>
      <c r="L371" s="65">
        <v>3055241</v>
      </c>
      <c r="M371" s="65">
        <v>3549674</v>
      </c>
      <c r="N371" s="65">
        <v>2510760</v>
      </c>
      <c r="O371" s="65">
        <v>2130018</v>
      </c>
      <c r="P371" s="65">
        <v>1404829</v>
      </c>
      <c r="Q371" s="65">
        <v>1334703</v>
      </c>
      <c r="R371" s="65">
        <v>3005216</v>
      </c>
      <c r="S371" s="65">
        <v>2865452</v>
      </c>
    </row>
    <row r="372" spans="1:19" ht="14.5" x14ac:dyDescent="0.35">
      <c r="A372" t="str">
        <f t="shared" si="11"/>
        <v>Vorarlberg37</v>
      </c>
      <c r="B372">
        <v>372</v>
      </c>
      <c r="C372" s="64" t="s">
        <v>32</v>
      </c>
      <c r="D372" s="64" t="s">
        <v>77</v>
      </c>
      <c r="E372" s="65">
        <v>1621973</v>
      </c>
      <c r="F372" s="65">
        <v>2527297</v>
      </c>
      <c r="G372" s="65">
        <v>2780435</v>
      </c>
      <c r="H372" s="65">
        <v>2193571</v>
      </c>
      <c r="I372" s="65">
        <v>2330572</v>
      </c>
      <c r="J372" s="65">
        <v>4813290</v>
      </c>
      <c r="K372" s="65">
        <v>2894041</v>
      </c>
      <c r="L372" s="65">
        <v>2377404</v>
      </c>
      <c r="M372" s="65">
        <v>3060809</v>
      </c>
      <c r="N372" s="65">
        <v>2234256</v>
      </c>
      <c r="O372" s="65">
        <v>2180857</v>
      </c>
      <c r="P372" s="65">
        <v>1904105</v>
      </c>
      <c r="Q372" s="65">
        <v>1723905</v>
      </c>
      <c r="R372" s="65">
        <v>1753545</v>
      </c>
      <c r="S372" s="65">
        <v>1662589</v>
      </c>
    </row>
    <row r="373" spans="1:19" ht="14.5" x14ac:dyDescent="0.35">
      <c r="A373" t="str">
        <f t="shared" si="11"/>
        <v>Wien37</v>
      </c>
      <c r="B373">
        <v>373</v>
      </c>
      <c r="C373" s="64" t="s">
        <v>33</v>
      </c>
      <c r="D373" s="64" t="s">
        <v>77</v>
      </c>
      <c r="E373" s="65">
        <v>59744031</v>
      </c>
      <c r="F373" s="65">
        <v>60210950</v>
      </c>
      <c r="G373" s="65">
        <v>64333610</v>
      </c>
      <c r="H373" s="65">
        <v>63319177</v>
      </c>
      <c r="I373" s="65">
        <v>56697175</v>
      </c>
      <c r="J373" s="65">
        <v>56154716</v>
      </c>
      <c r="K373" s="65">
        <v>23774230</v>
      </c>
      <c r="L373" s="65">
        <v>28772828</v>
      </c>
      <c r="M373" s="65">
        <v>24842096</v>
      </c>
      <c r="N373" s="65">
        <v>27661151</v>
      </c>
      <c r="O373" s="65">
        <v>20101359</v>
      </c>
      <c r="P373" s="65">
        <v>21330275</v>
      </c>
      <c r="Q373" s="65">
        <v>25299586</v>
      </c>
      <c r="R373" s="65">
        <v>25745895</v>
      </c>
      <c r="S373" s="65">
        <v>18549171</v>
      </c>
    </row>
    <row r="374" spans="1:19" ht="14.5" x14ac:dyDescent="0.35">
      <c r="A374" t="str">
        <f t="shared" si="11"/>
        <v>Österreich37</v>
      </c>
      <c r="B374">
        <v>374</v>
      </c>
      <c r="C374" s="64" t="s">
        <v>34</v>
      </c>
      <c r="D374" s="64" t="s">
        <v>77</v>
      </c>
      <c r="E374" s="65">
        <v>106218586</v>
      </c>
      <c r="F374" s="65">
        <v>113623762</v>
      </c>
      <c r="G374" s="65">
        <v>121835441</v>
      </c>
      <c r="H374" s="65">
        <v>115557638</v>
      </c>
      <c r="I374" s="65">
        <v>107395431</v>
      </c>
      <c r="J374" s="65">
        <v>131846359</v>
      </c>
      <c r="K374" s="65">
        <v>80922251</v>
      </c>
      <c r="L374" s="65">
        <v>87583709</v>
      </c>
      <c r="M374" s="65">
        <v>84574087</v>
      </c>
      <c r="N374" s="65">
        <v>78489256</v>
      </c>
      <c r="O374" s="65">
        <v>59150067</v>
      </c>
      <c r="P374" s="65">
        <v>57389749</v>
      </c>
      <c r="Q374" s="65">
        <v>65082249</v>
      </c>
      <c r="R374" s="65">
        <v>71352080</v>
      </c>
      <c r="S374" s="65">
        <v>65396840</v>
      </c>
    </row>
    <row r="375" spans="1:19" ht="14.5" x14ac:dyDescent="0.35">
      <c r="A375" t="str">
        <f t="shared" si="11"/>
        <v>Burgenland38</v>
      </c>
      <c r="B375">
        <v>375</v>
      </c>
      <c r="C375" s="64" t="s">
        <v>25</v>
      </c>
      <c r="D375" s="64" t="s">
        <v>78</v>
      </c>
      <c r="E375" s="65">
        <v>48645828</v>
      </c>
      <c r="F375" s="65">
        <v>28600008</v>
      </c>
      <c r="G375" s="65">
        <v>24069724</v>
      </c>
      <c r="H375" s="65">
        <v>38017041</v>
      </c>
      <c r="I375" s="65">
        <v>28218313</v>
      </c>
      <c r="J375" s="65">
        <v>23722765</v>
      </c>
      <c r="K375" s="65">
        <v>18952941</v>
      </c>
      <c r="L375" s="65">
        <v>28704899</v>
      </c>
      <c r="M375" s="65">
        <v>26470674</v>
      </c>
      <c r="N375" s="65">
        <v>26602361</v>
      </c>
      <c r="O375" s="65">
        <v>30674088</v>
      </c>
      <c r="P375" s="65">
        <v>28553232</v>
      </c>
      <c r="Q375" s="65">
        <v>37919421</v>
      </c>
      <c r="R375" s="65">
        <v>19143190</v>
      </c>
      <c r="S375" s="65">
        <v>23752913</v>
      </c>
    </row>
    <row r="376" spans="1:19" ht="14.5" x14ac:dyDescent="0.35">
      <c r="A376" t="str">
        <f t="shared" si="11"/>
        <v>Kärnten38</v>
      </c>
      <c r="B376">
        <v>376</v>
      </c>
      <c r="C376" s="64" t="s">
        <v>26</v>
      </c>
      <c r="D376" s="64" t="s">
        <v>78</v>
      </c>
      <c r="E376" s="65">
        <v>136395571</v>
      </c>
      <c r="F376" s="65">
        <v>161552359</v>
      </c>
      <c r="G376" s="65">
        <v>147593893</v>
      </c>
      <c r="H376" s="65">
        <v>133690981</v>
      </c>
      <c r="I376" s="65">
        <v>121172267</v>
      </c>
      <c r="J376" s="65">
        <v>111477007</v>
      </c>
      <c r="K376" s="65">
        <v>117650248</v>
      </c>
      <c r="L376" s="65">
        <v>118731547</v>
      </c>
      <c r="M376" s="65">
        <v>171285401</v>
      </c>
      <c r="N376" s="65">
        <v>177897399</v>
      </c>
      <c r="O376" s="65">
        <v>183355606</v>
      </c>
      <c r="P376" s="65">
        <v>198477722</v>
      </c>
      <c r="Q376" s="65">
        <v>264733649</v>
      </c>
      <c r="R376" s="65">
        <v>342212746</v>
      </c>
      <c r="S376" s="65">
        <v>401355651</v>
      </c>
    </row>
    <row r="377" spans="1:19" ht="14.5" x14ac:dyDescent="0.35">
      <c r="A377" t="str">
        <f t="shared" si="11"/>
        <v>Niederösterreich38</v>
      </c>
      <c r="B377">
        <v>377</v>
      </c>
      <c r="C377" s="64" t="s">
        <v>27</v>
      </c>
      <c r="D377" s="64" t="s">
        <v>78</v>
      </c>
      <c r="E377" s="65">
        <v>246859151</v>
      </c>
      <c r="F377" s="65">
        <v>287518515</v>
      </c>
      <c r="G377" s="65">
        <v>351403423</v>
      </c>
      <c r="H377" s="65">
        <v>367529000</v>
      </c>
      <c r="I377" s="65">
        <v>353970486</v>
      </c>
      <c r="J377" s="65">
        <v>317086488</v>
      </c>
      <c r="K377" s="65">
        <v>280394093</v>
      </c>
      <c r="L377" s="65">
        <v>326085094</v>
      </c>
      <c r="M377" s="65">
        <v>407602033</v>
      </c>
      <c r="N377" s="65">
        <v>398796262</v>
      </c>
      <c r="O377" s="65">
        <v>396817659</v>
      </c>
      <c r="P377" s="65">
        <v>596162165</v>
      </c>
      <c r="Q377" s="65">
        <v>501767209</v>
      </c>
      <c r="R377" s="65">
        <v>508296750</v>
      </c>
      <c r="S377" s="65">
        <v>421384602</v>
      </c>
    </row>
    <row r="378" spans="1:19" ht="14.5" x14ac:dyDescent="0.35">
      <c r="A378" t="str">
        <f t="shared" si="11"/>
        <v>Oberösterreich38</v>
      </c>
      <c r="B378">
        <v>378</v>
      </c>
      <c r="C378" s="64" t="s">
        <v>28</v>
      </c>
      <c r="D378" s="64" t="s">
        <v>78</v>
      </c>
      <c r="E378" s="65">
        <v>189872195</v>
      </c>
      <c r="F378" s="65">
        <v>184215785</v>
      </c>
      <c r="G378" s="65">
        <v>195110988</v>
      </c>
      <c r="H378" s="65">
        <v>232493684</v>
      </c>
      <c r="I378" s="65">
        <v>193279426</v>
      </c>
      <c r="J378" s="65">
        <v>215504001</v>
      </c>
      <c r="K378" s="65">
        <v>204795496</v>
      </c>
      <c r="L378" s="65">
        <v>218400598</v>
      </c>
      <c r="M378" s="65">
        <v>239711341</v>
      </c>
      <c r="N378" s="65">
        <v>225728538</v>
      </c>
      <c r="O378" s="65">
        <v>253771155</v>
      </c>
      <c r="P378" s="65">
        <v>322651849</v>
      </c>
      <c r="Q378" s="65">
        <v>319558142</v>
      </c>
      <c r="R378" s="65">
        <v>264854403</v>
      </c>
      <c r="S378" s="65">
        <v>278488223</v>
      </c>
    </row>
    <row r="379" spans="1:19" ht="14.5" x14ac:dyDescent="0.35">
      <c r="A379" t="str">
        <f t="shared" si="11"/>
        <v>Salzburg38</v>
      </c>
      <c r="B379">
        <v>379</v>
      </c>
      <c r="C379" s="64" t="s">
        <v>29</v>
      </c>
      <c r="D379" s="64" t="s">
        <v>78</v>
      </c>
      <c r="E379" s="65">
        <v>47481663</v>
      </c>
      <c r="F379" s="65">
        <v>45318171</v>
      </c>
      <c r="G379" s="65">
        <v>49981013</v>
      </c>
      <c r="H379" s="65">
        <v>44599915</v>
      </c>
      <c r="I379" s="65">
        <v>42915408</v>
      </c>
      <c r="J379" s="65">
        <v>47496430</v>
      </c>
      <c r="K379" s="65">
        <v>49041301</v>
      </c>
      <c r="L379" s="65">
        <v>53096308</v>
      </c>
      <c r="M379" s="65">
        <v>45473415</v>
      </c>
      <c r="N379" s="65">
        <v>49643139</v>
      </c>
      <c r="O379" s="65">
        <v>65480404</v>
      </c>
      <c r="P379" s="65">
        <v>79898874</v>
      </c>
      <c r="Q379" s="65">
        <v>80107067</v>
      </c>
      <c r="R379" s="65">
        <v>73516628</v>
      </c>
      <c r="S379" s="65">
        <v>79111420</v>
      </c>
    </row>
    <row r="380" spans="1:19" ht="14.5" x14ac:dyDescent="0.35">
      <c r="A380" t="str">
        <f t="shared" si="11"/>
        <v>Steiermark38</v>
      </c>
      <c r="B380">
        <v>380</v>
      </c>
      <c r="C380" s="64" t="s">
        <v>30</v>
      </c>
      <c r="D380" s="64" t="s">
        <v>78</v>
      </c>
      <c r="E380" s="65">
        <v>142210014</v>
      </c>
      <c r="F380" s="65">
        <v>158765025</v>
      </c>
      <c r="G380" s="65">
        <v>177191628</v>
      </c>
      <c r="H380" s="65">
        <v>178695061</v>
      </c>
      <c r="I380" s="65">
        <v>174817411</v>
      </c>
      <c r="J380" s="65">
        <v>175546055</v>
      </c>
      <c r="K380" s="65">
        <v>193372953</v>
      </c>
      <c r="L380" s="65">
        <v>230928551</v>
      </c>
      <c r="M380" s="65">
        <v>233112933</v>
      </c>
      <c r="N380" s="65">
        <v>245041887</v>
      </c>
      <c r="O380" s="65">
        <v>267077936</v>
      </c>
      <c r="P380" s="65">
        <v>280752571</v>
      </c>
      <c r="Q380" s="65">
        <v>394006988</v>
      </c>
      <c r="R380" s="65">
        <v>262165289</v>
      </c>
      <c r="S380" s="65">
        <v>284001996</v>
      </c>
    </row>
    <row r="381" spans="1:19" ht="14.5" x14ac:dyDescent="0.35">
      <c r="A381" t="str">
        <f t="shared" si="11"/>
        <v>Tirol38</v>
      </c>
      <c r="B381">
        <v>381</v>
      </c>
      <c r="C381" s="64" t="s">
        <v>31</v>
      </c>
      <c r="D381" s="64" t="s">
        <v>78</v>
      </c>
      <c r="E381" s="65">
        <v>51291122</v>
      </c>
      <c r="F381" s="65">
        <v>54231382</v>
      </c>
      <c r="G381" s="65">
        <v>71952123</v>
      </c>
      <c r="H381" s="65">
        <v>69872045</v>
      </c>
      <c r="I381" s="65">
        <v>86028032</v>
      </c>
      <c r="J381" s="65">
        <v>71211882</v>
      </c>
      <c r="K381" s="65">
        <v>69473996</v>
      </c>
      <c r="L381" s="65">
        <v>74928311</v>
      </c>
      <c r="M381" s="65">
        <v>88104066</v>
      </c>
      <c r="N381" s="65">
        <v>94003278</v>
      </c>
      <c r="O381" s="65">
        <v>100944732</v>
      </c>
      <c r="P381" s="65">
        <v>122906465</v>
      </c>
      <c r="Q381" s="65">
        <v>228301637</v>
      </c>
      <c r="R381" s="65">
        <v>123273048</v>
      </c>
      <c r="S381" s="65">
        <v>122671266</v>
      </c>
    </row>
    <row r="382" spans="1:19" ht="14.5" x14ac:dyDescent="0.35">
      <c r="A382" t="str">
        <f t="shared" si="11"/>
        <v>Vorarlberg38</v>
      </c>
      <c r="B382">
        <v>382</v>
      </c>
      <c r="C382" s="64" t="s">
        <v>32</v>
      </c>
      <c r="D382" s="64" t="s">
        <v>78</v>
      </c>
      <c r="E382" s="65">
        <v>24056083</v>
      </c>
      <c r="F382" s="65">
        <v>30861308</v>
      </c>
      <c r="G382" s="65">
        <v>39729960</v>
      </c>
      <c r="H382" s="65">
        <v>56252449</v>
      </c>
      <c r="I382" s="65">
        <v>55169218</v>
      </c>
      <c r="J382" s="65">
        <v>57696744</v>
      </c>
      <c r="K382" s="65">
        <v>48128646</v>
      </c>
      <c r="L382" s="65">
        <v>54962832</v>
      </c>
      <c r="M382" s="65">
        <v>58906427</v>
      </c>
      <c r="N382" s="65">
        <v>60793578</v>
      </c>
      <c r="O382" s="65">
        <v>74934733</v>
      </c>
      <c r="P382" s="65">
        <v>67183378</v>
      </c>
      <c r="Q382" s="65">
        <v>66267035</v>
      </c>
      <c r="R382" s="65">
        <v>59810819</v>
      </c>
      <c r="S382" s="65">
        <v>58081696</v>
      </c>
    </row>
    <row r="383" spans="1:19" ht="14.5" x14ac:dyDescent="0.35">
      <c r="A383" t="str">
        <f t="shared" si="11"/>
        <v>Wien38</v>
      </c>
      <c r="B383">
        <v>383</v>
      </c>
      <c r="C383" s="64" t="s">
        <v>33</v>
      </c>
      <c r="D383" s="64" t="s">
        <v>78</v>
      </c>
      <c r="E383" s="65">
        <v>368331606</v>
      </c>
      <c r="F383" s="65">
        <v>359883358</v>
      </c>
      <c r="G383" s="65">
        <v>393767776</v>
      </c>
      <c r="H383" s="65">
        <v>393156957</v>
      </c>
      <c r="I383" s="65">
        <v>420876730</v>
      </c>
      <c r="J383" s="65">
        <v>415195350</v>
      </c>
      <c r="K383" s="65">
        <v>419563383</v>
      </c>
      <c r="L383" s="65">
        <v>406643634</v>
      </c>
      <c r="M383" s="65">
        <v>425290523</v>
      </c>
      <c r="N383" s="65">
        <v>495902671</v>
      </c>
      <c r="O383" s="65">
        <v>659429334</v>
      </c>
      <c r="P383" s="65">
        <v>793806505</v>
      </c>
      <c r="Q383" s="65">
        <v>916094588</v>
      </c>
      <c r="R383" s="65">
        <v>710482794</v>
      </c>
      <c r="S383" s="65">
        <v>699649935</v>
      </c>
    </row>
    <row r="384" spans="1:19" ht="14.5" x14ac:dyDescent="0.35">
      <c r="A384" t="str">
        <f t="shared" si="11"/>
        <v>Österreich38</v>
      </c>
      <c r="B384">
        <v>384</v>
      </c>
      <c r="C384" s="64" t="s">
        <v>34</v>
      </c>
      <c r="D384" s="64" t="s">
        <v>78</v>
      </c>
      <c r="E384" s="65">
        <v>1255143233</v>
      </c>
      <c r="F384" s="65">
        <v>1310945911</v>
      </c>
      <c r="G384" s="65">
        <v>1450800528</v>
      </c>
      <c r="H384" s="65">
        <v>1514307133</v>
      </c>
      <c r="I384" s="65">
        <v>1476447291</v>
      </c>
      <c r="J384" s="65">
        <v>1434936722</v>
      </c>
      <c r="K384" s="65">
        <v>1401373057</v>
      </c>
      <c r="L384" s="65">
        <v>1512481774</v>
      </c>
      <c r="M384" s="65">
        <v>1695956813</v>
      </c>
      <c r="N384" s="65">
        <v>1774409113</v>
      </c>
      <c r="O384" s="65">
        <v>2032485647</v>
      </c>
      <c r="P384" s="65">
        <v>2490392761</v>
      </c>
      <c r="Q384" s="65">
        <v>2808755736</v>
      </c>
      <c r="R384" s="65">
        <v>2363755667</v>
      </c>
      <c r="S384" s="65">
        <v>2368497702</v>
      </c>
    </row>
    <row r="385" spans="1:19" ht="14.5" x14ac:dyDescent="0.35">
      <c r="A385" t="str">
        <f t="shared" si="11"/>
        <v>Burgenland39</v>
      </c>
      <c r="B385">
        <v>385</v>
      </c>
      <c r="C385" s="64" t="s">
        <v>25</v>
      </c>
      <c r="D385" s="64" t="s">
        <v>79</v>
      </c>
      <c r="E385" s="65">
        <v>151805694</v>
      </c>
      <c r="F385" s="65">
        <v>184274381</v>
      </c>
      <c r="G385" s="65">
        <v>187192551</v>
      </c>
      <c r="H385" s="65">
        <v>209295701</v>
      </c>
      <c r="I385" s="65">
        <v>214119374</v>
      </c>
      <c r="J385" s="65">
        <v>214037799</v>
      </c>
      <c r="K385" s="65">
        <v>191340339</v>
      </c>
      <c r="L385" s="65">
        <v>271267396</v>
      </c>
      <c r="M385" s="65">
        <v>317096835</v>
      </c>
      <c r="N385" s="65">
        <v>294644433</v>
      </c>
      <c r="O385" s="65">
        <v>211129772</v>
      </c>
      <c r="P385" s="65">
        <v>314255701</v>
      </c>
      <c r="Q385" s="65">
        <v>358330300</v>
      </c>
      <c r="R385" s="65">
        <v>298500974</v>
      </c>
      <c r="S385" s="65">
        <v>336109004</v>
      </c>
    </row>
    <row r="386" spans="1:19" ht="14.5" x14ac:dyDescent="0.35">
      <c r="A386" t="str">
        <f t="shared" si="11"/>
        <v>Kärnten39</v>
      </c>
      <c r="B386">
        <v>386</v>
      </c>
      <c r="C386" s="64" t="s">
        <v>26</v>
      </c>
      <c r="D386" s="64" t="s">
        <v>79</v>
      </c>
      <c r="E386" s="65">
        <v>280012249</v>
      </c>
      <c r="F386" s="65">
        <v>306507947</v>
      </c>
      <c r="G386" s="65">
        <v>287295269</v>
      </c>
      <c r="H386" s="65">
        <v>313085046</v>
      </c>
      <c r="I386" s="65">
        <v>308962269</v>
      </c>
      <c r="J386" s="65">
        <v>330312641</v>
      </c>
      <c r="K386" s="65">
        <v>305665462</v>
      </c>
      <c r="L386" s="65">
        <v>350371379</v>
      </c>
      <c r="M386" s="65">
        <v>369173920</v>
      </c>
      <c r="N386" s="65">
        <v>367166849</v>
      </c>
      <c r="O386" s="65">
        <v>325415406</v>
      </c>
      <c r="P386" s="65">
        <v>437301090</v>
      </c>
      <c r="Q386" s="65">
        <v>494658725</v>
      </c>
      <c r="R386" s="65">
        <v>393895784</v>
      </c>
      <c r="S386" s="65">
        <v>391012075</v>
      </c>
    </row>
    <row r="387" spans="1:19" ht="14.5" x14ac:dyDescent="0.35">
      <c r="A387" t="str">
        <f t="shared" si="11"/>
        <v>Niederösterreich39</v>
      </c>
      <c r="B387">
        <v>387</v>
      </c>
      <c r="C387" s="64" t="s">
        <v>27</v>
      </c>
      <c r="D387" s="64" t="s">
        <v>79</v>
      </c>
      <c r="E387" s="65">
        <v>1101184901</v>
      </c>
      <c r="F387" s="65">
        <v>1242235707</v>
      </c>
      <c r="G387" s="65">
        <v>1260398543</v>
      </c>
      <c r="H387" s="65">
        <v>1277768402</v>
      </c>
      <c r="I387" s="65">
        <v>1252627995</v>
      </c>
      <c r="J387" s="65">
        <v>1249770028</v>
      </c>
      <c r="K387" s="65">
        <v>1239505115</v>
      </c>
      <c r="L387" s="65">
        <v>1318022023</v>
      </c>
      <c r="M387" s="65">
        <v>1406699106</v>
      </c>
      <c r="N387" s="65">
        <v>1397997332</v>
      </c>
      <c r="O387" s="65">
        <v>1262022705</v>
      </c>
      <c r="P387" s="65">
        <v>1581573112</v>
      </c>
      <c r="Q387" s="65">
        <v>1822731544</v>
      </c>
      <c r="R387" s="65">
        <v>1542435042</v>
      </c>
      <c r="S387" s="65">
        <v>1487967558</v>
      </c>
    </row>
    <row r="388" spans="1:19" ht="14.5" x14ac:dyDescent="0.35">
      <c r="A388" t="str">
        <f t="shared" si="11"/>
        <v>Oberösterreich39</v>
      </c>
      <c r="B388">
        <v>388</v>
      </c>
      <c r="C388" s="64" t="s">
        <v>28</v>
      </c>
      <c r="D388" s="64" t="s">
        <v>79</v>
      </c>
      <c r="E388" s="65">
        <v>1023343440</v>
      </c>
      <c r="F388" s="65">
        <v>1155538652</v>
      </c>
      <c r="G388" s="65">
        <v>1111868345</v>
      </c>
      <c r="H388" s="65">
        <v>1149414687</v>
      </c>
      <c r="I388" s="65">
        <v>1238493698</v>
      </c>
      <c r="J388" s="65">
        <v>1251153954</v>
      </c>
      <c r="K388" s="65">
        <v>1304282658</v>
      </c>
      <c r="L388" s="65">
        <v>1457984931</v>
      </c>
      <c r="M388" s="65">
        <v>1548374606</v>
      </c>
      <c r="N388" s="65">
        <v>1582642924</v>
      </c>
      <c r="O388" s="65">
        <v>1450581325</v>
      </c>
      <c r="P388" s="65">
        <v>1793706357</v>
      </c>
      <c r="Q388" s="65">
        <v>2065772620</v>
      </c>
      <c r="R388" s="65">
        <v>1788460483</v>
      </c>
      <c r="S388" s="65">
        <v>1762218113</v>
      </c>
    </row>
    <row r="389" spans="1:19" ht="14.5" x14ac:dyDescent="0.35">
      <c r="A389" t="str">
        <f t="shared" si="11"/>
        <v>Salzburg39</v>
      </c>
      <c r="B389">
        <v>389</v>
      </c>
      <c r="C389" s="64" t="s">
        <v>29</v>
      </c>
      <c r="D389" s="64" t="s">
        <v>79</v>
      </c>
      <c r="E389" s="65">
        <v>425967468</v>
      </c>
      <c r="F389" s="65">
        <v>456512099</v>
      </c>
      <c r="G389" s="65">
        <v>449807734</v>
      </c>
      <c r="H389" s="65">
        <v>441656315</v>
      </c>
      <c r="I389" s="65">
        <v>459822291</v>
      </c>
      <c r="J389" s="65">
        <v>455679729</v>
      </c>
      <c r="K389" s="65">
        <v>449299604</v>
      </c>
      <c r="L389" s="65">
        <v>428341948</v>
      </c>
      <c r="M389" s="65">
        <v>416264006</v>
      </c>
      <c r="N389" s="65">
        <v>417879599</v>
      </c>
      <c r="O389" s="65">
        <v>417519594</v>
      </c>
      <c r="P389" s="65">
        <v>535761451</v>
      </c>
      <c r="Q389" s="65">
        <v>602455019</v>
      </c>
      <c r="R389" s="65">
        <v>495506424</v>
      </c>
      <c r="S389" s="65">
        <v>492867553</v>
      </c>
    </row>
    <row r="390" spans="1:19" ht="14.5" x14ac:dyDescent="0.35">
      <c r="A390" t="str">
        <f t="shared" si="11"/>
        <v>Steiermark39</v>
      </c>
      <c r="B390">
        <v>390</v>
      </c>
      <c r="C390" s="64" t="s">
        <v>30</v>
      </c>
      <c r="D390" s="64" t="s">
        <v>79</v>
      </c>
      <c r="E390" s="65">
        <v>503159387</v>
      </c>
      <c r="F390" s="65">
        <v>552985095</v>
      </c>
      <c r="G390" s="65">
        <v>492907593</v>
      </c>
      <c r="H390" s="65">
        <v>501565564</v>
      </c>
      <c r="I390" s="65">
        <v>531241000</v>
      </c>
      <c r="J390" s="65">
        <v>556735750</v>
      </c>
      <c r="K390" s="65">
        <v>520151726</v>
      </c>
      <c r="L390" s="65">
        <v>548509044</v>
      </c>
      <c r="M390" s="65">
        <v>586735710</v>
      </c>
      <c r="N390" s="65">
        <v>565703176</v>
      </c>
      <c r="O390" s="65">
        <v>556265032</v>
      </c>
      <c r="P390" s="65">
        <v>686062222</v>
      </c>
      <c r="Q390" s="65">
        <v>802132215</v>
      </c>
      <c r="R390" s="65">
        <v>691624393</v>
      </c>
      <c r="S390" s="65">
        <v>704912963</v>
      </c>
    </row>
    <row r="391" spans="1:19" ht="14.5" x14ac:dyDescent="0.35">
      <c r="A391" t="str">
        <f t="shared" si="11"/>
        <v>Tirol39</v>
      </c>
      <c r="B391">
        <v>391</v>
      </c>
      <c r="C391" s="64" t="s">
        <v>31</v>
      </c>
      <c r="D391" s="64" t="s">
        <v>79</v>
      </c>
      <c r="E391" s="65">
        <v>345512633</v>
      </c>
      <c r="F391" s="65">
        <v>383828406</v>
      </c>
      <c r="G391" s="65">
        <v>394399018</v>
      </c>
      <c r="H391" s="65">
        <v>411944137</v>
      </c>
      <c r="I391" s="65">
        <v>415766837</v>
      </c>
      <c r="J391" s="65">
        <v>420323056</v>
      </c>
      <c r="K391" s="65">
        <v>438796203</v>
      </c>
      <c r="L391" s="65">
        <v>487193669</v>
      </c>
      <c r="M391" s="65">
        <v>497389210</v>
      </c>
      <c r="N391" s="65">
        <v>492583122</v>
      </c>
      <c r="O391" s="65">
        <v>455015348</v>
      </c>
      <c r="P391" s="65">
        <v>540403125</v>
      </c>
      <c r="Q391" s="65">
        <v>605305646</v>
      </c>
      <c r="R391" s="65">
        <v>537221205</v>
      </c>
      <c r="S391" s="65">
        <v>549630626</v>
      </c>
    </row>
    <row r="392" spans="1:19" ht="14.5" x14ac:dyDescent="0.35">
      <c r="A392" t="str">
        <f t="shared" ref="A392:A455" si="12">C392&amp;D392</f>
        <v>Vorarlberg39</v>
      </c>
      <c r="B392">
        <v>392</v>
      </c>
      <c r="C392" s="64" t="s">
        <v>32</v>
      </c>
      <c r="D392" s="64" t="s">
        <v>79</v>
      </c>
      <c r="E392" s="65">
        <v>345942209</v>
      </c>
      <c r="F392" s="65">
        <v>395158233</v>
      </c>
      <c r="G392" s="65">
        <v>401866008</v>
      </c>
      <c r="H392" s="65">
        <v>423966407</v>
      </c>
      <c r="I392" s="65">
        <v>420871958</v>
      </c>
      <c r="J392" s="65">
        <v>447229172</v>
      </c>
      <c r="K392" s="65">
        <v>439387868</v>
      </c>
      <c r="L392" s="65">
        <v>466227988</v>
      </c>
      <c r="M392" s="65">
        <v>503906987</v>
      </c>
      <c r="N392" s="65">
        <v>495300194</v>
      </c>
      <c r="O392" s="65">
        <v>467188346</v>
      </c>
      <c r="P392" s="65">
        <v>549697090</v>
      </c>
      <c r="Q392" s="65">
        <v>634766465</v>
      </c>
      <c r="R392" s="65">
        <v>522869561</v>
      </c>
      <c r="S392" s="65">
        <v>484304660</v>
      </c>
    </row>
    <row r="393" spans="1:19" ht="14.5" x14ac:dyDescent="0.35">
      <c r="A393" t="str">
        <f t="shared" si="12"/>
        <v>Wien39</v>
      </c>
      <c r="B393">
        <v>393</v>
      </c>
      <c r="C393" s="64" t="s">
        <v>33</v>
      </c>
      <c r="D393" s="64" t="s">
        <v>79</v>
      </c>
      <c r="E393" s="65">
        <v>783402954</v>
      </c>
      <c r="F393" s="65">
        <v>802089385</v>
      </c>
      <c r="G393" s="65">
        <v>878954920</v>
      </c>
      <c r="H393" s="65">
        <v>909916312</v>
      </c>
      <c r="I393" s="65">
        <v>904669115</v>
      </c>
      <c r="J393" s="65">
        <v>945979687</v>
      </c>
      <c r="K393" s="65">
        <v>947167579</v>
      </c>
      <c r="L393" s="65">
        <v>1033860511</v>
      </c>
      <c r="M393" s="65">
        <v>1074881883</v>
      </c>
      <c r="N393" s="65">
        <v>1060597038</v>
      </c>
      <c r="O393" s="65">
        <v>951326805</v>
      </c>
      <c r="P393" s="65">
        <v>1429423289</v>
      </c>
      <c r="Q393" s="65">
        <v>1649413541</v>
      </c>
      <c r="R393" s="65">
        <v>1404269635</v>
      </c>
      <c r="S393" s="65">
        <v>1361771465</v>
      </c>
    </row>
    <row r="394" spans="1:19" ht="14.5" x14ac:dyDescent="0.35">
      <c r="A394" t="str">
        <f t="shared" si="12"/>
        <v>Österreich39</v>
      </c>
      <c r="B394">
        <v>394</v>
      </c>
      <c r="C394" s="64" t="s">
        <v>34</v>
      </c>
      <c r="D394" s="64" t="s">
        <v>79</v>
      </c>
      <c r="E394" s="65">
        <v>4960330935</v>
      </c>
      <c r="F394" s="65">
        <v>5479129905</v>
      </c>
      <c r="G394" s="65">
        <v>5464689981</v>
      </c>
      <c r="H394" s="65">
        <v>5638612571</v>
      </c>
      <c r="I394" s="65">
        <v>5746574537</v>
      </c>
      <c r="J394" s="65">
        <v>5871221816</v>
      </c>
      <c r="K394" s="65">
        <v>5835596554</v>
      </c>
      <c r="L394" s="65">
        <v>6361778889</v>
      </c>
      <c r="M394" s="65">
        <v>6720522263</v>
      </c>
      <c r="N394" s="65">
        <v>6674514667</v>
      </c>
      <c r="O394" s="65">
        <v>6096464333</v>
      </c>
      <c r="P394" s="65">
        <v>7868183437</v>
      </c>
      <c r="Q394" s="65">
        <v>9035566075</v>
      </c>
      <c r="R394" s="65">
        <v>7674783501</v>
      </c>
      <c r="S394" s="65">
        <v>7570794017</v>
      </c>
    </row>
    <row r="395" spans="1:19" ht="14.5" x14ac:dyDescent="0.35">
      <c r="A395" t="str">
        <f t="shared" si="12"/>
        <v>Burgenland40</v>
      </c>
      <c r="B395">
        <v>395</v>
      </c>
      <c r="C395" s="64" t="s">
        <v>25</v>
      </c>
      <c r="D395" s="64" t="s">
        <v>80</v>
      </c>
      <c r="E395" s="65">
        <v>17716044</v>
      </c>
      <c r="F395" s="65">
        <v>20366869</v>
      </c>
      <c r="G395" s="65">
        <v>22918534</v>
      </c>
      <c r="H395" s="65">
        <v>22732024</v>
      </c>
      <c r="I395" s="65">
        <v>23792709</v>
      </c>
      <c r="J395" s="65">
        <v>22632188</v>
      </c>
      <c r="K395" s="65">
        <v>22958404</v>
      </c>
      <c r="L395" s="65">
        <v>23970335</v>
      </c>
      <c r="M395" s="65">
        <v>22079100</v>
      </c>
      <c r="N395" s="65">
        <v>22560622</v>
      </c>
      <c r="O395" s="65">
        <v>18155772</v>
      </c>
      <c r="P395" s="65">
        <v>22707695</v>
      </c>
      <c r="Q395" s="65">
        <v>24613476</v>
      </c>
      <c r="R395" s="65">
        <v>25560069</v>
      </c>
      <c r="S395" s="65">
        <v>28461575</v>
      </c>
    </row>
    <row r="396" spans="1:19" ht="14.5" x14ac:dyDescent="0.35">
      <c r="A396" t="str">
        <f t="shared" si="12"/>
        <v>Kärnten40</v>
      </c>
      <c r="B396">
        <v>396</v>
      </c>
      <c r="C396" s="64" t="s">
        <v>26</v>
      </c>
      <c r="D396" s="64" t="s">
        <v>80</v>
      </c>
      <c r="E396" s="65">
        <v>59952876</v>
      </c>
      <c r="F396" s="65">
        <v>66550848</v>
      </c>
      <c r="G396" s="65">
        <v>62294131</v>
      </c>
      <c r="H396" s="65">
        <v>61096513</v>
      </c>
      <c r="I396" s="65">
        <v>64749594</v>
      </c>
      <c r="J396" s="65">
        <v>58297507</v>
      </c>
      <c r="K396" s="65">
        <v>57568990</v>
      </c>
      <c r="L396" s="65">
        <v>64107127</v>
      </c>
      <c r="M396" s="65">
        <v>66356944</v>
      </c>
      <c r="N396" s="65">
        <v>59549818</v>
      </c>
      <c r="O396" s="65">
        <v>53514915</v>
      </c>
      <c r="P396" s="65">
        <v>71588026</v>
      </c>
      <c r="Q396" s="65">
        <v>60943070</v>
      </c>
      <c r="R396" s="65">
        <v>64226499</v>
      </c>
      <c r="S396" s="65">
        <v>62989767</v>
      </c>
    </row>
    <row r="397" spans="1:19" ht="14.5" x14ac:dyDescent="0.35">
      <c r="A397" t="str">
        <f t="shared" si="12"/>
        <v>Niederösterreich40</v>
      </c>
      <c r="B397">
        <v>397</v>
      </c>
      <c r="C397" s="64" t="s">
        <v>27</v>
      </c>
      <c r="D397" s="64" t="s">
        <v>80</v>
      </c>
      <c r="E397" s="65">
        <v>309429232</v>
      </c>
      <c r="F397" s="65">
        <v>361735750</v>
      </c>
      <c r="G397" s="65">
        <v>355895703</v>
      </c>
      <c r="H397" s="65">
        <v>366281798</v>
      </c>
      <c r="I397" s="65">
        <v>351964578</v>
      </c>
      <c r="J397" s="65">
        <v>333115311</v>
      </c>
      <c r="K397" s="65">
        <v>324093494</v>
      </c>
      <c r="L397" s="65">
        <v>349233080</v>
      </c>
      <c r="M397" s="65">
        <v>352544625</v>
      </c>
      <c r="N397" s="65">
        <v>363957797</v>
      </c>
      <c r="O397" s="65">
        <v>369355440</v>
      </c>
      <c r="P397" s="65">
        <v>460169280</v>
      </c>
      <c r="Q397" s="65">
        <v>473643881</v>
      </c>
      <c r="R397" s="65">
        <v>434827675</v>
      </c>
      <c r="S397" s="65">
        <v>432320850</v>
      </c>
    </row>
    <row r="398" spans="1:19" ht="14.5" x14ac:dyDescent="0.35">
      <c r="A398" t="str">
        <f t="shared" si="12"/>
        <v>Oberösterreich40</v>
      </c>
      <c r="B398">
        <v>398</v>
      </c>
      <c r="C398" s="64" t="s">
        <v>28</v>
      </c>
      <c r="D398" s="64" t="s">
        <v>80</v>
      </c>
      <c r="E398" s="65">
        <v>304039754</v>
      </c>
      <c r="F398" s="65">
        <v>381356536</v>
      </c>
      <c r="G398" s="65">
        <v>342373187</v>
      </c>
      <c r="H398" s="65">
        <v>325552510</v>
      </c>
      <c r="I398" s="65">
        <v>328051849</v>
      </c>
      <c r="J398" s="65">
        <v>312747170</v>
      </c>
      <c r="K398" s="65">
        <v>338360720</v>
      </c>
      <c r="L398" s="65">
        <v>359483542</v>
      </c>
      <c r="M398" s="65">
        <v>370805755</v>
      </c>
      <c r="N398" s="65">
        <v>358980139</v>
      </c>
      <c r="O398" s="65">
        <v>330532024</v>
      </c>
      <c r="P398" s="65">
        <v>408954592</v>
      </c>
      <c r="Q398" s="65">
        <v>411560549</v>
      </c>
      <c r="R398" s="65">
        <v>377895636</v>
      </c>
      <c r="S398" s="65">
        <v>315461806</v>
      </c>
    </row>
    <row r="399" spans="1:19" ht="14.5" x14ac:dyDescent="0.35">
      <c r="A399" t="str">
        <f t="shared" si="12"/>
        <v>Salzburg40</v>
      </c>
      <c r="B399">
        <v>399</v>
      </c>
      <c r="C399" s="64" t="s">
        <v>29</v>
      </c>
      <c r="D399" s="64" t="s">
        <v>80</v>
      </c>
      <c r="E399" s="65">
        <v>69060703</v>
      </c>
      <c r="F399" s="65">
        <v>80223847</v>
      </c>
      <c r="G399" s="65">
        <v>72586973</v>
      </c>
      <c r="H399" s="65">
        <v>72720430</v>
      </c>
      <c r="I399" s="65">
        <v>74181688</v>
      </c>
      <c r="J399" s="65">
        <v>72152965</v>
      </c>
      <c r="K399" s="65">
        <v>72145359</v>
      </c>
      <c r="L399" s="65">
        <v>81953270</v>
      </c>
      <c r="M399" s="65">
        <v>82064374</v>
      </c>
      <c r="N399" s="65">
        <v>83514330</v>
      </c>
      <c r="O399" s="65">
        <v>74737617</v>
      </c>
      <c r="P399" s="65">
        <v>97996603</v>
      </c>
      <c r="Q399" s="65">
        <v>105528659</v>
      </c>
      <c r="R399" s="65">
        <v>104553768</v>
      </c>
      <c r="S399" s="65">
        <v>97298468</v>
      </c>
    </row>
    <row r="400" spans="1:19" ht="14.5" x14ac:dyDescent="0.35">
      <c r="A400" t="str">
        <f t="shared" si="12"/>
        <v>Steiermark40</v>
      </c>
      <c r="B400">
        <v>400</v>
      </c>
      <c r="C400" s="64" t="s">
        <v>30</v>
      </c>
      <c r="D400" s="64" t="s">
        <v>80</v>
      </c>
      <c r="E400" s="65">
        <v>160817397</v>
      </c>
      <c r="F400" s="65">
        <v>202192634</v>
      </c>
      <c r="G400" s="65">
        <v>174963750</v>
      </c>
      <c r="H400" s="65">
        <v>151668025</v>
      </c>
      <c r="I400" s="65">
        <v>133266168</v>
      </c>
      <c r="J400" s="65">
        <v>128273073</v>
      </c>
      <c r="K400" s="65">
        <v>117197328</v>
      </c>
      <c r="L400" s="65">
        <v>132902860</v>
      </c>
      <c r="M400" s="65">
        <v>164761937</v>
      </c>
      <c r="N400" s="65">
        <v>243611788</v>
      </c>
      <c r="O400" s="65">
        <v>201490373</v>
      </c>
      <c r="P400" s="65">
        <v>253565725</v>
      </c>
      <c r="Q400" s="65">
        <v>265400336</v>
      </c>
      <c r="R400" s="65">
        <v>246786030</v>
      </c>
      <c r="S400" s="65">
        <v>248532983</v>
      </c>
    </row>
    <row r="401" spans="1:19" ht="14.5" x14ac:dyDescent="0.35">
      <c r="A401" t="str">
        <f t="shared" si="12"/>
        <v>Tirol40</v>
      </c>
      <c r="B401">
        <v>401</v>
      </c>
      <c r="C401" s="64" t="s">
        <v>31</v>
      </c>
      <c r="D401" s="64" t="s">
        <v>80</v>
      </c>
      <c r="E401" s="65">
        <v>56278870</v>
      </c>
      <c r="F401" s="65">
        <v>69237282</v>
      </c>
      <c r="G401" s="65">
        <v>62661068</v>
      </c>
      <c r="H401" s="65">
        <v>62925431</v>
      </c>
      <c r="I401" s="65">
        <v>61659352</v>
      </c>
      <c r="J401" s="65">
        <v>56156038</v>
      </c>
      <c r="K401" s="65">
        <v>59056390</v>
      </c>
      <c r="L401" s="65">
        <v>69986161</v>
      </c>
      <c r="M401" s="65">
        <v>77157372</v>
      </c>
      <c r="N401" s="65">
        <v>76903586</v>
      </c>
      <c r="O401" s="65">
        <v>74813815</v>
      </c>
      <c r="P401" s="65">
        <v>85163969</v>
      </c>
      <c r="Q401" s="65">
        <v>88388776</v>
      </c>
      <c r="R401" s="65">
        <v>95437506</v>
      </c>
      <c r="S401" s="65">
        <v>108504483</v>
      </c>
    </row>
    <row r="402" spans="1:19" ht="14.5" x14ac:dyDescent="0.35">
      <c r="A402" t="str">
        <f t="shared" si="12"/>
        <v>Vorarlberg40</v>
      </c>
      <c r="B402">
        <v>402</v>
      </c>
      <c r="C402" s="64" t="s">
        <v>32</v>
      </c>
      <c r="D402" s="64" t="s">
        <v>80</v>
      </c>
      <c r="E402" s="65">
        <v>40099826</v>
      </c>
      <c r="F402" s="65">
        <v>46158669</v>
      </c>
      <c r="G402" s="65">
        <v>43581421</v>
      </c>
      <c r="H402" s="65">
        <v>44803548</v>
      </c>
      <c r="I402" s="65">
        <v>45624880</v>
      </c>
      <c r="J402" s="65">
        <v>42711736</v>
      </c>
      <c r="K402" s="65">
        <v>49152075</v>
      </c>
      <c r="L402" s="65">
        <v>59823771</v>
      </c>
      <c r="M402" s="65">
        <v>66830282</v>
      </c>
      <c r="N402" s="65">
        <v>63356620</v>
      </c>
      <c r="O402" s="65">
        <v>69287247</v>
      </c>
      <c r="P402" s="65">
        <v>77025082</v>
      </c>
      <c r="Q402" s="65">
        <v>74420385</v>
      </c>
      <c r="R402" s="65">
        <v>74978132</v>
      </c>
      <c r="S402" s="65">
        <v>76182706</v>
      </c>
    </row>
    <row r="403" spans="1:19" ht="14.5" x14ac:dyDescent="0.35">
      <c r="A403" t="str">
        <f t="shared" si="12"/>
        <v>Wien40</v>
      </c>
      <c r="B403">
        <v>403</v>
      </c>
      <c r="C403" s="64" t="s">
        <v>33</v>
      </c>
      <c r="D403" s="64" t="s">
        <v>80</v>
      </c>
      <c r="E403" s="65">
        <v>303084515</v>
      </c>
      <c r="F403" s="65">
        <v>380871936</v>
      </c>
      <c r="G403" s="65">
        <v>307925935</v>
      </c>
      <c r="H403" s="65">
        <v>269670848</v>
      </c>
      <c r="I403" s="65">
        <v>281729210</v>
      </c>
      <c r="J403" s="65">
        <v>274129441</v>
      </c>
      <c r="K403" s="65">
        <v>260992680</v>
      </c>
      <c r="L403" s="65">
        <v>264104398</v>
      </c>
      <c r="M403" s="65">
        <v>292056106</v>
      </c>
      <c r="N403" s="65">
        <v>296923838</v>
      </c>
      <c r="O403" s="65">
        <v>290685837</v>
      </c>
      <c r="P403" s="65">
        <v>355971757</v>
      </c>
      <c r="Q403" s="65">
        <v>367988524</v>
      </c>
      <c r="R403" s="65">
        <v>370945957</v>
      </c>
      <c r="S403" s="65">
        <v>397298736</v>
      </c>
    </row>
    <row r="404" spans="1:19" ht="14.5" x14ac:dyDescent="0.35">
      <c r="A404" t="str">
        <f t="shared" si="12"/>
        <v>Österreich40</v>
      </c>
      <c r="B404">
        <v>404</v>
      </c>
      <c r="C404" s="64" t="s">
        <v>34</v>
      </c>
      <c r="D404" s="64" t="s">
        <v>80</v>
      </c>
      <c r="E404" s="65">
        <v>1320479217</v>
      </c>
      <c r="F404" s="65">
        <v>1608694371</v>
      </c>
      <c r="G404" s="65">
        <v>1445200702</v>
      </c>
      <c r="H404" s="65">
        <v>1377451127</v>
      </c>
      <c r="I404" s="65">
        <v>1365020028</v>
      </c>
      <c r="J404" s="65">
        <v>1300215429</v>
      </c>
      <c r="K404" s="65">
        <v>1301525440</v>
      </c>
      <c r="L404" s="65">
        <v>1405564544</v>
      </c>
      <c r="M404" s="65">
        <v>1494656495</v>
      </c>
      <c r="N404" s="65">
        <v>1569358538</v>
      </c>
      <c r="O404" s="65">
        <v>1482573040</v>
      </c>
      <c r="P404" s="65">
        <v>1833142729</v>
      </c>
      <c r="Q404" s="65">
        <v>1872487656</v>
      </c>
      <c r="R404" s="65">
        <v>1795211272</v>
      </c>
      <c r="S404" s="65">
        <v>1767051374</v>
      </c>
    </row>
    <row r="405" spans="1:19" ht="14.5" x14ac:dyDescent="0.35">
      <c r="A405" t="str">
        <f t="shared" si="12"/>
        <v>Burgenland41</v>
      </c>
      <c r="B405">
        <v>405</v>
      </c>
      <c r="C405" s="64" t="s">
        <v>25</v>
      </c>
      <c r="D405" s="64" t="s">
        <v>81</v>
      </c>
      <c r="E405" s="65">
        <v>201065</v>
      </c>
      <c r="F405" s="65">
        <v>194295</v>
      </c>
      <c r="G405" s="65">
        <v>167853</v>
      </c>
      <c r="H405" s="65">
        <v>277556</v>
      </c>
      <c r="I405" s="65">
        <v>254740</v>
      </c>
      <c r="J405" s="65">
        <v>270555</v>
      </c>
      <c r="K405" s="65">
        <v>346235</v>
      </c>
      <c r="L405" s="65">
        <v>484855</v>
      </c>
      <c r="M405" s="65">
        <v>350009</v>
      </c>
      <c r="N405" s="65">
        <v>329853</v>
      </c>
      <c r="O405" s="65">
        <v>230639</v>
      </c>
      <c r="P405" s="65">
        <v>88796</v>
      </c>
      <c r="Q405" s="65">
        <v>179703</v>
      </c>
      <c r="R405" s="65">
        <v>109731</v>
      </c>
      <c r="S405" s="65">
        <v>58282</v>
      </c>
    </row>
    <row r="406" spans="1:19" ht="14.5" x14ac:dyDescent="0.35">
      <c r="A406" t="str">
        <f t="shared" si="12"/>
        <v>Kärnten41</v>
      </c>
      <c r="B406">
        <v>406</v>
      </c>
      <c r="C406" s="64" t="s">
        <v>26</v>
      </c>
      <c r="D406" s="64" t="s">
        <v>81</v>
      </c>
      <c r="E406" s="65">
        <v>24206953</v>
      </c>
      <c r="F406" s="65">
        <v>20005026</v>
      </c>
      <c r="G406" s="65">
        <v>17761972</v>
      </c>
      <c r="H406" s="65">
        <v>22136439</v>
      </c>
      <c r="I406" s="65">
        <v>18398142</v>
      </c>
      <c r="J406" s="65">
        <v>22235264</v>
      </c>
      <c r="K406" s="65">
        <v>18250200</v>
      </c>
      <c r="L406" s="65">
        <v>12556873</v>
      </c>
      <c r="M406" s="65">
        <v>14578071</v>
      </c>
      <c r="N406" s="65">
        <v>11457473</v>
      </c>
      <c r="O406" s="65">
        <v>3829249</v>
      </c>
      <c r="P406" s="65">
        <v>4720405</v>
      </c>
      <c r="Q406" s="65">
        <v>5482985</v>
      </c>
      <c r="R406" s="65">
        <v>3939223</v>
      </c>
      <c r="S406" s="65">
        <v>3912807</v>
      </c>
    </row>
    <row r="407" spans="1:19" ht="14.5" x14ac:dyDescent="0.35">
      <c r="A407" t="str">
        <f t="shared" si="12"/>
        <v>Niederösterreich41</v>
      </c>
      <c r="B407">
        <v>407</v>
      </c>
      <c r="C407" s="64" t="s">
        <v>27</v>
      </c>
      <c r="D407" s="64" t="s">
        <v>81</v>
      </c>
      <c r="E407" s="65">
        <v>11765696</v>
      </c>
      <c r="F407" s="65">
        <v>11660697</v>
      </c>
      <c r="G407" s="65">
        <v>12947328</v>
      </c>
      <c r="H407" s="65">
        <v>15867463</v>
      </c>
      <c r="I407" s="65">
        <v>14331221</v>
      </c>
      <c r="J407" s="65">
        <v>10375976</v>
      </c>
      <c r="K407" s="65">
        <v>12710159</v>
      </c>
      <c r="L407" s="65">
        <v>13554131</v>
      </c>
      <c r="M407" s="65">
        <v>12830851</v>
      </c>
      <c r="N407" s="65">
        <v>7185054</v>
      </c>
      <c r="O407" s="65">
        <v>5847259</v>
      </c>
      <c r="P407" s="65">
        <v>5595093</v>
      </c>
      <c r="Q407" s="65">
        <v>5720384</v>
      </c>
      <c r="R407" s="65">
        <v>5207762</v>
      </c>
      <c r="S407" s="65">
        <v>3889503</v>
      </c>
    </row>
    <row r="408" spans="1:19" ht="14.5" x14ac:dyDescent="0.35">
      <c r="A408" t="str">
        <f t="shared" si="12"/>
        <v>Oberösterreich41</v>
      </c>
      <c r="B408">
        <v>408</v>
      </c>
      <c r="C408" s="64" t="s">
        <v>28</v>
      </c>
      <c r="D408" s="64" t="s">
        <v>81</v>
      </c>
      <c r="E408" s="65">
        <v>44425660</v>
      </c>
      <c r="F408" s="65">
        <v>45014622</v>
      </c>
      <c r="G408" s="65">
        <v>47656040</v>
      </c>
      <c r="H408" s="65">
        <v>43234755</v>
      </c>
      <c r="I408" s="65">
        <v>35442279</v>
      </c>
      <c r="J408" s="65">
        <v>34702627</v>
      </c>
      <c r="K408" s="65">
        <v>34880182</v>
      </c>
      <c r="L408" s="65">
        <v>43177000</v>
      </c>
      <c r="M408" s="65">
        <v>34674929</v>
      </c>
      <c r="N408" s="65">
        <v>27999370</v>
      </c>
      <c r="O408" s="65">
        <v>23059003</v>
      </c>
      <c r="P408" s="65">
        <v>25468444</v>
      </c>
      <c r="Q408" s="65">
        <v>37154240</v>
      </c>
      <c r="R408" s="65">
        <v>31276696</v>
      </c>
      <c r="S408" s="65">
        <v>22191396</v>
      </c>
    </row>
    <row r="409" spans="1:19" ht="14.5" x14ac:dyDescent="0.35">
      <c r="A409" t="str">
        <f t="shared" si="12"/>
        <v>Salzburg41</v>
      </c>
      <c r="B409">
        <v>409</v>
      </c>
      <c r="C409" s="64" t="s">
        <v>29</v>
      </c>
      <c r="D409" s="64" t="s">
        <v>81</v>
      </c>
      <c r="E409" s="65">
        <v>21863902</v>
      </c>
      <c r="F409" s="65">
        <v>25966458</v>
      </c>
      <c r="G409" s="65">
        <v>29076385</v>
      </c>
      <c r="H409" s="65">
        <v>25150264</v>
      </c>
      <c r="I409" s="65">
        <v>29744542</v>
      </c>
      <c r="J409" s="65">
        <v>27541394</v>
      </c>
      <c r="K409" s="65">
        <v>26835280</v>
      </c>
      <c r="L409" s="65">
        <v>25797529</v>
      </c>
      <c r="M409" s="65">
        <v>20416464</v>
      </c>
      <c r="N409" s="65">
        <v>16983337</v>
      </c>
      <c r="O409" s="65">
        <v>12362918</v>
      </c>
      <c r="P409" s="65">
        <v>14254734</v>
      </c>
      <c r="Q409" s="65">
        <v>16208054</v>
      </c>
      <c r="R409" s="65">
        <v>14809737</v>
      </c>
      <c r="S409" s="65">
        <v>11881115</v>
      </c>
    </row>
    <row r="410" spans="1:19" ht="14.5" x14ac:dyDescent="0.35">
      <c r="A410" t="str">
        <f t="shared" si="12"/>
        <v>Steiermark41</v>
      </c>
      <c r="B410">
        <v>410</v>
      </c>
      <c r="C410" s="64" t="s">
        <v>30</v>
      </c>
      <c r="D410" s="64" t="s">
        <v>81</v>
      </c>
      <c r="E410" s="65">
        <v>197772361</v>
      </c>
      <c r="F410" s="65">
        <v>224587252</v>
      </c>
      <c r="G410" s="65">
        <v>233089383</v>
      </c>
      <c r="H410" s="65">
        <v>281720244</v>
      </c>
      <c r="I410" s="65">
        <v>323448516</v>
      </c>
      <c r="J410" s="65">
        <v>343108634</v>
      </c>
      <c r="K410" s="65">
        <v>259480511</v>
      </c>
      <c r="L410" s="65">
        <v>249560084</v>
      </c>
      <c r="M410" s="65">
        <v>210489144</v>
      </c>
      <c r="N410" s="65">
        <v>149233345</v>
      </c>
      <c r="O410" s="65">
        <v>89193965</v>
      </c>
      <c r="P410" s="65">
        <v>100016174</v>
      </c>
      <c r="Q410" s="65">
        <v>102279054</v>
      </c>
      <c r="R410" s="65">
        <v>85748065</v>
      </c>
      <c r="S410" s="65">
        <v>54119070</v>
      </c>
    </row>
    <row r="411" spans="1:19" ht="14.5" x14ac:dyDescent="0.35">
      <c r="A411" t="str">
        <f t="shared" si="12"/>
        <v>Tirol41</v>
      </c>
      <c r="B411">
        <v>411</v>
      </c>
      <c r="C411" s="64" t="s">
        <v>31</v>
      </c>
      <c r="D411" s="64" t="s">
        <v>81</v>
      </c>
      <c r="E411" s="65">
        <v>4446410</v>
      </c>
      <c r="F411" s="65">
        <v>8005483</v>
      </c>
      <c r="G411" s="65">
        <v>8210649</v>
      </c>
      <c r="H411" s="65">
        <v>5664199</v>
      </c>
      <c r="I411" s="65">
        <v>9076380</v>
      </c>
      <c r="J411" s="65">
        <v>9633825</v>
      </c>
      <c r="K411" s="65">
        <v>10771713</v>
      </c>
      <c r="L411" s="65">
        <v>7510300</v>
      </c>
      <c r="M411" s="65">
        <v>3801700</v>
      </c>
      <c r="N411" s="65">
        <v>2859489</v>
      </c>
      <c r="O411" s="65">
        <v>3110914</v>
      </c>
      <c r="P411" s="65">
        <v>5412930</v>
      </c>
      <c r="Q411" s="65">
        <v>3405304</v>
      </c>
      <c r="R411" s="65">
        <v>2183249</v>
      </c>
      <c r="S411" s="65">
        <v>1223554</v>
      </c>
    </row>
    <row r="412" spans="1:19" ht="14.5" x14ac:dyDescent="0.35">
      <c r="A412" t="str">
        <f t="shared" si="12"/>
        <v>Vorarlberg41</v>
      </c>
      <c r="B412">
        <v>412</v>
      </c>
      <c r="C412" s="64" t="s">
        <v>32</v>
      </c>
      <c r="D412" s="64" t="s">
        <v>81</v>
      </c>
      <c r="E412" s="65">
        <v>729838</v>
      </c>
      <c r="F412" s="65">
        <v>955482</v>
      </c>
      <c r="G412" s="65">
        <v>910897</v>
      </c>
      <c r="H412" s="65">
        <v>1142969</v>
      </c>
      <c r="I412" s="65">
        <v>946677</v>
      </c>
      <c r="J412" s="65">
        <v>946577</v>
      </c>
      <c r="K412" s="65">
        <v>1141069</v>
      </c>
      <c r="L412" s="65">
        <v>1010089</v>
      </c>
      <c r="M412" s="65">
        <v>755847</v>
      </c>
      <c r="N412" s="65">
        <v>437972</v>
      </c>
      <c r="O412" s="65">
        <v>662871</v>
      </c>
      <c r="P412" s="65">
        <v>291912</v>
      </c>
      <c r="Q412" s="65">
        <v>687115</v>
      </c>
      <c r="R412" s="65">
        <v>402343</v>
      </c>
      <c r="S412" s="65">
        <v>300127</v>
      </c>
    </row>
    <row r="413" spans="1:19" ht="14.5" x14ac:dyDescent="0.35">
      <c r="A413" t="str">
        <f t="shared" si="12"/>
        <v>Wien41</v>
      </c>
      <c r="B413">
        <v>413</v>
      </c>
      <c r="C413" s="64" t="s">
        <v>33</v>
      </c>
      <c r="D413" s="64" t="s">
        <v>81</v>
      </c>
      <c r="E413" s="65">
        <v>2753259</v>
      </c>
      <c r="F413" s="65">
        <v>3699955</v>
      </c>
      <c r="G413" s="65">
        <v>3342092</v>
      </c>
      <c r="H413" s="65">
        <v>3874066</v>
      </c>
      <c r="I413" s="65">
        <v>4643032</v>
      </c>
      <c r="J413" s="65">
        <v>4313060</v>
      </c>
      <c r="K413" s="65">
        <v>4672666</v>
      </c>
      <c r="L413" s="65">
        <v>4539493</v>
      </c>
      <c r="M413" s="65">
        <v>3724849</v>
      </c>
      <c r="N413" s="65">
        <v>3815466</v>
      </c>
      <c r="O413" s="65">
        <v>3235531</v>
      </c>
      <c r="P413" s="65">
        <v>2608876</v>
      </c>
      <c r="Q413" s="65">
        <v>2321930</v>
      </c>
      <c r="R413" s="65">
        <v>1796503</v>
      </c>
      <c r="S413" s="65">
        <v>1286252</v>
      </c>
    </row>
    <row r="414" spans="1:19" ht="14.5" x14ac:dyDescent="0.35">
      <c r="A414" t="str">
        <f t="shared" si="12"/>
        <v>Österreich41</v>
      </c>
      <c r="B414">
        <v>414</v>
      </c>
      <c r="C414" s="64" t="s">
        <v>34</v>
      </c>
      <c r="D414" s="64" t="s">
        <v>81</v>
      </c>
      <c r="E414" s="65">
        <v>308165144</v>
      </c>
      <c r="F414" s="65">
        <v>340089270</v>
      </c>
      <c r="G414" s="65">
        <v>353162599</v>
      </c>
      <c r="H414" s="65">
        <v>399067955</v>
      </c>
      <c r="I414" s="65">
        <v>436285529</v>
      </c>
      <c r="J414" s="65">
        <v>453127912</v>
      </c>
      <c r="K414" s="65">
        <v>369088015</v>
      </c>
      <c r="L414" s="65">
        <v>358190354</v>
      </c>
      <c r="M414" s="65">
        <v>301621864</v>
      </c>
      <c r="N414" s="65">
        <v>220301359</v>
      </c>
      <c r="O414" s="65">
        <v>141532349</v>
      </c>
      <c r="P414" s="65">
        <v>158457364</v>
      </c>
      <c r="Q414" s="65">
        <v>173438769</v>
      </c>
      <c r="R414" s="65">
        <v>145473309</v>
      </c>
      <c r="S414" s="65">
        <v>98862106</v>
      </c>
    </row>
    <row r="415" spans="1:19" ht="14.5" x14ac:dyDescent="0.35">
      <c r="A415" t="str">
        <f t="shared" si="12"/>
        <v>Burgenland42</v>
      </c>
      <c r="B415">
        <v>415</v>
      </c>
      <c r="C415" s="64" t="s">
        <v>25</v>
      </c>
      <c r="D415" s="64" t="s">
        <v>82</v>
      </c>
      <c r="E415" s="65">
        <v>14126931</v>
      </c>
      <c r="F415" s="65">
        <v>18728931</v>
      </c>
      <c r="G415" s="65">
        <v>21294814</v>
      </c>
      <c r="H415" s="65">
        <v>32276688</v>
      </c>
      <c r="I415" s="65">
        <v>35825873</v>
      </c>
      <c r="J415" s="65">
        <v>45558958</v>
      </c>
      <c r="K415" s="65">
        <v>39328893</v>
      </c>
      <c r="L415" s="65">
        <v>45405302</v>
      </c>
      <c r="M415" s="65">
        <v>48296680</v>
      </c>
      <c r="N415" s="65">
        <v>56353817</v>
      </c>
      <c r="O415" s="65">
        <v>30232562</v>
      </c>
      <c r="P415" s="65">
        <v>29269484</v>
      </c>
      <c r="Q415" s="65">
        <v>49098326</v>
      </c>
      <c r="R415" s="65">
        <v>58773092</v>
      </c>
      <c r="S415" s="65">
        <v>59765228</v>
      </c>
    </row>
    <row r="416" spans="1:19" ht="14.5" x14ac:dyDescent="0.35">
      <c r="A416" t="str">
        <f t="shared" si="12"/>
        <v>Kärnten42</v>
      </c>
      <c r="B416">
        <v>416</v>
      </c>
      <c r="C416" s="64" t="s">
        <v>26</v>
      </c>
      <c r="D416" s="64" t="s">
        <v>82</v>
      </c>
      <c r="E416" s="65">
        <v>15704102</v>
      </c>
      <c r="F416" s="65">
        <v>16786183</v>
      </c>
      <c r="G416" s="65">
        <v>19148199</v>
      </c>
      <c r="H416" s="65">
        <v>24042995</v>
      </c>
      <c r="I416" s="65">
        <v>27390820</v>
      </c>
      <c r="J416" s="65">
        <v>18925626</v>
      </c>
      <c r="K416" s="65">
        <v>22051677</v>
      </c>
      <c r="L416" s="65">
        <v>24988892</v>
      </c>
      <c r="M416" s="65">
        <v>22785239</v>
      </c>
      <c r="N416" s="65">
        <v>25828241</v>
      </c>
      <c r="O416" s="65">
        <v>19508004</v>
      </c>
      <c r="P416" s="65">
        <v>20648798</v>
      </c>
      <c r="Q416" s="65">
        <v>30143553</v>
      </c>
      <c r="R416" s="65">
        <v>25188633</v>
      </c>
      <c r="S416" s="65">
        <v>29290448</v>
      </c>
    </row>
    <row r="417" spans="1:19" ht="14.5" x14ac:dyDescent="0.35">
      <c r="A417" t="str">
        <f t="shared" si="12"/>
        <v>Niederösterreich42</v>
      </c>
      <c r="B417">
        <v>417</v>
      </c>
      <c r="C417" s="64" t="s">
        <v>27</v>
      </c>
      <c r="D417" s="64" t="s">
        <v>82</v>
      </c>
      <c r="E417" s="65">
        <v>43905775</v>
      </c>
      <c r="F417" s="65">
        <v>49364480</v>
      </c>
      <c r="G417" s="65">
        <v>50280993</v>
      </c>
      <c r="H417" s="65">
        <v>52131553</v>
      </c>
      <c r="I417" s="65">
        <v>62511712</v>
      </c>
      <c r="J417" s="65">
        <v>68227441</v>
      </c>
      <c r="K417" s="65">
        <v>73989707</v>
      </c>
      <c r="L417" s="65">
        <v>71375578</v>
      </c>
      <c r="M417" s="65">
        <v>74933994</v>
      </c>
      <c r="N417" s="65">
        <v>77332132</v>
      </c>
      <c r="O417" s="65">
        <v>60153210</v>
      </c>
      <c r="P417" s="65">
        <v>70566333</v>
      </c>
      <c r="Q417" s="65">
        <v>81536595</v>
      </c>
      <c r="R417" s="65">
        <v>100747772</v>
      </c>
      <c r="S417" s="65">
        <v>101842953</v>
      </c>
    </row>
    <row r="418" spans="1:19" ht="14.5" x14ac:dyDescent="0.35">
      <c r="A418" t="str">
        <f t="shared" si="12"/>
        <v>Oberösterreich42</v>
      </c>
      <c r="B418">
        <v>418</v>
      </c>
      <c r="C418" s="64" t="s">
        <v>28</v>
      </c>
      <c r="D418" s="64" t="s">
        <v>82</v>
      </c>
      <c r="E418" s="65">
        <v>57918615</v>
      </c>
      <c r="F418" s="65">
        <v>64450215</v>
      </c>
      <c r="G418" s="65">
        <v>63345965</v>
      </c>
      <c r="H418" s="65">
        <v>65530249</v>
      </c>
      <c r="I418" s="65">
        <v>74166769</v>
      </c>
      <c r="J418" s="65">
        <v>77207760</v>
      </c>
      <c r="K418" s="65">
        <v>81081570</v>
      </c>
      <c r="L418" s="65">
        <v>85430945</v>
      </c>
      <c r="M418" s="65">
        <v>89262208</v>
      </c>
      <c r="N418" s="65">
        <v>96654789</v>
      </c>
      <c r="O418" s="65">
        <v>83674215</v>
      </c>
      <c r="P418" s="65">
        <v>97335938</v>
      </c>
      <c r="Q418" s="65">
        <v>111991209</v>
      </c>
      <c r="R418" s="65">
        <v>95752673</v>
      </c>
      <c r="S418" s="65">
        <v>108088277</v>
      </c>
    </row>
    <row r="419" spans="1:19" ht="14.5" x14ac:dyDescent="0.35">
      <c r="A419" t="str">
        <f t="shared" si="12"/>
        <v>Salzburg42</v>
      </c>
      <c r="B419">
        <v>419</v>
      </c>
      <c r="C419" s="64" t="s">
        <v>29</v>
      </c>
      <c r="D419" s="64" t="s">
        <v>82</v>
      </c>
      <c r="E419" s="65">
        <v>47416846</v>
      </c>
      <c r="F419" s="65">
        <v>53355548</v>
      </c>
      <c r="G419" s="65">
        <v>49345644</v>
      </c>
      <c r="H419" s="65">
        <v>48169149</v>
      </c>
      <c r="I419" s="65">
        <v>48790393</v>
      </c>
      <c r="J419" s="65">
        <v>56144757</v>
      </c>
      <c r="K419" s="65">
        <v>65985604</v>
      </c>
      <c r="L419" s="65">
        <v>71428626</v>
      </c>
      <c r="M419" s="65">
        <v>79884374</v>
      </c>
      <c r="N419" s="65">
        <v>102466580</v>
      </c>
      <c r="O419" s="65">
        <v>60436517</v>
      </c>
      <c r="P419" s="65">
        <v>63385828</v>
      </c>
      <c r="Q419" s="65">
        <v>79925477</v>
      </c>
      <c r="R419" s="65">
        <v>111945238</v>
      </c>
      <c r="S419" s="65">
        <v>89632811</v>
      </c>
    </row>
    <row r="420" spans="1:19" ht="14.5" x14ac:dyDescent="0.35">
      <c r="A420" t="str">
        <f t="shared" si="12"/>
        <v>Steiermark42</v>
      </c>
      <c r="B420">
        <v>420</v>
      </c>
      <c r="C420" s="64" t="s">
        <v>30</v>
      </c>
      <c r="D420" s="64" t="s">
        <v>82</v>
      </c>
      <c r="E420" s="65">
        <v>39583774</v>
      </c>
      <c r="F420" s="65">
        <v>41886957</v>
      </c>
      <c r="G420" s="65">
        <v>39839975</v>
      </c>
      <c r="H420" s="65">
        <v>40285805</v>
      </c>
      <c r="I420" s="65">
        <v>43520406</v>
      </c>
      <c r="J420" s="65">
        <v>49887302</v>
      </c>
      <c r="K420" s="65">
        <v>49610154</v>
      </c>
      <c r="L420" s="65">
        <v>55442108</v>
      </c>
      <c r="M420" s="65">
        <v>56238254</v>
      </c>
      <c r="N420" s="65">
        <v>58046560</v>
      </c>
      <c r="O420" s="65">
        <v>51300037</v>
      </c>
      <c r="P420" s="65">
        <v>62259381</v>
      </c>
      <c r="Q420" s="65">
        <v>65267206</v>
      </c>
      <c r="R420" s="65">
        <v>65570192</v>
      </c>
      <c r="S420" s="65">
        <v>78722217</v>
      </c>
    </row>
    <row r="421" spans="1:19" ht="14.5" x14ac:dyDescent="0.35">
      <c r="A421" t="str">
        <f t="shared" si="12"/>
        <v>Tirol42</v>
      </c>
      <c r="B421">
        <v>421</v>
      </c>
      <c r="C421" s="64" t="s">
        <v>31</v>
      </c>
      <c r="D421" s="64" t="s">
        <v>82</v>
      </c>
      <c r="E421" s="65">
        <v>31018155</v>
      </c>
      <c r="F421" s="65">
        <v>38642172</v>
      </c>
      <c r="G421" s="65">
        <v>39912536</v>
      </c>
      <c r="H421" s="65">
        <v>38606685</v>
      </c>
      <c r="I421" s="65">
        <v>40731405</v>
      </c>
      <c r="J421" s="65">
        <v>43075512</v>
      </c>
      <c r="K421" s="65">
        <v>45248444</v>
      </c>
      <c r="L421" s="65">
        <v>43325238</v>
      </c>
      <c r="M421" s="65">
        <v>46823581</v>
      </c>
      <c r="N421" s="65">
        <v>68008896</v>
      </c>
      <c r="O421" s="65">
        <v>40665533</v>
      </c>
      <c r="P421" s="65">
        <v>42636815</v>
      </c>
      <c r="Q421" s="65">
        <v>49861200</v>
      </c>
      <c r="R421" s="65">
        <v>65534305</v>
      </c>
      <c r="S421" s="65">
        <v>63613844</v>
      </c>
    </row>
    <row r="422" spans="1:19" ht="14.5" x14ac:dyDescent="0.35">
      <c r="A422" t="str">
        <f t="shared" si="12"/>
        <v>Vorarlberg42</v>
      </c>
      <c r="B422">
        <v>422</v>
      </c>
      <c r="C422" s="64" t="s">
        <v>32</v>
      </c>
      <c r="D422" s="64" t="s">
        <v>82</v>
      </c>
      <c r="E422" s="65">
        <v>35438604</v>
      </c>
      <c r="F422" s="65">
        <v>37678066</v>
      </c>
      <c r="G422" s="65">
        <v>38761253</v>
      </c>
      <c r="H422" s="65">
        <v>40382750</v>
      </c>
      <c r="I422" s="65">
        <v>44065870</v>
      </c>
      <c r="J422" s="65">
        <v>43638224</v>
      </c>
      <c r="K422" s="65">
        <v>46253611</v>
      </c>
      <c r="L422" s="65">
        <v>45131816</v>
      </c>
      <c r="M422" s="65">
        <v>43503436</v>
      </c>
      <c r="N422" s="65">
        <v>42761308</v>
      </c>
      <c r="O422" s="65">
        <v>38434283</v>
      </c>
      <c r="P422" s="65">
        <v>44662460</v>
      </c>
      <c r="Q422" s="65">
        <v>49484568</v>
      </c>
      <c r="R422" s="65">
        <v>46257149</v>
      </c>
      <c r="S422" s="65">
        <v>48109170</v>
      </c>
    </row>
    <row r="423" spans="1:19" ht="14.5" x14ac:dyDescent="0.35">
      <c r="A423" t="str">
        <f t="shared" si="12"/>
        <v>Wien42</v>
      </c>
      <c r="B423">
        <v>423</v>
      </c>
      <c r="C423" s="64" t="s">
        <v>33</v>
      </c>
      <c r="D423" s="64" t="s">
        <v>82</v>
      </c>
      <c r="E423" s="65">
        <v>116859419</v>
      </c>
      <c r="F423" s="65">
        <v>140982977</v>
      </c>
      <c r="G423" s="65">
        <v>154563550</v>
      </c>
      <c r="H423" s="65">
        <v>141992341</v>
      </c>
      <c r="I423" s="65">
        <v>171990962</v>
      </c>
      <c r="J423" s="65">
        <v>192402014</v>
      </c>
      <c r="K423" s="65">
        <v>191107766</v>
      </c>
      <c r="L423" s="65">
        <v>200867544</v>
      </c>
      <c r="M423" s="65">
        <v>215410710</v>
      </c>
      <c r="N423" s="65">
        <v>202399332</v>
      </c>
      <c r="O423" s="65">
        <v>171580751</v>
      </c>
      <c r="P423" s="65">
        <v>185857371</v>
      </c>
      <c r="Q423" s="65">
        <v>235394494</v>
      </c>
      <c r="R423" s="65">
        <v>218961213</v>
      </c>
      <c r="S423" s="65">
        <v>294105778</v>
      </c>
    </row>
    <row r="424" spans="1:19" ht="14.5" x14ac:dyDescent="0.35">
      <c r="A424" t="str">
        <f t="shared" si="12"/>
        <v>Österreich42</v>
      </c>
      <c r="B424">
        <v>424</v>
      </c>
      <c r="C424" s="64" t="s">
        <v>34</v>
      </c>
      <c r="D424" s="64" t="s">
        <v>82</v>
      </c>
      <c r="E424" s="65">
        <v>401972221</v>
      </c>
      <c r="F424" s="65">
        <v>461875529</v>
      </c>
      <c r="G424" s="65">
        <v>476492929</v>
      </c>
      <c r="H424" s="65">
        <v>483418215</v>
      </c>
      <c r="I424" s="65">
        <v>548994210</v>
      </c>
      <c r="J424" s="65">
        <v>595067594</v>
      </c>
      <c r="K424" s="65">
        <v>614657426</v>
      </c>
      <c r="L424" s="65">
        <v>643396049</v>
      </c>
      <c r="M424" s="65">
        <v>677138476</v>
      </c>
      <c r="N424" s="65">
        <v>729851655</v>
      </c>
      <c r="O424" s="65">
        <v>555985112</v>
      </c>
      <c r="P424" s="65">
        <v>616622408</v>
      </c>
      <c r="Q424" s="65">
        <v>752702628</v>
      </c>
      <c r="R424" s="65">
        <v>788730267</v>
      </c>
      <c r="S424" s="65">
        <v>873170726</v>
      </c>
    </row>
    <row r="425" spans="1:19" ht="14.5" x14ac:dyDescent="0.35">
      <c r="A425" t="str">
        <f t="shared" si="12"/>
        <v>Burgenland43</v>
      </c>
      <c r="B425">
        <v>425</v>
      </c>
      <c r="C425" s="64" t="s">
        <v>25</v>
      </c>
      <c r="D425" s="64" t="s">
        <v>83</v>
      </c>
      <c r="E425" s="65">
        <v>478510</v>
      </c>
      <c r="F425" s="65">
        <v>859787</v>
      </c>
      <c r="G425" s="65">
        <v>1610900</v>
      </c>
      <c r="H425" s="65">
        <v>1705634</v>
      </c>
      <c r="I425" s="65">
        <v>1645836</v>
      </c>
      <c r="J425" s="65">
        <v>1407368</v>
      </c>
      <c r="K425" s="65">
        <v>1860217</v>
      </c>
      <c r="L425" s="65">
        <v>1515675</v>
      </c>
      <c r="M425" s="65">
        <v>1628299</v>
      </c>
      <c r="N425" s="65">
        <v>1252689</v>
      </c>
      <c r="O425" s="65">
        <v>490253</v>
      </c>
      <c r="P425" s="65">
        <v>440386</v>
      </c>
      <c r="Q425" s="65">
        <v>528279</v>
      </c>
      <c r="R425" s="65">
        <v>501477</v>
      </c>
      <c r="S425" s="65">
        <v>611691</v>
      </c>
    </row>
    <row r="426" spans="1:19" ht="14.5" x14ac:dyDescent="0.35">
      <c r="A426" t="str">
        <f t="shared" si="12"/>
        <v>Kärnten43</v>
      </c>
      <c r="B426">
        <v>426</v>
      </c>
      <c r="C426" s="64" t="s">
        <v>26</v>
      </c>
      <c r="D426" s="64" t="s">
        <v>83</v>
      </c>
      <c r="E426" s="65">
        <v>830611</v>
      </c>
      <c r="F426" s="65">
        <v>408266</v>
      </c>
      <c r="G426" s="65">
        <v>564399</v>
      </c>
      <c r="H426" s="65">
        <v>775090</v>
      </c>
      <c r="I426" s="65">
        <v>750896</v>
      </c>
      <c r="J426" s="65">
        <v>976597</v>
      </c>
      <c r="K426" s="65">
        <v>1050495</v>
      </c>
      <c r="L426" s="65">
        <v>945403</v>
      </c>
      <c r="M426" s="65">
        <v>1377766</v>
      </c>
      <c r="N426" s="65">
        <v>873640</v>
      </c>
      <c r="O426" s="65">
        <v>540639</v>
      </c>
      <c r="P426" s="65">
        <v>430086</v>
      </c>
      <c r="Q426" s="65">
        <v>420617</v>
      </c>
      <c r="R426" s="65">
        <v>459847</v>
      </c>
      <c r="S426" s="65">
        <v>424907</v>
      </c>
    </row>
    <row r="427" spans="1:19" ht="14.5" x14ac:dyDescent="0.35">
      <c r="A427" t="str">
        <f t="shared" si="12"/>
        <v>Niederösterreich43</v>
      </c>
      <c r="B427">
        <v>427</v>
      </c>
      <c r="C427" s="64" t="s">
        <v>27</v>
      </c>
      <c r="D427" s="64" t="s">
        <v>83</v>
      </c>
      <c r="E427" s="65">
        <v>2551465</v>
      </c>
      <c r="F427" s="65">
        <v>1560357</v>
      </c>
      <c r="G427" s="65">
        <v>2137530</v>
      </c>
      <c r="H427" s="65">
        <v>3403007</v>
      </c>
      <c r="I427" s="65">
        <v>2576450</v>
      </c>
      <c r="J427" s="65">
        <v>4201685</v>
      </c>
      <c r="K427" s="65">
        <v>3579969</v>
      </c>
      <c r="L427" s="65">
        <v>2686588</v>
      </c>
      <c r="M427" s="65">
        <v>2244449</v>
      </c>
      <c r="N427" s="65">
        <v>1634952</v>
      </c>
      <c r="O427" s="65">
        <v>1219129</v>
      </c>
      <c r="P427" s="65">
        <v>1070014</v>
      </c>
      <c r="Q427" s="65">
        <v>2079032</v>
      </c>
      <c r="R427" s="65">
        <v>2292532</v>
      </c>
      <c r="S427" s="65">
        <v>1802071</v>
      </c>
    </row>
    <row r="428" spans="1:19" ht="14.5" x14ac:dyDescent="0.35">
      <c r="A428" t="str">
        <f t="shared" si="12"/>
        <v>Oberösterreich43</v>
      </c>
      <c r="B428">
        <v>428</v>
      </c>
      <c r="C428" s="64" t="s">
        <v>28</v>
      </c>
      <c r="D428" s="64" t="s">
        <v>83</v>
      </c>
      <c r="E428" s="65">
        <v>3209725</v>
      </c>
      <c r="F428" s="65">
        <v>3616612</v>
      </c>
      <c r="G428" s="65">
        <v>3511060</v>
      </c>
      <c r="H428" s="65">
        <v>2795397</v>
      </c>
      <c r="I428" s="65">
        <v>2626435</v>
      </c>
      <c r="J428" s="65">
        <v>2819762</v>
      </c>
      <c r="K428" s="65">
        <v>2541073</v>
      </c>
      <c r="L428" s="65">
        <v>2298967</v>
      </c>
      <c r="M428" s="65">
        <v>2431957</v>
      </c>
      <c r="N428" s="65">
        <v>1703128</v>
      </c>
      <c r="O428" s="65">
        <v>1404982</v>
      </c>
      <c r="P428" s="65">
        <v>1303359</v>
      </c>
      <c r="Q428" s="65">
        <v>1490367</v>
      </c>
      <c r="R428" s="65">
        <v>710710</v>
      </c>
      <c r="S428" s="65">
        <v>1033468</v>
      </c>
    </row>
    <row r="429" spans="1:19" ht="14.5" x14ac:dyDescent="0.35">
      <c r="A429" t="str">
        <f t="shared" si="12"/>
        <v>Salzburg43</v>
      </c>
      <c r="B429">
        <v>429</v>
      </c>
      <c r="C429" s="64" t="s">
        <v>29</v>
      </c>
      <c r="D429" s="64" t="s">
        <v>83</v>
      </c>
      <c r="E429" s="65">
        <v>2988372</v>
      </c>
      <c r="F429" s="65">
        <v>4740206</v>
      </c>
      <c r="G429" s="65">
        <v>5236068</v>
      </c>
      <c r="H429" s="65">
        <v>5656392</v>
      </c>
      <c r="I429" s="65">
        <v>6235028</v>
      </c>
      <c r="J429" s="65">
        <v>5922132</v>
      </c>
      <c r="K429" s="65">
        <v>5965781</v>
      </c>
      <c r="L429" s="65">
        <v>3407197</v>
      </c>
      <c r="M429" s="65">
        <v>4013623</v>
      </c>
      <c r="N429" s="65">
        <v>3401112</v>
      </c>
      <c r="O429" s="65">
        <v>2894513</v>
      </c>
      <c r="P429" s="65">
        <v>3328796</v>
      </c>
      <c r="Q429" s="65">
        <v>4009245</v>
      </c>
      <c r="R429" s="65">
        <v>2977636</v>
      </c>
      <c r="S429" s="65">
        <v>2920833</v>
      </c>
    </row>
    <row r="430" spans="1:19" ht="14.5" x14ac:dyDescent="0.35">
      <c r="A430" t="str">
        <f t="shared" si="12"/>
        <v>Steiermark43</v>
      </c>
      <c r="B430">
        <v>430</v>
      </c>
      <c r="C430" s="64" t="s">
        <v>30</v>
      </c>
      <c r="D430" s="64" t="s">
        <v>83</v>
      </c>
      <c r="E430" s="65">
        <v>884492</v>
      </c>
      <c r="F430" s="65">
        <v>1345696</v>
      </c>
      <c r="G430" s="65">
        <v>1577701</v>
      </c>
      <c r="H430" s="65">
        <v>1532738</v>
      </c>
      <c r="I430" s="65">
        <v>1273164</v>
      </c>
      <c r="J430" s="65">
        <v>1607839</v>
      </c>
      <c r="K430" s="65">
        <v>1396358</v>
      </c>
      <c r="L430" s="65">
        <v>1050326</v>
      </c>
      <c r="M430" s="65">
        <v>1173755</v>
      </c>
      <c r="N430" s="65">
        <v>710443</v>
      </c>
      <c r="O430" s="65">
        <v>648043</v>
      </c>
      <c r="P430" s="65">
        <v>554709</v>
      </c>
      <c r="Q430" s="65">
        <v>489380</v>
      </c>
      <c r="R430" s="65">
        <v>396506</v>
      </c>
      <c r="S430" s="65">
        <v>691324</v>
      </c>
    </row>
    <row r="431" spans="1:19" ht="14.5" x14ac:dyDescent="0.35">
      <c r="A431" t="str">
        <f t="shared" si="12"/>
        <v>Tirol43</v>
      </c>
      <c r="B431">
        <v>431</v>
      </c>
      <c r="C431" s="64" t="s">
        <v>31</v>
      </c>
      <c r="D431" s="64" t="s">
        <v>83</v>
      </c>
      <c r="E431" s="65">
        <v>1378489</v>
      </c>
      <c r="F431" s="65">
        <v>1132382</v>
      </c>
      <c r="G431" s="65">
        <v>1634494</v>
      </c>
      <c r="H431" s="65">
        <v>2105351</v>
      </c>
      <c r="I431" s="65">
        <v>1429350</v>
      </c>
      <c r="J431" s="65">
        <v>1774796</v>
      </c>
      <c r="K431" s="65">
        <v>2091089</v>
      </c>
      <c r="L431" s="65">
        <v>1503922</v>
      </c>
      <c r="M431" s="65">
        <v>1695056</v>
      </c>
      <c r="N431" s="65">
        <v>1480051</v>
      </c>
      <c r="O431" s="65">
        <v>1127472</v>
      </c>
      <c r="P431" s="65">
        <v>857279</v>
      </c>
      <c r="Q431" s="65">
        <v>851445</v>
      </c>
      <c r="R431" s="65">
        <v>821975</v>
      </c>
      <c r="S431" s="65">
        <v>818226</v>
      </c>
    </row>
    <row r="432" spans="1:19" ht="14.5" x14ac:dyDescent="0.35">
      <c r="A432" t="str">
        <f t="shared" si="12"/>
        <v>Vorarlberg43</v>
      </c>
      <c r="B432">
        <v>432</v>
      </c>
      <c r="C432" s="64" t="s">
        <v>32</v>
      </c>
      <c r="D432" s="64" t="s">
        <v>83</v>
      </c>
      <c r="E432" s="65">
        <v>1041203</v>
      </c>
      <c r="F432" s="65">
        <v>912733</v>
      </c>
      <c r="G432" s="65">
        <v>738197</v>
      </c>
      <c r="H432" s="65">
        <v>820058</v>
      </c>
      <c r="I432" s="65">
        <v>643654</v>
      </c>
      <c r="J432" s="65">
        <v>775375</v>
      </c>
      <c r="K432" s="65">
        <v>699324</v>
      </c>
      <c r="L432" s="65">
        <v>555988</v>
      </c>
      <c r="M432" s="65">
        <v>756634</v>
      </c>
      <c r="N432" s="65">
        <v>476509</v>
      </c>
      <c r="O432" s="65">
        <v>396969</v>
      </c>
      <c r="P432" s="65">
        <v>490698</v>
      </c>
      <c r="Q432" s="65">
        <v>643206</v>
      </c>
      <c r="R432" s="65">
        <v>424145</v>
      </c>
      <c r="S432" s="65">
        <v>395225</v>
      </c>
    </row>
    <row r="433" spans="1:19" ht="14.5" x14ac:dyDescent="0.35">
      <c r="A433" t="str">
        <f t="shared" si="12"/>
        <v>Wien43</v>
      </c>
      <c r="B433">
        <v>433</v>
      </c>
      <c r="C433" s="64" t="s">
        <v>33</v>
      </c>
      <c r="D433" s="64" t="s">
        <v>83</v>
      </c>
      <c r="E433" s="65">
        <v>5597607</v>
      </c>
      <c r="F433" s="65">
        <v>6272911</v>
      </c>
      <c r="G433" s="65">
        <v>7938861</v>
      </c>
      <c r="H433" s="65">
        <v>8051179</v>
      </c>
      <c r="I433" s="65">
        <v>8022453</v>
      </c>
      <c r="J433" s="65">
        <v>6959354</v>
      </c>
      <c r="K433" s="65">
        <v>6715882</v>
      </c>
      <c r="L433" s="65">
        <v>7424496</v>
      </c>
      <c r="M433" s="65">
        <v>7034108</v>
      </c>
      <c r="N433" s="65">
        <v>5959384</v>
      </c>
      <c r="O433" s="65">
        <v>4461581</v>
      </c>
      <c r="P433" s="65">
        <v>4019281</v>
      </c>
      <c r="Q433" s="65">
        <v>4705946</v>
      </c>
      <c r="R433" s="65">
        <v>4195990</v>
      </c>
      <c r="S433" s="65">
        <v>5347903</v>
      </c>
    </row>
    <row r="434" spans="1:19" ht="14.5" x14ac:dyDescent="0.35">
      <c r="A434" t="str">
        <f t="shared" si="12"/>
        <v>Österreich43</v>
      </c>
      <c r="B434">
        <v>434</v>
      </c>
      <c r="C434" s="64" t="s">
        <v>34</v>
      </c>
      <c r="D434" s="64" t="s">
        <v>83</v>
      </c>
      <c r="E434" s="65">
        <v>18960474</v>
      </c>
      <c r="F434" s="65">
        <v>20848950</v>
      </c>
      <c r="G434" s="65">
        <v>24949210</v>
      </c>
      <c r="H434" s="65">
        <v>26844846</v>
      </c>
      <c r="I434" s="65">
        <v>25203266</v>
      </c>
      <c r="J434" s="65">
        <v>26444908</v>
      </c>
      <c r="K434" s="65">
        <v>25900188</v>
      </c>
      <c r="L434" s="65">
        <v>21388562</v>
      </c>
      <c r="M434" s="65">
        <v>22355647</v>
      </c>
      <c r="N434" s="65">
        <v>17491908</v>
      </c>
      <c r="O434" s="65">
        <v>13183581</v>
      </c>
      <c r="P434" s="65">
        <v>12494608</v>
      </c>
      <c r="Q434" s="65">
        <v>15217517</v>
      </c>
      <c r="R434" s="65">
        <v>12780818</v>
      </c>
      <c r="S434" s="65">
        <v>14045648</v>
      </c>
    </row>
    <row r="435" spans="1:19" ht="14.5" x14ac:dyDescent="0.35">
      <c r="A435" t="str">
        <f t="shared" si="12"/>
        <v>Burgenland44</v>
      </c>
      <c r="B435">
        <v>435</v>
      </c>
      <c r="C435" s="64" t="s">
        <v>25</v>
      </c>
      <c r="D435" s="64" t="s">
        <v>84</v>
      </c>
      <c r="E435" s="65">
        <v>43397427</v>
      </c>
      <c r="F435" s="65">
        <v>53850471</v>
      </c>
      <c r="G435" s="65">
        <v>54888208</v>
      </c>
      <c r="H435" s="65">
        <v>45968146</v>
      </c>
      <c r="I435" s="65">
        <v>52138222</v>
      </c>
      <c r="J435" s="65">
        <v>48525962</v>
      </c>
      <c r="K435" s="65">
        <v>52569543</v>
      </c>
      <c r="L435" s="65">
        <v>47489758</v>
      </c>
      <c r="M435" s="65">
        <v>47800118</v>
      </c>
      <c r="N435" s="65">
        <v>51675176</v>
      </c>
      <c r="O435" s="65">
        <v>39254726</v>
      </c>
      <c r="P435" s="65">
        <v>48844599</v>
      </c>
      <c r="Q435" s="65">
        <v>59363105</v>
      </c>
      <c r="R435" s="65">
        <v>46793170</v>
      </c>
      <c r="S435" s="65">
        <v>44323867</v>
      </c>
    </row>
    <row r="436" spans="1:19" ht="14.5" x14ac:dyDescent="0.35">
      <c r="A436" t="str">
        <f t="shared" si="12"/>
        <v>Kärnten44</v>
      </c>
      <c r="B436">
        <v>436</v>
      </c>
      <c r="C436" s="64" t="s">
        <v>26</v>
      </c>
      <c r="D436" s="64" t="s">
        <v>84</v>
      </c>
      <c r="E436" s="65">
        <v>163671222</v>
      </c>
      <c r="F436" s="65">
        <v>208750675</v>
      </c>
      <c r="G436" s="65">
        <v>197842820</v>
      </c>
      <c r="H436" s="65">
        <v>231548548</v>
      </c>
      <c r="I436" s="65">
        <v>211105126</v>
      </c>
      <c r="J436" s="65">
        <v>192897352</v>
      </c>
      <c r="K436" s="65">
        <v>219901545</v>
      </c>
      <c r="L436" s="65">
        <v>212680581</v>
      </c>
      <c r="M436" s="65">
        <v>237500841</v>
      </c>
      <c r="N436" s="65">
        <v>210221997</v>
      </c>
      <c r="O436" s="65">
        <v>194477963</v>
      </c>
      <c r="P436" s="65">
        <v>206570994</v>
      </c>
      <c r="Q436" s="65">
        <v>256618391</v>
      </c>
      <c r="R436" s="65">
        <v>209883984</v>
      </c>
      <c r="S436" s="65">
        <v>202792998</v>
      </c>
    </row>
    <row r="437" spans="1:19" ht="14.5" x14ac:dyDescent="0.35">
      <c r="A437" t="str">
        <f t="shared" si="12"/>
        <v>Niederösterreich44</v>
      </c>
      <c r="B437">
        <v>437</v>
      </c>
      <c r="C437" s="64" t="s">
        <v>27</v>
      </c>
      <c r="D437" s="64" t="s">
        <v>84</v>
      </c>
      <c r="E437" s="65">
        <v>444455133</v>
      </c>
      <c r="F437" s="65">
        <v>485635661</v>
      </c>
      <c r="G437" s="65">
        <v>520687247</v>
      </c>
      <c r="H437" s="65">
        <v>557327804</v>
      </c>
      <c r="I437" s="65">
        <v>516475052</v>
      </c>
      <c r="J437" s="65">
        <v>521859106</v>
      </c>
      <c r="K437" s="65">
        <v>528409033</v>
      </c>
      <c r="L437" s="65">
        <v>562843491</v>
      </c>
      <c r="M437" s="65">
        <v>571859955</v>
      </c>
      <c r="N437" s="65">
        <v>530143214</v>
      </c>
      <c r="O437" s="65">
        <v>527448385</v>
      </c>
      <c r="P437" s="65">
        <v>736326611</v>
      </c>
      <c r="Q437" s="65">
        <v>891904189</v>
      </c>
      <c r="R437" s="65">
        <v>702464652</v>
      </c>
      <c r="S437" s="65">
        <v>609317020</v>
      </c>
    </row>
    <row r="438" spans="1:19" ht="14.5" x14ac:dyDescent="0.35">
      <c r="A438" t="str">
        <f t="shared" si="12"/>
        <v>Oberösterreich44</v>
      </c>
      <c r="B438">
        <v>438</v>
      </c>
      <c r="C438" s="64" t="s">
        <v>28</v>
      </c>
      <c r="D438" s="64" t="s">
        <v>84</v>
      </c>
      <c r="E438" s="65">
        <v>423233008</v>
      </c>
      <c r="F438" s="65">
        <v>460000753</v>
      </c>
      <c r="G438" s="65">
        <v>447471989</v>
      </c>
      <c r="H438" s="65">
        <v>452605820</v>
      </c>
      <c r="I438" s="65">
        <v>435815407</v>
      </c>
      <c r="J438" s="65">
        <v>449564372</v>
      </c>
      <c r="K438" s="65">
        <v>462529360</v>
      </c>
      <c r="L438" s="65">
        <v>486780919</v>
      </c>
      <c r="M438" s="65">
        <v>511771753</v>
      </c>
      <c r="N438" s="65">
        <v>500971987</v>
      </c>
      <c r="O438" s="65">
        <v>528392030</v>
      </c>
      <c r="P438" s="65">
        <v>706692844</v>
      </c>
      <c r="Q438" s="65">
        <v>825792377</v>
      </c>
      <c r="R438" s="65">
        <v>683383459</v>
      </c>
      <c r="S438" s="65">
        <v>624418097</v>
      </c>
    </row>
    <row r="439" spans="1:19" ht="14.5" x14ac:dyDescent="0.35">
      <c r="A439" t="str">
        <f t="shared" si="12"/>
        <v>Salzburg44</v>
      </c>
      <c r="B439">
        <v>439</v>
      </c>
      <c r="C439" s="64" t="s">
        <v>29</v>
      </c>
      <c r="D439" s="64" t="s">
        <v>84</v>
      </c>
      <c r="E439" s="65">
        <v>234075524</v>
      </c>
      <c r="F439" s="65">
        <v>233181470</v>
      </c>
      <c r="G439" s="65">
        <v>235236632</v>
      </c>
      <c r="H439" s="65">
        <v>224581240</v>
      </c>
      <c r="I439" s="65">
        <v>206486904</v>
      </c>
      <c r="J439" s="65">
        <v>207753958</v>
      </c>
      <c r="K439" s="65">
        <v>234256550</v>
      </c>
      <c r="L439" s="65">
        <v>237205645</v>
      </c>
      <c r="M439" s="65">
        <v>261394318</v>
      </c>
      <c r="N439" s="65">
        <v>226254608</v>
      </c>
      <c r="O439" s="65">
        <v>221401498</v>
      </c>
      <c r="P439" s="65">
        <v>287067606</v>
      </c>
      <c r="Q439" s="65">
        <v>331209741</v>
      </c>
      <c r="R439" s="65">
        <v>281543403</v>
      </c>
      <c r="S439" s="65">
        <v>255344160</v>
      </c>
    </row>
    <row r="440" spans="1:19" ht="14.5" x14ac:dyDescent="0.35">
      <c r="A440" t="str">
        <f t="shared" si="12"/>
        <v>Steiermark44</v>
      </c>
      <c r="B440">
        <v>440</v>
      </c>
      <c r="C440" s="64" t="s">
        <v>30</v>
      </c>
      <c r="D440" s="64" t="s">
        <v>84</v>
      </c>
      <c r="E440" s="65">
        <v>221923657</v>
      </c>
      <c r="F440" s="65">
        <v>231403893</v>
      </c>
      <c r="G440" s="65">
        <v>238986684</v>
      </c>
      <c r="H440" s="65">
        <v>238213800</v>
      </c>
      <c r="I440" s="65">
        <v>232314039</v>
      </c>
      <c r="J440" s="65">
        <v>231123083</v>
      </c>
      <c r="K440" s="65">
        <v>306188916</v>
      </c>
      <c r="L440" s="65">
        <v>305291581</v>
      </c>
      <c r="M440" s="65">
        <v>322423277</v>
      </c>
      <c r="N440" s="65">
        <v>309681631</v>
      </c>
      <c r="O440" s="65">
        <v>319585329</v>
      </c>
      <c r="P440" s="65">
        <v>383470170</v>
      </c>
      <c r="Q440" s="65">
        <v>437482686</v>
      </c>
      <c r="R440" s="65">
        <v>323556927</v>
      </c>
      <c r="S440" s="65">
        <v>314862098</v>
      </c>
    </row>
    <row r="441" spans="1:19" ht="14.5" x14ac:dyDescent="0.35">
      <c r="A441" t="str">
        <f t="shared" si="12"/>
        <v>Tirol44</v>
      </c>
      <c r="B441">
        <v>441</v>
      </c>
      <c r="C441" s="64" t="s">
        <v>31</v>
      </c>
      <c r="D441" s="64" t="s">
        <v>84</v>
      </c>
      <c r="E441" s="65">
        <v>264802985</v>
      </c>
      <c r="F441" s="65">
        <v>307925957</v>
      </c>
      <c r="G441" s="65">
        <v>289322140</v>
      </c>
      <c r="H441" s="65">
        <v>297812523</v>
      </c>
      <c r="I441" s="65">
        <v>301465042</v>
      </c>
      <c r="J441" s="65">
        <v>345540227</v>
      </c>
      <c r="K441" s="65">
        <v>348782829</v>
      </c>
      <c r="L441" s="65">
        <v>397085466</v>
      </c>
      <c r="M441" s="65">
        <v>451146874</v>
      </c>
      <c r="N441" s="65">
        <v>422538111</v>
      </c>
      <c r="O441" s="65">
        <v>415622002</v>
      </c>
      <c r="P441" s="65">
        <v>564550365</v>
      </c>
      <c r="Q441" s="65">
        <v>499820265</v>
      </c>
      <c r="R441" s="65">
        <v>423753839</v>
      </c>
      <c r="S441" s="65">
        <v>409999345</v>
      </c>
    </row>
    <row r="442" spans="1:19" ht="14.5" x14ac:dyDescent="0.35">
      <c r="A442" t="str">
        <f t="shared" si="12"/>
        <v>Vorarlberg44</v>
      </c>
      <c r="B442">
        <v>442</v>
      </c>
      <c r="C442" s="64" t="s">
        <v>32</v>
      </c>
      <c r="D442" s="64" t="s">
        <v>84</v>
      </c>
      <c r="E442" s="65">
        <v>76616688</v>
      </c>
      <c r="F442" s="65">
        <v>79234510</v>
      </c>
      <c r="G442" s="65">
        <v>82020864</v>
      </c>
      <c r="H442" s="65">
        <v>82984537</v>
      </c>
      <c r="I442" s="65">
        <v>83236085</v>
      </c>
      <c r="J442" s="65">
        <v>82255047</v>
      </c>
      <c r="K442" s="65">
        <v>91428059</v>
      </c>
      <c r="L442" s="65">
        <v>99413926</v>
      </c>
      <c r="M442" s="65">
        <v>103208233</v>
      </c>
      <c r="N442" s="65">
        <v>96690725</v>
      </c>
      <c r="O442" s="65">
        <v>97087001</v>
      </c>
      <c r="P442" s="65">
        <v>130636939</v>
      </c>
      <c r="Q442" s="65">
        <v>156643903</v>
      </c>
      <c r="R442" s="65">
        <v>129510155</v>
      </c>
      <c r="S442" s="65">
        <v>113379094</v>
      </c>
    </row>
    <row r="443" spans="1:19" ht="14.5" x14ac:dyDescent="0.35">
      <c r="A443" t="str">
        <f t="shared" si="12"/>
        <v>Wien44</v>
      </c>
      <c r="B443">
        <v>443</v>
      </c>
      <c r="C443" s="64" t="s">
        <v>33</v>
      </c>
      <c r="D443" s="64" t="s">
        <v>84</v>
      </c>
      <c r="E443" s="65">
        <v>117008923</v>
      </c>
      <c r="F443" s="65">
        <v>116206768</v>
      </c>
      <c r="G443" s="65">
        <v>116039780</v>
      </c>
      <c r="H443" s="65">
        <v>169512043</v>
      </c>
      <c r="I443" s="65">
        <v>165212248</v>
      </c>
      <c r="J443" s="65">
        <v>145609872</v>
      </c>
      <c r="K443" s="65">
        <v>128186641</v>
      </c>
      <c r="L443" s="65">
        <v>128903562</v>
      </c>
      <c r="M443" s="65">
        <v>129420570</v>
      </c>
      <c r="N443" s="65">
        <v>129675623</v>
      </c>
      <c r="O443" s="65">
        <v>113518672</v>
      </c>
      <c r="P443" s="65">
        <v>133842869</v>
      </c>
      <c r="Q443" s="65">
        <v>145526459</v>
      </c>
      <c r="R443" s="65">
        <v>132694565</v>
      </c>
      <c r="S443" s="65">
        <v>119687467</v>
      </c>
    </row>
    <row r="444" spans="1:19" ht="14.5" x14ac:dyDescent="0.35">
      <c r="A444" t="str">
        <f t="shared" si="12"/>
        <v>Österreich44</v>
      </c>
      <c r="B444">
        <v>444</v>
      </c>
      <c r="C444" s="64" t="s">
        <v>34</v>
      </c>
      <c r="D444" s="64" t="s">
        <v>84</v>
      </c>
      <c r="E444" s="65">
        <v>1989184567</v>
      </c>
      <c r="F444" s="65">
        <v>2176190158</v>
      </c>
      <c r="G444" s="65">
        <v>2182496364</v>
      </c>
      <c r="H444" s="65">
        <v>2300554461</v>
      </c>
      <c r="I444" s="65">
        <v>2204248125</v>
      </c>
      <c r="J444" s="65">
        <v>2225128979</v>
      </c>
      <c r="K444" s="65">
        <v>2372252476</v>
      </c>
      <c r="L444" s="65">
        <v>2477694929</v>
      </c>
      <c r="M444" s="65">
        <v>2636525939</v>
      </c>
      <c r="N444" s="65">
        <v>2477853072</v>
      </c>
      <c r="O444" s="65">
        <v>2456787606</v>
      </c>
      <c r="P444" s="65">
        <v>3198002997</v>
      </c>
      <c r="Q444" s="65">
        <v>3604361116</v>
      </c>
      <c r="R444" s="65">
        <v>2933584154</v>
      </c>
      <c r="S444" s="65">
        <v>2694124146</v>
      </c>
    </row>
    <row r="445" spans="1:19" ht="14.5" x14ac:dyDescent="0.35">
      <c r="A445" t="str">
        <f t="shared" si="12"/>
        <v>Burgenland45</v>
      </c>
      <c r="B445">
        <v>445</v>
      </c>
      <c r="C445" s="64" t="s">
        <v>25</v>
      </c>
      <c r="D445" s="64" t="s">
        <v>85</v>
      </c>
      <c r="E445" s="65">
        <v>945017</v>
      </c>
      <c r="F445" s="65">
        <v>1689992</v>
      </c>
      <c r="G445" s="65">
        <v>1776509</v>
      </c>
      <c r="H445" s="65">
        <v>202306</v>
      </c>
      <c r="I445" s="65">
        <v>169262</v>
      </c>
      <c r="J445" s="65">
        <v>1029972</v>
      </c>
      <c r="K445" s="65">
        <v>109934</v>
      </c>
      <c r="L445" s="65">
        <v>92668</v>
      </c>
      <c r="M445" s="65">
        <v>81646</v>
      </c>
      <c r="N445" s="65">
        <v>137538</v>
      </c>
      <c r="O445" s="65">
        <v>85618</v>
      </c>
      <c r="P445" s="65">
        <v>85298</v>
      </c>
      <c r="Q445" s="65">
        <v>88471</v>
      </c>
      <c r="R445" s="65">
        <v>165041</v>
      </c>
      <c r="S445" s="65">
        <v>67814</v>
      </c>
    </row>
    <row r="446" spans="1:19" ht="14.5" x14ac:dyDescent="0.35">
      <c r="A446" t="str">
        <f t="shared" si="12"/>
        <v>Kärnten45</v>
      </c>
      <c r="B446">
        <v>446</v>
      </c>
      <c r="C446" s="64" t="s">
        <v>26</v>
      </c>
      <c r="D446" s="64" t="s">
        <v>85</v>
      </c>
      <c r="E446" s="65">
        <v>357964</v>
      </c>
      <c r="F446" s="65">
        <v>363729</v>
      </c>
      <c r="G446" s="65">
        <v>410041</v>
      </c>
      <c r="H446" s="65">
        <v>283522</v>
      </c>
      <c r="I446" s="65">
        <v>251371</v>
      </c>
      <c r="J446" s="65">
        <v>290207</v>
      </c>
      <c r="K446" s="65">
        <v>248917</v>
      </c>
      <c r="L446" s="65">
        <v>277059</v>
      </c>
      <c r="M446" s="65">
        <v>254432</v>
      </c>
      <c r="N446" s="65">
        <v>452508</v>
      </c>
      <c r="O446" s="65">
        <v>221594</v>
      </c>
      <c r="P446" s="65">
        <v>306484</v>
      </c>
      <c r="Q446" s="65">
        <v>268146</v>
      </c>
      <c r="R446" s="65">
        <v>446047</v>
      </c>
      <c r="S446" s="65">
        <v>329466</v>
      </c>
    </row>
    <row r="447" spans="1:19" ht="14.5" x14ac:dyDescent="0.35">
      <c r="A447" t="str">
        <f t="shared" si="12"/>
        <v>Niederösterreich45</v>
      </c>
      <c r="B447">
        <v>447</v>
      </c>
      <c r="C447" s="64" t="s">
        <v>27</v>
      </c>
      <c r="D447" s="64" t="s">
        <v>85</v>
      </c>
      <c r="E447" s="65">
        <v>2407166</v>
      </c>
      <c r="F447" s="65">
        <v>1965602</v>
      </c>
      <c r="G447" s="65">
        <v>2381083</v>
      </c>
      <c r="H447" s="65">
        <v>2140183</v>
      </c>
      <c r="I447" s="65">
        <v>2793367</v>
      </c>
      <c r="J447" s="65">
        <v>3029673</v>
      </c>
      <c r="K447" s="65">
        <v>2530429</v>
      </c>
      <c r="L447" s="65">
        <v>2856392</v>
      </c>
      <c r="M447" s="65">
        <v>2722908</v>
      </c>
      <c r="N447" s="65">
        <v>3033130</v>
      </c>
      <c r="O447" s="65">
        <v>2477876</v>
      </c>
      <c r="P447" s="65">
        <v>2785779</v>
      </c>
      <c r="Q447" s="65">
        <v>3085451</v>
      </c>
      <c r="R447" s="65">
        <v>3114562</v>
      </c>
      <c r="S447" s="65">
        <v>2170525</v>
      </c>
    </row>
    <row r="448" spans="1:19" ht="14.5" x14ac:dyDescent="0.35">
      <c r="A448" t="str">
        <f t="shared" si="12"/>
        <v>Oberösterreich45</v>
      </c>
      <c r="B448">
        <v>448</v>
      </c>
      <c r="C448" s="64" t="s">
        <v>28</v>
      </c>
      <c r="D448" s="64" t="s">
        <v>85</v>
      </c>
      <c r="E448" s="65">
        <v>3025824</v>
      </c>
      <c r="F448" s="65">
        <v>2777602</v>
      </c>
      <c r="G448" s="65">
        <v>2698233</v>
      </c>
      <c r="H448" s="65">
        <v>2448807</v>
      </c>
      <c r="I448" s="65">
        <v>2943265</v>
      </c>
      <c r="J448" s="65">
        <v>2735916</v>
      </c>
      <c r="K448" s="65">
        <v>2726258</v>
      </c>
      <c r="L448" s="65">
        <v>2583806</v>
      </c>
      <c r="M448" s="65">
        <v>2671355</v>
      </c>
      <c r="N448" s="65">
        <v>2927980</v>
      </c>
      <c r="O448" s="65">
        <v>2647512</v>
      </c>
      <c r="P448" s="65">
        <v>2864383</v>
      </c>
      <c r="Q448" s="65">
        <v>2803977</v>
      </c>
      <c r="R448" s="65">
        <v>2568433</v>
      </c>
      <c r="S448" s="65">
        <v>2239671</v>
      </c>
    </row>
    <row r="449" spans="1:19" ht="14.5" x14ac:dyDescent="0.35">
      <c r="A449" t="str">
        <f t="shared" si="12"/>
        <v>Salzburg45</v>
      </c>
      <c r="B449">
        <v>449</v>
      </c>
      <c r="C449" s="64" t="s">
        <v>29</v>
      </c>
      <c r="D449" s="64" t="s">
        <v>85</v>
      </c>
      <c r="E449" s="65">
        <v>1946188</v>
      </c>
      <c r="F449" s="65">
        <v>1946438</v>
      </c>
      <c r="G449" s="65">
        <v>1919326</v>
      </c>
      <c r="H449" s="65">
        <v>1619952</v>
      </c>
      <c r="I449" s="65">
        <v>1671938</v>
      </c>
      <c r="J449" s="65">
        <v>1343949</v>
      </c>
      <c r="K449" s="65">
        <v>1370041</v>
      </c>
      <c r="L449" s="65">
        <v>1285060</v>
      </c>
      <c r="M449" s="65">
        <v>805627</v>
      </c>
      <c r="N449" s="65">
        <v>922226</v>
      </c>
      <c r="O449" s="65">
        <v>767670</v>
      </c>
      <c r="P449" s="65">
        <v>864247</v>
      </c>
      <c r="Q449" s="65">
        <v>758106</v>
      </c>
      <c r="R449" s="65">
        <v>603205</v>
      </c>
      <c r="S449" s="65">
        <v>444487</v>
      </c>
    </row>
    <row r="450" spans="1:19" ht="14.5" x14ac:dyDescent="0.35">
      <c r="A450" t="str">
        <f t="shared" si="12"/>
        <v>Steiermark45</v>
      </c>
      <c r="B450">
        <v>450</v>
      </c>
      <c r="C450" s="64" t="s">
        <v>30</v>
      </c>
      <c r="D450" s="64" t="s">
        <v>85</v>
      </c>
      <c r="E450" s="65">
        <v>1429466</v>
      </c>
      <c r="F450" s="65">
        <v>817540</v>
      </c>
      <c r="G450" s="65">
        <v>1021647</v>
      </c>
      <c r="H450" s="65">
        <v>1051395</v>
      </c>
      <c r="I450" s="65">
        <v>853923</v>
      </c>
      <c r="J450" s="65">
        <v>791576</v>
      </c>
      <c r="K450" s="65">
        <v>885826</v>
      </c>
      <c r="L450" s="65">
        <v>1087911</v>
      </c>
      <c r="M450" s="65">
        <v>1019551</v>
      </c>
      <c r="N450" s="65">
        <v>1267825</v>
      </c>
      <c r="O450" s="65">
        <v>985519</v>
      </c>
      <c r="P450" s="65">
        <v>1154773</v>
      </c>
      <c r="Q450" s="65">
        <v>972870</v>
      </c>
      <c r="R450" s="65">
        <v>1190035</v>
      </c>
      <c r="S450" s="65">
        <v>850619</v>
      </c>
    </row>
    <row r="451" spans="1:19" ht="14.5" x14ac:dyDescent="0.35">
      <c r="A451" t="str">
        <f t="shared" si="12"/>
        <v>Tirol45</v>
      </c>
      <c r="B451">
        <v>451</v>
      </c>
      <c r="C451" s="64" t="s">
        <v>31</v>
      </c>
      <c r="D451" s="64" t="s">
        <v>85</v>
      </c>
      <c r="E451" s="65">
        <v>1164937</v>
      </c>
      <c r="F451" s="65">
        <v>779098</v>
      </c>
      <c r="G451" s="65">
        <v>1190230</v>
      </c>
      <c r="H451" s="65">
        <v>634971</v>
      </c>
      <c r="I451" s="65">
        <v>484704</v>
      </c>
      <c r="J451" s="65">
        <v>435410</v>
      </c>
      <c r="K451" s="65">
        <v>482014</v>
      </c>
      <c r="L451" s="65">
        <v>458004</v>
      </c>
      <c r="M451" s="65">
        <v>505908</v>
      </c>
      <c r="N451" s="65">
        <v>623701</v>
      </c>
      <c r="O451" s="65">
        <v>420565</v>
      </c>
      <c r="P451" s="65">
        <v>347781</v>
      </c>
      <c r="Q451" s="65">
        <v>721507</v>
      </c>
      <c r="R451" s="65">
        <v>825439</v>
      </c>
      <c r="S451" s="65">
        <v>618078</v>
      </c>
    </row>
    <row r="452" spans="1:19" ht="14.5" x14ac:dyDescent="0.35">
      <c r="A452" t="str">
        <f t="shared" si="12"/>
        <v>Vorarlberg45</v>
      </c>
      <c r="B452">
        <v>452</v>
      </c>
      <c r="C452" s="64" t="s">
        <v>32</v>
      </c>
      <c r="D452" s="64" t="s">
        <v>85</v>
      </c>
      <c r="E452" s="65">
        <v>394347</v>
      </c>
      <c r="F452" s="65">
        <v>296802</v>
      </c>
      <c r="G452" s="65">
        <v>381502</v>
      </c>
      <c r="H452" s="65">
        <v>289844</v>
      </c>
      <c r="I452" s="65">
        <v>241676</v>
      </c>
      <c r="J452" s="65">
        <v>296410</v>
      </c>
      <c r="K452" s="65">
        <v>329278</v>
      </c>
      <c r="L452" s="65">
        <v>273670</v>
      </c>
      <c r="M452" s="65">
        <v>250974</v>
      </c>
      <c r="N452" s="65">
        <v>257423</v>
      </c>
      <c r="O452" s="65">
        <v>182664</v>
      </c>
      <c r="P452" s="65">
        <v>230854</v>
      </c>
      <c r="Q452" s="65">
        <v>220699</v>
      </c>
      <c r="R452" s="65">
        <v>895654</v>
      </c>
      <c r="S452" s="65">
        <v>245679</v>
      </c>
    </row>
    <row r="453" spans="1:19" ht="14.5" x14ac:dyDescent="0.35">
      <c r="A453" t="str">
        <f t="shared" si="12"/>
        <v>Wien45</v>
      </c>
      <c r="B453">
        <v>453</v>
      </c>
      <c r="C453" s="64" t="s">
        <v>33</v>
      </c>
      <c r="D453" s="64" t="s">
        <v>85</v>
      </c>
      <c r="E453" s="65">
        <v>6367160</v>
      </c>
      <c r="F453" s="65">
        <v>6019994</v>
      </c>
      <c r="G453" s="65">
        <v>7093536</v>
      </c>
      <c r="H453" s="65">
        <v>6134751</v>
      </c>
      <c r="I453" s="65">
        <v>3877347</v>
      </c>
      <c r="J453" s="65">
        <v>4637049</v>
      </c>
      <c r="K453" s="65">
        <v>4502632</v>
      </c>
      <c r="L453" s="65">
        <v>4584753</v>
      </c>
      <c r="M453" s="65">
        <v>4381852</v>
      </c>
      <c r="N453" s="65">
        <v>5334926</v>
      </c>
      <c r="O453" s="65">
        <v>4019120</v>
      </c>
      <c r="P453" s="65">
        <v>4615173</v>
      </c>
      <c r="Q453" s="65">
        <v>5391006</v>
      </c>
      <c r="R453" s="65">
        <v>4688518</v>
      </c>
      <c r="S453" s="65">
        <v>3945731</v>
      </c>
    </row>
    <row r="454" spans="1:19" ht="14.5" x14ac:dyDescent="0.35">
      <c r="A454" t="str">
        <f t="shared" si="12"/>
        <v>Österreich45</v>
      </c>
      <c r="B454">
        <v>454</v>
      </c>
      <c r="C454" s="64" t="s">
        <v>34</v>
      </c>
      <c r="D454" s="64" t="s">
        <v>85</v>
      </c>
      <c r="E454" s="65">
        <v>18038069</v>
      </c>
      <c r="F454" s="65">
        <v>16656797</v>
      </c>
      <c r="G454" s="65">
        <v>18872107</v>
      </c>
      <c r="H454" s="65">
        <v>14805731</v>
      </c>
      <c r="I454" s="65">
        <v>13286853</v>
      </c>
      <c r="J454" s="65">
        <v>14590162</v>
      </c>
      <c r="K454" s="65">
        <v>13185329</v>
      </c>
      <c r="L454" s="65">
        <v>13499323</v>
      </c>
      <c r="M454" s="65">
        <v>12694253</v>
      </c>
      <c r="N454" s="65">
        <v>14957257</v>
      </c>
      <c r="O454" s="65">
        <v>11808138</v>
      </c>
      <c r="P454" s="65">
        <v>13254772</v>
      </c>
      <c r="Q454" s="65">
        <v>14310233</v>
      </c>
      <c r="R454" s="65">
        <v>14496934</v>
      </c>
      <c r="S454" s="65">
        <v>10912070</v>
      </c>
    </row>
    <row r="455" spans="1:19" ht="14.5" x14ac:dyDescent="0.35">
      <c r="A455" t="str">
        <f t="shared" si="12"/>
        <v>Burgenland46</v>
      </c>
      <c r="B455">
        <v>455</v>
      </c>
      <c r="C455" s="64" t="s">
        <v>25</v>
      </c>
      <c r="D455" s="64" t="s">
        <v>86</v>
      </c>
      <c r="E455" s="65">
        <v>251091</v>
      </c>
      <c r="F455" s="65">
        <v>282524</v>
      </c>
      <c r="G455" s="65">
        <v>246735</v>
      </c>
      <c r="H455" s="65">
        <v>208499</v>
      </c>
      <c r="I455" s="65">
        <v>244254</v>
      </c>
      <c r="J455" s="65">
        <v>262253</v>
      </c>
      <c r="K455" s="65">
        <v>303382</v>
      </c>
      <c r="L455" s="65">
        <v>308179</v>
      </c>
      <c r="M455" s="65">
        <v>333933</v>
      </c>
      <c r="N455" s="65">
        <v>393202</v>
      </c>
      <c r="O455" s="65">
        <v>400273</v>
      </c>
      <c r="P455" s="65">
        <v>487277</v>
      </c>
      <c r="Q455" s="65">
        <v>569628</v>
      </c>
      <c r="R455" s="65">
        <v>535580</v>
      </c>
      <c r="S455" s="65">
        <v>667591</v>
      </c>
    </row>
    <row r="456" spans="1:19" ht="14.5" x14ac:dyDescent="0.35">
      <c r="A456" t="str">
        <f t="shared" ref="A456:A519" si="13">C456&amp;D456</f>
        <v>Kärnten46</v>
      </c>
      <c r="B456">
        <v>456</v>
      </c>
      <c r="C456" s="64" t="s">
        <v>26</v>
      </c>
      <c r="D456" s="64" t="s">
        <v>86</v>
      </c>
      <c r="E456" s="65">
        <v>437645</v>
      </c>
      <c r="F456" s="65">
        <v>664663</v>
      </c>
      <c r="G456" s="65">
        <v>751226</v>
      </c>
      <c r="H456" s="65">
        <v>868234</v>
      </c>
      <c r="I456" s="65">
        <v>781134</v>
      </c>
      <c r="J456" s="65">
        <v>880649</v>
      </c>
      <c r="K456" s="65">
        <v>859784</v>
      </c>
      <c r="L456" s="65">
        <v>936275</v>
      </c>
      <c r="M456" s="65">
        <v>983595</v>
      </c>
      <c r="N456" s="65">
        <v>908861</v>
      </c>
      <c r="O456" s="65">
        <v>777888</v>
      </c>
      <c r="P456" s="65">
        <v>927158</v>
      </c>
      <c r="Q456" s="65">
        <v>833573</v>
      </c>
      <c r="R456" s="65">
        <v>728026</v>
      </c>
      <c r="S456" s="65">
        <v>788901</v>
      </c>
    </row>
    <row r="457" spans="1:19" ht="14.5" x14ac:dyDescent="0.35">
      <c r="A457" t="str">
        <f t="shared" si="13"/>
        <v>Niederösterreich46</v>
      </c>
      <c r="B457">
        <v>457</v>
      </c>
      <c r="C457" s="64" t="s">
        <v>27</v>
      </c>
      <c r="D457" s="64" t="s">
        <v>86</v>
      </c>
      <c r="E457" s="65">
        <v>3361010</v>
      </c>
      <c r="F457" s="65">
        <v>3688186</v>
      </c>
      <c r="G457" s="65">
        <v>3309491</v>
      </c>
      <c r="H457" s="65">
        <v>4080237</v>
      </c>
      <c r="I457" s="65">
        <v>4258044</v>
      </c>
      <c r="J457" s="65">
        <v>4449581</v>
      </c>
      <c r="K457" s="65">
        <v>3861658</v>
      </c>
      <c r="L457" s="65">
        <v>4047230</v>
      </c>
      <c r="M457" s="65">
        <v>4102275</v>
      </c>
      <c r="N457" s="65">
        <v>3844677</v>
      </c>
      <c r="O457" s="65">
        <v>3227391</v>
      </c>
      <c r="P457" s="65">
        <v>4133116</v>
      </c>
      <c r="Q457" s="65">
        <v>7660495</v>
      </c>
      <c r="R457" s="65">
        <v>5915165</v>
      </c>
      <c r="S457" s="65">
        <v>5808048</v>
      </c>
    </row>
    <row r="458" spans="1:19" ht="14.5" x14ac:dyDescent="0.35">
      <c r="A458" t="str">
        <f t="shared" si="13"/>
        <v>Oberösterreich46</v>
      </c>
      <c r="B458">
        <v>458</v>
      </c>
      <c r="C458" s="64" t="s">
        <v>28</v>
      </c>
      <c r="D458" s="64" t="s">
        <v>86</v>
      </c>
      <c r="E458" s="65">
        <v>6380628</v>
      </c>
      <c r="F458" s="65">
        <v>5301499</v>
      </c>
      <c r="G458" s="65">
        <v>4168364</v>
      </c>
      <c r="H458" s="65">
        <v>2685512</v>
      </c>
      <c r="I458" s="65">
        <v>2427488</v>
      </c>
      <c r="J458" s="65">
        <v>2298347</v>
      </c>
      <c r="K458" s="65">
        <v>2736878</v>
      </c>
      <c r="L458" s="65">
        <v>2724107</v>
      </c>
      <c r="M458" s="65">
        <v>2635402</v>
      </c>
      <c r="N458" s="65">
        <v>2558825</v>
      </c>
      <c r="O458" s="65">
        <v>3113730</v>
      </c>
      <c r="P458" s="65">
        <v>3567164</v>
      </c>
      <c r="Q458" s="65">
        <v>4333379</v>
      </c>
      <c r="R458" s="65">
        <v>3285873</v>
      </c>
      <c r="S458" s="65">
        <v>3055957</v>
      </c>
    </row>
    <row r="459" spans="1:19" ht="14.5" x14ac:dyDescent="0.35">
      <c r="A459" t="str">
        <f t="shared" si="13"/>
        <v>Salzburg46</v>
      </c>
      <c r="B459">
        <v>459</v>
      </c>
      <c r="C459" s="64" t="s">
        <v>29</v>
      </c>
      <c r="D459" s="64" t="s">
        <v>86</v>
      </c>
      <c r="E459" s="65">
        <v>1554904</v>
      </c>
      <c r="F459" s="65">
        <v>1318640</v>
      </c>
      <c r="G459" s="65">
        <v>1443702</v>
      </c>
      <c r="H459" s="65">
        <v>1403734</v>
      </c>
      <c r="I459" s="65">
        <v>1475492</v>
      </c>
      <c r="J459" s="65">
        <v>1563608</v>
      </c>
      <c r="K459" s="65">
        <v>1591578</v>
      </c>
      <c r="L459" s="65">
        <v>1462776</v>
      </c>
      <c r="M459" s="65">
        <v>2286707</v>
      </c>
      <c r="N459" s="65">
        <v>2036263</v>
      </c>
      <c r="O459" s="65">
        <v>2731149</v>
      </c>
      <c r="P459" s="65">
        <v>3256280</v>
      </c>
      <c r="Q459" s="65">
        <v>4794484</v>
      </c>
      <c r="R459" s="65">
        <v>1629829</v>
      </c>
      <c r="S459" s="65">
        <v>2083930</v>
      </c>
    </row>
    <row r="460" spans="1:19" ht="14.5" x14ac:dyDescent="0.35">
      <c r="A460" t="str">
        <f t="shared" si="13"/>
        <v>Steiermark46</v>
      </c>
      <c r="B460">
        <v>460</v>
      </c>
      <c r="C460" s="64" t="s">
        <v>30</v>
      </c>
      <c r="D460" s="64" t="s">
        <v>86</v>
      </c>
      <c r="E460" s="65">
        <v>1675254</v>
      </c>
      <c r="F460" s="65">
        <v>2380251</v>
      </c>
      <c r="G460" s="65">
        <v>2539477</v>
      </c>
      <c r="H460" s="65">
        <v>2774911</v>
      </c>
      <c r="I460" s="65">
        <v>2320890</v>
      </c>
      <c r="J460" s="65">
        <v>2249610</v>
      </c>
      <c r="K460" s="65">
        <v>2349624</v>
      </c>
      <c r="L460" s="65">
        <v>2608684</v>
      </c>
      <c r="M460" s="65">
        <v>2503564</v>
      </c>
      <c r="N460" s="65">
        <v>2760499</v>
      </c>
      <c r="O460" s="65">
        <v>2551420</v>
      </c>
      <c r="P460" s="65">
        <v>3205687</v>
      </c>
      <c r="Q460" s="65">
        <v>3326668</v>
      </c>
      <c r="R460" s="65">
        <v>2701754</v>
      </c>
      <c r="S460" s="65">
        <v>2873973</v>
      </c>
    </row>
    <row r="461" spans="1:19" ht="14.5" x14ac:dyDescent="0.35">
      <c r="A461" t="str">
        <f t="shared" si="13"/>
        <v>Tirol46</v>
      </c>
      <c r="B461">
        <v>461</v>
      </c>
      <c r="C461" s="64" t="s">
        <v>31</v>
      </c>
      <c r="D461" s="64" t="s">
        <v>86</v>
      </c>
      <c r="E461" s="65">
        <v>663323</v>
      </c>
      <c r="F461" s="65">
        <v>870497</v>
      </c>
      <c r="G461" s="65">
        <v>953546</v>
      </c>
      <c r="H461" s="65">
        <v>1265455</v>
      </c>
      <c r="I461" s="65">
        <v>1208628</v>
      </c>
      <c r="J461" s="65">
        <v>1213825</v>
      </c>
      <c r="K461" s="65">
        <v>1426956</v>
      </c>
      <c r="L461" s="65">
        <v>1376528</v>
      </c>
      <c r="M461" s="65">
        <v>1321536</v>
      </c>
      <c r="N461" s="65">
        <v>1298861</v>
      </c>
      <c r="O461" s="65">
        <v>1236314</v>
      </c>
      <c r="P461" s="65">
        <v>1475011</v>
      </c>
      <c r="Q461" s="65">
        <v>1471986</v>
      </c>
      <c r="R461" s="65">
        <v>958269</v>
      </c>
      <c r="S461" s="65">
        <v>1106487</v>
      </c>
    </row>
    <row r="462" spans="1:19" ht="14.5" x14ac:dyDescent="0.35">
      <c r="A462" t="str">
        <f t="shared" si="13"/>
        <v>Vorarlberg46</v>
      </c>
      <c r="B462">
        <v>462</v>
      </c>
      <c r="C462" s="64" t="s">
        <v>32</v>
      </c>
      <c r="D462" s="64" t="s">
        <v>86</v>
      </c>
      <c r="E462" s="65">
        <v>356654</v>
      </c>
      <c r="F462" s="65">
        <v>580712</v>
      </c>
      <c r="G462" s="65">
        <v>415176</v>
      </c>
      <c r="H462" s="65">
        <v>530183</v>
      </c>
      <c r="I462" s="65">
        <v>519708</v>
      </c>
      <c r="J462" s="65">
        <v>581871</v>
      </c>
      <c r="K462" s="65">
        <v>599896</v>
      </c>
      <c r="L462" s="65">
        <v>624028</v>
      </c>
      <c r="M462" s="65">
        <v>656421</v>
      </c>
      <c r="N462" s="65">
        <v>603639</v>
      </c>
      <c r="O462" s="65">
        <v>580109</v>
      </c>
      <c r="P462" s="65">
        <v>889880</v>
      </c>
      <c r="Q462" s="65">
        <v>979036</v>
      </c>
      <c r="R462" s="65">
        <v>720719</v>
      </c>
      <c r="S462" s="65">
        <v>775334</v>
      </c>
    </row>
    <row r="463" spans="1:19" ht="14.5" x14ac:dyDescent="0.35">
      <c r="A463" t="str">
        <f t="shared" si="13"/>
        <v>Wien46</v>
      </c>
      <c r="B463">
        <v>463</v>
      </c>
      <c r="C463" s="64" t="s">
        <v>33</v>
      </c>
      <c r="D463" s="64" t="s">
        <v>86</v>
      </c>
      <c r="E463" s="65">
        <v>1807455</v>
      </c>
      <c r="F463" s="65">
        <v>1901709</v>
      </c>
      <c r="G463" s="65">
        <v>2269898</v>
      </c>
      <c r="H463" s="65">
        <v>2386524</v>
      </c>
      <c r="I463" s="65">
        <v>2267487</v>
      </c>
      <c r="J463" s="65">
        <v>2516246</v>
      </c>
      <c r="K463" s="65">
        <v>2678962</v>
      </c>
      <c r="L463" s="65">
        <v>2873512</v>
      </c>
      <c r="M463" s="65">
        <v>3236100</v>
      </c>
      <c r="N463" s="65">
        <v>3664274</v>
      </c>
      <c r="O463" s="65">
        <v>3357541</v>
      </c>
      <c r="P463" s="65">
        <v>4108341</v>
      </c>
      <c r="Q463" s="65">
        <v>4325854</v>
      </c>
      <c r="R463" s="65">
        <v>4070779</v>
      </c>
      <c r="S463" s="65">
        <v>4035563</v>
      </c>
    </row>
    <row r="464" spans="1:19" ht="14.5" x14ac:dyDescent="0.35">
      <c r="A464" t="str">
        <f t="shared" si="13"/>
        <v>Österreich46</v>
      </c>
      <c r="B464">
        <v>464</v>
      </c>
      <c r="C464" s="64" t="s">
        <v>34</v>
      </c>
      <c r="D464" s="64" t="s">
        <v>86</v>
      </c>
      <c r="E464" s="65">
        <v>16487964</v>
      </c>
      <c r="F464" s="65">
        <v>16988681</v>
      </c>
      <c r="G464" s="65">
        <v>16097615</v>
      </c>
      <c r="H464" s="65">
        <v>16203289</v>
      </c>
      <c r="I464" s="65">
        <v>15503125</v>
      </c>
      <c r="J464" s="65">
        <v>16015990</v>
      </c>
      <c r="K464" s="65">
        <v>16408718</v>
      </c>
      <c r="L464" s="65">
        <v>16961319</v>
      </c>
      <c r="M464" s="65">
        <v>18059533</v>
      </c>
      <c r="N464" s="65">
        <v>18069101</v>
      </c>
      <c r="O464" s="65">
        <v>17975815</v>
      </c>
      <c r="P464" s="65">
        <v>22049914</v>
      </c>
      <c r="Q464" s="65">
        <v>28295103</v>
      </c>
      <c r="R464" s="65">
        <v>20545994</v>
      </c>
      <c r="S464" s="65">
        <v>21195784</v>
      </c>
    </row>
    <row r="465" spans="1:19" ht="14.5" x14ac:dyDescent="0.35">
      <c r="A465" t="str">
        <f t="shared" si="13"/>
        <v>Burgenland47</v>
      </c>
      <c r="B465">
        <v>465</v>
      </c>
      <c r="C465" s="64" t="s">
        <v>25</v>
      </c>
      <c r="D465" s="64" t="s">
        <v>87</v>
      </c>
      <c r="E465" s="65">
        <v>39077097</v>
      </c>
      <c r="F465" s="65">
        <v>43200194</v>
      </c>
      <c r="G465" s="65">
        <v>49559819</v>
      </c>
      <c r="H465" s="65">
        <v>37209615</v>
      </c>
      <c r="I465" s="65">
        <v>54957249</v>
      </c>
      <c r="J465" s="65">
        <v>45755373</v>
      </c>
      <c r="K465" s="65">
        <v>25300115</v>
      </c>
      <c r="L465" s="65">
        <v>1705949</v>
      </c>
      <c r="M465" s="65">
        <v>1773285</v>
      </c>
      <c r="N465" s="65">
        <v>2260366</v>
      </c>
      <c r="O465" s="65">
        <v>1625328</v>
      </c>
      <c r="P465" s="65">
        <v>3375281</v>
      </c>
      <c r="Q465" s="65">
        <v>3265661</v>
      </c>
      <c r="R465" s="65">
        <v>24000356</v>
      </c>
      <c r="S465" s="65">
        <v>29723996</v>
      </c>
    </row>
    <row r="466" spans="1:19" ht="14.5" x14ac:dyDescent="0.35">
      <c r="A466" t="str">
        <f t="shared" si="13"/>
        <v>Kärnten47</v>
      </c>
      <c r="B466">
        <v>466</v>
      </c>
      <c r="C466" s="64" t="s">
        <v>26</v>
      </c>
      <c r="D466" s="64" t="s">
        <v>87</v>
      </c>
      <c r="E466" s="65">
        <v>32068683</v>
      </c>
      <c r="F466" s="65">
        <v>37622431</v>
      </c>
      <c r="G466" s="65">
        <v>18242890</v>
      </c>
      <c r="H466" s="65">
        <v>11340939</v>
      </c>
      <c r="I466" s="65">
        <v>15923092</v>
      </c>
      <c r="J466" s="65">
        <v>17900195</v>
      </c>
      <c r="K466" s="65">
        <v>10712888</v>
      </c>
      <c r="L466" s="65">
        <v>6556836</v>
      </c>
      <c r="M466" s="65">
        <v>6769704</v>
      </c>
      <c r="N466" s="65">
        <v>7284184</v>
      </c>
      <c r="O466" s="65">
        <v>5884044</v>
      </c>
      <c r="P466" s="65">
        <v>12576030</v>
      </c>
      <c r="Q466" s="65">
        <v>10630560</v>
      </c>
      <c r="R466" s="65">
        <v>7136492</v>
      </c>
      <c r="S466" s="65">
        <v>7844704</v>
      </c>
    </row>
    <row r="467" spans="1:19" ht="14.5" x14ac:dyDescent="0.35">
      <c r="A467" t="str">
        <f t="shared" si="13"/>
        <v>Niederösterreich47</v>
      </c>
      <c r="B467">
        <v>467</v>
      </c>
      <c r="C467" s="64" t="s">
        <v>27</v>
      </c>
      <c r="D467" s="64" t="s">
        <v>87</v>
      </c>
      <c r="E467" s="65">
        <v>157886509</v>
      </c>
      <c r="F467" s="65">
        <v>160116691</v>
      </c>
      <c r="G467" s="65">
        <v>158678127</v>
      </c>
      <c r="H467" s="65">
        <v>130148167</v>
      </c>
      <c r="I467" s="65">
        <v>145424092</v>
      </c>
      <c r="J467" s="65">
        <v>147477688</v>
      </c>
      <c r="K467" s="65">
        <v>126815402</v>
      </c>
      <c r="L467" s="65">
        <v>122570459</v>
      </c>
      <c r="M467" s="65">
        <v>129457340</v>
      </c>
      <c r="N467" s="65">
        <v>96489678</v>
      </c>
      <c r="O467" s="65">
        <v>83324737</v>
      </c>
      <c r="P467" s="65">
        <v>134078049</v>
      </c>
      <c r="Q467" s="65">
        <v>135300024</v>
      </c>
      <c r="R467" s="65">
        <v>65619602</v>
      </c>
      <c r="S467" s="65">
        <v>110861774</v>
      </c>
    </row>
    <row r="468" spans="1:19" ht="14.5" x14ac:dyDescent="0.35">
      <c r="A468" t="str">
        <f t="shared" si="13"/>
        <v>Oberösterreich47</v>
      </c>
      <c r="B468">
        <v>468</v>
      </c>
      <c r="C468" s="64" t="s">
        <v>28</v>
      </c>
      <c r="D468" s="64" t="s">
        <v>87</v>
      </c>
      <c r="E468" s="65">
        <v>112222560</v>
      </c>
      <c r="F468" s="65">
        <v>156850640</v>
      </c>
      <c r="G468" s="65">
        <v>128919495</v>
      </c>
      <c r="H468" s="65">
        <v>131124831</v>
      </c>
      <c r="I468" s="65">
        <v>152300096</v>
      </c>
      <c r="J468" s="65">
        <v>179764544</v>
      </c>
      <c r="K468" s="65">
        <v>189084094</v>
      </c>
      <c r="L468" s="65">
        <v>154788948</v>
      </c>
      <c r="M468" s="65">
        <v>145565475</v>
      </c>
      <c r="N468" s="65">
        <v>137950051</v>
      </c>
      <c r="O468" s="65">
        <v>115144149</v>
      </c>
      <c r="P468" s="65">
        <v>195336093</v>
      </c>
      <c r="Q468" s="65">
        <v>240274626</v>
      </c>
      <c r="R468" s="65">
        <v>152313586</v>
      </c>
      <c r="S468" s="65">
        <v>184568839</v>
      </c>
    </row>
    <row r="469" spans="1:19" ht="14.5" x14ac:dyDescent="0.35">
      <c r="A469" t="str">
        <f t="shared" si="13"/>
        <v>Salzburg47</v>
      </c>
      <c r="B469">
        <v>469</v>
      </c>
      <c r="C469" s="64" t="s">
        <v>29</v>
      </c>
      <c r="D469" s="64" t="s">
        <v>87</v>
      </c>
      <c r="E469" s="65">
        <v>1036716</v>
      </c>
      <c r="F469" s="65">
        <v>1676139</v>
      </c>
      <c r="G469" s="65">
        <v>1262961</v>
      </c>
      <c r="H469" s="65">
        <v>786154</v>
      </c>
      <c r="I469" s="65">
        <v>1194533</v>
      </c>
      <c r="J469" s="65">
        <v>1267590</v>
      </c>
      <c r="K469" s="65">
        <v>4460349</v>
      </c>
      <c r="L469" s="65">
        <v>4996786</v>
      </c>
      <c r="M469" s="65">
        <v>5530180</v>
      </c>
      <c r="N469" s="65">
        <v>5111625</v>
      </c>
      <c r="O469" s="65">
        <v>5253269</v>
      </c>
      <c r="P469" s="65">
        <v>10850506</v>
      </c>
      <c r="Q469" s="65">
        <v>11685156</v>
      </c>
      <c r="R469" s="65">
        <v>8078692</v>
      </c>
      <c r="S469" s="65">
        <v>8042939</v>
      </c>
    </row>
    <row r="470" spans="1:19" ht="14.5" x14ac:dyDescent="0.35">
      <c r="A470" t="str">
        <f t="shared" si="13"/>
        <v>Steiermark47</v>
      </c>
      <c r="B470">
        <v>470</v>
      </c>
      <c r="C470" s="64" t="s">
        <v>30</v>
      </c>
      <c r="D470" s="64" t="s">
        <v>87</v>
      </c>
      <c r="E470" s="65">
        <v>176192444</v>
      </c>
      <c r="F470" s="65">
        <v>174737504</v>
      </c>
      <c r="G470" s="65">
        <v>189316093</v>
      </c>
      <c r="H470" s="65">
        <v>177363371</v>
      </c>
      <c r="I470" s="65">
        <v>181813772</v>
      </c>
      <c r="J470" s="65">
        <v>248209559</v>
      </c>
      <c r="K470" s="65">
        <v>226818001</v>
      </c>
      <c r="L470" s="65">
        <v>263823464</v>
      </c>
      <c r="M470" s="65">
        <v>293094354</v>
      </c>
      <c r="N470" s="65">
        <v>258014208</v>
      </c>
      <c r="O470" s="65">
        <v>177019716</v>
      </c>
      <c r="P470" s="65">
        <v>224720868</v>
      </c>
      <c r="Q470" s="65">
        <v>285775348</v>
      </c>
      <c r="R470" s="65">
        <v>161307115</v>
      </c>
      <c r="S470" s="65">
        <v>221433059</v>
      </c>
    </row>
    <row r="471" spans="1:19" ht="14.5" x14ac:dyDescent="0.35">
      <c r="A471" t="str">
        <f t="shared" si="13"/>
        <v>Tirol47</v>
      </c>
      <c r="B471">
        <v>471</v>
      </c>
      <c r="C471" s="64" t="s">
        <v>31</v>
      </c>
      <c r="D471" s="64" t="s">
        <v>87</v>
      </c>
      <c r="E471" s="65">
        <v>32394202</v>
      </c>
      <c r="F471" s="65">
        <v>29021685</v>
      </c>
      <c r="G471" s="65">
        <v>36481629</v>
      </c>
      <c r="H471" s="65">
        <v>37140375</v>
      </c>
      <c r="I471" s="65">
        <v>33242902</v>
      </c>
      <c r="J471" s="65">
        <v>33198314</v>
      </c>
      <c r="K471" s="65">
        <v>31195275</v>
      </c>
      <c r="L471" s="65">
        <v>31776797</v>
      </c>
      <c r="M471" s="65">
        <v>30695105</v>
      </c>
      <c r="N471" s="65">
        <v>28427927</v>
      </c>
      <c r="O471" s="65">
        <v>25242988</v>
      </c>
      <c r="P471" s="65">
        <v>28497261</v>
      </c>
      <c r="Q471" s="65">
        <v>42376773</v>
      </c>
      <c r="R471" s="65">
        <v>32855016</v>
      </c>
      <c r="S471" s="65">
        <v>35546758</v>
      </c>
    </row>
    <row r="472" spans="1:19" ht="14.5" x14ac:dyDescent="0.35">
      <c r="A472" t="str">
        <f t="shared" si="13"/>
        <v>Vorarlberg47</v>
      </c>
      <c r="B472">
        <v>472</v>
      </c>
      <c r="C472" s="64" t="s">
        <v>32</v>
      </c>
      <c r="D472" s="64" t="s">
        <v>87</v>
      </c>
      <c r="E472" s="65">
        <v>9563976</v>
      </c>
      <c r="F472" s="65">
        <v>11026078</v>
      </c>
      <c r="G472" s="65">
        <v>7879222</v>
      </c>
      <c r="H472" s="65">
        <v>7325503</v>
      </c>
      <c r="I472" s="65">
        <v>7872312</v>
      </c>
      <c r="J472" s="65">
        <v>8691585</v>
      </c>
      <c r="K472" s="65">
        <v>10203059</v>
      </c>
      <c r="L472" s="65">
        <v>10615965</v>
      </c>
      <c r="M472" s="65">
        <v>11602312</v>
      </c>
      <c r="N472" s="65">
        <v>10424040</v>
      </c>
      <c r="O472" s="65">
        <v>12065022</v>
      </c>
      <c r="P472" s="65">
        <v>16085941</v>
      </c>
      <c r="Q472" s="65">
        <v>23244900</v>
      </c>
      <c r="R472" s="65">
        <v>16384505</v>
      </c>
      <c r="S472" s="65">
        <v>18432748</v>
      </c>
    </row>
    <row r="473" spans="1:19" ht="14.5" x14ac:dyDescent="0.35">
      <c r="A473" t="str">
        <f t="shared" si="13"/>
        <v>Wien47</v>
      </c>
      <c r="B473">
        <v>473</v>
      </c>
      <c r="C473" s="64" t="s">
        <v>33</v>
      </c>
      <c r="D473" s="64" t="s">
        <v>87</v>
      </c>
      <c r="E473" s="65">
        <v>44735600</v>
      </c>
      <c r="F473" s="65">
        <v>50329597</v>
      </c>
      <c r="G473" s="65">
        <v>51185939</v>
      </c>
      <c r="H473" s="65">
        <v>55912115</v>
      </c>
      <c r="I473" s="65">
        <v>41137194</v>
      </c>
      <c r="J473" s="65">
        <v>64143057</v>
      </c>
      <c r="K473" s="65">
        <v>66529303</v>
      </c>
      <c r="L473" s="65">
        <v>65556659</v>
      </c>
      <c r="M473" s="65">
        <v>77717688</v>
      </c>
      <c r="N473" s="65">
        <v>76595438</v>
      </c>
      <c r="O473" s="65">
        <v>64422839</v>
      </c>
      <c r="P473" s="65">
        <v>119764200</v>
      </c>
      <c r="Q473" s="65">
        <v>119182302</v>
      </c>
      <c r="R473" s="65">
        <v>79988032</v>
      </c>
      <c r="S473" s="65">
        <v>94531104</v>
      </c>
    </row>
    <row r="474" spans="1:19" ht="14.5" x14ac:dyDescent="0.35">
      <c r="A474" t="str">
        <f t="shared" si="13"/>
        <v>Österreich47</v>
      </c>
      <c r="B474">
        <v>474</v>
      </c>
      <c r="C474" s="64" t="s">
        <v>34</v>
      </c>
      <c r="D474" s="64" t="s">
        <v>87</v>
      </c>
      <c r="E474" s="65">
        <v>605177787</v>
      </c>
      <c r="F474" s="65">
        <v>664580959</v>
      </c>
      <c r="G474" s="65">
        <v>641526175</v>
      </c>
      <c r="H474" s="65">
        <v>588351070</v>
      </c>
      <c r="I474" s="65">
        <v>633865242</v>
      </c>
      <c r="J474" s="65">
        <v>746407905</v>
      </c>
      <c r="K474" s="65">
        <v>691118486</v>
      </c>
      <c r="L474" s="65">
        <v>662391863</v>
      </c>
      <c r="M474" s="65">
        <v>702205443</v>
      </c>
      <c r="N474" s="65">
        <v>622557517</v>
      </c>
      <c r="O474" s="65">
        <v>489982092</v>
      </c>
      <c r="P474" s="65">
        <v>745284229</v>
      </c>
      <c r="Q474" s="65">
        <v>871735350</v>
      </c>
      <c r="R474" s="65">
        <v>547683396</v>
      </c>
      <c r="S474" s="65">
        <v>710985921</v>
      </c>
    </row>
    <row r="475" spans="1:19" ht="14.5" x14ac:dyDescent="0.35">
      <c r="A475" t="str">
        <f t="shared" si="13"/>
        <v>Burgenland48</v>
      </c>
      <c r="B475">
        <v>475</v>
      </c>
      <c r="C475" s="64" t="s">
        <v>25</v>
      </c>
      <c r="D475" s="64" t="s">
        <v>88</v>
      </c>
      <c r="E475" s="65">
        <v>47083027</v>
      </c>
      <c r="F475" s="65">
        <v>47876641</v>
      </c>
      <c r="G475" s="65">
        <v>69350402</v>
      </c>
      <c r="H475" s="65">
        <v>61055318</v>
      </c>
      <c r="I475" s="65">
        <v>52647088</v>
      </c>
      <c r="J475" s="65">
        <v>55037387</v>
      </c>
      <c r="K475" s="65">
        <v>57776273</v>
      </c>
      <c r="L475" s="65">
        <v>71827526</v>
      </c>
      <c r="M475" s="65">
        <v>73135530</v>
      </c>
      <c r="N475" s="65">
        <v>70647192</v>
      </c>
      <c r="O475" s="65">
        <v>55711506</v>
      </c>
      <c r="P475" s="65">
        <v>57614894</v>
      </c>
      <c r="Q475" s="65">
        <v>67687875</v>
      </c>
      <c r="R475" s="65">
        <v>65352168</v>
      </c>
      <c r="S475" s="65">
        <v>49304243</v>
      </c>
    </row>
    <row r="476" spans="1:19" ht="14.5" x14ac:dyDescent="0.35">
      <c r="A476" t="str">
        <f t="shared" si="13"/>
        <v>Kärnten48</v>
      </c>
      <c r="B476">
        <v>476</v>
      </c>
      <c r="C476" s="64" t="s">
        <v>26</v>
      </c>
      <c r="D476" s="64" t="s">
        <v>88</v>
      </c>
      <c r="E476" s="65">
        <v>122300239</v>
      </c>
      <c r="F476" s="65">
        <v>134221369</v>
      </c>
      <c r="G476" s="65">
        <v>140463092</v>
      </c>
      <c r="H476" s="65">
        <v>150715348</v>
      </c>
      <c r="I476" s="65">
        <v>154531391</v>
      </c>
      <c r="J476" s="65">
        <v>151412968</v>
      </c>
      <c r="K476" s="65">
        <v>150729183</v>
      </c>
      <c r="L476" s="65">
        <v>156744496</v>
      </c>
      <c r="M476" s="65">
        <v>158890565</v>
      </c>
      <c r="N476" s="65">
        <v>164645206</v>
      </c>
      <c r="O476" s="65">
        <v>137066021</v>
      </c>
      <c r="P476" s="65">
        <v>161763870</v>
      </c>
      <c r="Q476" s="65">
        <v>181721865</v>
      </c>
      <c r="R476" s="65">
        <v>143261712</v>
      </c>
      <c r="S476" s="65">
        <v>140790529</v>
      </c>
    </row>
    <row r="477" spans="1:19" ht="14.5" x14ac:dyDescent="0.35">
      <c r="A477" t="str">
        <f t="shared" si="13"/>
        <v>Niederösterreich48</v>
      </c>
      <c r="B477">
        <v>477</v>
      </c>
      <c r="C477" s="64" t="s">
        <v>27</v>
      </c>
      <c r="D477" s="64" t="s">
        <v>88</v>
      </c>
      <c r="E477" s="65">
        <v>412543169</v>
      </c>
      <c r="F477" s="65">
        <v>444444958</v>
      </c>
      <c r="G477" s="65">
        <v>434639068</v>
      </c>
      <c r="H477" s="65">
        <v>446999926</v>
      </c>
      <c r="I477" s="65">
        <v>461310945</v>
      </c>
      <c r="J477" s="65">
        <v>411013653</v>
      </c>
      <c r="K477" s="65">
        <v>411990541</v>
      </c>
      <c r="L477" s="65">
        <v>428798471</v>
      </c>
      <c r="M477" s="65">
        <v>474955074</v>
      </c>
      <c r="N477" s="65">
        <v>470955010</v>
      </c>
      <c r="O477" s="65">
        <v>410343974</v>
      </c>
      <c r="P477" s="65">
        <v>424861307</v>
      </c>
      <c r="Q477" s="65">
        <v>558188882</v>
      </c>
      <c r="R477" s="65">
        <v>488798352</v>
      </c>
      <c r="S477" s="65">
        <v>525362216</v>
      </c>
    </row>
    <row r="478" spans="1:19" ht="14.5" x14ac:dyDescent="0.35">
      <c r="A478" t="str">
        <f t="shared" si="13"/>
        <v>Oberösterreich48</v>
      </c>
      <c r="B478">
        <v>478</v>
      </c>
      <c r="C478" s="64" t="s">
        <v>28</v>
      </c>
      <c r="D478" s="64" t="s">
        <v>88</v>
      </c>
      <c r="E478" s="65">
        <v>319048554</v>
      </c>
      <c r="F478" s="65">
        <v>332410061</v>
      </c>
      <c r="G478" s="65">
        <v>304959796</v>
      </c>
      <c r="H478" s="65">
        <v>292136942</v>
      </c>
      <c r="I478" s="65">
        <v>291521144</v>
      </c>
      <c r="J478" s="65">
        <v>296016012</v>
      </c>
      <c r="K478" s="65">
        <v>293156974</v>
      </c>
      <c r="L478" s="65">
        <v>296012421</v>
      </c>
      <c r="M478" s="65">
        <v>298475549</v>
      </c>
      <c r="N478" s="65">
        <v>300783833</v>
      </c>
      <c r="O478" s="65">
        <v>314029028</v>
      </c>
      <c r="P478" s="65">
        <v>341289765</v>
      </c>
      <c r="Q478" s="65">
        <v>424839756</v>
      </c>
      <c r="R478" s="65">
        <v>411937493</v>
      </c>
      <c r="S478" s="65">
        <v>394621828</v>
      </c>
    </row>
    <row r="479" spans="1:19" ht="14.5" x14ac:dyDescent="0.35">
      <c r="A479" t="str">
        <f t="shared" si="13"/>
        <v>Salzburg48</v>
      </c>
      <c r="B479">
        <v>479</v>
      </c>
      <c r="C479" s="64" t="s">
        <v>29</v>
      </c>
      <c r="D479" s="64" t="s">
        <v>88</v>
      </c>
      <c r="E479" s="65">
        <v>180001291</v>
      </c>
      <c r="F479" s="65">
        <v>197297300</v>
      </c>
      <c r="G479" s="65">
        <v>197665978</v>
      </c>
      <c r="H479" s="65">
        <v>182992020</v>
      </c>
      <c r="I479" s="65">
        <v>188139642</v>
      </c>
      <c r="J479" s="65">
        <v>179070606</v>
      </c>
      <c r="K479" s="65">
        <v>155734506</v>
      </c>
      <c r="L479" s="65">
        <v>153332946</v>
      </c>
      <c r="M479" s="65">
        <v>145786478</v>
      </c>
      <c r="N479" s="65">
        <v>130758487</v>
      </c>
      <c r="O479" s="65">
        <v>156740909</v>
      </c>
      <c r="P479" s="65">
        <v>183643374</v>
      </c>
      <c r="Q479" s="65">
        <v>187255696</v>
      </c>
      <c r="R479" s="65">
        <v>186806415</v>
      </c>
      <c r="S479" s="65">
        <v>179258590</v>
      </c>
    </row>
    <row r="480" spans="1:19" ht="14.5" x14ac:dyDescent="0.35">
      <c r="A480" t="str">
        <f t="shared" si="13"/>
        <v>Steiermark48</v>
      </c>
      <c r="B480">
        <v>480</v>
      </c>
      <c r="C480" s="64" t="s">
        <v>30</v>
      </c>
      <c r="D480" s="64" t="s">
        <v>88</v>
      </c>
      <c r="E480" s="65">
        <v>171104025</v>
      </c>
      <c r="F480" s="65">
        <v>204766904</v>
      </c>
      <c r="G480" s="65">
        <v>199364087</v>
      </c>
      <c r="H480" s="65">
        <v>189727044</v>
      </c>
      <c r="I480" s="65">
        <v>187125671</v>
      </c>
      <c r="J480" s="65">
        <v>178062201</v>
      </c>
      <c r="K480" s="65">
        <v>172669847</v>
      </c>
      <c r="L480" s="65">
        <v>179372008</v>
      </c>
      <c r="M480" s="65">
        <v>180544149</v>
      </c>
      <c r="N480" s="65">
        <v>198828906</v>
      </c>
      <c r="O480" s="65">
        <v>187912362</v>
      </c>
      <c r="P480" s="65">
        <v>197616838</v>
      </c>
      <c r="Q480" s="65">
        <v>246943073</v>
      </c>
      <c r="R480" s="65">
        <v>225687681</v>
      </c>
      <c r="S480" s="65">
        <v>226898909</v>
      </c>
    </row>
    <row r="481" spans="1:19" ht="14.5" x14ac:dyDescent="0.35">
      <c r="A481" t="str">
        <f t="shared" si="13"/>
        <v>Tirol48</v>
      </c>
      <c r="B481">
        <v>481</v>
      </c>
      <c r="C481" s="64" t="s">
        <v>31</v>
      </c>
      <c r="D481" s="64" t="s">
        <v>88</v>
      </c>
      <c r="E481" s="65">
        <v>104973991</v>
      </c>
      <c r="F481" s="65">
        <v>114219357</v>
      </c>
      <c r="G481" s="65">
        <v>116128464</v>
      </c>
      <c r="H481" s="65">
        <v>113296602</v>
      </c>
      <c r="I481" s="65">
        <v>119877937</v>
      </c>
      <c r="J481" s="65">
        <v>110525042</v>
      </c>
      <c r="K481" s="65">
        <v>111320003</v>
      </c>
      <c r="L481" s="65">
        <v>115529815</v>
      </c>
      <c r="M481" s="65">
        <v>122035736</v>
      </c>
      <c r="N481" s="65">
        <v>128107431</v>
      </c>
      <c r="O481" s="65">
        <v>124582306</v>
      </c>
      <c r="P481" s="65">
        <v>122161466</v>
      </c>
      <c r="Q481" s="65">
        <v>163795033</v>
      </c>
      <c r="R481" s="65">
        <v>159120990</v>
      </c>
      <c r="S481" s="65">
        <v>139509296</v>
      </c>
    </row>
    <row r="482" spans="1:19" ht="14.5" x14ac:dyDescent="0.35">
      <c r="A482" t="str">
        <f t="shared" si="13"/>
        <v>Vorarlberg48</v>
      </c>
      <c r="B482">
        <v>482</v>
      </c>
      <c r="C482" s="64" t="s">
        <v>32</v>
      </c>
      <c r="D482" s="64" t="s">
        <v>88</v>
      </c>
      <c r="E482" s="65">
        <v>120021583</v>
      </c>
      <c r="F482" s="65">
        <v>132398612</v>
      </c>
      <c r="G482" s="65">
        <v>134961345</v>
      </c>
      <c r="H482" s="65">
        <v>140881516</v>
      </c>
      <c r="I482" s="65">
        <v>149965481</v>
      </c>
      <c r="J482" s="65">
        <v>152557079</v>
      </c>
      <c r="K482" s="65">
        <v>158572457</v>
      </c>
      <c r="L482" s="65">
        <v>168510887</v>
      </c>
      <c r="M482" s="65">
        <v>175355745</v>
      </c>
      <c r="N482" s="65">
        <v>171955496</v>
      </c>
      <c r="O482" s="65">
        <v>175217633</v>
      </c>
      <c r="P482" s="65">
        <v>197911220</v>
      </c>
      <c r="Q482" s="65">
        <v>249907870</v>
      </c>
      <c r="R482" s="65">
        <v>196066478</v>
      </c>
      <c r="S482" s="65">
        <v>192128880</v>
      </c>
    </row>
    <row r="483" spans="1:19" ht="14.5" x14ac:dyDescent="0.35">
      <c r="A483" t="str">
        <f t="shared" si="13"/>
        <v>Wien48</v>
      </c>
      <c r="B483">
        <v>483</v>
      </c>
      <c r="C483" s="64" t="s">
        <v>33</v>
      </c>
      <c r="D483" s="64" t="s">
        <v>88</v>
      </c>
      <c r="E483" s="65">
        <v>395197458</v>
      </c>
      <c r="F483" s="65">
        <v>406612372</v>
      </c>
      <c r="G483" s="65">
        <v>348741785</v>
      </c>
      <c r="H483" s="65">
        <v>345531512</v>
      </c>
      <c r="I483" s="65">
        <v>307871101</v>
      </c>
      <c r="J483" s="65">
        <v>355363085</v>
      </c>
      <c r="K483" s="65">
        <v>378476305</v>
      </c>
      <c r="L483" s="65">
        <v>421450603</v>
      </c>
      <c r="M483" s="65">
        <v>423355302</v>
      </c>
      <c r="N483" s="65">
        <v>419750510</v>
      </c>
      <c r="O483" s="65">
        <v>383316490</v>
      </c>
      <c r="P483" s="65">
        <v>424104489</v>
      </c>
      <c r="Q483" s="65">
        <v>537130372</v>
      </c>
      <c r="R483" s="65">
        <v>513378041</v>
      </c>
      <c r="S483" s="65">
        <v>437867503</v>
      </c>
    </row>
    <row r="484" spans="1:19" ht="14.5" x14ac:dyDescent="0.35">
      <c r="A484" t="str">
        <f t="shared" si="13"/>
        <v>Österreich48</v>
      </c>
      <c r="B484">
        <v>484</v>
      </c>
      <c r="C484" s="64" t="s">
        <v>34</v>
      </c>
      <c r="D484" s="64" t="s">
        <v>88</v>
      </c>
      <c r="E484" s="65">
        <v>1872273337</v>
      </c>
      <c r="F484" s="65">
        <v>2014247574</v>
      </c>
      <c r="G484" s="65">
        <v>1946274017</v>
      </c>
      <c r="H484" s="65">
        <v>1923336228</v>
      </c>
      <c r="I484" s="65">
        <v>1912990400</v>
      </c>
      <c r="J484" s="65">
        <v>1889058033</v>
      </c>
      <c r="K484" s="65">
        <v>1890426089</v>
      </c>
      <c r="L484" s="65">
        <v>1991579173</v>
      </c>
      <c r="M484" s="65">
        <v>2052534128</v>
      </c>
      <c r="N484" s="65">
        <v>2056432071</v>
      </c>
      <c r="O484" s="65">
        <v>1944920229</v>
      </c>
      <c r="P484" s="65">
        <v>2110967223</v>
      </c>
      <c r="Q484" s="65">
        <v>2617470422</v>
      </c>
      <c r="R484" s="65">
        <v>2390409330</v>
      </c>
      <c r="S484" s="65">
        <v>2285741994</v>
      </c>
    </row>
    <row r="485" spans="1:19" ht="14.5" x14ac:dyDescent="0.35">
      <c r="A485" t="str">
        <f t="shared" si="13"/>
        <v>Burgenland49</v>
      </c>
      <c r="B485">
        <v>485</v>
      </c>
      <c r="C485" s="64" t="s">
        <v>25</v>
      </c>
      <c r="D485" s="64" t="s">
        <v>89</v>
      </c>
      <c r="E485" s="65">
        <v>53738203</v>
      </c>
      <c r="F485" s="65">
        <v>50979910</v>
      </c>
      <c r="G485" s="65">
        <v>55236119</v>
      </c>
      <c r="H485" s="65">
        <v>51536221</v>
      </c>
      <c r="I485" s="65">
        <v>70124714</v>
      </c>
      <c r="J485" s="65">
        <v>68406172</v>
      </c>
      <c r="K485" s="65">
        <v>55690223</v>
      </c>
      <c r="L485" s="65">
        <v>59963699</v>
      </c>
      <c r="M485" s="65">
        <v>56674169</v>
      </c>
      <c r="N485" s="65">
        <v>52538392</v>
      </c>
      <c r="O485" s="65">
        <v>28510644</v>
      </c>
      <c r="P485" s="65">
        <v>19092061</v>
      </c>
      <c r="Q485" s="65">
        <v>16615409</v>
      </c>
      <c r="R485" s="65">
        <v>24949104</v>
      </c>
      <c r="S485" s="65">
        <v>18744272</v>
      </c>
    </row>
    <row r="486" spans="1:19" ht="14.5" x14ac:dyDescent="0.35">
      <c r="A486" t="str">
        <f t="shared" si="13"/>
        <v>Kärnten49</v>
      </c>
      <c r="B486">
        <v>486</v>
      </c>
      <c r="C486" s="64" t="s">
        <v>26</v>
      </c>
      <c r="D486" s="64" t="s">
        <v>89</v>
      </c>
      <c r="E486" s="65">
        <v>21978728</v>
      </c>
      <c r="F486" s="65">
        <v>24839698</v>
      </c>
      <c r="G486" s="65">
        <v>27360662</v>
      </c>
      <c r="H486" s="65">
        <v>27363082</v>
      </c>
      <c r="I486" s="65">
        <v>25180995</v>
      </c>
      <c r="J486" s="65">
        <v>24815459</v>
      </c>
      <c r="K486" s="65">
        <v>25887585</v>
      </c>
      <c r="L486" s="65">
        <v>25015399</v>
      </c>
      <c r="M486" s="65">
        <v>27251887</v>
      </c>
      <c r="N486" s="65">
        <v>29151230</v>
      </c>
      <c r="O486" s="65">
        <v>24617224</v>
      </c>
      <c r="P486" s="65">
        <v>25555186</v>
      </c>
      <c r="Q486" s="65">
        <v>24285745</v>
      </c>
      <c r="R486" s="65">
        <v>27065003</v>
      </c>
      <c r="S486" s="65">
        <v>29226164</v>
      </c>
    </row>
    <row r="487" spans="1:19" ht="14.5" x14ac:dyDescent="0.35">
      <c r="A487" t="str">
        <f t="shared" si="13"/>
        <v>Niederösterreich49</v>
      </c>
      <c r="B487">
        <v>487</v>
      </c>
      <c r="C487" s="64" t="s">
        <v>27</v>
      </c>
      <c r="D487" s="64" t="s">
        <v>89</v>
      </c>
      <c r="E487" s="65">
        <v>111856705</v>
      </c>
      <c r="F487" s="65">
        <v>114261649</v>
      </c>
      <c r="G487" s="65">
        <v>112084393</v>
      </c>
      <c r="H487" s="65">
        <v>115967011</v>
      </c>
      <c r="I487" s="65">
        <v>117921192</v>
      </c>
      <c r="J487" s="65">
        <v>110615067</v>
      </c>
      <c r="K487" s="65">
        <v>122020829</v>
      </c>
      <c r="L487" s="65">
        <v>117829091</v>
      </c>
      <c r="M487" s="65">
        <v>116429244</v>
      </c>
      <c r="N487" s="65">
        <v>128273331</v>
      </c>
      <c r="O487" s="65">
        <v>100047279</v>
      </c>
      <c r="P487" s="65">
        <v>100789964</v>
      </c>
      <c r="Q487" s="65">
        <v>107876180</v>
      </c>
      <c r="R487" s="65">
        <v>118810748</v>
      </c>
      <c r="S487" s="65">
        <v>120123691</v>
      </c>
    </row>
    <row r="488" spans="1:19" ht="14.5" x14ac:dyDescent="0.35">
      <c r="A488" t="str">
        <f t="shared" si="13"/>
        <v>Oberösterreich49</v>
      </c>
      <c r="B488">
        <v>488</v>
      </c>
      <c r="C488" s="64" t="s">
        <v>28</v>
      </c>
      <c r="D488" s="64" t="s">
        <v>89</v>
      </c>
      <c r="E488" s="65">
        <v>76019701</v>
      </c>
      <c r="F488" s="65">
        <v>84571446</v>
      </c>
      <c r="G488" s="65">
        <v>87243513</v>
      </c>
      <c r="H488" s="65">
        <v>87253148</v>
      </c>
      <c r="I488" s="65">
        <v>83421733</v>
      </c>
      <c r="J488" s="65">
        <v>78393464</v>
      </c>
      <c r="K488" s="65">
        <v>93968015</v>
      </c>
      <c r="L488" s="65">
        <v>90569234</v>
      </c>
      <c r="M488" s="65">
        <v>96507895</v>
      </c>
      <c r="N488" s="65">
        <v>96607374</v>
      </c>
      <c r="O488" s="65">
        <v>92514452</v>
      </c>
      <c r="P488" s="65">
        <v>93172262</v>
      </c>
      <c r="Q488" s="65">
        <v>97246234</v>
      </c>
      <c r="R488" s="65">
        <v>102333671</v>
      </c>
      <c r="S488" s="65">
        <v>109266174</v>
      </c>
    </row>
    <row r="489" spans="1:19" ht="14.5" x14ac:dyDescent="0.35">
      <c r="A489" t="str">
        <f t="shared" si="13"/>
        <v>Salzburg49</v>
      </c>
      <c r="B489">
        <v>489</v>
      </c>
      <c r="C489" s="64" t="s">
        <v>29</v>
      </c>
      <c r="D489" s="64" t="s">
        <v>89</v>
      </c>
      <c r="E489" s="65">
        <v>170068824</v>
      </c>
      <c r="F489" s="65">
        <v>143754605</v>
      </c>
      <c r="G489" s="65">
        <v>132987857</v>
      </c>
      <c r="H489" s="65">
        <v>124256596</v>
      </c>
      <c r="I489" s="65">
        <v>129106908</v>
      </c>
      <c r="J489" s="65">
        <v>114722091</v>
      </c>
      <c r="K489" s="65">
        <v>106742653</v>
      </c>
      <c r="L489" s="65">
        <v>126009271</v>
      </c>
      <c r="M489" s="65">
        <v>118040184</v>
      </c>
      <c r="N489" s="65">
        <v>132309678</v>
      </c>
      <c r="O489" s="65">
        <v>120560972</v>
      </c>
      <c r="P489" s="65">
        <v>120343747</v>
      </c>
      <c r="Q489" s="65">
        <v>122364102</v>
      </c>
      <c r="R489" s="65">
        <v>107505940</v>
      </c>
      <c r="S489" s="65">
        <v>102876689</v>
      </c>
    </row>
    <row r="490" spans="1:19" ht="14.5" x14ac:dyDescent="0.35">
      <c r="A490" t="str">
        <f t="shared" si="13"/>
        <v>Steiermark49</v>
      </c>
      <c r="B490">
        <v>490</v>
      </c>
      <c r="C490" s="64" t="s">
        <v>30</v>
      </c>
      <c r="D490" s="64" t="s">
        <v>89</v>
      </c>
      <c r="E490" s="65">
        <v>52900304</v>
      </c>
      <c r="F490" s="65">
        <v>55718798</v>
      </c>
      <c r="G490" s="65">
        <v>61252078</v>
      </c>
      <c r="H490" s="65">
        <v>58070018</v>
      </c>
      <c r="I490" s="65">
        <v>52791882</v>
      </c>
      <c r="J490" s="65">
        <v>51721211</v>
      </c>
      <c r="K490" s="65">
        <v>59738332</v>
      </c>
      <c r="L490" s="65">
        <v>60577198</v>
      </c>
      <c r="M490" s="65">
        <v>58983909</v>
      </c>
      <c r="N490" s="65">
        <v>59052863</v>
      </c>
      <c r="O490" s="65">
        <v>54516419</v>
      </c>
      <c r="P490" s="65">
        <v>58651393</v>
      </c>
      <c r="Q490" s="65">
        <v>64886105</v>
      </c>
      <c r="R490" s="65">
        <v>70790752</v>
      </c>
      <c r="S490" s="65">
        <v>74310133</v>
      </c>
    </row>
    <row r="491" spans="1:19" ht="14.5" x14ac:dyDescent="0.35">
      <c r="A491" t="str">
        <f t="shared" si="13"/>
        <v>Tirol49</v>
      </c>
      <c r="B491">
        <v>491</v>
      </c>
      <c r="C491" s="64" t="s">
        <v>31</v>
      </c>
      <c r="D491" s="64" t="s">
        <v>89</v>
      </c>
      <c r="E491" s="65">
        <v>40756703</v>
      </c>
      <c r="F491" s="65">
        <v>46112374</v>
      </c>
      <c r="G491" s="65">
        <v>50164955</v>
      </c>
      <c r="H491" s="65">
        <v>51085299</v>
      </c>
      <c r="I491" s="65">
        <v>52449226</v>
      </c>
      <c r="J491" s="65">
        <v>53351592</v>
      </c>
      <c r="K491" s="65">
        <v>77640675</v>
      </c>
      <c r="L491" s="65">
        <v>86697145</v>
      </c>
      <c r="M491" s="65">
        <v>82188020</v>
      </c>
      <c r="N491" s="65">
        <v>72089132</v>
      </c>
      <c r="O491" s="65">
        <v>65769125</v>
      </c>
      <c r="P491" s="65">
        <v>63822122</v>
      </c>
      <c r="Q491" s="65">
        <v>66134843</v>
      </c>
      <c r="R491" s="65">
        <v>81917407</v>
      </c>
      <c r="S491" s="65">
        <v>67243236</v>
      </c>
    </row>
    <row r="492" spans="1:19" ht="14.5" x14ac:dyDescent="0.35">
      <c r="A492" t="str">
        <f t="shared" si="13"/>
        <v>Vorarlberg49</v>
      </c>
      <c r="B492">
        <v>492</v>
      </c>
      <c r="C492" s="64" t="s">
        <v>32</v>
      </c>
      <c r="D492" s="64" t="s">
        <v>89</v>
      </c>
      <c r="E492" s="65">
        <v>40506994</v>
      </c>
      <c r="F492" s="65">
        <v>42281016</v>
      </c>
      <c r="G492" s="65">
        <v>41666351</v>
      </c>
      <c r="H492" s="65">
        <v>42762374</v>
      </c>
      <c r="I492" s="65">
        <v>41686577</v>
      </c>
      <c r="J492" s="65">
        <v>41009461</v>
      </c>
      <c r="K492" s="65">
        <v>36631419</v>
      </c>
      <c r="L492" s="65">
        <v>34602062</v>
      </c>
      <c r="M492" s="65">
        <v>36702549</v>
      </c>
      <c r="N492" s="65">
        <v>35999303</v>
      </c>
      <c r="O492" s="65">
        <v>35804949</v>
      </c>
      <c r="P492" s="65">
        <v>35192362</v>
      </c>
      <c r="Q492" s="65">
        <v>33181111</v>
      </c>
      <c r="R492" s="65">
        <v>27811577</v>
      </c>
      <c r="S492" s="65">
        <v>29270209</v>
      </c>
    </row>
    <row r="493" spans="1:19" ht="14.5" x14ac:dyDescent="0.35">
      <c r="A493" t="str">
        <f t="shared" si="13"/>
        <v>Wien49</v>
      </c>
      <c r="B493">
        <v>493</v>
      </c>
      <c r="C493" s="64" t="s">
        <v>33</v>
      </c>
      <c r="D493" s="64" t="s">
        <v>89</v>
      </c>
      <c r="E493" s="65">
        <v>308464755</v>
      </c>
      <c r="F493" s="65">
        <v>308941846</v>
      </c>
      <c r="G493" s="65">
        <v>311376945</v>
      </c>
      <c r="H493" s="65">
        <v>310465987</v>
      </c>
      <c r="I493" s="65">
        <v>270047502</v>
      </c>
      <c r="J493" s="65">
        <v>271533274</v>
      </c>
      <c r="K493" s="65">
        <v>293209029</v>
      </c>
      <c r="L493" s="65">
        <v>289788464</v>
      </c>
      <c r="M493" s="65">
        <v>272780012</v>
      </c>
      <c r="N493" s="65">
        <v>256170776</v>
      </c>
      <c r="O493" s="65">
        <v>203623114</v>
      </c>
      <c r="P493" s="65">
        <v>214146815</v>
      </c>
      <c r="Q493" s="65">
        <v>221801772</v>
      </c>
      <c r="R493" s="65">
        <v>230084280</v>
      </c>
      <c r="S493" s="65">
        <v>252490151</v>
      </c>
    </row>
    <row r="494" spans="1:19" ht="14.5" x14ac:dyDescent="0.35">
      <c r="A494" t="str">
        <f t="shared" si="13"/>
        <v>Österreich49</v>
      </c>
      <c r="B494">
        <v>494</v>
      </c>
      <c r="C494" s="64" t="s">
        <v>34</v>
      </c>
      <c r="D494" s="64" t="s">
        <v>89</v>
      </c>
      <c r="E494" s="65">
        <v>876290917</v>
      </c>
      <c r="F494" s="65">
        <v>871461342</v>
      </c>
      <c r="G494" s="65">
        <v>879372873</v>
      </c>
      <c r="H494" s="65">
        <v>868759736</v>
      </c>
      <c r="I494" s="65">
        <v>842730729</v>
      </c>
      <c r="J494" s="65">
        <v>814567791</v>
      </c>
      <c r="K494" s="65">
        <v>871528760</v>
      </c>
      <c r="L494" s="65">
        <v>891051563</v>
      </c>
      <c r="M494" s="65">
        <v>865557869</v>
      </c>
      <c r="N494" s="65">
        <v>862192079</v>
      </c>
      <c r="O494" s="65">
        <v>725964178</v>
      </c>
      <c r="P494" s="65">
        <v>730765912</v>
      </c>
      <c r="Q494" s="65">
        <v>754391501</v>
      </c>
      <c r="R494" s="65">
        <v>791268482</v>
      </c>
      <c r="S494" s="65">
        <v>803550719</v>
      </c>
    </row>
    <row r="495" spans="1:19" ht="14.5" x14ac:dyDescent="0.35">
      <c r="A495" t="str">
        <f t="shared" si="13"/>
        <v>Burgenland50</v>
      </c>
      <c r="B495">
        <v>495</v>
      </c>
      <c r="C495" s="64" t="s">
        <v>25</v>
      </c>
      <c r="D495" s="64" t="s">
        <v>90</v>
      </c>
      <c r="E495" s="65">
        <v>576655</v>
      </c>
      <c r="F495" s="65">
        <v>1715972</v>
      </c>
      <c r="G495" s="65">
        <v>2382688</v>
      </c>
      <c r="H495" s="65">
        <v>1522490</v>
      </c>
      <c r="I495" s="65">
        <v>1225325</v>
      </c>
      <c r="J495" s="65">
        <v>435442</v>
      </c>
      <c r="K495" s="65">
        <v>44948</v>
      </c>
      <c r="L495" s="65">
        <v>331248</v>
      </c>
      <c r="M495" s="65">
        <v>724643</v>
      </c>
      <c r="N495" s="65">
        <v>647467</v>
      </c>
      <c r="O495" s="65">
        <v>245830</v>
      </c>
      <c r="P495" s="65">
        <v>57058</v>
      </c>
      <c r="Q495" s="65">
        <v>62146</v>
      </c>
      <c r="R495" s="65">
        <v>94059</v>
      </c>
      <c r="S495" s="65">
        <v>22572</v>
      </c>
    </row>
    <row r="496" spans="1:19" ht="14.5" x14ac:dyDescent="0.35">
      <c r="A496" t="str">
        <f t="shared" si="13"/>
        <v>Kärnten50</v>
      </c>
      <c r="B496">
        <v>496</v>
      </c>
      <c r="C496" s="64" t="s">
        <v>26</v>
      </c>
      <c r="D496" s="64" t="s">
        <v>90</v>
      </c>
      <c r="E496" s="65">
        <v>136633</v>
      </c>
      <c r="F496" s="65">
        <v>188255</v>
      </c>
      <c r="G496" s="65">
        <v>207606</v>
      </c>
      <c r="H496" s="65">
        <v>201650</v>
      </c>
      <c r="I496" s="65">
        <v>160966</v>
      </c>
      <c r="J496" s="65">
        <v>99152</v>
      </c>
      <c r="K496" s="65">
        <v>92196</v>
      </c>
      <c r="L496" s="65">
        <v>65360</v>
      </c>
      <c r="M496" s="65">
        <v>256292</v>
      </c>
      <c r="N496" s="65">
        <v>140750</v>
      </c>
      <c r="O496" s="65">
        <v>62907</v>
      </c>
      <c r="P496" s="65">
        <v>116524</v>
      </c>
      <c r="Q496" s="65">
        <v>130862</v>
      </c>
      <c r="R496" s="65">
        <v>196483</v>
      </c>
      <c r="S496" s="65">
        <v>61306</v>
      </c>
    </row>
    <row r="497" spans="1:19" ht="14.5" x14ac:dyDescent="0.35">
      <c r="A497" t="str">
        <f t="shared" si="13"/>
        <v>Niederösterreich50</v>
      </c>
      <c r="B497">
        <v>497</v>
      </c>
      <c r="C497" s="64" t="s">
        <v>27</v>
      </c>
      <c r="D497" s="64" t="s">
        <v>90</v>
      </c>
      <c r="E497" s="65">
        <v>459567</v>
      </c>
      <c r="F497" s="65">
        <v>588721</v>
      </c>
      <c r="G497" s="65">
        <v>624418</v>
      </c>
      <c r="H497" s="65">
        <v>449036</v>
      </c>
      <c r="I497" s="65">
        <v>387413</v>
      </c>
      <c r="J497" s="65">
        <v>382828</v>
      </c>
      <c r="K497" s="65">
        <v>318501</v>
      </c>
      <c r="L497" s="65">
        <v>238355</v>
      </c>
      <c r="M497" s="65">
        <v>893312</v>
      </c>
      <c r="N497" s="65">
        <v>448446</v>
      </c>
      <c r="O497" s="65">
        <v>188273</v>
      </c>
      <c r="P497" s="65">
        <v>402418</v>
      </c>
      <c r="Q497" s="65">
        <v>426500</v>
      </c>
      <c r="R497" s="65">
        <v>591845</v>
      </c>
      <c r="S497" s="65">
        <v>143831</v>
      </c>
    </row>
    <row r="498" spans="1:19" ht="14.5" x14ac:dyDescent="0.35">
      <c r="A498" t="str">
        <f t="shared" si="13"/>
        <v>Oberösterreich50</v>
      </c>
      <c r="B498">
        <v>498</v>
      </c>
      <c r="C498" s="64" t="s">
        <v>28</v>
      </c>
      <c r="D498" s="64" t="s">
        <v>90</v>
      </c>
      <c r="E498" s="65">
        <v>2744854</v>
      </c>
      <c r="F498" s="65">
        <v>1140128</v>
      </c>
      <c r="G498" s="65">
        <v>707762</v>
      </c>
      <c r="H498" s="65">
        <v>567959</v>
      </c>
      <c r="I498" s="65">
        <v>707447</v>
      </c>
      <c r="J498" s="65">
        <v>833208</v>
      </c>
      <c r="K498" s="65">
        <v>452520</v>
      </c>
      <c r="L498" s="65">
        <v>282313</v>
      </c>
      <c r="M498" s="65">
        <v>906834</v>
      </c>
      <c r="N498" s="65">
        <v>422705</v>
      </c>
      <c r="O498" s="65">
        <v>232186</v>
      </c>
      <c r="P498" s="65">
        <v>501872</v>
      </c>
      <c r="Q498" s="65">
        <v>511926</v>
      </c>
      <c r="R498" s="65">
        <v>677601</v>
      </c>
      <c r="S498" s="65">
        <v>250532</v>
      </c>
    </row>
    <row r="499" spans="1:19" ht="14.5" x14ac:dyDescent="0.35">
      <c r="A499" t="str">
        <f t="shared" si="13"/>
        <v>Salzburg50</v>
      </c>
      <c r="B499">
        <v>499</v>
      </c>
      <c r="C499" s="64" t="s">
        <v>29</v>
      </c>
      <c r="D499" s="64" t="s">
        <v>90</v>
      </c>
      <c r="E499" s="65">
        <v>1427716</v>
      </c>
      <c r="F499" s="65">
        <v>3374150</v>
      </c>
      <c r="G499" s="65">
        <v>2621064</v>
      </c>
      <c r="H499" s="65">
        <v>1896907</v>
      </c>
      <c r="I499" s="65">
        <v>1498042</v>
      </c>
      <c r="J499" s="65">
        <v>751572</v>
      </c>
      <c r="K499" s="65">
        <v>276280</v>
      </c>
      <c r="L499" s="65">
        <v>645826</v>
      </c>
      <c r="M499" s="65">
        <v>1275438</v>
      </c>
      <c r="N499" s="65">
        <v>1030758</v>
      </c>
      <c r="O499" s="65">
        <v>537107</v>
      </c>
      <c r="P499" s="65">
        <v>384585</v>
      </c>
      <c r="Q499" s="65">
        <v>645764</v>
      </c>
      <c r="R499" s="65">
        <v>323930</v>
      </c>
      <c r="S499" s="65">
        <v>104030</v>
      </c>
    </row>
    <row r="500" spans="1:19" ht="14.5" x14ac:dyDescent="0.35">
      <c r="A500" t="str">
        <f t="shared" si="13"/>
        <v>Steiermark50</v>
      </c>
      <c r="B500">
        <v>500</v>
      </c>
      <c r="C500" s="64" t="s">
        <v>30</v>
      </c>
      <c r="D500" s="64" t="s">
        <v>90</v>
      </c>
      <c r="E500" s="65">
        <v>476087</v>
      </c>
      <c r="F500" s="65">
        <v>909082</v>
      </c>
      <c r="G500" s="65">
        <v>631410</v>
      </c>
      <c r="H500" s="65">
        <v>672037</v>
      </c>
      <c r="I500" s="65">
        <v>633785</v>
      </c>
      <c r="J500" s="65">
        <v>521964</v>
      </c>
      <c r="K500" s="65">
        <v>855429</v>
      </c>
      <c r="L500" s="65">
        <v>794950</v>
      </c>
      <c r="M500" s="65">
        <v>830774</v>
      </c>
      <c r="N500" s="65">
        <v>242282</v>
      </c>
      <c r="O500" s="66"/>
      <c r="P500" s="65">
        <v>278673</v>
      </c>
      <c r="Q500" s="65">
        <v>300327</v>
      </c>
      <c r="R500" s="65">
        <v>493257</v>
      </c>
      <c r="S500" s="65">
        <v>121286</v>
      </c>
    </row>
    <row r="501" spans="1:19" ht="14.5" x14ac:dyDescent="0.35">
      <c r="A501" t="str">
        <f t="shared" si="13"/>
        <v>Tirol50</v>
      </c>
      <c r="B501">
        <v>501</v>
      </c>
      <c r="C501" s="64" t="s">
        <v>31</v>
      </c>
      <c r="D501" s="64" t="s">
        <v>90</v>
      </c>
      <c r="E501" s="65">
        <v>522082</v>
      </c>
      <c r="F501" s="65">
        <v>781036</v>
      </c>
      <c r="G501" s="65">
        <v>455417</v>
      </c>
      <c r="H501" s="65">
        <v>577476</v>
      </c>
      <c r="I501" s="65">
        <v>392525</v>
      </c>
      <c r="J501" s="65">
        <v>427075</v>
      </c>
      <c r="K501" s="65">
        <v>465249</v>
      </c>
      <c r="L501" s="65">
        <v>457609</v>
      </c>
      <c r="M501" s="65">
        <v>806453</v>
      </c>
      <c r="N501" s="65">
        <v>371156</v>
      </c>
      <c r="O501" s="65">
        <v>209894</v>
      </c>
      <c r="P501" s="65">
        <v>226838</v>
      </c>
      <c r="Q501" s="65">
        <v>299090</v>
      </c>
      <c r="R501" s="65">
        <v>384438</v>
      </c>
      <c r="S501" s="65">
        <v>118536</v>
      </c>
    </row>
    <row r="502" spans="1:19" ht="14.5" x14ac:dyDescent="0.35">
      <c r="A502" t="str">
        <f t="shared" si="13"/>
        <v>Vorarlberg50</v>
      </c>
      <c r="B502">
        <v>502</v>
      </c>
      <c r="C502" s="64" t="s">
        <v>32</v>
      </c>
      <c r="D502" s="64" t="s">
        <v>90</v>
      </c>
      <c r="E502" s="65">
        <v>1121319</v>
      </c>
      <c r="F502" s="65">
        <v>1152251</v>
      </c>
      <c r="G502" s="65">
        <v>1071643</v>
      </c>
      <c r="H502" s="65">
        <v>1161152</v>
      </c>
      <c r="I502" s="65">
        <v>1080821</v>
      </c>
      <c r="J502" s="65">
        <v>1189261</v>
      </c>
      <c r="K502" s="65">
        <v>1018839</v>
      </c>
      <c r="L502" s="65">
        <v>907533</v>
      </c>
      <c r="M502" s="65">
        <v>1292795</v>
      </c>
      <c r="N502" s="65">
        <v>691149</v>
      </c>
      <c r="O502" s="65">
        <v>430750</v>
      </c>
      <c r="P502" s="65">
        <v>753675</v>
      </c>
      <c r="Q502" s="65">
        <v>937508</v>
      </c>
      <c r="R502" s="65">
        <v>1064955</v>
      </c>
      <c r="S502" s="65">
        <v>793348</v>
      </c>
    </row>
    <row r="503" spans="1:19" ht="14.5" x14ac:dyDescent="0.35">
      <c r="A503" t="str">
        <f t="shared" si="13"/>
        <v>Wien50</v>
      </c>
      <c r="B503">
        <v>503</v>
      </c>
      <c r="C503" s="64" t="s">
        <v>33</v>
      </c>
      <c r="D503" s="64" t="s">
        <v>90</v>
      </c>
      <c r="E503" s="65">
        <v>3517224</v>
      </c>
      <c r="F503" s="65">
        <v>4936911</v>
      </c>
      <c r="G503" s="65">
        <v>4872848</v>
      </c>
      <c r="H503" s="65">
        <v>3673669</v>
      </c>
      <c r="I503" s="65">
        <v>3283599</v>
      </c>
      <c r="J503" s="65">
        <v>2609531</v>
      </c>
      <c r="K503" s="65">
        <v>2268413</v>
      </c>
      <c r="L503" s="65">
        <v>1975137</v>
      </c>
      <c r="M503" s="65">
        <v>3028500</v>
      </c>
      <c r="N503" s="65">
        <v>2594376</v>
      </c>
      <c r="O503" s="66"/>
      <c r="P503" s="65">
        <v>1346991</v>
      </c>
      <c r="Q503" s="65">
        <v>1605056</v>
      </c>
      <c r="R503" s="65">
        <v>4339129</v>
      </c>
      <c r="S503" s="65">
        <v>8422850</v>
      </c>
    </row>
    <row r="504" spans="1:19" ht="14.5" x14ac:dyDescent="0.35">
      <c r="A504" t="str">
        <f t="shared" si="13"/>
        <v>Österreich50</v>
      </c>
      <c r="B504">
        <v>504</v>
      </c>
      <c r="C504" s="64" t="s">
        <v>34</v>
      </c>
      <c r="D504" s="64" t="s">
        <v>90</v>
      </c>
      <c r="E504" s="65">
        <v>10982137</v>
      </c>
      <c r="F504" s="65">
        <v>14786506</v>
      </c>
      <c r="G504" s="65">
        <v>13574856</v>
      </c>
      <c r="H504" s="65">
        <v>10722376</v>
      </c>
      <c r="I504" s="65">
        <v>9369923</v>
      </c>
      <c r="J504" s="65">
        <v>7250033</v>
      </c>
      <c r="K504" s="65">
        <v>5792375</v>
      </c>
      <c r="L504" s="65">
        <v>5698331</v>
      </c>
      <c r="M504" s="65">
        <v>10015041</v>
      </c>
      <c r="N504" s="65">
        <v>6589089</v>
      </c>
      <c r="O504" s="65">
        <v>1906947</v>
      </c>
      <c r="P504" s="65">
        <v>4068634</v>
      </c>
      <c r="Q504" s="65">
        <v>4919179</v>
      </c>
      <c r="R504" s="65">
        <v>8165697</v>
      </c>
      <c r="S504" s="65">
        <v>10038291</v>
      </c>
    </row>
    <row r="505" spans="1:19" ht="14.5" x14ac:dyDescent="0.35">
      <c r="A505" t="str">
        <f t="shared" si="13"/>
        <v>Burgenland51</v>
      </c>
      <c r="B505">
        <v>505</v>
      </c>
      <c r="C505" s="64" t="s">
        <v>25</v>
      </c>
      <c r="D505" s="64" t="s">
        <v>91</v>
      </c>
      <c r="E505" s="65">
        <v>422169</v>
      </c>
      <c r="F505" s="65">
        <v>1936645</v>
      </c>
      <c r="G505" s="65">
        <v>2320638</v>
      </c>
      <c r="H505" s="65">
        <v>1425674</v>
      </c>
      <c r="I505" s="65">
        <v>1566597</v>
      </c>
      <c r="J505" s="65">
        <v>908927</v>
      </c>
      <c r="K505" s="65">
        <v>174677</v>
      </c>
      <c r="L505" s="65">
        <v>417104</v>
      </c>
      <c r="M505" s="65">
        <v>1232325</v>
      </c>
      <c r="N505" s="65">
        <v>1390422</v>
      </c>
      <c r="O505" s="65">
        <v>544899</v>
      </c>
      <c r="P505" s="65">
        <v>386767</v>
      </c>
      <c r="Q505" s="65">
        <v>397217</v>
      </c>
      <c r="R505" s="65">
        <v>547793</v>
      </c>
      <c r="S505" s="65">
        <v>350548</v>
      </c>
    </row>
    <row r="506" spans="1:19" ht="14.5" x14ac:dyDescent="0.35">
      <c r="A506" t="str">
        <f t="shared" si="13"/>
        <v>Kärnten51</v>
      </c>
      <c r="B506">
        <v>506</v>
      </c>
      <c r="C506" s="64" t="s">
        <v>26</v>
      </c>
      <c r="D506" s="64" t="s">
        <v>91</v>
      </c>
      <c r="E506" s="65">
        <v>980020</v>
      </c>
      <c r="F506" s="65">
        <v>1076963</v>
      </c>
      <c r="G506" s="65">
        <v>1142112</v>
      </c>
      <c r="H506" s="65">
        <v>1220768</v>
      </c>
      <c r="I506" s="65">
        <v>1007428</v>
      </c>
      <c r="J506" s="65">
        <v>1672404</v>
      </c>
      <c r="K506" s="65">
        <v>1557334</v>
      </c>
      <c r="L506" s="65">
        <v>1716872</v>
      </c>
      <c r="M506" s="65">
        <v>2142260</v>
      </c>
      <c r="N506" s="65">
        <v>1904771</v>
      </c>
      <c r="O506" s="65">
        <v>1345894</v>
      </c>
      <c r="P506" s="65">
        <v>1630721</v>
      </c>
      <c r="Q506" s="65">
        <v>1803871</v>
      </c>
      <c r="R506" s="65">
        <v>1744067</v>
      </c>
      <c r="S506" s="65">
        <v>1154387</v>
      </c>
    </row>
    <row r="507" spans="1:19" ht="14.5" x14ac:dyDescent="0.35">
      <c r="A507" t="str">
        <f t="shared" si="13"/>
        <v>Niederösterreich51</v>
      </c>
      <c r="B507">
        <v>507</v>
      </c>
      <c r="C507" s="64" t="s">
        <v>27</v>
      </c>
      <c r="D507" s="64" t="s">
        <v>91</v>
      </c>
      <c r="E507" s="65">
        <v>1707018</v>
      </c>
      <c r="F507" s="65">
        <v>1996216</v>
      </c>
      <c r="G507" s="65">
        <v>2741797</v>
      </c>
      <c r="H507" s="65">
        <v>3259777</v>
      </c>
      <c r="I507" s="65">
        <v>2626119</v>
      </c>
      <c r="J507" s="65">
        <v>2565463</v>
      </c>
      <c r="K507" s="65">
        <v>2321205</v>
      </c>
      <c r="L507" s="65">
        <v>2770343</v>
      </c>
      <c r="M507" s="65">
        <v>3312131</v>
      </c>
      <c r="N507" s="65">
        <v>2747984</v>
      </c>
      <c r="O507" s="65">
        <v>1856060</v>
      </c>
      <c r="P507" s="65">
        <v>2575061</v>
      </c>
      <c r="Q507" s="65">
        <v>3811043</v>
      </c>
      <c r="R507" s="65">
        <v>3931812</v>
      </c>
      <c r="S507" s="65">
        <v>2789393</v>
      </c>
    </row>
    <row r="508" spans="1:19" ht="14.5" x14ac:dyDescent="0.35">
      <c r="A508" t="str">
        <f t="shared" si="13"/>
        <v>Oberösterreich51</v>
      </c>
      <c r="B508">
        <v>508</v>
      </c>
      <c r="C508" s="64" t="s">
        <v>28</v>
      </c>
      <c r="D508" s="64" t="s">
        <v>91</v>
      </c>
      <c r="E508" s="65">
        <v>9035381</v>
      </c>
      <c r="F508" s="65">
        <v>4222059</v>
      </c>
      <c r="G508" s="65">
        <v>4615503</v>
      </c>
      <c r="H508" s="65">
        <v>7920582</v>
      </c>
      <c r="I508" s="65">
        <v>6639044</v>
      </c>
      <c r="J508" s="65">
        <v>6725677</v>
      </c>
      <c r="K508" s="65">
        <v>7076691</v>
      </c>
      <c r="L508" s="65">
        <v>7380444</v>
      </c>
      <c r="M508" s="65">
        <v>7997449</v>
      </c>
      <c r="N508" s="65">
        <v>7192638</v>
      </c>
      <c r="O508" s="65">
        <v>8189298</v>
      </c>
      <c r="P508" s="65">
        <v>10528648</v>
      </c>
      <c r="Q508" s="65">
        <v>10674070</v>
      </c>
      <c r="R508" s="65">
        <v>13488718</v>
      </c>
      <c r="S508" s="65">
        <v>12747956</v>
      </c>
    </row>
    <row r="509" spans="1:19" ht="14.5" x14ac:dyDescent="0.35">
      <c r="A509" t="str">
        <f t="shared" si="13"/>
        <v>Salzburg51</v>
      </c>
      <c r="B509">
        <v>509</v>
      </c>
      <c r="C509" s="64" t="s">
        <v>29</v>
      </c>
      <c r="D509" s="64" t="s">
        <v>91</v>
      </c>
      <c r="E509" s="65">
        <v>4588228</v>
      </c>
      <c r="F509" s="65">
        <v>6825149</v>
      </c>
      <c r="G509" s="65">
        <v>6617481</v>
      </c>
      <c r="H509" s="65">
        <v>4411169</v>
      </c>
      <c r="I509" s="65">
        <v>4254927</v>
      </c>
      <c r="J509" s="65">
        <v>3703539</v>
      </c>
      <c r="K509" s="65">
        <v>1511573</v>
      </c>
      <c r="L509" s="65">
        <v>3685424</v>
      </c>
      <c r="M509" s="65">
        <v>4548726</v>
      </c>
      <c r="N509" s="65">
        <v>3407249</v>
      </c>
      <c r="O509" s="65">
        <v>2745244</v>
      </c>
      <c r="P509" s="65">
        <v>3674257</v>
      </c>
      <c r="Q509" s="65">
        <v>3863646</v>
      </c>
      <c r="R509" s="65">
        <v>2517956</v>
      </c>
      <c r="S509" s="65">
        <v>1530118</v>
      </c>
    </row>
    <row r="510" spans="1:19" ht="14.5" x14ac:dyDescent="0.35">
      <c r="A510" t="str">
        <f t="shared" si="13"/>
        <v>Steiermark51</v>
      </c>
      <c r="B510">
        <v>510</v>
      </c>
      <c r="C510" s="64" t="s">
        <v>30</v>
      </c>
      <c r="D510" s="64" t="s">
        <v>91</v>
      </c>
      <c r="E510" s="65">
        <v>4192664</v>
      </c>
      <c r="F510" s="65">
        <v>4825921</v>
      </c>
      <c r="G510" s="65">
        <v>4638001</v>
      </c>
      <c r="H510" s="65">
        <v>4953633</v>
      </c>
      <c r="I510" s="65">
        <v>4279403</v>
      </c>
      <c r="J510" s="65">
        <v>3803781</v>
      </c>
      <c r="K510" s="65">
        <v>3275555</v>
      </c>
      <c r="L510" s="65">
        <v>3167394</v>
      </c>
      <c r="M510" s="65">
        <v>4102759</v>
      </c>
      <c r="N510" s="65">
        <v>3559102</v>
      </c>
      <c r="O510" s="65">
        <v>2487913</v>
      </c>
      <c r="P510" s="65">
        <v>3656242</v>
      </c>
      <c r="Q510" s="65">
        <v>3344229</v>
      </c>
      <c r="R510" s="65">
        <v>3992746</v>
      </c>
      <c r="S510" s="65">
        <v>3021888</v>
      </c>
    </row>
    <row r="511" spans="1:19" ht="14.5" x14ac:dyDescent="0.35">
      <c r="A511" t="str">
        <f t="shared" si="13"/>
        <v>Tirol51</v>
      </c>
      <c r="B511">
        <v>511</v>
      </c>
      <c r="C511" s="64" t="s">
        <v>31</v>
      </c>
      <c r="D511" s="64" t="s">
        <v>91</v>
      </c>
      <c r="E511" s="65">
        <v>4548623</v>
      </c>
      <c r="F511" s="65">
        <v>6604113</v>
      </c>
      <c r="G511" s="65">
        <v>5420296</v>
      </c>
      <c r="H511" s="65">
        <v>5098211</v>
      </c>
      <c r="I511" s="65">
        <v>4532879</v>
      </c>
      <c r="J511" s="65">
        <v>4275835</v>
      </c>
      <c r="K511" s="65">
        <v>4622762</v>
      </c>
      <c r="L511" s="65">
        <v>4642829</v>
      </c>
      <c r="M511" s="65">
        <v>5823465</v>
      </c>
      <c r="N511" s="65">
        <v>7162242</v>
      </c>
      <c r="O511" s="65">
        <v>5949824</v>
      </c>
      <c r="P511" s="65">
        <v>7056191</v>
      </c>
      <c r="Q511" s="65">
        <v>7511015</v>
      </c>
      <c r="R511" s="65">
        <v>8543906</v>
      </c>
      <c r="S511" s="65">
        <v>5702003</v>
      </c>
    </row>
    <row r="512" spans="1:19" ht="14.5" x14ac:dyDescent="0.35">
      <c r="A512" t="str">
        <f t="shared" si="13"/>
        <v>Vorarlberg51</v>
      </c>
      <c r="B512">
        <v>512</v>
      </c>
      <c r="C512" s="64" t="s">
        <v>32</v>
      </c>
      <c r="D512" s="64" t="s">
        <v>91</v>
      </c>
      <c r="E512" s="65">
        <v>16675982</v>
      </c>
      <c r="F512" s="65">
        <v>18922840</v>
      </c>
      <c r="G512" s="65">
        <v>16431762</v>
      </c>
      <c r="H512" s="65">
        <v>17123768</v>
      </c>
      <c r="I512" s="65">
        <v>16109906</v>
      </c>
      <c r="J512" s="65">
        <v>15948888</v>
      </c>
      <c r="K512" s="65">
        <v>17644435</v>
      </c>
      <c r="L512" s="65">
        <v>26922417</v>
      </c>
      <c r="M512" s="65">
        <v>27435072</v>
      </c>
      <c r="N512" s="65">
        <v>23285393</v>
      </c>
      <c r="O512" s="65">
        <v>33651104</v>
      </c>
      <c r="P512" s="65">
        <v>38507799</v>
      </c>
      <c r="Q512" s="65">
        <v>30344354</v>
      </c>
      <c r="R512" s="65">
        <v>17517986</v>
      </c>
      <c r="S512" s="65">
        <v>3534473</v>
      </c>
    </row>
    <row r="513" spans="1:19" ht="14.5" x14ac:dyDescent="0.35">
      <c r="A513" t="str">
        <f t="shared" si="13"/>
        <v>Wien51</v>
      </c>
      <c r="B513">
        <v>513</v>
      </c>
      <c r="C513" s="64" t="s">
        <v>33</v>
      </c>
      <c r="D513" s="64" t="s">
        <v>91</v>
      </c>
      <c r="E513" s="65">
        <v>4265411</v>
      </c>
      <c r="F513" s="65">
        <v>6898505</v>
      </c>
      <c r="G513" s="65">
        <v>6258769</v>
      </c>
      <c r="H513" s="65">
        <v>4613051</v>
      </c>
      <c r="I513" s="65">
        <v>5125985</v>
      </c>
      <c r="J513" s="65">
        <v>4258634</v>
      </c>
      <c r="K513" s="65">
        <v>3425677</v>
      </c>
      <c r="L513" s="65">
        <v>3945796</v>
      </c>
      <c r="M513" s="65">
        <v>4920162</v>
      </c>
      <c r="N513" s="65">
        <v>5258027</v>
      </c>
      <c r="O513" s="65">
        <v>3936495</v>
      </c>
      <c r="P513" s="65">
        <v>4838396</v>
      </c>
      <c r="Q513" s="65">
        <v>5522843</v>
      </c>
      <c r="R513" s="65">
        <v>5339321</v>
      </c>
      <c r="S513" s="65">
        <v>4777365</v>
      </c>
    </row>
    <row r="514" spans="1:19" ht="14.5" x14ac:dyDescent="0.35">
      <c r="A514" t="str">
        <f t="shared" si="13"/>
        <v>Österreich51</v>
      </c>
      <c r="B514">
        <v>514</v>
      </c>
      <c r="C514" s="64" t="s">
        <v>34</v>
      </c>
      <c r="D514" s="64" t="s">
        <v>91</v>
      </c>
      <c r="E514" s="65">
        <v>46415496</v>
      </c>
      <c r="F514" s="65">
        <v>53308411</v>
      </c>
      <c r="G514" s="65">
        <v>50186359</v>
      </c>
      <c r="H514" s="65">
        <v>50026633</v>
      </c>
      <c r="I514" s="65">
        <v>46142288</v>
      </c>
      <c r="J514" s="65">
        <v>43863148</v>
      </c>
      <c r="K514" s="65">
        <v>41609909</v>
      </c>
      <c r="L514" s="65">
        <v>54648623</v>
      </c>
      <c r="M514" s="65">
        <v>61514349</v>
      </c>
      <c r="N514" s="65">
        <v>55907828</v>
      </c>
      <c r="O514" s="65">
        <v>60706731</v>
      </c>
      <c r="P514" s="65">
        <v>72854082</v>
      </c>
      <c r="Q514" s="65">
        <v>67272288</v>
      </c>
      <c r="R514" s="65">
        <v>57624305</v>
      </c>
      <c r="S514" s="65">
        <v>35608131</v>
      </c>
    </row>
    <row r="515" spans="1:19" ht="14.5" x14ac:dyDescent="0.35">
      <c r="A515" t="str">
        <f t="shared" si="13"/>
        <v>Burgenland52</v>
      </c>
      <c r="B515">
        <v>515</v>
      </c>
      <c r="C515" s="64" t="s">
        <v>25</v>
      </c>
      <c r="D515" s="64" t="s">
        <v>92</v>
      </c>
      <c r="E515" s="65">
        <v>6567392</v>
      </c>
      <c r="F515" s="65">
        <v>8151076</v>
      </c>
      <c r="G515" s="65">
        <v>6119007</v>
      </c>
      <c r="H515" s="65">
        <v>5616775</v>
      </c>
      <c r="I515" s="65">
        <v>6467178</v>
      </c>
      <c r="J515" s="65">
        <v>6704419</v>
      </c>
      <c r="K515" s="65">
        <v>5656539</v>
      </c>
      <c r="L515" s="65">
        <v>6661585</v>
      </c>
      <c r="M515" s="65">
        <v>6820023</v>
      </c>
      <c r="N515" s="65">
        <v>7447352</v>
      </c>
      <c r="O515" s="65">
        <v>5663520</v>
      </c>
      <c r="P515" s="65">
        <v>6162731</v>
      </c>
      <c r="Q515" s="65">
        <v>8515465</v>
      </c>
      <c r="R515" s="65">
        <v>6268120</v>
      </c>
      <c r="S515" s="65">
        <v>4924422</v>
      </c>
    </row>
    <row r="516" spans="1:19" ht="14.5" x14ac:dyDescent="0.35">
      <c r="A516" t="str">
        <f t="shared" si="13"/>
        <v>Kärnten52</v>
      </c>
      <c r="B516">
        <v>516</v>
      </c>
      <c r="C516" s="64" t="s">
        <v>26</v>
      </c>
      <c r="D516" s="64" t="s">
        <v>92</v>
      </c>
      <c r="E516" s="65">
        <v>2593606</v>
      </c>
      <c r="F516" s="65">
        <v>7657945</v>
      </c>
      <c r="G516" s="65">
        <v>6793325</v>
      </c>
      <c r="H516" s="65">
        <v>8013134</v>
      </c>
      <c r="I516" s="65">
        <v>5896118</v>
      </c>
      <c r="J516" s="65">
        <v>5885921</v>
      </c>
      <c r="K516" s="65">
        <v>6272497</v>
      </c>
      <c r="L516" s="65">
        <v>3156738</v>
      </c>
      <c r="M516" s="65">
        <v>2365365</v>
      </c>
      <c r="N516" s="65">
        <v>2142679</v>
      </c>
      <c r="O516" s="65">
        <v>1352878</v>
      </c>
      <c r="P516" s="65">
        <v>1889510</v>
      </c>
      <c r="Q516" s="65">
        <v>2664271</v>
      </c>
      <c r="R516" s="65">
        <v>2426324</v>
      </c>
      <c r="S516" s="65">
        <v>1738345</v>
      </c>
    </row>
    <row r="517" spans="1:19" ht="14.5" x14ac:dyDescent="0.35">
      <c r="A517" t="str">
        <f t="shared" si="13"/>
        <v>Niederösterreich52</v>
      </c>
      <c r="B517">
        <v>517</v>
      </c>
      <c r="C517" s="64" t="s">
        <v>27</v>
      </c>
      <c r="D517" s="64" t="s">
        <v>92</v>
      </c>
      <c r="E517" s="65">
        <v>11050553</v>
      </c>
      <c r="F517" s="65">
        <v>14247204</v>
      </c>
      <c r="G517" s="65">
        <v>12743230</v>
      </c>
      <c r="H517" s="65">
        <v>10735283</v>
      </c>
      <c r="I517" s="65">
        <v>11151303</v>
      </c>
      <c r="J517" s="65">
        <v>10840684</v>
      </c>
      <c r="K517" s="65">
        <v>11202343</v>
      </c>
      <c r="L517" s="65">
        <v>11830617</v>
      </c>
      <c r="M517" s="65">
        <v>11207793</v>
      </c>
      <c r="N517" s="65">
        <v>12080550</v>
      </c>
      <c r="O517" s="65">
        <v>9140666</v>
      </c>
      <c r="P517" s="65">
        <v>8401557</v>
      </c>
      <c r="Q517" s="65">
        <v>11350107</v>
      </c>
      <c r="R517" s="65">
        <v>10822885</v>
      </c>
      <c r="S517" s="65">
        <v>9129166</v>
      </c>
    </row>
    <row r="518" spans="1:19" ht="14.5" x14ac:dyDescent="0.35">
      <c r="A518" t="str">
        <f t="shared" si="13"/>
        <v>Oberösterreich52</v>
      </c>
      <c r="B518">
        <v>518</v>
      </c>
      <c r="C518" s="64" t="s">
        <v>28</v>
      </c>
      <c r="D518" s="64" t="s">
        <v>92</v>
      </c>
      <c r="E518" s="65">
        <v>29579986</v>
      </c>
      <c r="F518" s="65">
        <v>34800389</v>
      </c>
      <c r="G518" s="65">
        <v>25480550</v>
      </c>
      <c r="H518" s="65">
        <v>26884065</v>
      </c>
      <c r="I518" s="65">
        <v>24250073</v>
      </c>
      <c r="J518" s="65">
        <v>26978957</v>
      </c>
      <c r="K518" s="65">
        <v>24914011</v>
      </c>
      <c r="L518" s="65">
        <v>23191704</v>
      </c>
      <c r="M518" s="65">
        <v>21445296</v>
      </c>
      <c r="N518" s="65">
        <v>19861202</v>
      </c>
      <c r="O518" s="65">
        <v>16589006</v>
      </c>
      <c r="P518" s="65">
        <v>25683980</v>
      </c>
      <c r="Q518" s="65">
        <v>18724974</v>
      </c>
      <c r="R518" s="65">
        <v>14385698</v>
      </c>
      <c r="S518" s="65">
        <v>13916877</v>
      </c>
    </row>
    <row r="519" spans="1:19" ht="14.5" x14ac:dyDescent="0.35">
      <c r="A519" t="str">
        <f t="shared" si="13"/>
        <v>Salzburg52</v>
      </c>
      <c r="B519">
        <v>519</v>
      </c>
      <c r="C519" s="64" t="s">
        <v>29</v>
      </c>
      <c r="D519" s="64" t="s">
        <v>92</v>
      </c>
      <c r="E519" s="65">
        <v>4997941</v>
      </c>
      <c r="F519" s="65">
        <v>5910364</v>
      </c>
      <c r="G519" s="65">
        <v>5735981</v>
      </c>
      <c r="H519" s="65">
        <v>4632894</v>
      </c>
      <c r="I519" s="65">
        <v>4853624</v>
      </c>
      <c r="J519" s="65">
        <v>5066699</v>
      </c>
      <c r="K519" s="65">
        <v>5011747</v>
      </c>
      <c r="L519" s="65">
        <v>4331413</v>
      </c>
      <c r="M519" s="65">
        <v>4085402</v>
      </c>
      <c r="N519" s="65">
        <v>3828393</v>
      </c>
      <c r="O519" s="65">
        <v>3461511</v>
      </c>
      <c r="P519" s="65">
        <v>2471464</v>
      </c>
      <c r="Q519" s="65">
        <v>2760928</v>
      </c>
      <c r="R519" s="65">
        <v>2457260</v>
      </c>
      <c r="S519" s="65">
        <v>2616315</v>
      </c>
    </row>
    <row r="520" spans="1:19" ht="14.5" x14ac:dyDescent="0.35">
      <c r="A520" t="str">
        <f t="shared" ref="A520:A583" si="14">C520&amp;D520</f>
        <v>Steiermark52</v>
      </c>
      <c r="B520">
        <v>520</v>
      </c>
      <c r="C520" s="64" t="s">
        <v>30</v>
      </c>
      <c r="D520" s="64" t="s">
        <v>92</v>
      </c>
      <c r="E520" s="65">
        <v>3177932</v>
      </c>
      <c r="F520" s="65">
        <v>4567557</v>
      </c>
      <c r="G520" s="65">
        <v>5315442</v>
      </c>
      <c r="H520" s="65">
        <v>4525948</v>
      </c>
      <c r="I520" s="65">
        <v>4172741</v>
      </c>
      <c r="J520" s="65">
        <v>4306299</v>
      </c>
      <c r="K520" s="65">
        <v>4909725</v>
      </c>
      <c r="L520" s="65">
        <v>4435302</v>
      </c>
      <c r="M520" s="65">
        <v>4209797</v>
      </c>
      <c r="N520" s="65">
        <v>3727079</v>
      </c>
      <c r="O520" s="65">
        <v>2846566</v>
      </c>
      <c r="P520" s="65">
        <v>2364175</v>
      </c>
      <c r="Q520" s="65">
        <v>3040182</v>
      </c>
      <c r="R520" s="65">
        <v>3805630</v>
      </c>
      <c r="S520" s="65">
        <v>3818422</v>
      </c>
    </row>
    <row r="521" spans="1:19" ht="14.5" x14ac:dyDescent="0.35">
      <c r="A521" t="str">
        <f t="shared" si="14"/>
        <v>Tirol52</v>
      </c>
      <c r="B521">
        <v>521</v>
      </c>
      <c r="C521" s="64" t="s">
        <v>31</v>
      </c>
      <c r="D521" s="64" t="s">
        <v>92</v>
      </c>
      <c r="E521" s="65">
        <v>5859391</v>
      </c>
      <c r="F521" s="65">
        <v>8570479</v>
      </c>
      <c r="G521" s="65">
        <v>5060270</v>
      </c>
      <c r="H521" s="65">
        <v>7172689</v>
      </c>
      <c r="I521" s="65">
        <v>5438226</v>
      </c>
      <c r="J521" s="65">
        <v>5846545</v>
      </c>
      <c r="K521" s="65">
        <v>5991342</v>
      </c>
      <c r="L521" s="65">
        <v>6564190</v>
      </c>
      <c r="M521" s="65">
        <v>8548849</v>
      </c>
      <c r="N521" s="65">
        <v>6444064</v>
      </c>
      <c r="O521" s="65">
        <v>5007153</v>
      </c>
      <c r="P521" s="65">
        <v>7365319</v>
      </c>
      <c r="Q521" s="65">
        <v>4224303</v>
      </c>
      <c r="R521" s="65">
        <v>1813355</v>
      </c>
      <c r="S521" s="65">
        <v>2137140</v>
      </c>
    </row>
    <row r="522" spans="1:19" ht="14.5" x14ac:dyDescent="0.35">
      <c r="A522" t="str">
        <f t="shared" si="14"/>
        <v>Vorarlberg52</v>
      </c>
      <c r="B522">
        <v>522</v>
      </c>
      <c r="C522" s="64" t="s">
        <v>32</v>
      </c>
      <c r="D522" s="64" t="s">
        <v>92</v>
      </c>
      <c r="E522" s="65">
        <v>97423082</v>
      </c>
      <c r="F522" s="65">
        <v>111478720</v>
      </c>
      <c r="G522" s="65">
        <v>95291344</v>
      </c>
      <c r="H522" s="65">
        <v>98994241</v>
      </c>
      <c r="I522" s="65">
        <v>112121899</v>
      </c>
      <c r="J522" s="65">
        <v>125121945</v>
      </c>
      <c r="K522" s="65">
        <v>123587781</v>
      </c>
      <c r="L522" s="65">
        <v>137967331</v>
      </c>
      <c r="M522" s="65">
        <v>166743264</v>
      </c>
      <c r="N522" s="65">
        <v>167357039</v>
      </c>
      <c r="O522" s="65">
        <v>176119746</v>
      </c>
      <c r="P522" s="65">
        <v>190513050</v>
      </c>
      <c r="Q522" s="65">
        <v>234668204</v>
      </c>
      <c r="R522" s="65">
        <v>259192373</v>
      </c>
      <c r="S522" s="65">
        <v>193873026</v>
      </c>
    </row>
    <row r="523" spans="1:19" ht="14.5" x14ac:dyDescent="0.35">
      <c r="A523" t="str">
        <f t="shared" si="14"/>
        <v>Wien52</v>
      </c>
      <c r="B523">
        <v>523</v>
      </c>
      <c r="C523" s="64" t="s">
        <v>33</v>
      </c>
      <c r="D523" s="64" t="s">
        <v>92</v>
      </c>
      <c r="E523" s="65">
        <v>9823458</v>
      </c>
      <c r="F523" s="65">
        <v>10887465</v>
      </c>
      <c r="G523" s="65">
        <v>11776028</v>
      </c>
      <c r="H523" s="65">
        <v>11007963</v>
      </c>
      <c r="I523" s="65">
        <v>12370655</v>
      </c>
      <c r="J523" s="65">
        <v>10978825</v>
      </c>
      <c r="K523" s="65">
        <v>11567758</v>
      </c>
      <c r="L523" s="65">
        <v>10577440</v>
      </c>
      <c r="M523" s="65">
        <v>10018999</v>
      </c>
      <c r="N523" s="65">
        <v>10551465</v>
      </c>
      <c r="O523" s="65">
        <v>7575288</v>
      </c>
      <c r="P523" s="65">
        <v>7394875</v>
      </c>
      <c r="Q523" s="65">
        <v>9811079</v>
      </c>
      <c r="R523" s="65">
        <v>10879599</v>
      </c>
      <c r="S523" s="65">
        <v>10538542</v>
      </c>
    </row>
    <row r="524" spans="1:19" ht="14.5" x14ac:dyDescent="0.35">
      <c r="A524" t="str">
        <f t="shared" si="14"/>
        <v>Österreich52</v>
      </c>
      <c r="B524">
        <v>524</v>
      </c>
      <c r="C524" s="64" t="s">
        <v>34</v>
      </c>
      <c r="D524" s="64" t="s">
        <v>92</v>
      </c>
      <c r="E524" s="65">
        <v>171073341</v>
      </c>
      <c r="F524" s="65">
        <v>206271199</v>
      </c>
      <c r="G524" s="65">
        <v>174315177</v>
      </c>
      <c r="H524" s="65">
        <v>177582992</v>
      </c>
      <c r="I524" s="65">
        <v>186721817</v>
      </c>
      <c r="J524" s="65">
        <v>201730294</v>
      </c>
      <c r="K524" s="65">
        <v>199113743</v>
      </c>
      <c r="L524" s="65">
        <v>208716320</v>
      </c>
      <c r="M524" s="65">
        <v>235444788</v>
      </c>
      <c r="N524" s="65">
        <v>233439823</v>
      </c>
      <c r="O524" s="65">
        <v>227756334</v>
      </c>
      <c r="P524" s="65">
        <v>252246661</v>
      </c>
      <c r="Q524" s="65">
        <v>295759513</v>
      </c>
      <c r="R524" s="65">
        <v>312051244</v>
      </c>
      <c r="S524" s="65">
        <v>242692255</v>
      </c>
    </row>
    <row r="525" spans="1:19" ht="14.5" x14ac:dyDescent="0.35">
      <c r="A525" t="str">
        <f t="shared" si="14"/>
        <v>Burgenland53</v>
      </c>
      <c r="B525">
        <v>525</v>
      </c>
      <c r="C525" s="64" t="s">
        <v>25</v>
      </c>
      <c r="D525" s="64" t="s">
        <v>93</v>
      </c>
      <c r="E525" s="65">
        <v>195131</v>
      </c>
      <c r="F525" s="65">
        <v>200574</v>
      </c>
      <c r="G525" s="65">
        <v>272218</v>
      </c>
      <c r="H525" s="65">
        <v>266813</v>
      </c>
      <c r="I525" s="65">
        <v>259944</v>
      </c>
      <c r="J525" s="65">
        <v>278837</v>
      </c>
      <c r="K525" s="65">
        <v>555028</v>
      </c>
      <c r="L525" s="65">
        <v>470408</v>
      </c>
      <c r="M525" s="65">
        <v>1030609</v>
      </c>
      <c r="N525" s="65">
        <v>947464</v>
      </c>
      <c r="O525" s="65">
        <v>517827</v>
      </c>
      <c r="P525" s="65">
        <v>592415</v>
      </c>
      <c r="Q525" s="65">
        <v>386735</v>
      </c>
      <c r="R525" s="65">
        <v>637636</v>
      </c>
      <c r="S525" s="65">
        <v>508227</v>
      </c>
    </row>
    <row r="526" spans="1:19" ht="14.5" x14ac:dyDescent="0.35">
      <c r="A526" t="str">
        <f t="shared" si="14"/>
        <v>Kärnten53</v>
      </c>
      <c r="B526">
        <v>526</v>
      </c>
      <c r="C526" s="64" t="s">
        <v>26</v>
      </c>
      <c r="D526" s="64" t="s">
        <v>93</v>
      </c>
      <c r="E526" s="65">
        <v>1274720</v>
      </c>
      <c r="F526" s="65">
        <v>1309020</v>
      </c>
      <c r="G526" s="65">
        <v>1178145</v>
      </c>
      <c r="H526" s="65">
        <v>1089669</v>
      </c>
      <c r="I526" s="65">
        <v>1327603</v>
      </c>
      <c r="J526" s="65">
        <v>1209213</v>
      </c>
      <c r="K526" s="65">
        <v>1175536</v>
      </c>
      <c r="L526" s="65">
        <v>1330580</v>
      </c>
      <c r="M526" s="65">
        <v>1364226</v>
      </c>
      <c r="N526" s="65">
        <v>1588576</v>
      </c>
      <c r="O526" s="65">
        <v>728087</v>
      </c>
      <c r="P526" s="65">
        <v>1055396</v>
      </c>
      <c r="Q526" s="65">
        <v>1464185</v>
      </c>
      <c r="R526" s="65">
        <v>1872675</v>
      </c>
      <c r="S526" s="65">
        <v>1263096</v>
      </c>
    </row>
    <row r="527" spans="1:19" ht="14.5" x14ac:dyDescent="0.35">
      <c r="A527" t="str">
        <f t="shared" si="14"/>
        <v>Niederösterreich53</v>
      </c>
      <c r="B527">
        <v>527</v>
      </c>
      <c r="C527" s="64" t="s">
        <v>27</v>
      </c>
      <c r="D527" s="64" t="s">
        <v>93</v>
      </c>
      <c r="E527" s="65">
        <v>1002484</v>
      </c>
      <c r="F527" s="65">
        <v>968380</v>
      </c>
      <c r="G527" s="65">
        <v>857670</v>
      </c>
      <c r="H527" s="65">
        <v>841959</v>
      </c>
      <c r="I527" s="65">
        <v>1101603</v>
      </c>
      <c r="J527" s="65">
        <v>1221425</v>
      </c>
      <c r="K527" s="65">
        <v>1226554</v>
      </c>
      <c r="L527" s="65">
        <v>1291013</v>
      </c>
      <c r="M527" s="65">
        <v>1404213</v>
      </c>
      <c r="N527" s="65">
        <v>1589674</v>
      </c>
      <c r="O527" s="65">
        <v>881379</v>
      </c>
      <c r="P527" s="65">
        <v>1356100</v>
      </c>
      <c r="Q527" s="65">
        <v>1313499</v>
      </c>
      <c r="R527" s="65">
        <v>2054067</v>
      </c>
      <c r="S527" s="65">
        <v>1540065</v>
      </c>
    </row>
    <row r="528" spans="1:19" ht="14.5" x14ac:dyDescent="0.35">
      <c r="A528" t="str">
        <f t="shared" si="14"/>
        <v>Oberösterreich53</v>
      </c>
      <c r="B528">
        <v>528</v>
      </c>
      <c r="C528" s="64" t="s">
        <v>28</v>
      </c>
      <c r="D528" s="64" t="s">
        <v>93</v>
      </c>
      <c r="E528" s="65">
        <v>2102652</v>
      </c>
      <c r="F528" s="65">
        <v>2978747</v>
      </c>
      <c r="G528" s="65">
        <v>2179015</v>
      </c>
      <c r="H528" s="65">
        <v>2055837</v>
      </c>
      <c r="I528" s="65">
        <v>2427773</v>
      </c>
      <c r="J528" s="65">
        <v>2852671</v>
      </c>
      <c r="K528" s="65">
        <v>2882524</v>
      </c>
      <c r="L528" s="65">
        <v>2377266</v>
      </c>
      <c r="M528" s="65">
        <v>2571806</v>
      </c>
      <c r="N528" s="65">
        <v>2575290</v>
      </c>
      <c r="O528" s="65">
        <v>2134523</v>
      </c>
      <c r="P528" s="65">
        <v>2093719</v>
      </c>
      <c r="Q528" s="65">
        <v>2419778</v>
      </c>
      <c r="R528" s="65">
        <v>2850454</v>
      </c>
      <c r="S528" s="65">
        <v>1837761</v>
      </c>
    </row>
    <row r="529" spans="1:19" ht="14.5" x14ac:dyDescent="0.35">
      <c r="A529" t="str">
        <f t="shared" si="14"/>
        <v>Salzburg53</v>
      </c>
      <c r="B529">
        <v>529</v>
      </c>
      <c r="C529" s="64" t="s">
        <v>29</v>
      </c>
      <c r="D529" s="64" t="s">
        <v>93</v>
      </c>
      <c r="E529" s="65">
        <v>1389817</v>
      </c>
      <c r="F529" s="65">
        <v>1264795</v>
      </c>
      <c r="G529" s="65">
        <v>1075832</v>
      </c>
      <c r="H529" s="65">
        <v>1129849</v>
      </c>
      <c r="I529" s="65">
        <v>1312945</v>
      </c>
      <c r="J529" s="65">
        <v>1048816</v>
      </c>
      <c r="K529" s="65">
        <v>945347</v>
      </c>
      <c r="L529" s="65">
        <v>1106637</v>
      </c>
      <c r="M529" s="65">
        <v>1167988</v>
      </c>
      <c r="N529" s="65">
        <v>1055410</v>
      </c>
      <c r="O529" s="65">
        <v>1031278</v>
      </c>
      <c r="P529" s="65">
        <v>1236132</v>
      </c>
      <c r="Q529" s="65">
        <v>1317938</v>
      </c>
      <c r="R529" s="65">
        <v>1256173</v>
      </c>
      <c r="S529" s="65">
        <v>1043862</v>
      </c>
    </row>
    <row r="530" spans="1:19" ht="14.5" x14ac:dyDescent="0.35">
      <c r="A530" t="str">
        <f t="shared" si="14"/>
        <v>Steiermark53</v>
      </c>
      <c r="B530">
        <v>530</v>
      </c>
      <c r="C530" s="64" t="s">
        <v>30</v>
      </c>
      <c r="D530" s="64" t="s">
        <v>93</v>
      </c>
      <c r="E530" s="65">
        <v>701530</v>
      </c>
      <c r="F530" s="65">
        <v>656371</v>
      </c>
      <c r="G530" s="65">
        <v>548480</v>
      </c>
      <c r="H530" s="65">
        <v>750708</v>
      </c>
      <c r="I530" s="65">
        <v>957808</v>
      </c>
      <c r="J530" s="65">
        <v>811564</v>
      </c>
      <c r="K530" s="65">
        <v>852584</v>
      </c>
      <c r="L530" s="65">
        <v>822310</v>
      </c>
      <c r="M530" s="65">
        <v>916682</v>
      </c>
      <c r="N530" s="65">
        <v>839128</v>
      </c>
      <c r="O530" s="65">
        <v>544340</v>
      </c>
      <c r="P530" s="65">
        <v>734791</v>
      </c>
      <c r="Q530" s="65">
        <v>699615</v>
      </c>
      <c r="R530" s="65">
        <v>1801831</v>
      </c>
      <c r="S530" s="65">
        <v>1003132</v>
      </c>
    </row>
    <row r="531" spans="1:19" ht="14.5" x14ac:dyDescent="0.35">
      <c r="A531" t="str">
        <f t="shared" si="14"/>
        <v>Tirol53</v>
      </c>
      <c r="B531">
        <v>531</v>
      </c>
      <c r="C531" s="64" t="s">
        <v>31</v>
      </c>
      <c r="D531" s="64" t="s">
        <v>93</v>
      </c>
      <c r="E531" s="65">
        <v>1033187</v>
      </c>
      <c r="F531" s="65">
        <v>1161528</v>
      </c>
      <c r="G531" s="65">
        <v>1050868</v>
      </c>
      <c r="H531" s="65">
        <v>1348606</v>
      </c>
      <c r="I531" s="65">
        <v>1311526</v>
      </c>
      <c r="J531" s="65">
        <v>1388892</v>
      </c>
      <c r="K531" s="65">
        <v>1243900</v>
      </c>
      <c r="L531" s="65">
        <v>1113129</v>
      </c>
      <c r="M531" s="65">
        <v>1211000</v>
      </c>
      <c r="N531" s="65">
        <v>1120043</v>
      </c>
      <c r="O531" s="65">
        <v>830596</v>
      </c>
      <c r="P531" s="65">
        <v>867449</v>
      </c>
      <c r="Q531" s="65">
        <v>984874</v>
      </c>
      <c r="R531" s="65">
        <v>1342517</v>
      </c>
      <c r="S531" s="65">
        <v>1013913</v>
      </c>
    </row>
    <row r="532" spans="1:19" ht="14.5" x14ac:dyDescent="0.35">
      <c r="A532" t="str">
        <f t="shared" si="14"/>
        <v>Vorarlberg53</v>
      </c>
      <c r="B532">
        <v>532</v>
      </c>
      <c r="C532" s="64" t="s">
        <v>32</v>
      </c>
      <c r="D532" s="64" t="s">
        <v>93</v>
      </c>
      <c r="E532" s="65">
        <v>3069762</v>
      </c>
      <c r="F532" s="65">
        <v>2799852</v>
      </c>
      <c r="G532" s="65">
        <v>2279889</v>
      </c>
      <c r="H532" s="65">
        <v>2042472</v>
      </c>
      <c r="I532" s="65">
        <v>2070579</v>
      </c>
      <c r="J532" s="65">
        <v>2453881</v>
      </c>
      <c r="K532" s="65">
        <v>2299233</v>
      </c>
      <c r="L532" s="65">
        <v>2241858</v>
      </c>
      <c r="M532" s="65">
        <v>2298912</v>
      </c>
      <c r="N532" s="65">
        <v>2021057</v>
      </c>
      <c r="O532" s="65">
        <v>3314371</v>
      </c>
      <c r="P532" s="65">
        <v>3005149</v>
      </c>
      <c r="Q532" s="65">
        <v>3075690</v>
      </c>
      <c r="R532" s="65">
        <v>3083081</v>
      </c>
      <c r="S532" s="65">
        <v>2145577</v>
      </c>
    </row>
    <row r="533" spans="1:19" ht="14.5" x14ac:dyDescent="0.35">
      <c r="A533" t="str">
        <f t="shared" si="14"/>
        <v>Wien53</v>
      </c>
      <c r="B533">
        <v>533</v>
      </c>
      <c r="C533" s="64" t="s">
        <v>33</v>
      </c>
      <c r="D533" s="64" t="s">
        <v>93</v>
      </c>
      <c r="E533" s="65">
        <v>1420805</v>
      </c>
      <c r="F533" s="65">
        <v>1452368</v>
      </c>
      <c r="G533" s="65">
        <v>1162366</v>
      </c>
      <c r="H533" s="65">
        <v>1327170</v>
      </c>
      <c r="I533" s="65">
        <v>1607715</v>
      </c>
      <c r="J533" s="65">
        <v>1563400</v>
      </c>
      <c r="K533" s="65">
        <v>1748602</v>
      </c>
      <c r="L533" s="65">
        <v>1558025</v>
      </c>
      <c r="M533" s="65">
        <v>1832710</v>
      </c>
      <c r="N533" s="65">
        <v>2055835</v>
      </c>
      <c r="O533" s="65">
        <v>1168494</v>
      </c>
      <c r="P533" s="65">
        <v>1350345</v>
      </c>
      <c r="Q533" s="65">
        <v>1227882</v>
      </c>
      <c r="R533" s="65">
        <v>2315626</v>
      </c>
      <c r="S533" s="65">
        <v>1795447</v>
      </c>
    </row>
    <row r="534" spans="1:19" ht="14.5" x14ac:dyDescent="0.35">
      <c r="A534" t="str">
        <f t="shared" si="14"/>
        <v>Österreich53</v>
      </c>
      <c r="B534">
        <v>534</v>
      </c>
      <c r="C534" s="64" t="s">
        <v>34</v>
      </c>
      <c r="D534" s="64" t="s">
        <v>93</v>
      </c>
      <c r="E534" s="65">
        <v>12190088</v>
      </c>
      <c r="F534" s="65">
        <v>12791635</v>
      </c>
      <c r="G534" s="65">
        <v>10604483</v>
      </c>
      <c r="H534" s="65">
        <v>10853083</v>
      </c>
      <c r="I534" s="65">
        <v>12377496</v>
      </c>
      <c r="J534" s="65">
        <v>12828699</v>
      </c>
      <c r="K534" s="65">
        <v>12929308</v>
      </c>
      <c r="L534" s="65">
        <v>12311226</v>
      </c>
      <c r="M534" s="65">
        <v>13798146</v>
      </c>
      <c r="N534" s="65">
        <v>13792477</v>
      </c>
      <c r="O534" s="65">
        <v>11150895</v>
      </c>
      <c r="P534" s="65">
        <v>12291496</v>
      </c>
      <c r="Q534" s="65">
        <v>12890196</v>
      </c>
      <c r="R534" s="65">
        <v>17214060</v>
      </c>
      <c r="S534" s="65">
        <v>12151080</v>
      </c>
    </row>
    <row r="535" spans="1:19" ht="14.5" x14ac:dyDescent="0.35">
      <c r="A535" t="str">
        <f t="shared" si="14"/>
        <v>Burgenland54</v>
      </c>
      <c r="B535">
        <v>535</v>
      </c>
      <c r="C535" s="64" t="s">
        <v>25</v>
      </c>
      <c r="D535" s="64" t="s">
        <v>94</v>
      </c>
      <c r="E535" s="65">
        <v>2594900</v>
      </c>
      <c r="F535" s="65">
        <v>3868165</v>
      </c>
      <c r="G535" s="65">
        <v>4080859</v>
      </c>
      <c r="H535" s="65">
        <v>3586221</v>
      </c>
      <c r="I535" s="65">
        <v>5169117</v>
      </c>
      <c r="J535" s="65">
        <v>3089786</v>
      </c>
      <c r="K535" s="65">
        <v>810343</v>
      </c>
      <c r="L535" s="65">
        <v>1379917</v>
      </c>
      <c r="M535" s="65">
        <v>3323279</v>
      </c>
      <c r="N535" s="65">
        <v>2990586</v>
      </c>
      <c r="O535" s="65">
        <v>1424255</v>
      </c>
      <c r="P535" s="65">
        <v>875565</v>
      </c>
      <c r="Q535" s="65">
        <v>1048022</v>
      </c>
      <c r="R535" s="65">
        <v>1122870</v>
      </c>
      <c r="S535" s="65">
        <v>1037426</v>
      </c>
    </row>
    <row r="536" spans="1:19" ht="14.5" x14ac:dyDescent="0.35">
      <c r="A536" t="str">
        <f t="shared" si="14"/>
        <v>Kärnten54</v>
      </c>
      <c r="B536">
        <v>536</v>
      </c>
      <c r="C536" s="64" t="s">
        <v>26</v>
      </c>
      <c r="D536" s="64" t="s">
        <v>94</v>
      </c>
      <c r="E536" s="65">
        <v>5111764</v>
      </c>
      <c r="F536" s="65">
        <v>4880696</v>
      </c>
      <c r="G536" s="65">
        <v>7124218</v>
      </c>
      <c r="H536" s="65">
        <v>6809078</v>
      </c>
      <c r="I536" s="65">
        <v>4183917</v>
      </c>
      <c r="J536" s="65">
        <v>8050563</v>
      </c>
      <c r="K536" s="65">
        <v>6470992</v>
      </c>
      <c r="L536" s="65">
        <v>7036105</v>
      </c>
      <c r="M536" s="65">
        <v>5273211</v>
      </c>
      <c r="N536" s="65">
        <v>5970830</v>
      </c>
      <c r="O536" s="65">
        <v>6060743</v>
      </c>
      <c r="P536" s="65">
        <v>4955812</v>
      </c>
      <c r="Q536" s="65">
        <v>6528210</v>
      </c>
      <c r="R536" s="65">
        <v>7987320</v>
      </c>
      <c r="S536" s="65">
        <v>5915119</v>
      </c>
    </row>
    <row r="537" spans="1:19" ht="14.5" x14ac:dyDescent="0.35">
      <c r="A537" t="str">
        <f t="shared" si="14"/>
        <v>Niederösterreich54</v>
      </c>
      <c r="B537">
        <v>537</v>
      </c>
      <c r="C537" s="64" t="s">
        <v>27</v>
      </c>
      <c r="D537" s="64" t="s">
        <v>94</v>
      </c>
      <c r="E537" s="65">
        <v>31756158</v>
      </c>
      <c r="F537" s="65">
        <v>38100406</v>
      </c>
      <c r="G537" s="65">
        <v>31265869</v>
      </c>
      <c r="H537" s="65">
        <v>29888743</v>
      </c>
      <c r="I537" s="65">
        <v>30187875</v>
      </c>
      <c r="J537" s="65">
        <v>26811271</v>
      </c>
      <c r="K537" s="65">
        <v>21543536</v>
      </c>
      <c r="L537" s="65">
        <v>21446994</v>
      </c>
      <c r="M537" s="65">
        <v>24858526</v>
      </c>
      <c r="N537" s="65">
        <v>28484623</v>
      </c>
      <c r="O537" s="65">
        <v>19078346</v>
      </c>
      <c r="P537" s="65">
        <v>19410158</v>
      </c>
      <c r="Q537" s="65">
        <v>24821261</v>
      </c>
      <c r="R537" s="65">
        <v>23013599</v>
      </c>
      <c r="S537" s="65">
        <v>21094770</v>
      </c>
    </row>
    <row r="538" spans="1:19" ht="14.5" x14ac:dyDescent="0.35">
      <c r="A538" t="str">
        <f t="shared" si="14"/>
        <v>Oberösterreich54</v>
      </c>
      <c r="B538">
        <v>538</v>
      </c>
      <c r="C538" s="64" t="s">
        <v>28</v>
      </c>
      <c r="D538" s="64" t="s">
        <v>94</v>
      </c>
      <c r="E538" s="65">
        <v>31669423</v>
      </c>
      <c r="F538" s="65">
        <v>30389544</v>
      </c>
      <c r="G538" s="65">
        <v>24742160</v>
      </c>
      <c r="H538" s="65">
        <v>26505841</v>
      </c>
      <c r="I538" s="65">
        <v>27610678</v>
      </c>
      <c r="J538" s="65">
        <v>25670006</v>
      </c>
      <c r="K538" s="65">
        <v>23024300</v>
      </c>
      <c r="L538" s="65">
        <v>23698102</v>
      </c>
      <c r="M538" s="65">
        <v>25065663</v>
      </c>
      <c r="N538" s="65">
        <v>23689485</v>
      </c>
      <c r="O538" s="65">
        <v>21283765</v>
      </c>
      <c r="P538" s="65">
        <v>27082964</v>
      </c>
      <c r="Q538" s="65">
        <v>33235691</v>
      </c>
      <c r="R538" s="65">
        <v>28412835</v>
      </c>
      <c r="S538" s="65">
        <v>25319895</v>
      </c>
    </row>
    <row r="539" spans="1:19" ht="14.5" x14ac:dyDescent="0.35">
      <c r="A539" t="str">
        <f t="shared" si="14"/>
        <v>Salzburg54</v>
      </c>
      <c r="B539">
        <v>539</v>
      </c>
      <c r="C539" s="64" t="s">
        <v>29</v>
      </c>
      <c r="D539" s="64" t="s">
        <v>94</v>
      </c>
      <c r="E539" s="65">
        <v>7360977</v>
      </c>
      <c r="F539" s="65">
        <v>9858042</v>
      </c>
      <c r="G539" s="65">
        <v>9473193</v>
      </c>
      <c r="H539" s="65">
        <v>9973347</v>
      </c>
      <c r="I539" s="65">
        <v>11203151</v>
      </c>
      <c r="J539" s="65">
        <v>9049364</v>
      </c>
      <c r="K539" s="65">
        <v>7307054</v>
      </c>
      <c r="L539" s="65">
        <v>9930044</v>
      </c>
      <c r="M539" s="65">
        <v>11224428</v>
      </c>
      <c r="N539" s="65">
        <v>10064098</v>
      </c>
      <c r="O539" s="65">
        <v>9366018</v>
      </c>
      <c r="P539" s="65">
        <v>10011538</v>
      </c>
      <c r="Q539" s="65">
        <v>12041729</v>
      </c>
      <c r="R539" s="65">
        <v>10285588</v>
      </c>
      <c r="S539" s="65">
        <v>8929218</v>
      </c>
    </row>
    <row r="540" spans="1:19" ht="14.5" x14ac:dyDescent="0.35">
      <c r="A540" t="str">
        <f t="shared" si="14"/>
        <v>Steiermark54</v>
      </c>
      <c r="B540">
        <v>540</v>
      </c>
      <c r="C540" s="64" t="s">
        <v>30</v>
      </c>
      <c r="D540" s="64" t="s">
        <v>94</v>
      </c>
      <c r="E540" s="65">
        <v>19643391</v>
      </c>
      <c r="F540" s="65">
        <v>20971419</v>
      </c>
      <c r="G540" s="65">
        <v>22706024</v>
      </c>
      <c r="H540" s="65">
        <v>23887853</v>
      </c>
      <c r="I540" s="65">
        <v>26590601</v>
      </c>
      <c r="J540" s="65">
        <v>27991779</v>
      </c>
      <c r="K540" s="65">
        <v>34489492</v>
      </c>
      <c r="L540" s="65">
        <v>43109228</v>
      </c>
      <c r="M540" s="65">
        <v>46157293</v>
      </c>
      <c r="N540" s="65">
        <v>43483597</v>
      </c>
      <c r="O540" s="65">
        <v>35761066</v>
      </c>
      <c r="P540" s="65">
        <v>43916935</v>
      </c>
      <c r="Q540" s="65">
        <v>55299061</v>
      </c>
      <c r="R540" s="65">
        <v>44617444</v>
      </c>
      <c r="S540" s="65">
        <v>42064608</v>
      </c>
    </row>
    <row r="541" spans="1:19" ht="14.5" x14ac:dyDescent="0.35">
      <c r="A541" t="str">
        <f t="shared" si="14"/>
        <v>Tirol54</v>
      </c>
      <c r="B541">
        <v>541</v>
      </c>
      <c r="C541" s="64" t="s">
        <v>31</v>
      </c>
      <c r="D541" s="64" t="s">
        <v>94</v>
      </c>
      <c r="E541" s="65">
        <v>7731062</v>
      </c>
      <c r="F541" s="65">
        <v>7698393</v>
      </c>
      <c r="G541" s="65">
        <v>7891375</v>
      </c>
      <c r="H541" s="65">
        <v>8291069</v>
      </c>
      <c r="I541" s="65">
        <v>7133749</v>
      </c>
      <c r="J541" s="65">
        <v>5665030</v>
      </c>
      <c r="K541" s="65">
        <v>5811850</v>
      </c>
      <c r="L541" s="65">
        <v>6378504</v>
      </c>
      <c r="M541" s="65">
        <v>6934861</v>
      </c>
      <c r="N541" s="65">
        <v>6329599</v>
      </c>
      <c r="O541" s="65">
        <v>5308811</v>
      </c>
      <c r="P541" s="65">
        <v>4796194</v>
      </c>
      <c r="Q541" s="65">
        <v>6708445</v>
      </c>
      <c r="R541" s="65">
        <v>6580224</v>
      </c>
      <c r="S541" s="65">
        <v>5241805</v>
      </c>
    </row>
    <row r="542" spans="1:19" ht="14.5" x14ac:dyDescent="0.35">
      <c r="A542" t="str">
        <f t="shared" si="14"/>
        <v>Vorarlberg54</v>
      </c>
      <c r="B542">
        <v>542</v>
      </c>
      <c r="C542" s="64" t="s">
        <v>32</v>
      </c>
      <c r="D542" s="64" t="s">
        <v>94</v>
      </c>
      <c r="E542" s="65">
        <v>40844343</v>
      </c>
      <c r="F542" s="65">
        <v>41917623</v>
      </c>
      <c r="G542" s="65">
        <v>38752921</v>
      </c>
      <c r="H542" s="65">
        <v>38734682</v>
      </c>
      <c r="I542" s="65">
        <v>41165744</v>
      </c>
      <c r="J542" s="65">
        <v>38803941</v>
      </c>
      <c r="K542" s="65">
        <v>37263016</v>
      </c>
      <c r="L542" s="65">
        <v>38610857</v>
      </c>
      <c r="M542" s="65">
        <v>37153316</v>
      </c>
      <c r="N542" s="65">
        <v>31853601</v>
      </c>
      <c r="O542" s="65">
        <v>31007591</v>
      </c>
      <c r="P542" s="65">
        <v>43555711</v>
      </c>
      <c r="Q542" s="65">
        <v>50171761</v>
      </c>
      <c r="R542" s="65">
        <v>47265842</v>
      </c>
      <c r="S542" s="65">
        <v>42418614</v>
      </c>
    </row>
    <row r="543" spans="1:19" ht="14.5" x14ac:dyDescent="0.35">
      <c r="A543" t="str">
        <f t="shared" si="14"/>
        <v>Wien54</v>
      </c>
      <c r="B543">
        <v>543</v>
      </c>
      <c r="C543" s="64" t="s">
        <v>33</v>
      </c>
      <c r="D543" s="64" t="s">
        <v>94</v>
      </c>
      <c r="E543" s="65">
        <v>11877432</v>
      </c>
      <c r="F543" s="65">
        <v>13644786</v>
      </c>
      <c r="G543" s="65">
        <v>14061391</v>
      </c>
      <c r="H543" s="65">
        <v>13395969</v>
      </c>
      <c r="I543" s="65">
        <v>14472741</v>
      </c>
      <c r="J543" s="65">
        <v>13112383</v>
      </c>
      <c r="K543" s="65">
        <v>10715012</v>
      </c>
      <c r="L543" s="65">
        <v>10540275</v>
      </c>
      <c r="M543" s="65">
        <v>12903345</v>
      </c>
      <c r="N543" s="65">
        <v>12528021</v>
      </c>
      <c r="O543" s="65">
        <v>9415569</v>
      </c>
      <c r="P543" s="65">
        <v>10310460</v>
      </c>
      <c r="Q543" s="65">
        <v>12965719</v>
      </c>
      <c r="R543" s="65">
        <v>12088878</v>
      </c>
      <c r="S543" s="65">
        <v>12136528</v>
      </c>
    </row>
    <row r="544" spans="1:19" ht="14.5" x14ac:dyDescent="0.35">
      <c r="A544" t="str">
        <f t="shared" si="14"/>
        <v>Österreich54</v>
      </c>
      <c r="B544">
        <v>544</v>
      </c>
      <c r="C544" s="64" t="s">
        <v>34</v>
      </c>
      <c r="D544" s="64" t="s">
        <v>94</v>
      </c>
      <c r="E544" s="65">
        <v>158589450</v>
      </c>
      <c r="F544" s="65">
        <v>171329074</v>
      </c>
      <c r="G544" s="65">
        <v>160098010</v>
      </c>
      <c r="H544" s="65">
        <v>161072803</v>
      </c>
      <c r="I544" s="65">
        <v>167717573</v>
      </c>
      <c r="J544" s="65">
        <v>158244123</v>
      </c>
      <c r="K544" s="65">
        <v>147435595</v>
      </c>
      <c r="L544" s="65">
        <v>162130026</v>
      </c>
      <c r="M544" s="65">
        <v>172893922</v>
      </c>
      <c r="N544" s="65">
        <v>165394440</v>
      </c>
      <c r="O544" s="65">
        <v>138706164</v>
      </c>
      <c r="P544" s="65">
        <v>164915337</v>
      </c>
      <c r="Q544" s="65">
        <v>202819899</v>
      </c>
      <c r="R544" s="65">
        <v>181374600</v>
      </c>
      <c r="S544" s="65">
        <v>164157983</v>
      </c>
    </row>
    <row r="545" spans="1:19" ht="14.5" x14ac:dyDescent="0.35">
      <c r="A545" t="str">
        <f t="shared" si="14"/>
        <v>Burgenland55</v>
      </c>
      <c r="B545">
        <v>545</v>
      </c>
      <c r="C545" s="64" t="s">
        <v>25</v>
      </c>
      <c r="D545" s="64" t="s">
        <v>95</v>
      </c>
      <c r="E545" s="65">
        <v>4053169</v>
      </c>
      <c r="F545" s="65">
        <v>3992408</v>
      </c>
      <c r="G545" s="65">
        <v>4493359</v>
      </c>
      <c r="H545" s="65">
        <v>5209574</v>
      </c>
      <c r="I545" s="65">
        <v>6385088</v>
      </c>
      <c r="J545" s="65">
        <v>3139799</v>
      </c>
      <c r="K545" s="65">
        <v>356113</v>
      </c>
      <c r="L545" s="65">
        <v>366198</v>
      </c>
      <c r="M545" s="65">
        <v>437732</v>
      </c>
      <c r="N545" s="65">
        <v>474293</v>
      </c>
      <c r="O545" s="65">
        <v>558349</v>
      </c>
      <c r="P545" s="65">
        <v>346236</v>
      </c>
      <c r="Q545" s="65">
        <v>349539</v>
      </c>
      <c r="R545" s="65">
        <v>855714</v>
      </c>
      <c r="S545" s="65">
        <v>564511</v>
      </c>
    </row>
    <row r="546" spans="1:19" ht="14.5" x14ac:dyDescent="0.35">
      <c r="A546" t="str">
        <f t="shared" si="14"/>
        <v>Kärnten55</v>
      </c>
      <c r="B546">
        <v>546</v>
      </c>
      <c r="C546" s="64" t="s">
        <v>26</v>
      </c>
      <c r="D546" s="64" t="s">
        <v>95</v>
      </c>
      <c r="E546" s="65">
        <v>8013115</v>
      </c>
      <c r="F546" s="65">
        <v>9983093</v>
      </c>
      <c r="G546" s="65">
        <v>10174100</v>
      </c>
      <c r="H546" s="65">
        <v>9163147</v>
      </c>
      <c r="I546" s="65">
        <v>8850595</v>
      </c>
      <c r="J546" s="65">
        <v>7375520</v>
      </c>
      <c r="K546" s="65">
        <v>6184597</v>
      </c>
      <c r="L546" s="65">
        <v>8755434</v>
      </c>
      <c r="M546" s="65">
        <v>10050080</v>
      </c>
      <c r="N546" s="65">
        <v>6057022</v>
      </c>
      <c r="O546" s="65">
        <v>5169964</v>
      </c>
      <c r="P546" s="65">
        <v>5783377</v>
      </c>
      <c r="Q546" s="65">
        <v>6813770</v>
      </c>
      <c r="R546" s="65">
        <v>4781228</v>
      </c>
      <c r="S546" s="65">
        <v>7778527</v>
      </c>
    </row>
    <row r="547" spans="1:19" ht="14.5" x14ac:dyDescent="0.35">
      <c r="A547" t="str">
        <f t="shared" si="14"/>
        <v>Niederösterreich55</v>
      </c>
      <c r="B547">
        <v>547</v>
      </c>
      <c r="C547" s="64" t="s">
        <v>27</v>
      </c>
      <c r="D547" s="64" t="s">
        <v>95</v>
      </c>
      <c r="E547" s="65">
        <v>10050680</v>
      </c>
      <c r="F547" s="65">
        <v>11534509</v>
      </c>
      <c r="G547" s="65">
        <v>10507319</v>
      </c>
      <c r="H547" s="65">
        <v>9923364</v>
      </c>
      <c r="I547" s="65">
        <v>9321719</v>
      </c>
      <c r="J547" s="65">
        <v>8289304</v>
      </c>
      <c r="K547" s="65">
        <v>8965186</v>
      </c>
      <c r="L547" s="65">
        <v>8205019</v>
      </c>
      <c r="M547" s="65">
        <v>7438998</v>
      </c>
      <c r="N547" s="65">
        <v>10278176</v>
      </c>
      <c r="O547" s="65">
        <v>9836850</v>
      </c>
      <c r="P547" s="65">
        <v>7548231</v>
      </c>
      <c r="Q547" s="65">
        <v>8394504</v>
      </c>
      <c r="R547" s="65">
        <v>7850003</v>
      </c>
      <c r="S547" s="65">
        <v>7613765</v>
      </c>
    </row>
    <row r="548" spans="1:19" ht="14.5" x14ac:dyDescent="0.35">
      <c r="A548" t="str">
        <f t="shared" si="14"/>
        <v>Oberösterreich55</v>
      </c>
      <c r="B548">
        <v>548</v>
      </c>
      <c r="C548" s="64" t="s">
        <v>28</v>
      </c>
      <c r="D548" s="64" t="s">
        <v>95</v>
      </c>
      <c r="E548" s="65">
        <v>36876138</v>
      </c>
      <c r="F548" s="65">
        <v>35523013</v>
      </c>
      <c r="G548" s="65">
        <v>36175416</v>
      </c>
      <c r="H548" s="65">
        <v>31960752</v>
      </c>
      <c r="I548" s="65">
        <v>21312739</v>
      </c>
      <c r="J548" s="65">
        <v>20744339</v>
      </c>
      <c r="K548" s="65">
        <v>36156381</v>
      </c>
      <c r="L548" s="65">
        <v>38003931</v>
      </c>
      <c r="M548" s="65">
        <v>29014458</v>
      </c>
      <c r="N548" s="65">
        <v>33849301</v>
      </c>
      <c r="O548" s="65">
        <v>24723251</v>
      </c>
      <c r="P548" s="65">
        <v>37764988</v>
      </c>
      <c r="Q548" s="65">
        <v>40008405</v>
      </c>
      <c r="R548" s="65">
        <v>40079248</v>
      </c>
      <c r="S548" s="65">
        <v>29197464</v>
      </c>
    </row>
    <row r="549" spans="1:19" ht="14.5" x14ac:dyDescent="0.35">
      <c r="A549" t="str">
        <f t="shared" si="14"/>
        <v>Salzburg55</v>
      </c>
      <c r="B549">
        <v>549</v>
      </c>
      <c r="C549" s="64" t="s">
        <v>29</v>
      </c>
      <c r="D549" s="64" t="s">
        <v>95</v>
      </c>
      <c r="E549" s="65">
        <v>5035229</v>
      </c>
      <c r="F549" s="65">
        <v>7728379</v>
      </c>
      <c r="G549" s="65">
        <v>6624008</v>
      </c>
      <c r="H549" s="65">
        <v>7278493</v>
      </c>
      <c r="I549" s="65">
        <v>8137927</v>
      </c>
      <c r="J549" s="65">
        <v>11827478</v>
      </c>
      <c r="K549" s="65">
        <v>9945774</v>
      </c>
      <c r="L549" s="65">
        <v>7172763</v>
      </c>
      <c r="M549" s="65">
        <v>8741469</v>
      </c>
      <c r="N549" s="65">
        <v>8655660</v>
      </c>
      <c r="O549" s="65">
        <v>10283785</v>
      </c>
      <c r="P549" s="65">
        <v>9919985</v>
      </c>
      <c r="Q549" s="65">
        <v>12455929</v>
      </c>
      <c r="R549" s="65">
        <v>15403542</v>
      </c>
      <c r="S549" s="65">
        <v>15457451</v>
      </c>
    </row>
    <row r="550" spans="1:19" ht="14.5" x14ac:dyDescent="0.35">
      <c r="A550" t="str">
        <f t="shared" si="14"/>
        <v>Steiermark55</v>
      </c>
      <c r="B550">
        <v>550</v>
      </c>
      <c r="C550" s="64" t="s">
        <v>30</v>
      </c>
      <c r="D550" s="64" t="s">
        <v>95</v>
      </c>
      <c r="E550" s="65">
        <v>35402751</v>
      </c>
      <c r="F550" s="65">
        <v>41113561</v>
      </c>
      <c r="G550" s="65">
        <v>39629029</v>
      </c>
      <c r="H550" s="65">
        <v>37844453</v>
      </c>
      <c r="I550" s="65">
        <v>44522836</v>
      </c>
      <c r="J550" s="65">
        <v>47584679</v>
      </c>
      <c r="K550" s="65">
        <v>46707556</v>
      </c>
      <c r="L550" s="65">
        <v>48029036</v>
      </c>
      <c r="M550" s="65">
        <v>43454756</v>
      </c>
      <c r="N550" s="65">
        <v>38717957</v>
      </c>
      <c r="O550" s="65">
        <v>38337475</v>
      </c>
      <c r="P550" s="65">
        <v>47566733</v>
      </c>
      <c r="Q550" s="65">
        <v>69787128</v>
      </c>
      <c r="R550" s="65">
        <v>60606947</v>
      </c>
      <c r="S550" s="65">
        <v>48638818</v>
      </c>
    </row>
    <row r="551" spans="1:19" ht="14.5" x14ac:dyDescent="0.35">
      <c r="A551" t="str">
        <f t="shared" si="14"/>
        <v>Tirol55</v>
      </c>
      <c r="B551">
        <v>551</v>
      </c>
      <c r="C551" s="64" t="s">
        <v>31</v>
      </c>
      <c r="D551" s="64" t="s">
        <v>95</v>
      </c>
      <c r="E551" s="65">
        <v>5271216</v>
      </c>
      <c r="F551" s="65">
        <v>6099028</v>
      </c>
      <c r="G551" s="65">
        <v>5805143</v>
      </c>
      <c r="H551" s="65">
        <v>6248334</v>
      </c>
      <c r="I551" s="65">
        <v>5519766</v>
      </c>
      <c r="J551" s="65">
        <v>4651933</v>
      </c>
      <c r="K551" s="65">
        <v>10660194</v>
      </c>
      <c r="L551" s="65">
        <v>12380053</v>
      </c>
      <c r="M551" s="65">
        <v>18044892</v>
      </c>
      <c r="N551" s="65">
        <v>14591407</v>
      </c>
      <c r="O551" s="65">
        <v>9983862</v>
      </c>
      <c r="P551" s="65">
        <v>12435979</v>
      </c>
      <c r="Q551" s="65">
        <v>14054381</v>
      </c>
      <c r="R551" s="65">
        <v>3720697</v>
      </c>
      <c r="S551" s="65">
        <v>3667979</v>
      </c>
    </row>
    <row r="552" spans="1:19" ht="14.5" x14ac:dyDescent="0.35">
      <c r="A552" t="str">
        <f t="shared" si="14"/>
        <v>Vorarlberg55</v>
      </c>
      <c r="B552">
        <v>552</v>
      </c>
      <c r="C552" s="64" t="s">
        <v>32</v>
      </c>
      <c r="D552" s="64" t="s">
        <v>95</v>
      </c>
      <c r="E552" s="65">
        <v>15779524</v>
      </c>
      <c r="F552" s="65">
        <v>16083028</v>
      </c>
      <c r="G552" s="65">
        <v>14112983</v>
      </c>
      <c r="H552" s="65">
        <v>11143822</v>
      </c>
      <c r="I552" s="65">
        <v>11736868</v>
      </c>
      <c r="J552" s="65">
        <v>10983964</v>
      </c>
      <c r="K552" s="65">
        <v>10142327</v>
      </c>
      <c r="L552" s="65">
        <v>10952522</v>
      </c>
      <c r="M552" s="65">
        <v>10633161</v>
      </c>
      <c r="N552" s="65">
        <v>9984675</v>
      </c>
      <c r="O552" s="65">
        <v>9367479</v>
      </c>
      <c r="P552" s="65">
        <v>15243343</v>
      </c>
      <c r="Q552" s="65">
        <v>11175783</v>
      </c>
      <c r="R552" s="65">
        <v>8329200</v>
      </c>
      <c r="S552" s="65">
        <v>6447738</v>
      </c>
    </row>
    <row r="553" spans="1:19" ht="14.5" x14ac:dyDescent="0.35">
      <c r="A553" t="str">
        <f t="shared" si="14"/>
        <v>Wien55</v>
      </c>
      <c r="B553">
        <v>553</v>
      </c>
      <c r="C553" s="64" t="s">
        <v>33</v>
      </c>
      <c r="D553" s="64" t="s">
        <v>95</v>
      </c>
      <c r="E553" s="65">
        <v>12373117</v>
      </c>
      <c r="F553" s="65">
        <v>14195397</v>
      </c>
      <c r="G553" s="65">
        <v>8316293</v>
      </c>
      <c r="H553" s="65">
        <v>9308972</v>
      </c>
      <c r="I553" s="65">
        <v>9176492</v>
      </c>
      <c r="J553" s="65">
        <v>9007449</v>
      </c>
      <c r="K553" s="65">
        <v>7926931</v>
      </c>
      <c r="L553" s="65">
        <v>8046177</v>
      </c>
      <c r="M553" s="65">
        <v>5746484</v>
      </c>
      <c r="N553" s="65">
        <v>5133518</v>
      </c>
      <c r="O553" s="65">
        <v>4940926</v>
      </c>
      <c r="P553" s="65">
        <v>5533522</v>
      </c>
      <c r="Q553" s="65">
        <v>7443804</v>
      </c>
      <c r="R553" s="65">
        <v>8090394</v>
      </c>
      <c r="S553" s="65">
        <v>7755905</v>
      </c>
    </row>
    <row r="554" spans="1:19" ht="14.5" x14ac:dyDescent="0.35">
      <c r="A554" t="str">
        <f t="shared" si="14"/>
        <v>Österreich55</v>
      </c>
      <c r="B554">
        <v>554</v>
      </c>
      <c r="C554" s="64" t="s">
        <v>34</v>
      </c>
      <c r="D554" s="64" t="s">
        <v>95</v>
      </c>
      <c r="E554" s="65">
        <v>132854939</v>
      </c>
      <c r="F554" s="65">
        <v>146252416</v>
      </c>
      <c r="G554" s="65">
        <v>135837650</v>
      </c>
      <c r="H554" s="65">
        <v>128080911</v>
      </c>
      <c r="I554" s="65">
        <v>124964030</v>
      </c>
      <c r="J554" s="65">
        <v>123604465</v>
      </c>
      <c r="K554" s="65">
        <v>137045059</v>
      </c>
      <c r="L554" s="65">
        <v>141911133</v>
      </c>
      <c r="M554" s="65">
        <v>133562030</v>
      </c>
      <c r="N554" s="65">
        <v>127742009</v>
      </c>
      <c r="O554" s="65">
        <v>113201941</v>
      </c>
      <c r="P554" s="65">
        <v>142142394</v>
      </c>
      <c r="Q554" s="65">
        <v>170483243</v>
      </c>
      <c r="R554" s="65">
        <v>149716973</v>
      </c>
      <c r="S554" s="65">
        <v>127122158</v>
      </c>
    </row>
    <row r="555" spans="1:19" ht="14.5" x14ac:dyDescent="0.35">
      <c r="A555" t="str">
        <f t="shared" si="14"/>
        <v>Burgenland56</v>
      </c>
      <c r="B555">
        <v>555</v>
      </c>
      <c r="C555" s="64" t="s">
        <v>25</v>
      </c>
      <c r="D555" s="64" t="s">
        <v>96</v>
      </c>
      <c r="E555" s="65">
        <v>2022070</v>
      </c>
      <c r="F555" s="65">
        <v>2270838</v>
      </c>
      <c r="G555" s="65">
        <v>2815204</v>
      </c>
      <c r="H555" s="65">
        <v>3005774</v>
      </c>
      <c r="I555" s="65">
        <v>2664275</v>
      </c>
      <c r="J555" s="65">
        <v>3201398</v>
      </c>
      <c r="K555" s="65">
        <v>6323626</v>
      </c>
      <c r="L555" s="65">
        <v>3384653</v>
      </c>
      <c r="M555" s="65">
        <v>3460221</v>
      </c>
      <c r="N555" s="65">
        <v>4400362</v>
      </c>
      <c r="O555" s="65">
        <v>3128930</v>
      </c>
      <c r="P555" s="65">
        <v>4881069</v>
      </c>
      <c r="Q555" s="65">
        <v>3907914</v>
      </c>
      <c r="R555" s="65">
        <v>3996065</v>
      </c>
      <c r="S555" s="65">
        <v>5344405</v>
      </c>
    </row>
    <row r="556" spans="1:19" ht="14.5" x14ac:dyDescent="0.35">
      <c r="A556" t="str">
        <f t="shared" si="14"/>
        <v>Kärnten56</v>
      </c>
      <c r="B556">
        <v>556</v>
      </c>
      <c r="C556" s="64" t="s">
        <v>26</v>
      </c>
      <c r="D556" s="64" t="s">
        <v>96</v>
      </c>
      <c r="E556" s="65">
        <v>11983000</v>
      </c>
      <c r="F556" s="65">
        <v>13685567</v>
      </c>
      <c r="G556" s="65">
        <v>12757070</v>
      </c>
      <c r="H556" s="65">
        <v>11761479</v>
      </c>
      <c r="I556" s="65">
        <v>10865955</v>
      </c>
      <c r="J556" s="65">
        <v>10830094</v>
      </c>
      <c r="K556" s="65">
        <v>9716011</v>
      </c>
      <c r="L556" s="65">
        <v>10442249</v>
      </c>
      <c r="M556" s="65">
        <v>10617993</v>
      </c>
      <c r="N556" s="65">
        <v>10279272</v>
      </c>
      <c r="O556" s="65">
        <v>9684699</v>
      </c>
      <c r="P556" s="65">
        <v>10913102</v>
      </c>
      <c r="Q556" s="65">
        <v>11055101</v>
      </c>
      <c r="R556" s="65">
        <v>10708455</v>
      </c>
      <c r="S556" s="65">
        <v>9097371</v>
      </c>
    </row>
    <row r="557" spans="1:19" ht="14.5" x14ac:dyDescent="0.35">
      <c r="A557" t="str">
        <f t="shared" si="14"/>
        <v>Niederösterreich56</v>
      </c>
      <c r="B557">
        <v>557</v>
      </c>
      <c r="C557" s="64" t="s">
        <v>27</v>
      </c>
      <c r="D557" s="64" t="s">
        <v>96</v>
      </c>
      <c r="E557" s="65">
        <v>27509112</v>
      </c>
      <c r="F557" s="65">
        <v>30545733</v>
      </c>
      <c r="G557" s="65">
        <v>30312030</v>
      </c>
      <c r="H557" s="65">
        <v>29989230</v>
      </c>
      <c r="I557" s="65">
        <v>28832443</v>
      </c>
      <c r="J557" s="65">
        <v>30644547</v>
      </c>
      <c r="K557" s="65">
        <v>30919287</v>
      </c>
      <c r="L557" s="65">
        <v>35481282</v>
      </c>
      <c r="M557" s="65">
        <v>37397892</v>
      </c>
      <c r="N557" s="65">
        <v>42809429</v>
      </c>
      <c r="O557" s="65">
        <v>45596304</v>
      </c>
      <c r="P557" s="65">
        <v>50285004</v>
      </c>
      <c r="Q557" s="65">
        <v>57657844</v>
      </c>
      <c r="R557" s="65">
        <v>57593661</v>
      </c>
      <c r="S557" s="65">
        <v>50409288</v>
      </c>
    </row>
    <row r="558" spans="1:19" ht="14.5" x14ac:dyDescent="0.35">
      <c r="A558" t="str">
        <f t="shared" si="14"/>
        <v>Oberösterreich56</v>
      </c>
      <c r="B558">
        <v>558</v>
      </c>
      <c r="C558" s="64" t="s">
        <v>28</v>
      </c>
      <c r="D558" s="64" t="s">
        <v>96</v>
      </c>
      <c r="E558" s="65">
        <v>53614039</v>
      </c>
      <c r="F558" s="65">
        <v>59170476</v>
      </c>
      <c r="G558" s="65">
        <v>54997970</v>
      </c>
      <c r="H558" s="65">
        <v>59542374</v>
      </c>
      <c r="I558" s="65">
        <v>67551284</v>
      </c>
      <c r="J558" s="65">
        <v>67245117</v>
      </c>
      <c r="K558" s="65">
        <v>70088723</v>
      </c>
      <c r="L558" s="65">
        <v>76033446</v>
      </c>
      <c r="M558" s="65">
        <v>69779867</v>
      </c>
      <c r="N558" s="65">
        <v>73192896</v>
      </c>
      <c r="O558" s="65">
        <v>72364274</v>
      </c>
      <c r="P558" s="65">
        <v>91956373</v>
      </c>
      <c r="Q558" s="65">
        <v>95278151</v>
      </c>
      <c r="R558" s="65">
        <v>70040947</v>
      </c>
      <c r="S558" s="65">
        <v>71082865</v>
      </c>
    </row>
    <row r="559" spans="1:19" ht="14.5" x14ac:dyDescent="0.35">
      <c r="A559" t="str">
        <f t="shared" si="14"/>
        <v>Salzburg56</v>
      </c>
      <c r="B559">
        <v>559</v>
      </c>
      <c r="C559" s="64" t="s">
        <v>29</v>
      </c>
      <c r="D559" s="64" t="s">
        <v>96</v>
      </c>
      <c r="E559" s="65">
        <v>14706113</v>
      </c>
      <c r="F559" s="65">
        <v>15824338</v>
      </c>
      <c r="G559" s="65">
        <v>13988171</v>
      </c>
      <c r="H559" s="65">
        <v>15061820</v>
      </c>
      <c r="I559" s="65">
        <v>14075892</v>
      </c>
      <c r="J559" s="65">
        <v>14749056</v>
      </c>
      <c r="K559" s="65">
        <v>15850446</v>
      </c>
      <c r="L559" s="65">
        <v>15188467</v>
      </c>
      <c r="M559" s="65">
        <v>16655799</v>
      </c>
      <c r="N559" s="65">
        <v>16744597</v>
      </c>
      <c r="O559" s="65">
        <v>16792907</v>
      </c>
      <c r="P559" s="65">
        <v>21825875</v>
      </c>
      <c r="Q559" s="65">
        <v>22806058</v>
      </c>
      <c r="R559" s="65">
        <v>22701287</v>
      </c>
      <c r="S559" s="65">
        <v>23241061</v>
      </c>
    </row>
    <row r="560" spans="1:19" ht="14.5" x14ac:dyDescent="0.35">
      <c r="A560" t="str">
        <f t="shared" si="14"/>
        <v>Steiermark56</v>
      </c>
      <c r="B560">
        <v>560</v>
      </c>
      <c r="C560" s="64" t="s">
        <v>30</v>
      </c>
      <c r="D560" s="64" t="s">
        <v>96</v>
      </c>
      <c r="E560" s="65">
        <v>27757077</v>
      </c>
      <c r="F560" s="65">
        <v>33678997</v>
      </c>
      <c r="G560" s="65">
        <v>35391387</v>
      </c>
      <c r="H560" s="65">
        <v>28653207</v>
      </c>
      <c r="I560" s="65">
        <v>25220819</v>
      </c>
      <c r="J560" s="65">
        <v>26438588</v>
      </c>
      <c r="K560" s="65">
        <v>32340032</v>
      </c>
      <c r="L560" s="65">
        <v>36902689</v>
      </c>
      <c r="M560" s="65">
        <v>35756300</v>
      </c>
      <c r="N560" s="65">
        <v>35821369</v>
      </c>
      <c r="O560" s="65">
        <v>36523979</v>
      </c>
      <c r="P560" s="65">
        <v>42619834</v>
      </c>
      <c r="Q560" s="65">
        <v>46499763</v>
      </c>
      <c r="R560" s="65">
        <v>40670541</v>
      </c>
      <c r="S560" s="65">
        <v>39631862</v>
      </c>
    </row>
    <row r="561" spans="1:19" ht="14.5" x14ac:dyDescent="0.35">
      <c r="A561" t="str">
        <f t="shared" si="14"/>
        <v>Tirol56</v>
      </c>
      <c r="B561">
        <v>561</v>
      </c>
      <c r="C561" s="64" t="s">
        <v>31</v>
      </c>
      <c r="D561" s="64" t="s">
        <v>96</v>
      </c>
      <c r="E561" s="65">
        <v>7426915</v>
      </c>
      <c r="F561" s="65">
        <v>8947231</v>
      </c>
      <c r="G561" s="65">
        <v>6790695</v>
      </c>
      <c r="H561" s="65">
        <v>9096530</v>
      </c>
      <c r="I561" s="65">
        <v>8450261</v>
      </c>
      <c r="J561" s="65">
        <v>8556275</v>
      </c>
      <c r="K561" s="65">
        <v>8944441</v>
      </c>
      <c r="L561" s="65">
        <v>9406161</v>
      </c>
      <c r="M561" s="65">
        <v>9886628</v>
      </c>
      <c r="N561" s="65">
        <v>10772962</v>
      </c>
      <c r="O561" s="65">
        <v>6075898</v>
      </c>
      <c r="P561" s="65">
        <v>6005234</v>
      </c>
      <c r="Q561" s="65">
        <v>6656667</v>
      </c>
      <c r="R561" s="65">
        <v>7337165</v>
      </c>
      <c r="S561" s="65">
        <v>9803293</v>
      </c>
    </row>
    <row r="562" spans="1:19" ht="14.5" x14ac:dyDescent="0.35">
      <c r="A562" t="str">
        <f t="shared" si="14"/>
        <v>Vorarlberg56</v>
      </c>
      <c r="B562">
        <v>562</v>
      </c>
      <c r="C562" s="64" t="s">
        <v>32</v>
      </c>
      <c r="D562" s="64" t="s">
        <v>96</v>
      </c>
      <c r="E562" s="65">
        <v>14131812</v>
      </c>
      <c r="F562" s="65">
        <v>15665554</v>
      </c>
      <c r="G562" s="65">
        <v>14751705</v>
      </c>
      <c r="H562" s="65">
        <v>18001168</v>
      </c>
      <c r="I562" s="65">
        <v>17705841</v>
      </c>
      <c r="J562" s="65">
        <v>16360638</v>
      </c>
      <c r="K562" s="65">
        <v>16474883</v>
      </c>
      <c r="L562" s="65">
        <v>15561911</v>
      </c>
      <c r="M562" s="65">
        <v>15111497</v>
      </c>
      <c r="N562" s="65">
        <v>13365847</v>
      </c>
      <c r="O562" s="65">
        <v>16459308</v>
      </c>
      <c r="P562" s="65">
        <v>19853686</v>
      </c>
      <c r="Q562" s="65">
        <v>24004707</v>
      </c>
      <c r="R562" s="65">
        <v>21307434</v>
      </c>
      <c r="S562" s="65">
        <v>18179738</v>
      </c>
    </row>
    <row r="563" spans="1:19" ht="14.5" x14ac:dyDescent="0.35">
      <c r="A563" t="str">
        <f t="shared" si="14"/>
        <v>Wien56</v>
      </c>
      <c r="B563">
        <v>563</v>
      </c>
      <c r="C563" s="64" t="s">
        <v>33</v>
      </c>
      <c r="D563" s="64" t="s">
        <v>96</v>
      </c>
      <c r="E563" s="65">
        <v>27797458</v>
      </c>
      <c r="F563" s="65">
        <v>25786973</v>
      </c>
      <c r="G563" s="65">
        <v>18701722</v>
      </c>
      <c r="H563" s="65">
        <v>20043619</v>
      </c>
      <c r="I563" s="65">
        <v>23826787</v>
      </c>
      <c r="J563" s="65">
        <v>27331337</v>
      </c>
      <c r="K563" s="65">
        <v>25191672</v>
      </c>
      <c r="L563" s="65">
        <v>27278379</v>
      </c>
      <c r="M563" s="65">
        <v>29060238</v>
      </c>
      <c r="N563" s="65">
        <v>33436438</v>
      </c>
      <c r="O563" s="65">
        <v>30513904</v>
      </c>
      <c r="P563" s="65">
        <v>39281887</v>
      </c>
      <c r="Q563" s="65">
        <v>32872025</v>
      </c>
      <c r="R563" s="65">
        <v>39208525</v>
      </c>
      <c r="S563" s="65">
        <v>36105172</v>
      </c>
    </row>
    <row r="564" spans="1:19" ht="14.5" x14ac:dyDescent="0.35">
      <c r="A564" t="str">
        <f t="shared" si="14"/>
        <v>Österreich56</v>
      </c>
      <c r="B564">
        <v>564</v>
      </c>
      <c r="C564" s="64" t="s">
        <v>34</v>
      </c>
      <c r="D564" s="64" t="s">
        <v>96</v>
      </c>
      <c r="E564" s="65">
        <v>186947596</v>
      </c>
      <c r="F564" s="65">
        <v>205575707</v>
      </c>
      <c r="G564" s="65">
        <v>190505954</v>
      </c>
      <c r="H564" s="65">
        <v>195155201</v>
      </c>
      <c r="I564" s="65">
        <v>199193557</v>
      </c>
      <c r="J564" s="65">
        <v>205357050</v>
      </c>
      <c r="K564" s="65">
        <v>215849121</v>
      </c>
      <c r="L564" s="65">
        <v>229679237</v>
      </c>
      <c r="M564" s="65">
        <v>227726435</v>
      </c>
      <c r="N564" s="65">
        <v>240823172</v>
      </c>
      <c r="O564" s="65">
        <v>237140203</v>
      </c>
      <c r="P564" s="65">
        <v>287622064</v>
      </c>
      <c r="Q564" s="65">
        <v>300738230</v>
      </c>
      <c r="R564" s="65">
        <v>273564080</v>
      </c>
      <c r="S564" s="65">
        <v>262895055</v>
      </c>
    </row>
    <row r="565" spans="1:19" ht="14.5" x14ac:dyDescent="0.35">
      <c r="A565" t="str">
        <f t="shared" si="14"/>
        <v>Burgenland57</v>
      </c>
      <c r="B565">
        <v>565</v>
      </c>
      <c r="C565" s="64" t="s">
        <v>25</v>
      </c>
      <c r="D565" s="64" t="s">
        <v>97</v>
      </c>
      <c r="E565" s="65">
        <v>1024924</v>
      </c>
      <c r="F565" s="65">
        <v>2066982</v>
      </c>
      <c r="G565" s="65">
        <v>2087830</v>
      </c>
      <c r="H565" s="65">
        <v>1945780</v>
      </c>
      <c r="I565" s="65">
        <v>1968876</v>
      </c>
      <c r="J565" s="65">
        <v>2481065</v>
      </c>
      <c r="K565" s="65">
        <v>2110377</v>
      </c>
      <c r="L565" s="65">
        <v>2116698</v>
      </c>
      <c r="M565" s="65">
        <v>1943116</v>
      </c>
      <c r="N565" s="65">
        <v>2719101</v>
      </c>
      <c r="O565" s="65">
        <v>2128934</v>
      </c>
      <c r="P565" s="65">
        <v>2727487</v>
      </c>
      <c r="Q565" s="65">
        <v>3147728</v>
      </c>
      <c r="R565" s="65">
        <v>2558285</v>
      </c>
      <c r="S565" s="65">
        <v>3293610</v>
      </c>
    </row>
    <row r="566" spans="1:19" ht="14.5" x14ac:dyDescent="0.35">
      <c r="A566" t="str">
        <f t="shared" si="14"/>
        <v>Kärnten57</v>
      </c>
      <c r="B566">
        <v>566</v>
      </c>
      <c r="C566" s="64" t="s">
        <v>26</v>
      </c>
      <c r="D566" s="64" t="s">
        <v>97</v>
      </c>
      <c r="E566" s="65">
        <v>3402785</v>
      </c>
      <c r="F566" s="65">
        <v>5667122</v>
      </c>
      <c r="G566" s="65">
        <v>5556423</v>
      </c>
      <c r="H566" s="65">
        <v>5723448</v>
      </c>
      <c r="I566" s="65">
        <v>5557051</v>
      </c>
      <c r="J566" s="65">
        <v>5832288</v>
      </c>
      <c r="K566" s="65">
        <v>6773351</v>
      </c>
      <c r="L566" s="65">
        <v>6260289</v>
      </c>
      <c r="M566" s="65">
        <v>6463578</v>
      </c>
      <c r="N566" s="65">
        <v>6727013</v>
      </c>
      <c r="O566" s="65">
        <v>5496059</v>
      </c>
      <c r="P566" s="65">
        <v>6698056</v>
      </c>
      <c r="Q566" s="65">
        <v>6244940</v>
      </c>
      <c r="R566" s="65">
        <v>6135151</v>
      </c>
      <c r="S566" s="65">
        <v>7023914</v>
      </c>
    </row>
    <row r="567" spans="1:19" ht="14.5" x14ac:dyDescent="0.35">
      <c r="A567" t="str">
        <f t="shared" si="14"/>
        <v>Niederösterreich57</v>
      </c>
      <c r="B567">
        <v>567</v>
      </c>
      <c r="C567" s="64" t="s">
        <v>27</v>
      </c>
      <c r="D567" s="64" t="s">
        <v>97</v>
      </c>
      <c r="E567" s="65">
        <v>29197661</v>
      </c>
      <c r="F567" s="65">
        <v>38257780</v>
      </c>
      <c r="G567" s="65">
        <v>34439748</v>
      </c>
      <c r="H567" s="65">
        <v>36402711</v>
      </c>
      <c r="I567" s="65">
        <v>33761680</v>
      </c>
      <c r="J567" s="65">
        <v>28932542</v>
      </c>
      <c r="K567" s="65">
        <v>32212052</v>
      </c>
      <c r="L567" s="65">
        <v>29995755</v>
      </c>
      <c r="M567" s="65">
        <v>30895972</v>
      </c>
      <c r="N567" s="65">
        <v>31526038</v>
      </c>
      <c r="O567" s="65">
        <v>24609932</v>
      </c>
      <c r="P567" s="65">
        <v>27175762</v>
      </c>
      <c r="Q567" s="65">
        <v>34155600</v>
      </c>
      <c r="R567" s="65">
        <v>29001890</v>
      </c>
      <c r="S567" s="65">
        <v>30060218</v>
      </c>
    </row>
    <row r="568" spans="1:19" ht="14.5" x14ac:dyDescent="0.35">
      <c r="A568" t="str">
        <f t="shared" si="14"/>
        <v>Oberösterreich57</v>
      </c>
      <c r="B568">
        <v>568</v>
      </c>
      <c r="C568" s="64" t="s">
        <v>28</v>
      </c>
      <c r="D568" s="64" t="s">
        <v>97</v>
      </c>
      <c r="E568" s="65">
        <v>53014577</v>
      </c>
      <c r="F568" s="65">
        <v>29413066</v>
      </c>
      <c r="G568" s="65">
        <v>29332707</v>
      </c>
      <c r="H568" s="65">
        <v>21704622</v>
      </c>
      <c r="I568" s="65">
        <v>21843994</v>
      </c>
      <c r="J568" s="65">
        <v>21021536</v>
      </c>
      <c r="K568" s="65">
        <v>25968743</v>
      </c>
      <c r="L568" s="65">
        <v>25666419</v>
      </c>
      <c r="M568" s="65">
        <v>27025138</v>
      </c>
      <c r="N568" s="65">
        <v>27813004</v>
      </c>
      <c r="O568" s="65">
        <v>27468051</v>
      </c>
      <c r="P568" s="65">
        <v>31693811</v>
      </c>
      <c r="Q568" s="65">
        <v>34219394</v>
      </c>
      <c r="R568" s="65">
        <v>28375527</v>
      </c>
      <c r="S568" s="65">
        <v>28565131</v>
      </c>
    </row>
    <row r="569" spans="1:19" ht="14.5" x14ac:dyDescent="0.35">
      <c r="A569" t="str">
        <f t="shared" si="14"/>
        <v>Salzburg57</v>
      </c>
      <c r="B569">
        <v>569</v>
      </c>
      <c r="C569" s="64" t="s">
        <v>29</v>
      </c>
      <c r="D569" s="64" t="s">
        <v>97</v>
      </c>
      <c r="E569" s="65">
        <v>8307011</v>
      </c>
      <c r="F569" s="65">
        <v>11278814</v>
      </c>
      <c r="G569" s="65">
        <v>11302595</v>
      </c>
      <c r="H569" s="65">
        <v>11679578</v>
      </c>
      <c r="I569" s="65">
        <v>10565973</v>
      </c>
      <c r="J569" s="65">
        <v>9906542</v>
      </c>
      <c r="K569" s="65">
        <v>12567568</v>
      </c>
      <c r="L569" s="65">
        <v>10332355</v>
      </c>
      <c r="M569" s="65">
        <v>11114455</v>
      </c>
      <c r="N569" s="65">
        <v>10774155</v>
      </c>
      <c r="O569" s="65">
        <v>10115868</v>
      </c>
      <c r="P569" s="65">
        <v>11056109</v>
      </c>
      <c r="Q569" s="65">
        <v>10976813</v>
      </c>
      <c r="R569" s="65">
        <v>11181877</v>
      </c>
      <c r="S569" s="65">
        <v>13989548</v>
      </c>
    </row>
    <row r="570" spans="1:19" ht="14.5" x14ac:dyDescent="0.35">
      <c r="A570" t="str">
        <f t="shared" si="14"/>
        <v>Steiermark57</v>
      </c>
      <c r="B570">
        <v>570</v>
      </c>
      <c r="C570" s="64" t="s">
        <v>30</v>
      </c>
      <c r="D570" s="64" t="s">
        <v>97</v>
      </c>
      <c r="E570" s="65">
        <v>10832789</v>
      </c>
      <c r="F570" s="65">
        <v>14031947</v>
      </c>
      <c r="G570" s="65">
        <v>14065416</v>
      </c>
      <c r="H570" s="65">
        <v>13299988</v>
      </c>
      <c r="I570" s="65">
        <v>12328202</v>
      </c>
      <c r="J570" s="65">
        <v>12524356</v>
      </c>
      <c r="K570" s="65">
        <v>15168823</v>
      </c>
      <c r="L570" s="65">
        <v>14291042</v>
      </c>
      <c r="M570" s="65">
        <v>15689802</v>
      </c>
      <c r="N570" s="65">
        <v>16057777</v>
      </c>
      <c r="O570" s="65">
        <v>15144002</v>
      </c>
      <c r="P570" s="65">
        <v>17132520</v>
      </c>
      <c r="Q570" s="65">
        <v>15963113</v>
      </c>
      <c r="R570" s="65">
        <v>14434649</v>
      </c>
      <c r="S570" s="65">
        <v>14721628</v>
      </c>
    </row>
    <row r="571" spans="1:19" ht="14.5" x14ac:dyDescent="0.35">
      <c r="A571" t="str">
        <f t="shared" si="14"/>
        <v>Tirol57</v>
      </c>
      <c r="B571">
        <v>571</v>
      </c>
      <c r="C571" s="64" t="s">
        <v>31</v>
      </c>
      <c r="D571" s="64" t="s">
        <v>97</v>
      </c>
      <c r="E571" s="65">
        <v>12116327</v>
      </c>
      <c r="F571" s="65">
        <v>14299819</v>
      </c>
      <c r="G571" s="65">
        <v>10318602</v>
      </c>
      <c r="H571" s="65">
        <v>12635120</v>
      </c>
      <c r="I571" s="65">
        <v>11046048</v>
      </c>
      <c r="J571" s="65">
        <v>11674889</v>
      </c>
      <c r="K571" s="65">
        <v>13229517</v>
      </c>
      <c r="L571" s="65">
        <v>12486838</v>
      </c>
      <c r="M571" s="65">
        <v>11098403</v>
      </c>
      <c r="N571" s="65">
        <v>10251570</v>
      </c>
      <c r="O571" s="65">
        <v>8414437</v>
      </c>
      <c r="P571" s="65">
        <v>9588814</v>
      </c>
      <c r="Q571" s="65">
        <v>7282017</v>
      </c>
      <c r="R571" s="65">
        <v>6930143</v>
      </c>
      <c r="S571" s="65">
        <v>7895620</v>
      </c>
    </row>
    <row r="572" spans="1:19" ht="14.5" x14ac:dyDescent="0.35">
      <c r="A572" t="str">
        <f t="shared" si="14"/>
        <v>Vorarlberg57</v>
      </c>
      <c r="B572">
        <v>572</v>
      </c>
      <c r="C572" s="64" t="s">
        <v>32</v>
      </c>
      <c r="D572" s="64" t="s">
        <v>97</v>
      </c>
      <c r="E572" s="65">
        <v>6738259</v>
      </c>
      <c r="F572" s="65">
        <v>9298556</v>
      </c>
      <c r="G572" s="65">
        <v>8353728</v>
      </c>
      <c r="H572" s="65">
        <v>8007393</v>
      </c>
      <c r="I572" s="65">
        <v>8524934</v>
      </c>
      <c r="J572" s="65">
        <v>9633860</v>
      </c>
      <c r="K572" s="65">
        <v>9850591</v>
      </c>
      <c r="L572" s="65">
        <v>10702905</v>
      </c>
      <c r="M572" s="65">
        <v>11235795</v>
      </c>
      <c r="N572" s="65">
        <v>10677885</v>
      </c>
      <c r="O572" s="65">
        <v>10135984</v>
      </c>
      <c r="P572" s="65">
        <v>12068903</v>
      </c>
      <c r="Q572" s="65">
        <v>12059202</v>
      </c>
      <c r="R572" s="65">
        <v>9867155</v>
      </c>
      <c r="S572" s="65">
        <v>9706886</v>
      </c>
    </row>
    <row r="573" spans="1:19" ht="14.5" x14ac:dyDescent="0.35">
      <c r="A573" t="str">
        <f t="shared" si="14"/>
        <v>Wien57</v>
      </c>
      <c r="B573">
        <v>573</v>
      </c>
      <c r="C573" s="64" t="s">
        <v>33</v>
      </c>
      <c r="D573" s="64" t="s">
        <v>97</v>
      </c>
      <c r="E573" s="65">
        <v>19954511</v>
      </c>
      <c r="F573" s="65">
        <v>24414796</v>
      </c>
      <c r="G573" s="65">
        <v>27234036</v>
      </c>
      <c r="H573" s="65">
        <v>24518962</v>
      </c>
      <c r="I573" s="65">
        <v>21703309</v>
      </c>
      <c r="J573" s="65">
        <v>22004597</v>
      </c>
      <c r="K573" s="65">
        <v>25293717</v>
      </c>
      <c r="L573" s="65">
        <v>22151200</v>
      </c>
      <c r="M573" s="65">
        <v>23525396</v>
      </c>
      <c r="N573" s="65">
        <v>24773199</v>
      </c>
      <c r="O573" s="65">
        <v>21774646</v>
      </c>
      <c r="P573" s="65">
        <v>25914143</v>
      </c>
      <c r="Q573" s="65">
        <v>26147869</v>
      </c>
      <c r="R573" s="65">
        <v>23032941</v>
      </c>
      <c r="S573" s="65">
        <v>25682701</v>
      </c>
    </row>
    <row r="574" spans="1:19" ht="14.5" x14ac:dyDescent="0.35">
      <c r="A574" t="str">
        <f t="shared" si="14"/>
        <v>Österreich57</v>
      </c>
      <c r="B574">
        <v>574</v>
      </c>
      <c r="C574" s="64" t="s">
        <v>34</v>
      </c>
      <c r="D574" s="64" t="s">
        <v>97</v>
      </c>
      <c r="E574" s="65">
        <v>144588844</v>
      </c>
      <c r="F574" s="65">
        <v>148728882</v>
      </c>
      <c r="G574" s="65">
        <v>142691085</v>
      </c>
      <c r="H574" s="65">
        <v>135917602</v>
      </c>
      <c r="I574" s="65">
        <v>127300067</v>
      </c>
      <c r="J574" s="65">
        <v>124011675</v>
      </c>
      <c r="K574" s="65">
        <v>143174739</v>
      </c>
      <c r="L574" s="65">
        <v>134003501</v>
      </c>
      <c r="M574" s="65">
        <v>138991655</v>
      </c>
      <c r="N574" s="65">
        <v>141319742</v>
      </c>
      <c r="O574" s="65">
        <v>125287913</v>
      </c>
      <c r="P574" s="65">
        <v>144055605</v>
      </c>
      <c r="Q574" s="65">
        <v>150196676</v>
      </c>
      <c r="R574" s="65">
        <v>131517618</v>
      </c>
      <c r="S574" s="65">
        <v>140939256</v>
      </c>
    </row>
    <row r="575" spans="1:19" ht="14.5" x14ac:dyDescent="0.35">
      <c r="A575" t="str">
        <f t="shared" si="14"/>
        <v>Burgenland58</v>
      </c>
      <c r="B575">
        <v>575</v>
      </c>
      <c r="C575" s="64" t="s">
        <v>25</v>
      </c>
      <c r="D575" s="64" t="s">
        <v>98</v>
      </c>
      <c r="E575" s="65">
        <v>3516653</v>
      </c>
      <c r="F575" s="65">
        <v>6261457</v>
      </c>
      <c r="G575" s="65">
        <v>4674700</v>
      </c>
      <c r="H575" s="65">
        <v>3316453</v>
      </c>
      <c r="I575" s="65">
        <v>3966259</v>
      </c>
      <c r="J575" s="65">
        <v>2504208</v>
      </c>
      <c r="K575" s="65">
        <v>1144057</v>
      </c>
      <c r="L575" s="65">
        <v>1266698</v>
      </c>
      <c r="M575" s="65">
        <v>1595479</v>
      </c>
      <c r="N575" s="65">
        <v>1689130</v>
      </c>
      <c r="O575" s="65">
        <v>1119888</v>
      </c>
      <c r="P575" s="65">
        <v>1098857</v>
      </c>
      <c r="Q575" s="65">
        <v>1162057</v>
      </c>
      <c r="R575" s="65">
        <v>1150854</v>
      </c>
      <c r="S575" s="65">
        <v>1314574</v>
      </c>
    </row>
    <row r="576" spans="1:19" ht="14.5" x14ac:dyDescent="0.35">
      <c r="A576" t="str">
        <f t="shared" si="14"/>
        <v>Kärnten58</v>
      </c>
      <c r="B576">
        <v>576</v>
      </c>
      <c r="C576" s="64" t="s">
        <v>26</v>
      </c>
      <c r="D576" s="64" t="s">
        <v>98</v>
      </c>
      <c r="E576" s="65">
        <v>2296204</v>
      </c>
      <c r="F576" s="65">
        <v>2380813</v>
      </c>
      <c r="G576" s="65">
        <v>2269383</v>
      </c>
      <c r="H576" s="65">
        <v>2507584</v>
      </c>
      <c r="I576" s="65">
        <v>2337170</v>
      </c>
      <c r="J576" s="65">
        <v>2591965</v>
      </c>
      <c r="K576" s="65">
        <v>2818543</v>
      </c>
      <c r="L576" s="65">
        <v>2659088</v>
      </c>
      <c r="M576" s="65">
        <v>2813820</v>
      </c>
      <c r="N576" s="65">
        <v>2512966</v>
      </c>
      <c r="O576" s="65">
        <v>1985681</v>
      </c>
      <c r="P576" s="65">
        <v>1997691</v>
      </c>
      <c r="Q576" s="65">
        <v>2512486</v>
      </c>
      <c r="R576" s="65">
        <v>2969376</v>
      </c>
      <c r="S576" s="65">
        <v>2459469</v>
      </c>
    </row>
    <row r="577" spans="1:19" ht="14.5" x14ac:dyDescent="0.35">
      <c r="A577" t="str">
        <f t="shared" si="14"/>
        <v>Niederösterreich58</v>
      </c>
      <c r="B577">
        <v>577</v>
      </c>
      <c r="C577" s="64" t="s">
        <v>27</v>
      </c>
      <c r="D577" s="64" t="s">
        <v>98</v>
      </c>
      <c r="E577" s="65">
        <v>6579408</v>
      </c>
      <c r="F577" s="65">
        <v>7714202</v>
      </c>
      <c r="G577" s="65">
        <v>7300442</v>
      </c>
      <c r="H577" s="65">
        <v>6985965</v>
      </c>
      <c r="I577" s="65">
        <v>5740896</v>
      </c>
      <c r="J577" s="65">
        <v>7305585</v>
      </c>
      <c r="K577" s="65">
        <v>8583893</v>
      </c>
      <c r="L577" s="65">
        <v>6716557</v>
      </c>
      <c r="M577" s="65">
        <v>7424424</v>
      </c>
      <c r="N577" s="65">
        <v>7237046</v>
      </c>
      <c r="O577" s="65">
        <v>5862667</v>
      </c>
      <c r="P577" s="65">
        <v>6535094</v>
      </c>
      <c r="Q577" s="65">
        <v>6606244</v>
      </c>
      <c r="R577" s="65">
        <v>5977560</v>
      </c>
      <c r="S577" s="65">
        <v>6425872</v>
      </c>
    </row>
    <row r="578" spans="1:19" ht="14.5" x14ac:dyDescent="0.35">
      <c r="A578" t="str">
        <f t="shared" si="14"/>
        <v>Oberösterreich58</v>
      </c>
      <c r="B578">
        <v>578</v>
      </c>
      <c r="C578" s="64" t="s">
        <v>28</v>
      </c>
      <c r="D578" s="64" t="s">
        <v>98</v>
      </c>
      <c r="E578" s="65">
        <v>13431420</v>
      </c>
      <c r="F578" s="65">
        <v>12345717</v>
      </c>
      <c r="G578" s="65">
        <v>10234614</v>
      </c>
      <c r="H578" s="65">
        <v>11047268</v>
      </c>
      <c r="I578" s="65">
        <v>10014294</v>
      </c>
      <c r="J578" s="65">
        <v>11599384</v>
      </c>
      <c r="K578" s="65">
        <v>13119537</v>
      </c>
      <c r="L578" s="65">
        <v>14165541</v>
      </c>
      <c r="M578" s="65">
        <v>12362853</v>
      </c>
      <c r="N578" s="65">
        <v>13656551</v>
      </c>
      <c r="O578" s="65">
        <v>12910927</v>
      </c>
      <c r="P578" s="65">
        <v>11628361</v>
      </c>
      <c r="Q578" s="65">
        <v>11569731</v>
      </c>
      <c r="R578" s="65">
        <v>8345251</v>
      </c>
      <c r="S578" s="65">
        <v>8120486</v>
      </c>
    </row>
    <row r="579" spans="1:19" ht="14.5" x14ac:dyDescent="0.35">
      <c r="A579" t="str">
        <f t="shared" si="14"/>
        <v>Salzburg58</v>
      </c>
      <c r="B579">
        <v>579</v>
      </c>
      <c r="C579" s="64" t="s">
        <v>29</v>
      </c>
      <c r="D579" s="64" t="s">
        <v>98</v>
      </c>
      <c r="E579" s="65">
        <v>5487230</v>
      </c>
      <c r="F579" s="65">
        <v>5938512</v>
      </c>
      <c r="G579" s="65">
        <v>5855149</v>
      </c>
      <c r="H579" s="65">
        <v>5742642</v>
      </c>
      <c r="I579" s="65">
        <v>5806561</v>
      </c>
      <c r="J579" s="65">
        <v>5509950</v>
      </c>
      <c r="K579" s="65">
        <v>5675355</v>
      </c>
      <c r="L579" s="65">
        <v>5367255</v>
      </c>
      <c r="M579" s="65">
        <v>5595246</v>
      </c>
      <c r="N579" s="65">
        <v>5382997</v>
      </c>
      <c r="O579" s="65">
        <v>4152664</v>
      </c>
      <c r="P579" s="65">
        <v>4567456</v>
      </c>
      <c r="Q579" s="65">
        <v>5022623</v>
      </c>
      <c r="R579" s="65">
        <v>4203983</v>
      </c>
      <c r="S579" s="65">
        <v>4267379</v>
      </c>
    </row>
    <row r="580" spans="1:19" ht="14.5" x14ac:dyDescent="0.35">
      <c r="A580" t="str">
        <f t="shared" si="14"/>
        <v>Steiermark58</v>
      </c>
      <c r="B580">
        <v>580</v>
      </c>
      <c r="C580" s="64" t="s">
        <v>30</v>
      </c>
      <c r="D580" s="64" t="s">
        <v>98</v>
      </c>
      <c r="E580" s="65">
        <v>5846159</v>
      </c>
      <c r="F580" s="65">
        <v>4778416</v>
      </c>
      <c r="G580" s="65">
        <v>4131148</v>
      </c>
      <c r="H580" s="65">
        <v>4778383</v>
      </c>
      <c r="I580" s="65">
        <v>4461298</v>
      </c>
      <c r="J580" s="65">
        <v>4556020</v>
      </c>
      <c r="K580" s="65">
        <v>5253093</v>
      </c>
      <c r="L580" s="65">
        <v>5235630</v>
      </c>
      <c r="M580" s="65">
        <v>5231238</v>
      </c>
      <c r="N580" s="65">
        <v>5490878</v>
      </c>
      <c r="O580" s="65">
        <v>4246397</v>
      </c>
      <c r="P580" s="65">
        <v>3763594</v>
      </c>
      <c r="Q580" s="65">
        <v>4009213</v>
      </c>
      <c r="R580" s="65">
        <v>3866329</v>
      </c>
      <c r="S580" s="65">
        <v>4115008</v>
      </c>
    </row>
    <row r="581" spans="1:19" ht="14.5" x14ac:dyDescent="0.35">
      <c r="A581" t="str">
        <f t="shared" si="14"/>
        <v>Tirol58</v>
      </c>
      <c r="B581">
        <v>581</v>
      </c>
      <c r="C581" s="64" t="s">
        <v>31</v>
      </c>
      <c r="D581" s="64" t="s">
        <v>98</v>
      </c>
      <c r="E581" s="65">
        <v>6478479</v>
      </c>
      <c r="F581" s="65">
        <v>6984661</v>
      </c>
      <c r="G581" s="65">
        <v>6057447</v>
      </c>
      <c r="H581" s="65">
        <v>5092263</v>
      </c>
      <c r="I581" s="65">
        <v>5279637</v>
      </c>
      <c r="J581" s="65">
        <v>5142472</v>
      </c>
      <c r="K581" s="65">
        <v>5801902</v>
      </c>
      <c r="L581" s="65">
        <v>6246426</v>
      </c>
      <c r="M581" s="65">
        <v>6191944</v>
      </c>
      <c r="N581" s="65">
        <v>6420969</v>
      </c>
      <c r="O581" s="65">
        <v>5686328</v>
      </c>
      <c r="P581" s="65">
        <v>7252131</v>
      </c>
      <c r="Q581" s="65">
        <v>9392873</v>
      </c>
      <c r="R581" s="65">
        <v>6875058</v>
      </c>
      <c r="S581" s="65">
        <v>4926476</v>
      </c>
    </row>
    <row r="582" spans="1:19" ht="14.5" x14ac:dyDescent="0.35">
      <c r="A582" t="str">
        <f t="shared" si="14"/>
        <v>Vorarlberg58</v>
      </c>
      <c r="B582">
        <v>582</v>
      </c>
      <c r="C582" s="64" t="s">
        <v>32</v>
      </c>
      <c r="D582" s="64" t="s">
        <v>98</v>
      </c>
      <c r="E582" s="65">
        <v>10779092</v>
      </c>
      <c r="F582" s="65">
        <v>12343797</v>
      </c>
      <c r="G582" s="65">
        <v>12247707</v>
      </c>
      <c r="H582" s="65">
        <v>11619604</v>
      </c>
      <c r="I582" s="65">
        <v>10391191</v>
      </c>
      <c r="J582" s="65">
        <v>9524031</v>
      </c>
      <c r="K582" s="65">
        <v>10864354</v>
      </c>
      <c r="L582" s="65">
        <v>9139893</v>
      </c>
      <c r="M582" s="65">
        <v>8841331</v>
      </c>
      <c r="N582" s="65">
        <v>6722356</v>
      </c>
      <c r="O582" s="65">
        <v>5436051</v>
      </c>
      <c r="P582" s="65">
        <v>7648486</v>
      </c>
      <c r="Q582" s="65">
        <v>7737627</v>
      </c>
      <c r="R582" s="65">
        <v>6712142</v>
      </c>
      <c r="S582" s="65">
        <v>6069737</v>
      </c>
    </row>
    <row r="583" spans="1:19" ht="14.5" x14ac:dyDescent="0.35">
      <c r="A583" t="str">
        <f t="shared" si="14"/>
        <v>Wien58</v>
      </c>
      <c r="B583">
        <v>583</v>
      </c>
      <c r="C583" s="64" t="s">
        <v>33</v>
      </c>
      <c r="D583" s="64" t="s">
        <v>98</v>
      </c>
      <c r="E583" s="65">
        <v>8410877</v>
      </c>
      <c r="F583" s="65">
        <v>10082030</v>
      </c>
      <c r="G583" s="65">
        <v>9984523</v>
      </c>
      <c r="H583" s="65">
        <v>9296648</v>
      </c>
      <c r="I583" s="65">
        <v>9990255</v>
      </c>
      <c r="J583" s="65">
        <v>8134751</v>
      </c>
      <c r="K583" s="65">
        <v>9688229</v>
      </c>
      <c r="L583" s="65">
        <v>8888434</v>
      </c>
      <c r="M583" s="65">
        <v>10612479</v>
      </c>
      <c r="N583" s="65">
        <v>11267189</v>
      </c>
      <c r="O583" s="65">
        <v>8684656</v>
      </c>
      <c r="P583" s="65">
        <v>9799784</v>
      </c>
      <c r="Q583" s="65">
        <v>9822165</v>
      </c>
      <c r="R583" s="65">
        <v>10417878</v>
      </c>
      <c r="S583" s="65">
        <v>11016036</v>
      </c>
    </row>
    <row r="584" spans="1:19" ht="14.5" x14ac:dyDescent="0.35">
      <c r="A584" t="str">
        <f t="shared" ref="A584:A647" si="15">C584&amp;D584</f>
        <v>Österreich58</v>
      </c>
      <c r="B584">
        <v>584</v>
      </c>
      <c r="C584" s="64" t="s">
        <v>34</v>
      </c>
      <c r="D584" s="64" t="s">
        <v>98</v>
      </c>
      <c r="E584" s="65">
        <v>62825522</v>
      </c>
      <c r="F584" s="65">
        <v>68829605</v>
      </c>
      <c r="G584" s="65">
        <v>62755113</v>
      </c>
      <c r="H584" s="65">
        <v>60386810</v>
      </c>
      <c r="I584" s="65">
        <v>57987561</v>
      </c>
      <c r="J584" s="65">
        <v>56868366</v>
      </c>
      <c r="K584" s="65">
        <v>62948963</v>
      </c>
      <c r="L584" s="65">
        <v>59685522</v>
      </c>
      <c r="M584" s="65">
        <v>60668814</v>
      </c>
      <c r="N584" s="65">
        <v>60380082</v>
      </c>
      <c r="O584" s="65">
        <v>50085259</v>
      </c>
      <c r="P584" s="65">
        <v>54291454</v>
      </c>
      <c r="Q584" s="65">
        <v>57835019</v>
      </c>
      <c r="R584" s="65">
        <v>50518431</v>
      </c>
      <c r="S584" s="65">
        <v>48715037</v>
      </c>
    </row>
    <row r="585" spans="1:19" ht="14.5" x14ac:dyDescent="0.35">
      <c r="A585" t="str">
        <f t="shared" si="15"/>
        <v>Burgenland59</v>
      </c>
      <c r="B585">
        <v>585</v>
      </c>
      <c r="C585" s="64" t="s">
        <v>25</v>
      </c>
      <c r="D585" s="64" t="s">
        <v>99</v>
      </c>
      <c r="E585" s="65">
        <v>1629686</v>
      </c>
      <c r="F585" s="65">
        <v>1814057</v>
      </c>
      <c r="G585" s="65">
        <v>750356</v>
      </c>
      <c r="H585" s="65">
        <v>707381</v>
      </c>
      <c r="I585" s="65">
        <v>723445</v>
      </c>
      <c r="J585" s="65">
        <v>923799</v>
      </c>
      <c r="K585" s="65">
        <v>838027</v>
      </c>
      <c r="L585" s="65">
        <v>1476861</v>
      </c>
      <c r="M585" s="65">
        <v>1429046</v>
      </c>
      <c r="N585" s="65">
        <v>2815397</v>
      </c>
      <c r="O585" s="65">
        <v>1627393</v>
      </c>
      <c r="P585" s="65">
        <v>2420870</v>
      </c>
      <c r="Q585" s="65">
        <v>3175527</v>
      </c>
      <c r="R585" s="65">
        <v>2442220</v>
      </c>
      <c r="S585" s="65">
        <v>2681024</v>
      </c>
    </row>
    <row r="586" spans="1:19" ht="14.5" x14ac:dyDescent="0.35">
      <c r="A586" t="str">
        <f t="shared" si="15"/>
        <v>Kärnten59</v>
      </c>
      <c r="B586">
        <v>586</v>
      </c>
      <c r="C586" s="64" t="s">
        <v>26</v>
      </c>
      <c r="D586" s="64" t="s">
        <v>99</v>
      </c>
      <c r="E586" s="65">
        <v>13300977</v>
      </c>
      <c r="F586" s="65">
        <v>13882534</v>
      </c>
      <c r="G586" s="65">
        <v>14998241</v>
      </c>
      <c r="H586" s="65">
        <v>16386320</v>
      </c>
      <c r="I586" s="65">
        <v>14431725</v>
      </c>
      <c r="J586" s="65">
        <v>15632653</v>
      </c>
      <c r="K586" s="65">
        <v>17522000</v>
      </c>
      <c r="L586" s="65">
        <v>22101721</v>
      </c>
      <c r="M586" s="65">
        <v>20034771</v>
      </c>
      <c r="N586" s="65">
        <v>17488231</v>
      </c>
      <c r="O586" s="65">
        <v>14896049</v>
      </c>
      <c r="P586" s="65">
        <v>18049690</v>
      </c>
      <c r="Q586" s="65">
        <v>20898065</v>
      </c>
      <c r="R586" s="65">
        <v>19742549</v>
      </c>
      <c r="S586" s="65">
        <v>18152228</v>
      </c>
    </row>
    <row r="587" spans="1:19" ht="14.5" x14ac:dyDescent="0.35">
      <c r="A587" t="str">
        <f t="shared" si="15"/>
        <v>Niederösterreich59</v>
      </c>
      <c r="B587">
        <v>587</v>
      </c>
      <c r="C587" s="64" t="s">
        <v>27</v>
      </c>
      <c r="D587" s="64" t="s">
        <v>99</v>
      </c>
      <c r="E587" s="65">
        <v>18720342</v>
      </c>
      <c r="F587" s="65">
        <v>21115990</v>
      </c>
      <c r="G587" s="65">
        <v>17145702</v>
      </c>
      <c r="H587" s="65">
        <v>16034656</v>
      </c>
      <c r="I587" s="65">
        <v>17040900</v>
      </c>
      <c r="J587" s="65">
        <v>27566476</v>
      </c>
      <c r="K587" s="65">
        <v>30074928</v>
      </c>
      <c r="L587" s="65">
        <v>28345872</v>
      </c>
      <c r="M587" s="65">
        <v>19053185</v>
      </c>
      <c r="N587" s="65">
        <v>22313860</v>
      </c>
      <c r="O587" s="65">
        <v>23214441</v>
      </c>
      <c r="P587" s="65">
        <v>23066865</v>
      </c>
      <c r="Q587" s="65">
        <v>23839183</v>
      </c>
      <c r="R587" s="65">
        <v>25726623</v>
      </c>
      <c r="S587" s="65">
        <v>29521437</v>
      </c>
    </row>
    <row r="588" spans="1:19" ht="14.5" x14ac:dyDescent="0.35">
      <c r="A588" t="str">
        <f t="shared" si="15"/>
        <v>Oberösterreich59</v>
      </c>
      <c r="B588">
        <v>588</v>
      </c>
      <c r="C588" s="64" t="s">
        <v>28</v>
      </c>
      <c r="D588" s="64" t="s">
        <v>99</v>
      </c>
      <c r="E588" s="65">
        <v>30554806</v>
      </c>
      <c r="F588" s="65">
        <v>35242808</v>
      </c>
      <c r="G588" s="65">
        <v>33228762</v>
      </c>
      <c r="H588" s="65">
        <v>33376931</v>
      </c>
      <c r="I588" s="65">
        <v>34391509</v>
      </c>
      <c r="J588" s="65">
        <v>35400918</v>
      </c>
      <c r="K588" s="65">
        <v>35341243</v>
      </c>
      <c r="L588" s="65">
        <v>38216880</v>
      </c>
      <c r="M588" s="65">
        <v>33213134</v>
      </c>
      <c r="N588" s="65">
        <v>41938403</v>
      </c>
      <c r="O588" s="65">
        <v>37220569</v>
      </c>
      <c r="P588" s="65">
        <v>44812329</v>
      </c>
      <c r="Q588" s="65">
        <v>47832132</v>
      </c>
      <c r="R588" s="65">
        <v>44226159</v>
      </c>
      <c r="S588" s="65">
        <v>39187091</v>
      </c>
    </row>
    <row r="589" spans="1:19" ht="14.5" x14ac:dyDescent="0.35">
      <c r="A589" t="str">
        <f t="shared" si="15"/>
        <v>Salzburg59</v>
      </c>
      <c r="B589">
        <v>589</v>
      </c>
      <c r="C589" s="64" t="s">
        <v>29</v>
      </c>
      <c r="D589" s="64" t="s">
        <v>99</v>
      </c>
      <c r="E589" s="65">
        <v>9183157</v>
      </c>
      <c r="F589" s="65">
        <v>9697719</v>
      </c>
      <c r="G589" s="65">
        <v>9533160</v>
      </c>
      <c r="H589" s="65">
        <v>9495839</v>
      </c>
      <c r="I589" s="65">
        <v>10556893</v>
      </c>
      <c r="J589" s="65">
        <v>10856036</v>
      </c>
      <c r="K589" s="65">
        <v>11563340</v>
      </c>
      <c r="L589" s="65">
        <v>10879240</v>
      </c>
      <c r="M589" s="65">
        <v>10833978</v>
      </c>
      <c r="N589" s="65">
        <v>10393718</v>
      </c>
      <c r="O589" s="65">
        <v>11732866</v>
      </c>
      <c r="P589" s="65">
        <v>11782655</v>
      </c>
      <c r="Q589" s="65">
        <v>12276181</v>
      </c>
      <c r="R589" s="65">
        <v>16386333</v>
      </c>
      <c r="S589" s="65">
        <v>14814901</v>
      </c>
    </row>
    <row r="590" spans="1:19" ht="14.5" x14ac:dyDescent="0.35">
      <c r="A590" t="str">
        <f t="shared" si="15"/>
        <v>Steiermark59</v>
      </c>
      <c r="B590">
        <v>590</v>
      </c>
      <c r="C590" s="64" t="s">
        <v>30</v>
      </c>
      <c r="D590" s="64" t="s">
        <v>99</v>
      </c>
      <c r="E590" s="65">
        <v>9979495</v>
      </c>
      <c r="F590" s="65">
        <v>12326814</v>
      </c>
      <c r="G590" s="65">
        <v>11999661</v>
      </c>
      <c r="H590" s="65">
        <v>11726536</v>
      </c>
      <c r="I590" s="65">
        <v>12018547</v>
      </c>
      <c r="J590" s="65">
        <v>12409855</v>
      </c>
      <c r="K590" s="65">
        <v>12325038</v>
      </c>
      <c r="L590" s="65">
        <v>11576323</v>
      </c>
      <c r="M590" s="65">
        <v>13471324</v>
      </c>
      <c r="N590" s="65">
        <v>15857989</v>
      </c>
      <c r="O590" s="65">
        <v>14675044</v>
      </c>
      <c r="P590" s="65">
        <v>14450234</v>
      </c>
      <c r="Q590" s="65">
        <v>14927987</v>
      </c>
      <c r="R590" s="65">
        <v>16827795</v>
      </c>
      <c r="S590" s="65">
        <v>15336890</v>
      </c>
    </row>
    <row r="591" spans="1:19" ht="14.5" x14ac:dyDescent="0.35">
      <c r="A591" t="str">
        <f t="shared" si="15"/>
        <v>Tirol59</v>
      </c>
      <c r="B591">
        <v>591</v>
      </c>
      <c r="C591" s="64" t="s">
        <v>31</v>
      </c>
      <c r="D591" s="64" t="s">
        <v>99</v>
      </c>
      <c r="E591" s="65">
        <v>9736870</v>
      </c>
      <c r="F591" s="65">
        <v>9403025</v>
      </c>
      <c r="G591" s="65">
        <v>7744685</v>
      </c>
      <c r="H591" s="65">
        <v>7204481</v>
      </c>
      <c r="I591" s="65">
        <v>7599900</v>
      </c>
      <c r="J591" s="65">
        <v>6772421</v>
      </c>
      <c r="K591" s="65">
        <v>6667571</v>
      </c>
      <c r="L591" s="65">
        <v>7594038</v>
      </c>
      <c r="M591" s="65">
        <v>7819299</v>
      </c>
      <c r="N591" s="65">
        <v>7924773</v>
      </c>
      <c r="O591" s="65">
        <v>7286536</v>
      </c>
      <c r="P591" s="65">
        <v>10310938</v>
      </c>
      <c r="Q591" s="65">
        <v>11194365</v>
      </c>
      <c r="R591" s="65">
        <v>9225430</v>
      </c>
      <c r="S591" s="65">
        <v>8474807</v>
      </c>
    </row>
    <row r="592" spans="1:19" ht="14.5" x14ac:dyDescent="0.35">
      <c r="A592" t="str">
        <f t="shared" si="15"/>
        <v>Vorarlberg59</v>
      </c>
      <c r="B592">
        <v>592</v>
      </c>
      <c r="C592" s="64" t="s">
        <v>32</v>
      </c>
      <c r="D592" s="64" t="s">
        <v>99</v>
      </c>
      <c r="E592" s="65">
        <v>3450351</v>
      </c>
      <c r="F592" s="65">
        <v>4173149</v>
      </c>
      <c r="G592" s="65">
        <v>5026435</v>
      </c>
      <c r="H592" s="65">
        <v>5493600</v>
      </c>
      <c r="I592" s="65">
        <v>5217559</v>
      </c>
      <c r="J592" s="65">
        <v>5611908</v>
      </c>
      <c r="K592" s="65">
        <v>5857899</v>
      </c>
      <c r="L592" s="65">
        <v>7002378</v>
      </c>
      <c r="M592" s="65">
        <v>8467072</v>
      </c>
      <c r="N592" s="65">
        <v>6331912</v>
      </c>
      <c r="O592" s="65">
        <v>5437841</v>
      </c>
      <c r="P592" s="65">
        <v>5948940</v>
      </c>
      <c r="Q592" s="65">
        <v>10052823</v>
      </c>
      <c r="R592" s="65">
        <v>23512317</v>
      </c>
      <c r="S592" s="65">
        <v>11897019</v>
      </c>
    </row>
    <row r="593" spans="1:19" ht="14.5" x14ac:dyDescent="0.35">
      <c r="A593" t="str">
        <f t="shared" si="15"/>
        <v>Wien59</v>
      </c>
      <c r="B593">
        <v>593</v>
      </c>
      <c r="C593" s="64" t="s">
        <v>33</v>
      </c>
      <c r="D593" s="64" t="s">
        <v>99</v>
      </c>
      <c r="E593" s="65">
        <v>21698235</v>
      </c>
      <c r="F593" s="65">
        <v>24582716</v>
      </c>
      <c r="G593" s="65">
        <v>20749158</v>
      </c>
      <c r="H593" s="65">
        <v>23657963</v>
      </c>
      <c r="I593" s="65">
        <v>22149310</v>
      </c>
      <c r="J593" s="65">
        <v>25500503</v>
      </c>
      <c r="K593" s="65">
        <v>24833932</v>
      </c>
      <c r="L593" s="65">
        <v>25355764</v>
      </c>
      <c r="M593" s="65">
        <v>25889730</v>
      </c>
      <c r="N593" s="65">
        <v>23123219</v>
      </c>
      <c r="O593" s="65">
        <v>20380454</v>
      </c>
      <c r="P593" s="65">
        <v>23098489</v>
      </c>
      <c r="Q593" s="65">
        <v>27606803</v>
      </c>
      <c r="R593" s="65">
        <v>29750364</v>
      </c>
      <c r="S593" s="65">
        <v>27219314</v>
      </c>
    </row>
    <row r="594" spans="1:19" ht="14.5" x14ac:dyDescent="0.35">
      <c r="A594" t="str">
        <f t="shared" si="15"/>
        <v>Österreich59</v>
      </c>
      <c r="B594">
        <v>594</v>
      </c>
      <c r="C594" s="64" t="s">
        <v>34</v>
      </c>
      <c r="D594" s="64" t="s">
        <v>99</v>
      </c>
      <c r="E594" s="65">
        <v>118253919</v>
      </c>
      <c r="F594" s="65">
        <v>132238812</v>
      </c>
      <c r="G594" s="65">
        <v>121176160</v>
      </c>
      <c r="H594" s="65">
        <v>124083707</v>
      </c>
      <c r="I594" s="65">
        <v>124129788</v>
      </c>
      <c r="J594" s="65">
        <v>140674569</v>
      </c>
      <c r="K594" s="65">
        <v>145023978</v>
      </c>
      <c r="L594" s="65">
        <v>152549077</v>
      </c>
      <c r="M594" s="65">
        <v>140211539</v>
      </c>
      <c r="N594" s="65">
        <v>148187502</v>
      </c>
      <c r="O594" s="65">
        <v>136471193</v>
      </c>
      <c r="P594" s="65">
        <v>153941010</v>
      </c>
      <c r="Q594" s="65">
        <v>171803066</v>
      </c>
      <c r="R594" s="65">
        <v>187839790</v>
      </c>
      <c r="S594" s="65">
        <v>167284711</v>
      </c>
    </row>
    <row r="595" spans="1:19" ht="14.5" x14ac:dyDescent="0.35">
      <c r="A595" t="str">
        <f t="shared" si="15"/>
        <v>Burgenland60</v>
      </c>
      <c r="B595">
        <v>595</v>
      </c>
      <c r="C595" s="64" t="s">
        <v>25</v>
      </c>
      <c r="D595" s="64" t="s">
        <v>100</v>
      </c>
      <c r="E595" s="65">
        <v>9136885</v>
      </c>
      <c r="F595" s="65">
        <v>21805242</v>
      </c>
      <c r="G595" s="65">
        <v>14448911</v>
      </c>
      <c r="H595" s="65">
        <v>11695288</v>
      </c>
      <c r="I595" s="65">
        <v>14905169</v>
      </c>
      <c r="J595" s="65">
        <v>5502362</v>
      </c>
      <c r="K595" s="65">
        <v>699010</v>
      </c>
      <c r="L595" s="65">
        <v>982491</v>
      </c>
      <c r="M595" s="65">
        <v>749039</v>
      </c>
      <c r="N595" s="65">
        <v>618397</v>
      </c>
      <c r="O595" s="65">
        <v>659044</v>
      </c>
      <c r="P595" s="65">
        <v>841496</v>
      </c>
      <c r="Q595" s="65">
        <v>1778857</v>
      </c>
      <c r="R595" s="65">
        <v>1445000</v>
      </c>
      <c r="S595" s="65">
        <v>575642</v>
      </c>
    </row>
    <row r="596" spans="1:19" ht="14.5" x14ac:dyDescent="0.35">
      <c r="A596" t="str">
        <f t="shared" si="15"/>
        <v>Kärnten60</v>
      </c>
      <c r="B596">
        <v>596</v>
      </c>
      <c r="C596" s="64" t="s">
        <v>26</v>
      </c>
      <c r="D596" s="64" t="s">
        <v>100</v>
      </c>
      <c r="E596" s="65">
        <v>3011879</v>
      </c>
      <c r="F596" s="65">
        <v>3181035</v>
      </c>
      <c r="G596" s="65">
        <v>2885455</v>
      </c>
      <c r="H596" s="65">
        <v>3287312</v>
      </c>
      <c r="I596" s="65">
        <v>3703148</v>
      </c>
      <c r="J596" s="65">
        <v>3281766</v>
      </c>
      <c r="K596" s="65">
        <v>3378138</v>
      </c>
      <c r="L596" s="65">
        <v>3428656</v>
      </c>
      <c r="M596" s="65">
        <v>3138064</v>
      </c>
      <c r="N596" s="65">
        <v>2898324</v>
      </c>
      <c r="O596" s="65">
        <v>2896247</v>
      </c>
      <c r="P596" s="65">
        <v>3341602</v>
      </c>
      <c r="Q596" s="65">
        <v>3977836</v>
      </c>
      <c r="R596" s="65">
        <v>3875684</v>
      </c>
      <c r="S596" s="65">
        <v>3785369</v>
      </c>
    </row>
    <row r="597" spans="1:19" ht="14.5" x14ac:dyDescent="0.35">
      <c r="A597" t="str">
        <f t="shared" si="15"/>
        <v>Niederösterreich60</v>
      </c>
      <c r="B597">
        <v>597</v>
      </c>
      <c r="C597" s="64" t="s">
        <v>27</v>
      </c>
      <c r="D597" s="64" t="s">
        <v>100</v>
      </c>
      <c r="E597" s="65">
        <v>5465694</v>
      </c>
      <c r="F597" s="65">
        <v>7967635</v>
      </c>
      <c r="G597" s="65">
        <v>7726811</v>
      </c>
      <c r="H597" s="65">
        <v>8893947</v>
      </c>
      <c r="I597" s="65">
        <v>5998049</v>
      </c>
      <c r="J597" s="65">
        <v>9704527</v>
      </c>
      <c r="K597" s="65">
        <v>10579548</v>
      </c>
      <c r="L597" s="65">
        <v>4629511</v>
      </c>
      <c r="M597" s="65">
        <v>4866983</v>
      </c>
      <c r="N597" s="65">
        <v>3880737</v>
      </c>
      <c r="O597" s="65">
        <v>2972855</v>
      </c>
      <c r="P597" s="65">
        <v>3124566</v>
      </c>
      <c r="Q597" s="65">
        <v>5443503</v>
      </c>
      <c r="R597" s="65">
        <v>7586424</v>
      </c>
      <c r="S597" s="65">
        <v>6349828</v>
      </c>
    </row>
    <row r="598" spans="1:19" ht="14.5" x14ac:dyDescent="0.35">
      <c r="A598" t="str">
        <f t="shared" si="15"/>
        <v>Oberösterreich60</v>
      </c>
      <c r="B598">
        <v>598</v>
      </c>
      <c r="C598" s="64" t="s">
        <v>28</v>
      </c>
      <c r="D598" s="64" t="s">
        <v>100</v>
      </c>
      <c r="E598" s="65">
        <v>16578453</v>
      </c>
      <c r="F598" s="65">
        <v>16963054</v>
      </c>
      <c r="G598" s="65">
        <v>22854770</v>
      </c>
      <c r="H598" s="65">
        <v>23436275</v>
      </c>
      <c r="I598" s="65">
        <v>21786666</v>
      </c>
      <c r="J598" s="65">
        <v>21560019</v>
      </c>
      <c r="K598" s="65">
        <v>19679207</v>
      </c>
      <c r="L598" s="65">
        <v>21385942</v>
      </c>
      <c r="M598" s="65">
        <v>21313980</v>
      </c>
      <c r="N598" s="65">
        <v>21614749</v>
      </c>
      <c r="O598" s="65">
        <v>22229458</v>
      </c>
      <c r="P598" s="65">
        <v>23328259</v>
      </c>
      <c r="Q598" s="65">
        <v>27367168</v>
      </c>
      <c r="R598" s="65">
        <v>19529991</v>
      </c>
      <c r="S598" s="65">
        <v>16189973</v>
      </c>
    </row>
    <row r="599" spans="1:19" ht="14.5" x14ac:dyDescent="0.35">
      <c r="A599" t="str">
        <f t="shared" si="15"/>
        <v>Salzburg60</v>
      </c>
      <c r="B599">
        <v>599</v>
      </c>
      <c r="C599" s="64" t="s">
        <v>29</v>
      </c>
      <c r="D599" s="64" t="s">
        <v>100</v>
      </c>
      <c r="E599" s="65">
        <v>4582524</v>
      </c>
      <c r="F599" s="65">
        <v>6077506</v>
      </c>
      <c r="G599" s="65">
        <v>6318132</v>
      </c>
      <c r="H599" s="65">
        <v>6257201</v>
      </c>
      <c r="I599" s="65">
        <v>7341999</v>
      </c>
      <c r="J599" s="65">
        <v>6926726</v>
      </c>
      <c r="K599" s="65">
        <v>5512550</v>
      </c>
      <c r="L599" s="65">
        <v>6246427</v>
      </c>
      <c r="M599" s="65">
        <v>6304247</v>
      </c>
      <c r="N599" s="65">
        <v>6271220</v>
      </c>
      <c r="O599" s="65">
        <v>6236199</v>
      </c>
      <c r="P599" s="65">
        <v>7269039</v>
      </c>
      <c r="Q599" s="65">
        <v>10390103</v>
      </c>
      <c r="R599" s="65">
        <v>8580863</v>
      </c>
      <c r="S599" s="65">
        <v>7602752</v>
      </c>
    </row>
    <row r="600" spans="1:19" ht="14.5" x14ac:dyDescent="0.35">
      <c r="A600" t="str">
        <f t="shared" si="15"/>
        <v>Steiermark60</v>
      </c>
      <c r="B600">
        <v>600</v>
      </c>
      <c r="C600" s="64" t="s">
        <v>30</v>
      </c>
      <c r="D600" s="64" t="s">
        <v>100</v>
      </c>
      <c r="E600" s="65">
        <v>9924927</v>
      </c>
      <c r="F600" s="65">
        <v>3786849</v>
      </c>
      <c r="G600" s="65">
        <v>4620435</v>
      </c>
      <c r="H600" s="65">
        <v>4784999</v>
      </c>
      <c r="I600" s="65">
        <v>6209213</v>
      </c>
      <c r="J600" s="65">
        <v>6380677</v>
      </c>
      <c r="K600" s="65">
        <v>7990430</v>
      </c>
      <c r="L600" s="65">
        <v>5117992</v>
      </c>
      <c r="M600" s="65">
        <v>5251473</v>
      </c>
      <c r="N600" s="65">
        <v>4569933</v>
      </c>
      <c r="O600" s="65">
        <v>4774191</v>
      </c>
      <c r="P600" s="65">
        <v>5235859</v>
      </c>
      <c r="Q600" s="65">
        <v>5630899</v>
      </c>
      <c r="R600" s="65">
        <v>6748092</v>
      </c>
      <c r="S600" s="65">
        <v>5902315</v>
      </c>
    </row>
    <row r="601" spans="1:19" ht="14.5" x14ac:dyDescent="0.35">
      <c r="A601" t="str">
        <f t="shared" si="15"/>
        <v>Tirol60</v>
      </c>
      <c r="B601">
        <v>601</v>
      </c>
      <c r="C601" s="64" t="s">
        <v>31</v>
      </c>
      <c r="D601" s="64" t="s">
        <v>100</v>
      </c>
      <c r="E601" s="65">
        <v>3801026</v>
      </c>
      <c r="F601" s="65">
        <v>4520926</v>
      </c>
      <c r="G601" s="65">
        <v>4720988</v>
      </c>
      <c r="H601" s="65">
        <v>4927771</v>
      </c>
      <c r="I601" s="65">
        <v>5280412</v>
      </c>
      <c r="J601" s="65">
        <v>4458000</v>
      </c>
      <c r="K601" s="65">
        <v>5345787</v>
      </c>
      <c r="L601" s="65">
        <v>6310389</v>
      </c>
      <c r="M601" s="65">
        <v>4610650</v>
      </c>
      <c r="N601" s="65">
        <v>4211631</v>
      </c>
      <c r="O601" s="65">
        <v>4277124</v>
      </c>
      <c r="P601" s="65">
        <v>5030500</v>
      </c>
      <c r="Q601" s="65">
        <v>8320275</v>
      </c>
      <c r="R601" s="65">
        <v>7380376</v>
      </c>
      <c r="S601" s="65">
        <v>6438081</v>
      </c>
    </row>
    <row r="602" spans="1:19" ht="14.5" x14ac:dyDescent="0.35">
      <c r="A602" t="str">
        <f t="shared" si="15"/>
        <v>Vorarlberg60</v>
      </c>
      <c r="B602">
        <v>602</v>
      </c>
      <c r="C602" s="64" t="s">
        <v>32</v>
      </c>
      <c r="D602" s="64" t="s">
        <v>100</v>
      </c>
      <c r="E602" s="65">
        <v>24376881</v>
      </c>
      <c r="F602" s="65">
        <v>15380721</v>
      </c>
      <c r="G602" s="65">
        <v>14967765</v>
      </c>
      <c r="H602" s="65">
        <v>36645801</v>
      </c>
      <c r="I602" s="65">
        <v>32828048</v>
      </c>
      <c r="J602" s="65">
        <v>32401762</v>
      </c>
      <c r="K602" s="65">
        <v>36871695</v>
      </c>
      <c r="L602" s="65">
        <v>38619569</v>
      </c>
      <c r="M602" s="65">
        <v>45640869</v>
      </c>
      <c r="N602" s="65">
        <v>35460585</v>
      </c>
      <c r="O602" s="65">
        <v>30309198</v>
      </c>
      <c r="P602" s="65">
        <v>40372582</v>
      </c>
      <c r="Q602" s="65">
        <v>36383436</v>
      </c>
      <c r="R602" s="65">
        <v>29765057</v>
      </c>
      <c r="S602" s="65">
        <v>23023310</v>
      </c>
    </row>
    <row r="603" spans="1:19" ht="14.5" x14ac:dyDescent="0.35">
      <c r="A603" t="str">
        <f t="shared" si="15"/>
        <v>Wien60</v>
      </c>
      <c r="B603">
        <v>603</v>
      </c>
      <c r="C603" s="64" t="s">
        <v>33</v>
      </c>
      <c r="D603" s="64" t="s">
        <v>100</v>
      </c>
      <c r="E603" s="65">
        <v>8015295</v>
      </c>
      <c r="F603" s="65">
        <v>10136197</v>
      </c>
      <c r="G603" s="65">
        <v>10578918</v>
      </c>
      <c r="H603" s="65">
        <v>10599975</v>
      </c>
      <c r="I603" s="65">
        <v>9656006</v>
      </c>
      <c r="J603" s="65">
        <v>9230125</v>
      </c>
      <c r="K603" s="65">
        <v>9094786</v>
      </c>
      <c r="L603" s="65">
        <v>11292718</v>
      </c>
      <c r="M603" s="65">
        <v>11321204</v>
      </c>
      <c r="N603" s="65">
        <v>18066967</v>
      </c>
      <c r="O603" s="65">
        <v>19609162</v>
      </c>
      <c r="P603" s="65">
        <v>14742021</v>
      </c>
      <c r="Q603" s="65">
        <v>10219337</v>
      </c>
      <c r="R603" s="65">
        <v>10511673</v>
      </c>
      <c r="S603" s="65">
        <v>9440159</v>
      </c>
    </row>
    <row r="604" spans="1:19" ht="14.5" x14ac:dyDescent="0.35">
      <c r="A604" t="str">
        <f t="shared" si="15"/>
        <v>Österreich60</v>
      </c>
      <c r="B604">
        <v>604</v>
      </c>
      <c r="C604" s="64" t="s">
        <v>34</v>
      </c>
      <c r="D604" s="64" t="s">
        <v>100</v>
      </c>
      <c r="E604" s="65">
        <v>84893564</v>
      </c>
      <c r="F604" s="65">
        <v>89819165</v>
      </c>
      <c r="G604" s="65">
        <v>89122185</v>
      </c>
      <c r="H604" s="65">
        <v>110528569</v>
      </c>
      <c r="I604" s="65">
        <v>107708710</v>
      </c>
      <c r="J604" s="65">
        <v>99445964</v>
      </c>
      <c r="K604" s="65">
        <v>99151151</v>
      </c>
      <c r="L604" s="65">
        <v>98013695</v>
      </c>
      <c r="M604" s="65">
        <v>103196509</v>
      </c>
      <c r="N604" s="65">
        <v>97592543</v>
      </c>
      <c r="O604" s="65">
        <v>93963478</v>
      </c>
      <c r="P604" s="65">
        <v>103285924</v>
      </c>
      <c r="Q604" s="65">
        <v>109511414</v>
      </c>
      <c r="R604" s="65">
        <v>95423160</v>
      </c>
      <c r="S604" s="65">
        <v>79307429</v>
      </c>
    </row>
    <row r="605" spans="1:19" ht="14.5" x14ac:dyDescent="0.35">
      <c r="A605" t="str">
        <f t="shared" si="15"/>
        <v>Burgenland61</v>
      </c>
      <c r="B605">
        <v>605</v>
      </c>
      <c r="C605" s="64" t="s">
        <v>25</v>
      </c>
      <c r="D605" s="64" t="s">
        <v>101</v>
      </c>
      <c r="E605" s="65">
        <v>85455810</v>
      </c>
      <c r="F605" s="65">
        <v>140014533</v>
      </c>
      <c r="G605" s="65">
        <v>125129678</v>
      </c>
      <c r="H605" s="65">
        <v>146914261</v>
      </c>
      <c r="I605" s="65">
        <v>154559475</v>
      </c>
      <c r="J605" s="65">
        <v>149227446</v>
      </c>
      <c r="K605" s="65">
        <v>79723980</v>
      </c>
      <c r="L605" s="65">
        <v>103384980</v>
      </c>
      <c r="M605" s="65">
        <v>95773011</v>
      </c>
      <c r="N605" s="65">
        <v>111275590</v>
      </c>
      <c r="O605" s="65">
        <v>93413257</v>
      </c>
      <c r="P605" s="65">
        <v>100695419</v>
      </c>
      <c r="Q605" s="65">
        <v>137653261</v>
      </c>
      <c r="R605" s="65">
        <v>138507845</v>
      </c>
      <c r="S605" s="65">
        <v>167632848</v>
      </c>
    </row>
    <row r="606" spans="1:19" ht="14.5" x14ac:dyDescent="0.35">
      <c r="A606" t="str">
        <f t="shared" si="15"/>
        <v>Kärnten61</v>
      </c>
      <c r="B606">
        <v>606</v>
      </c>
      <c r="C606" s="64" t="s">
        <v>26</v>
      </c>
      <c r="D606" s="64" t="s">
        <v>101</v>
      </c>
      <c r="E606" s="65">
        <v>81751518</v>
      </c>
      <c r="F606" s="65">
        <v>83888435</v>
      </c>
      <c r="G606" s="65">
        <v>79896225</v>
      </c>
      <c r="H606" s="65">
        <v>81184334</v>
      </c>
      <c r="I606" s="65">
        <v>91384845</v>
      </c>
      <c r="J606" s="65">
        <v>85840290</v>
      </c>
      <c r="K606" s="65">
        <v>124262263</v>
      </c>
      <c r="L606" s="65">
        <v>135215065</v>
      </c>
      <c r="M606" s="65">
        <v>126494561</v>
      </c>
      <c r="N606" s="65">
        <v>149330558</v>
      </c>
      <c r="O606" s="65">
        <v>123719273</v>
      </c>
      <c r="P606" s="65">
        <v>140598793</v>
      </c>
      <c r="Q606" s="65">
        <v>151727696</v>
      </c>
      <c r="R606" s="65">
        <v>121205564</v>
      </c>
      <c r="S606" s="65">
        <v>145552535</v>
      </c>
    </row>
    <row r="607" spans="1:19" ht="14.5" x14ac:dyDescent="0.35">
      <c r="A607" t="str">
        <f t="shared" si="15"/>
        <v>Niederösterreich61</v>
      </c>
      <c r="B607">
        <v>607</v>
      </c>
      <c r="C607" s="64" t="s">
        <v>27</v>
      </c>
      <c r="D607" s="64" t="s">
        <v>101</v>
      </c>
      <c r="E607" s="65">
        <v>195032974</v>
      </c>
      <c r="F607" s="65">
        <v>243468046</v>
      </c>
      <c r="G607" s="65">
        <v>240118825</v>
      </c>
      <c r="H607" s="65">
        <v>258462403</v>
      </c>
      <c r="I607" s="65">
        <v>284045065</v>
      </c>
      <c r="J607" s="65">
        <v>361116903</v>
      </c>
      <c r="K607" s="65">
        <v>423591483</v>
      </c>
      <c r="L607" s="65">
        <v>428262479</v>
      </c>
      <c r="M607" s="65">
        <v>411590744</v>
      </c>
      <c r="N607" s="65">
        <v>433583012</v>
      </c>
      <c r="O607" s="65">
        <v>410330030</v>
      </c>
      <c r="P607" s="65">
        <v>442075776</v>
      </c>
      <c r="Q607" s="65">
        <v>535973476</v>
      </c>
      <c r="R607" s="65">
        <v>590794397</v>
      </c>
      <c r="S607" s="65">
        <v>531476228</v>
      </c>
    </row>
    <row r="608" spans="1:19" ht="14.5" x14ac:dyDescent="0.35">
      <c r="A608" t="str">
        <f t="shared" si="15"/>
        <v>Oberösterreich61</v>
      </c>
      <c r="B608">
        <v>608</v>
      </c>
      <c r="C608" s="64" t="s">
        <v>28</v>
      </c>
      <c r="D608" s="64" t="s">
        <v>101</v>
      </c>
      <c r="E608" s="65">
        <v>232188650</v>
      </c>
      <c r="F608" s="65">
        <v>262527578</v>
      </c>
      <c r="G608" s="65">
        <v>256570694</v>
      </c>
      <c r="H608" s="65">
        <v>278157537</v>
      </c>
      <c r="I608" s="65">
        <v>303141402</v>
      </c>
      <c r="J608" s="65">
        <v>327926189</v>
      </c>
      <c r="K608" s="65">
        <v>404105487</v>
      </c>
      <c r="L608" s="65">
        <v>464210744</v>
      </c>
      <c r="M608" s="65">
        <v>463272966</v>
      </c>
      <c r="N608" s="65">
        <v>484345777</v>
      </c>
      <c r="O608" s="65">
        <v>445268783</v>
      </c>
      <c r="P608" s="65">
        <v>514110003</v>
      </c>
      <c r="Q608" s="65">
        <v>592846847</v>
      </c>
      <c r="R608" s="65">
        <v>454483379</v>
      </c>
      <c r="S608" s="65">
        <v>512114638</v>
      </c>
    </row>
    <row r="609" spans="1:19" ht="14.5" x14ac:dyDescent="0.35">
      <c r="A609" t="str">
        <f t="shared" si="15"/>
        <v>Salzburg61</v>
      </c>
      <c r="B609">
        <v>609</v>
      </c>
      <c r="C609" s="64" t="s">
        <v>29</v>
      </c>
      <c r="D609" s="64" t="s">
        <v>101</v>
      </c>
      <c r="E609" s="65">
        <v>208425604</v>
      </c>
      <c r="F609" s="65">
        <v>210934816</v>
      </c>
      <c r="G609" s="65">
        <v>192485429</v>
      </c>
      <c r="H609" s="65">
        <v>192015925</v>
      </c>
      <c r="I609" s="65">
        <v>198477109</v>
      </c>
      <c r="J609" s="65">
        <v>203043055</v>
      </c>
      <c r="K609" s="65">
        <v>277456918</v>
      </c>
      <c r="L609" s="65">
        <v>288227536</v>
      </c>
      <c r="M609" s="65">
        <v>303700294</v>
      </c>
      <c r="N609" s="65">
        <v>301178090</v>
      </c>
      <c r="O609" s="65">
        <v>279002278</v>
      </c>
      <c r="P609" s="65">
        <v>267455943</v>
      </c>
      <c r="Q609" s="65">
        <v>292313648</v>
      </c>
      <c r="R609" s="65">
        <v>222500539</v>
      </c>
      <c r="S609" s="65">
        <v>313402305</v>
      </c>
    </row>
    <row r="610" spans="1:19" ht="14.5" x14ac:dyDescent="0.35">
      <c r="A610" t="str">
        <f t="shared" si="15"/>
        <v>Steiermark61</v>
      </c>
      <c r="B610">
        <v>610</v>
      </c>
      <c r="C610" s="64" t="s">
        <v>30</v>
      </c>
      <c r="D610" s="64" t="s">
        <v>101</v>
      </c>
      <c r="E610" s="65">
        <v>244589172</v>
      </c>
      <c r="F610" s="65">
        <v>225425179</v>
      </c>
      <c r="G610" s="65">
        <v>222831939</v>
      </c>
      <c r="H610" s="65">
        <v>239754345</v>
      </c>
      <c r="I610" s="65">
        <v>251381707</v>
      </c>
      <c r="J610" s="65">
        <v>269296105</v>
      </c>
      <c r="K610" s="65">
        <v>291104340</v>
      </c>
      <c r="L610" s="65">
        <v>329238981</v>
      </c>
      <c r="M610" s="65">
        <v>316304622</v>
      </c>
      <c r="N610" s="65">
        <v>322936183</v>
      </c>
      <c r="O610" s="65">
        <v>306771687</v>
      </c>
      <c r="P610" s="65">
        <v>340095450</v>
      </c>
      <c r="Q610" s="65">
        <v>373191577</v>
      </c>
      <c r="R610" s="65">
        <v>329298847</v>
      </c>
      <c r="S610" s="65">
        <v>394897619</v>
      </c>
    </row>
    <row r="611" spans="1:19" ht="14.5" x14ac:dyDescent="0.35">
      <c r="A611" t="str">
        <f t="shared" si="15"/>
        <v>Tirol61</v>
      </c>
      <c r="B611">
        <v>611</v>
      </c>
      <c r="C611" s="64" t="s">
        <v>31</v>
      </c>
      <c r="D611" s="64" t="s">
        <v>101</v>
      </c>
      <c r="E611" s="65">
        <v>136572734</v>
      </c>
      <c r="F611" s="65">
        <v>159237904</v>
      </c>
      <c r="G611" s="65">
        <v>158346739</v>
      </c>
      <c r="H611" s="65">
        <v>172870064</v>
      </c>
      <c r="I611" s="65">
        <v>192802051</v>
      </c>
      <c r="J611" s="65">
        <v>186730240</v>
      </c>
      <c r="K611" s="65">
        <v>211651402</v>
      </c>
      <c r="L611" s="65">
        <v>228324332</v>
      </c>
      <c r="M611" s="65">
        <v>226343603</v>
      </c>
      <c r="N611" s="65">
        <v>243729960</v>
      </c>
      <c r="O611" s="65">
        <v>211754789</v>
      </c>
      <c r="P611" s="65">
        <v>244891736</v>
      </c>
      <c r="Q611" s="65">
        <v>305575945</v>
      </c>
      <c r="R611" s="65">
        <v>264962342</v>
      </c>
      <c r="S611" s="65">
        <v>344106150</v>
      </c>
    </row>
    <row r="612" spans="1:19" ht="14.5" x14ac:dyDescent="0.35">
      <c r="A612" t="str">
        <f t="shared" si="15"/>
        <v>Vorarlberg61</v>
      </c>
      <c r="B612">
        <v>612</v>
      </c>
      <c r="C612" s="64" t="s">
        <v>32</v>
      </c>
      <c r="D612" s="64" t="s">
        <v>101</v>
      </c>
      <c r="E612" s="65">
        <v>129874845</v>
      </c>
      <c r="F612" s="65">
        <v>161781502</v>
      </c>
      <c r="G612" s="65">
        <v>168382548</v>
      </c>
      <c r="H612" s="65">
        <v>169871638</v>
      </c>
      <c r="I612" s="65">
        <v>211226091</v>
      </c>
      <c r="J612" s="65">
        <v>225996605</v>
      </c>
      <c r="K612" s="65">
        <v>248720763</v>
      </c>
      <c r="L612" s="65">
        <v>238837683</v>
      </c>
      <c r="M612" s="65">
        <v>230155556</v>
      </c>
      <c r="N612" s="65">
        <v>213780273</v>
      </c>
      <c r="O612" s="65">
        <v>196841524</v>
      </c>
      <c r="P612" s="65">
        <v>214754652</v>
      </c>
      <c r="Q612" s="65">
        <v>216916648</v>
      </c>
      <c r="R612" s="65">
        <v>170114958</v>
      </c>
      <c r="S612" s="65">
        <v>192904673</v>
      </c>
    </row>
    <row r="613" spans="1:19" ht="14.5" x14ac:dyDescent="0.35">
      <c r="A613" t="str">
        <f t="shared" si="15"/>
        <v>Wien61</v>
      </c>
      <c r="B613">
        <v>613</v>
      </c>
      <c r="C613" s="64" t="s">
        <v>33</v>
      </c>
      <c r="D613" s="64" t="s">
        <v>101</v>
      </c>
      <c r="E613" s="65">
        <v>427749139</v>
      </c>
      <c r="F613" s="65">
        <v>443504812</v>
      </c>
      <c r="G613" s="65">
        <v>465720376</v>
      </c>
      <c r="H613" s="65">
        <v>475193073</v>
      </c>
      <c r="I613" s="65">
        <v>514910844</v>
      </c>
      <c r="J613" s="65">
        <v>567042262</v>
      </c>
      <c r="K613" s="65">
        <v>590299613</v>
      </c>
      <c r="L613" s="65">
        <v>688260942</v>
      </c>
      <c r="M613" s="65">
        <v>698839916</v>
      </c>
      <c r="N613" s="65">
        <v>736329920</v>
      </c>
      <c r="O613" s="65">
        <v>637200455</v>
      </c>
      <c r="P613" s="65">
        <v>751362610</v>
      </c>
      <c r="Q613" s="65">
        <v>872680744</v>
      </c>
      <c r="R613" s="65">
        <v>684532784</v>
      </c>
      <c r="S613" s="65">
        <v>846401624</v>
      </c>
    </row>
    <row r="614" spans="1:19" ht="14.5" x14ac:dyDescent="0.35">
      <c r="A614" t="str">
        <f t="shared" si="15"/>
        <v>Österreich61</v>
      </c>
      <c r="B614">
        <v>614</v>
      </c>
      <c r="C614" s="64" t="s">
        <v>34</v>
      </c>
      <c r="D614" s="64" t="s">
        <v>101</v>
      </c>
      <c r="E614" s="65">
        <v>1741640446</v>
      </c>
      <c r="F614" s="65">
        <v>1930782805</v>
      </c>
      <c r="G614" s="65">
        <v>1909482453</v>
      </c>
      <c r="H614" s="65">
        <v>2014423580</v>
      </c>
      <c r="I614" s="65">
        <v>2201928589</v>
      </c>
      <c r="J614" s="65">
        <v>2376219095</v>
      </c>
      <c r="K614" s="65">
        <v>2650916249</v>
      </c>
      <c r="L614" s="65">
        <v>2903962742</v>
      </c>
      <c r="M614" s="65">
        <v>2872475273</v>
      </c>
      <c r="N614" s="65">
        <v>2996489363</v>
      </c>
      <c r="O614" s="65">
        <v>2704302076</v>
      </c>
      <c r="P614" s="65">
        <v>3016040382</v>
      </c>
      <c r="Q614" s="65">
        <v>3478879842</v>
      </c>
      <c r="R614" s="65">
        <v>2976400655</v>
      </c>
      <c r="S614" s="65">
        <v>3448488620</v>
      </c>
    </row>
    <row r="615" spans="1:19" ht="14.5" x14ac:dyDescent="0.35">
      <c r="A615" t="str">
        <f t="shared" si="15"/>
        <v>Burgenland62</v>
      </c>
      <c r="B615">
        <v>615</v>
      </c>
      <c r="C615" s="64" t="s">
        <v>25</v>
      </c>
      <c r="D615" s="64" t="s">
        <v>102</v>
      </c>
      <c r="E615" s="65">
        <v>124021729</v>
      </c>
      <c r="F615" s="65">
        <v>187295714</v>
      </c>
      <c r="G615" s="65">
        <v>186267725</v>
      </c>
      <c r="H615" s="65">
        <v>197251011</v>
      </c>
      <c r="I615" s="65">
        <v>214310240</v>
      </c>
      <c r="J615" s="65">
        <v>185077577</v>
      </c>
      <c r="K615" s="65">
        <v>116412175</v>
      </c>
      <c r="L615" s="65">
        <v>142737191</v>
      </c>
      <c r="M615" s="65">
        <v>136776060</v>
      </c>
      <c r="N615" s="65">
        <v>141985947</v>
      </c>
      <c r="O615" s="65">
        <v>99274328</v>
      </c>
      <c r="P615" s="65">
        <v>108699875</v>
      </c>
      <c r="Q615" s="65">
        <v>143609756</v>
      </c>
      <c r="R615" s="65">
        <v>153273049</v>
      </c>
      <c r="S615" s="65">
        <v>164766769</v>
      </c>
    </row>
    <row r="616" spans="1:19" ht="14.5" x14ac:dyDescent="0.35">
      <c r="A616" t="str">
        <f t="shared" si="15"/>
        <v>Kärnten62</v>
      </c>
      <c r="B616">
        <v>616</v>
      </c>
      <c r="C616" s="64" t="s">
        <v>26</v>
      </c>
      <c r="D616" s="64" t="s">
        <v>102</v>
      </c>
      <c r="E616" s="65">
        <v>73003168</v>
      </c>
      <c r="F616" s="65">
        <v>78897990</v>
      </c>
      <c r="G616" s="65">
        <v>77253230</v>
      </c>
      <c r="H616" s="65">
        <v>79411787</v>
      </c>
      <c r="I616" s="65">
        <v>77225367</v>
      </c>
      <c r="J616" s="65">
        <v>75922978</v>
      </c>
      <c r="K616" s="65">
        <v>94968708</v>
      </c>
      <c r="L616" s="65">
        <v>104678698</v>
      </c>
      <c r="M616" s="65">
        <v>104182080</v>
      </c>
      <c r="N616" s="65">
        <v>114759194</v>
      </c>
      <c r="O616" s="65">
        <v>102040831</v>
      </c>
      <c r="P616" s="65">
        <v>100487192</v>
      </c>
      <c r="Q616" s="65">
        <v>114128804</v>
      </c>
      <c r="R616" s="65">
        <v>115891846</v>
      </c>
      <c r="S616" s="65">
        <v>155652361</v>
      </c>
    </row>
    <row r="617" spans="1:19" ht="14.5" x14ac:dyDescent="0.35">
      <c r="A617" t="str">
        <f t="shared" si="15"/>
        <v>Niederösterreich62</v>
      </c>
      <c r="B617">
        <v>617</v>
      </c>
      <c r="C617" s="64" t="s">
        <v>27</v>
      </c>
      <c r="D617" s="64" t="s">
        <v>102</v>
      </c>
      <c r="E617" s="65">
        <v>191471754</v>
      </c>
      <c r="F617" s="65">
        <v>243672073</v>
      </c>
      <c r="G617" s="65">
        <v>220701253</v>
      </c>
      <c r="H617" s="65">
        <v>218226421</v>
      </c>
      <c r="I617" s="65">
        <v>228687835</v>
      </c>
      <c r="J617" s="65">
        <v>290577774</v>
      </c>
      <c r="K617" s="65">
        <v>365883503</v>
      </c>
      <c r="L617" s="65">
        <v>337518687</v>
      </c>
      <c r="M617" s="65">
        <v>345758464</v>
      </c>
      <c r="N617" s="65">
        <v>371330374</v>
      </c>
      <c r="O617" s="65">
        <v>357162085</v>
      </c>
      <c r="P617" s="65">
        <v>347636251</v>
      </c>
      <c r="Q617" s="65">
        <v>418608574</v>
      </c>
      <c r="R617" s="65">
        <v>492138049</v>
      </c>
      <c r="S617" s="65">
        <v>501761527</v>
      </c>
    </row>
    <row r="618" spans="1:19" ht="14.5" x14ac:dyDescent="0.35">
      <c r="A618" t="str">
        <f t="shared" si="15"/>
        <v>Oberösterreich62</v>
      </c>
      <c r="B618">
        <v>618</v>
      </c>
      <c r="C618" s="64" t="s">
        <v>28</v>
      </c>
      <c r="D618" s="64" t="s">
        <v>102</v>
      </c>
      <c r="E618" s="65">
        <v>284812087</v>
      </c>
      <c r="F618" s="65">
        <v>306727536</v>
      </c>
      <c r="G618" s="65">
        <v>297819093</v>
      </c>
      <c r="H618" s="65">
        <v>296018149</v>
      </c>
      <c r="I618" s="65">
        <v>309450457</v>
      </c>
      <c r="J618" s="65">
        <v>318573375</v>
      </c>
      <c r="K618" s="65">
        <v>355051388</v>
      </c>
      <c r="L618" s="65">
        <v>401393060</v>
      </c>
      <c r="M618" s="65">
        <v>427530485</v>
      </c>
      <c r="N618" s="65">
        <v>449276442</v>
      </c>
      <c r="O618" s="65">
        <v>422769307</v>
      </c>
      <c r="P618" s="65">
        <v>448597096</v>
      </c>
      <c r="Q618" s="65">
        <v>508891654</v>
      </c>
      <c r="R618" s="65">
        <v>435268574</v>
      </c>
      <c r="S618" s="65">
        <v>539885984</v>
      </c>
    </row>
    <row r="619" spans="1:19" ht="14.5" x14ac:dyDescent="0.35">
      <c r="A619" t="str">
        <f t="shared" si="15"/>
        <v>Salzburg62</v>
      </c>
      <c r="B619">
        <v>619</v>
      </c>
      <c r="C619" s="64" t="s">
        <v>29</v>
      </c>
      <c r="D619" s="64" t="s">
        <v>102</v>
      </c>
      <c r="E619" s="65">
        <v>282059064</v>
      </c>
      <c r="F619" s="65">
        <v>296484382</v>
      </c>
      <c r="G619" s="65">
        <v>268435533</v>
      </c>
      <c r="H619" s="65">
        <v>260602241</v>
      </c>
      <c r="I619" s="65">
        <v>263148665</v>
      </c>
      <c r="J619" s="65">
        <v>270908335</v>
      </c>
      <c r="K619" s="65">
        <v>364087176</v>
      </c>
      <c r="L619" s="65">
        <v>375283646</v>
      </c>
      <c r="M619" s="65">
        <v>404689893</v>
      </c>
      <c r="N619" s="65">
        <v>380259722</v>
      </c>
      <c r="O619" s="65">
        <v>327453618</v>
      </c>
      <c r="P619" s="65">
        <v>286193199</v>
      </c>
      <c r="Q619" s="65">
        <v>307780571</v>
      </c>
      <c r="R619" s="65">
        <v>274491554</v>
      </c>
      <c r="S619" s="65">
        <v>344992619</v>
      </c>
    </row>
    <row r="620" spans="1:19" ht="14.5" x14ac:dyDescent="0.35">
      <c r="A620" t="str">
        <f t="shared" si="15"/>
        <v>Steiermark62</v>
      </c>
      <c r="B620">
        <v>620</v>
      </c>
      <c r="C620" s="64" t="s">
        <v>30</v>
      </c>
      <c r="D620" s="64" t="s">
        <v>102</v>
      </c>
      <c r="E620" s="65">
        <v>273062342</v>
      </c>
      <c r="F620" s="65">
        <v>255458390</v>
      </c>
      <c r="G620" s="65">
        <v>238998362</v>
      </c>
      <c r="H620" s="65">
        <v>242492741</v>
      </c>
      <c r="I620" s="65">
        <v>252548927</v>
      </c>
      <c r="J620" s="65">
        <v>271175954</v>
      </c>
      <c r="K620" s="65">
        <v>283793078</v>
      </c>
      <c r="L620" s="65">
        <v>306658841</v>
      </c>
      <c r="M620" s="65">
        <v>308685261</v>
      </c>
      <c r="N620" s="65">
        <v>302943149</v>
      </c>
      <c r="O620" s="65">
        <v>284865989</v>
      </c>
      <c r="P620" s="65">
        <v>285095387</v>
      </c>
      <c r="Q620" s="65">
        <v>294415612</v>
      </c>
      <c r="R620" s="65">
        <v>278112012</v>
      </c>
      <c r="S620" s="65">
        <v>377968305</v>
      </c>
    </row>
    <row r="621" spans="1:19" ht="14.5" x14ac:dyDescent="0.35">
      <c r="A621" t="str">
        <f t="shared" si="15"/>
        <v>Tirol62</v>
      </c>
      <c r="B621">
        <v>621</v>
      </c>
      <c r="C621" s="64" t="s">
        <v>31</v>
      </c>
      <c r="D621" s="64" t="s">
        <v>102</v>
      </c>
      <c r="E621" s="65">
        <v>187127173</v>
      </c>
      <c r="F621" s="65">
        <v>220167290</v>
      </c>
      <c r="G621" s="65">
        <v>215141520</v>
      </c>
      <c r="H621" s="65">
        <v>221116041</v>
      </c>
      <c r="I621" s="65">
        <v>225013140</v>
      </c>
      <c r="J621" s="65">
        <v>217425419</v>
      </c>
      <c r="K621" s="65">
        <v>226415258</v>
      </c>
      <c r="L621" s="65">
        <v>246931344</v>
      </c>
      <c r="M621" s="65">
        <v>255678847</v>
      </c>
      <c r="N621" s="65">
        <v>275094334</v>
      </c>
      <c r="O621" s="65">
        <v>235035464</v>
      </c>
      <c r="P621" s="65">
        <v>237915774</v>
      </c>
      <c r="Q621" s="65">
        <v>300387699</v>
      </c>
      <c r="R621" s="65">
        <v>266999435</v>
      </c>
      <c r="S621" s="65">
        <v>377370454</v>
      </c>
    </row>
    <row r="622" spans="1:19" ht="14.5" x14ac:dyDescent="0.35">
      <c r="A622" t="str">
        <f t="shared" si="15"/>
        <v>Vorarlberg62</v>
      </c>
      <c r="B622">
        <v>622</v>
      </c>
      <c r="C622" s="64" t="s">
        <v>32</v>
      </c>
      <c r="D622" s="64" t="s">
        <v>102</v>
      </c>
      <c r="E622" s="65">
        <v>98326541</v>
      </c>
      <c r="F622" s="65">
        <v>100958777</v>
      </c>
      <c r="G622" s="65">
        <v>105212582</v>
      </c>
      <c r="H622" s="65">
        <v>100859402</v>
      </c>
      <c r="I622" s="65">
        <v>105072696</v>
      </c>
      <c r="J622" s="65">
        <v>114868149</v>
      </c>
      <c r="K622" s="65">
        <v>116636941</v>
      </c>
      <c r="L622" s="65">
        <v>123642901</v>
      </c>
      <c r="M622" s="65">
        <v>127578363</v>
      </c>
      <c r="N622" s="65">
        <v>121032727</v>
      </c>
      <c r="O622" s="65">
        <v>113381831</v>
      </c>
      <c r="P622" s="65">
        <v>143621488</v>
      </c>
      <c r="Q622" s="65">
        <v>147890501</v>
      </c>
      <c r="R622" s="65">
        <v>123569913</v>
      </c>
      <c r="S622" s="65">
        <v>163987457</v>
      </c>
    </row>
    <row r="623" spans="1:19" ht="14.5" x14ac:dyDescent="0.35">
      <c r="A623" t="str">
        <f t="shared" si="15"/>
        <v>Wien62</v>
      </c>
      <c r="B623">
        <v>623</v>
      </c>
      <c r="C623" s="64" t="s">
        <v>33</v>
      </c>
      <c r="D623" s="64" t="s">
        <v>102</v>
      </c>
      <c r="E623" s="65">
        <v>459052851</v>
      </c>
      <c r="F623" s="65">
        <v>506653625</v>
      </c>
      <c r="G623" s="65">
        <v>529949474</v>
      </c>
      <c r="H623" s="65">
        <v>521380894</v>
      </c>
      <c r="I623" s="65">
        <v>574179222</v>
      </c>
      <c r="J623" s="65">
        <v>657902626</v>
      </c>
      <c r="K623" s="65">
        <v>653988572</v>
      </c>
      <c r="L623" s="65">
        <v>712986448</v>
      </c>
      <c r="M623" s="65">
        <v>763744409</v>
      </c>
      <c r="N623" s="65">
        <v>816013529</v>
      </c>
      <c r="O623" s="65">
        <v>766351044</v>
      </c>
      <c r="P623" s="65">
        <v>774050810</v>
      </c>
      <c r="Q623" s="65">
        <v>870973495</v>
      </c>
      <c r="R623" s="65">
        <v>799136195</v>
      </c>
      <c r="S623" s="65">
        <v>986518665</v>
      </c>
    </row>
    <row r="624" spans="1:19" ht="14.5" x14ac:dyDescent="0.35">
      <c r="A624" t="str">
        <f t="shared" si="15"/>
        <v>Österreich62</v>
      </c>
      <c r="B624">
        <v>624</v>
      </c>
      <c r="C624" s="64" t="s">
        <v>34</v>
      </c>
      <c r="D624" s="64" t="s">
        <v>102</v>
      </c>
      <c r="E624" s="65">
        <v>1972936709</v>
      </c>
      <c r="F624" s="65">
        <v>2196315777</v>
      </c>
      <c r="G624" s="65">
        <v>2139778772</v>
      </c>
      <c r="H624" s="65">
        <v>2137358687</v>
      </c>
      <c r="I624" s="65">
        <v>2249636549</v>
      </c>
      <c r="J624" s="65">
        <v>2402432187</v>
      </c>
      <c r="K624" s="65">
        <v>2577236799</v>
      </c>
      <c r="L624" s="65">
        <v>2751830816</v>
      </c>
      <c r="M624" s="65">
        <v>2874623862</v>
      </c>
      <c r="N624" s="65">
        <v>2972695418</v>
      </c>
      <c r="O624" s="65">
        <v>2708334497</v>
      </c>
      <c r="P624" s="65">
        <v>2732297072</v>
      </c>
      <c r="Q624" s="65">
        <v>3106686666</v>
      </c>
      <c r="R624" s="65">
        <v>2938880627</v>
      </c>
      <c r="S624" s="65">
        <v>3612904141</v>
      </c>
    </row>
    <row r="625" spans="1:19" ht="14.5" x14ac:dyDescent="0.35">
      <c r="A625" t="str">
        <f t="shared" si="15"/>
        <v>Burgenland63</v>
      </c>
      <c r="B625">
        <v>625</v>
      </c>
      <c r="C625" s="64" t="s">
        <v>25</v>
      </c>
      <c r="D625" s="64" t="s">
        <v>103</v>
      </c>
      <c r="E625" s="65">
        <v>8575938</v>
      </c>
      <c r="F625" s="65">
        <v>10335486</v>
      </c>
      <c r="G625" s="65">
        <v>10755335</v>
      </c>
      <c r="H625" s="65">
        <v>12428775</v>
      </c>
      <c r="I625" s="65">
        <v>14487894</v>
      </c>
      <c r="J625" s="65">
        <v>14554600</v>
      </c>
      <c r="K625" s="65">
        <v>17336340</v>
      </c>
      <c r="L625" s="65">
        <v>17806142</v>
      </c>
      <c r="M625" s="65">
        <v>18729923</v>
      </c>
      <c r="N625" s="65">
        <v>16818244</v>
      </c>
      <c r="O625" s="65">
        <v>20688961</v>
      </c>
      <c r="P625" s="65">
        <v>18064046</v>
      </c>
      <c r="Q625" s="65">
        <v>19533482</v>
      </c>
      <c r="R625" s="65">
        <v>15491355</v>
      </c>
      <c r="S625" s="65">
        <v>22597060</v>
      </c>
    </row>
    <row r="626" spans="1:19" ht="14.5" x14ac:dyDescent="0.35">
      <c r="A626" t="str">
        <f t="shared" si="15"/>
        <v>Kärnten63</v>
      </c>
      <c r="B626">
        <v>626</v>
      </c>
      <c r="C626" s="64" t="s">
        <v>26</v>
      </c>
      <c r="D626" s="64" t="s">
        <v>103</v>
      </c>
      <c r="E626" s="65">
        <v>20047673</v>
      </c>
      <c r="F626" s="65">
        <v>21743813</v>
      </c>
      <c r="G626" s="65">
        <v>18299307</v>
      </c>
      <c r="H626" s="65">
        <v>20907466</v>
      </c>
      <c r="I626" s="65">
        <v>23569881</v>
      </c>
      <c r="J626" s="65">
        <v>23831236</v>
      </c>
      <c r="K626" s="65">
        <v>26214649</v>
      </c>
      <c r="L626" s="65">
        <v>27236409</v>
      </c>
      <c r="M626" s="65">
        <v>27172457</v>
      </c>
      <c r="N626" s="65">
        <v>30960997</v>
      </c>
      <c r="O626" s="65">
        <v>55230654</v>
      </c>
      <c r="P626" s="65">
        <v>38909300</v>
      </c>
      <c r="Q626" s="65">
        <v>30652936</v>
      </c>
      <c r="R626" s="65">
        <v>23383519</v>
      </c>
      <c r="S626" s="65">
        <v>26691993</v>
      </c>
    </row>
    <row r="627" spans="1:19" ht="14.5" x14ac:dyDescent="0.35">
      <c r="A627" t="str">
        <f t="shared" si="15"/>
        <v>Niederösterreich63</v>
      </c>
      <c r="B627">
        <v>627</v>
      </c>
      <c r="C627" s="64" t="s">
        <v>27</v>
      </c>
      <c r="D627" s="64" t="s">
        <v>103</v>
      </c>
      <c r="E627" s="65">
        <v>83089947</v>
      </c>
      <c r="F627" s="65">
        <v>97536376</v>
      </c>
      <c r="G627" s="65">
        <v>78585873</v>
      </c>
      <c r="H627" s="65">
        <v>91717671</v>
      </c>
      <c r="I627" s="65">
        <v>105346750</v>
      </c>
      <c r="J627" s="65">
        <v>108518286</v>
      </c>
      <c r="K627" s="65">
        <v>114961886</v>
      </c>
      <c r="L627" s="65">
        <v>121558141</v>
      </c>
      <c r="M627" s="65">
        <v>120234359</v>
      </c>
      <c r="N627" s="65">
        <v>127787796</v>
      </c>
      <c r="O627" s="65">
        <v>235284072</v>
      </c>
      <c r="P627" s="65">
        <v>153867379</v>
      </c>
      <c r="Q627" s="65">
        <v>174316976</v>
      </c>
      <c r="R627" s="65">
        <v>143520583</v>
      </c>
      <c r="S627" s="65">
        <v>150823883</v>
      </c>
    </row>
    <row r="628" spans="1:19" ht="14.5" x14ac:dyDescent="0.35">
      <c r="A628" t="str">
        <f t="shared" si="15"/>
        <v>Oberösterreich63</v>
      </c>
      <c r="B628">
        <v>628</v>
      </c>
      <c r="C628" s="64" t="s">
        <v>28</v>
      </c>
      <c r="D628" s="64" t="s">
        <v>103</v>
      </c>
      <c r="E628" s="65">
        <v>101418553</v>
      </c>
      <c r="F628" s="65">
        <v>98034143</v>
      </c>
      <c r="G628" s="65">
        <v>92063806</v>
      </c>
      <c r="H628" s="65">
        <v>90835330</v>
      </c>
      <c r="I628" s="65">
        <v>101549462</v>
      </c>
      <c r="J628" s="65">
        <v>109424851</v>
      </c>
      <c r="K628" s="65">
        <v>119930527</v>
      </c>
      <c r="L628" s="65">
        <v>124061442</v>
      </c>
      <c r="M628" s="65">
        <v>124403727</v>
      </c>
      <c r="N628" s="65">
        <v>135108522</v>
      </c>
      <c r="O628" s="65">
        <v>260967760</v>
      </c>
      <c r="P628" s="65">
        <v>181599687</v>
      </c>
      <c r="Q628" s="65">
        <v>183229752</v>
      </c>
      <c r="R628" s="65">
        <v>143243644</v>
      </c>
      <c r="S628" s="65">
        <v>133809524</v>
      </c>
    </row>
    <row r="629" spans="1:19" ht="14.5" x14ac:dyDescent="0.35">
      <c r="A629" t="str">
        <f t="shared" si="15"/>
        <v>Salzburg63</v>
      </c>
      <c r="B629">
        <v>629</v>
      </c>
      <c r="C629" s="64" t="s">
        <v>29</v>
      </c>
      <c r="D629" s="64" t="s">
        <v>103</v>
      </c>
      <c r="E629" s="65">
        <v>29450133</v>
      </c>
      <c r="F629" s="65">
        <v>32466683</v>
      </c>
      <c r="G629" s="65">
        <v>35922006</v>
      </c>
      <c r="H629" s="65">
        <v>41565595</v>
      </c>
      <c r="I629" s="65">
        <v>46611537</v>
      </c>
      <c r="J629" s="65">
        <v>45573962</v>
      </c>
      <c r="K629" s="65">
        <v>51243545</v>
      </c>
      <c r="L629" s="65">
        <v>51679234</v>
      </c>
      <c r="M629" s="65">
        <v>50563564</v>
      </c>
      <c r="N629" s="65">
        <v>51115839</v>
      </c>
      <c r="O629" s="65">
        <v>74170905</v>
      </c>
      <c r="P629" s="65">
        <v>65555134</v>
      </c>
      <c r="Q629" s="65">
        <v>58231059</v>
      </c>
      <c r="R629" s="65">
        <v>46615582</v>
      </c>
      <c r="S629" s="65">
        <v>64799054</v>
      </c>
    </row>
    <row r="630" spans="1:19" ht="14.5" x14ac:dyDescent="0.35">
      <c r="A630" t="str">
        <f t="shared" si="15"/>
        <v>Steiermark63</v>
      </c>
      <c r="B630">
        <v>630</v>
      </c>
      <c r="C630" s="64" t="s">
        <v>30</v>
      </c>
      <c r="D630" s="64" t="s">
        <v>103</v>
      </c>
      <c r="E630" s="65">
        <v>33851228</v>
      </c>
      <c r="F630" s="65">
        <v>39874962</v>
      </c>
      <c r="G630" s="65">
        <v>41568462</v>
      </c>
      <c r="H630" s="65">
        <v>47739767</v>
      </c>
      <c r="I630" s="65">
        <v>53748925</v>
      </c>
      <c r="J630" s="65">
        <v>56288458</v>
      </c>
      <c r="K630" s="65">
        <v>62752397</v>
      </c>
      <c r="L630" s="65">
        <v>65346403</v>
      </c>
      <c r="M630" s="65">
        <v>65955962</v>
      </c>
      <c r="N630" s="65">
        <v>67404215</v>
      </c>
      <c r="O630" s="65">
        <v>117145912</v>
      </c>
      <c r="P630" s="65">
        <v>87205307</v>
      </c>
      <c r="Q630" s="65">
        <v>76149806</v>
      </c>
      <c r="R630" s="65">
        <v>71010149</v>
      </c>
      <c r="S630" s="65">
        <v>69517955</v>
      </c>
    </row>
    <row r="631" spans="1:19" ht="14.5" x14ac:dyDescent="0.35">
      <c r="A631" t="str">
        <f t="shared" si="15"/>
        <v>Tirol63</v>
      </c>
      <c r="B631">
        <v>631</v>
      </c>
      <c r="C631" s="64" t="s">
        <v>31</v>
      </c>
      <c r="D631" s="64" t="s">
        <v>103</v>
      </c>
      <c r="E631" s="65">
        <v>26377334</v>
      </c>
      <c r="F631" s="65">
        <v>31982806</v>
      </c>
      <c r="G631" s="65">
        <v>28760396</v>
      </c>
      <c r="H631" s="65">
        <v>33050493</v>
      </c>
      <c r="I631" s="65">
        <v>37847590</v>
      </c>
      <c r="J631" s="65">
        <v>40937465</v>
      </c>
      <c r="K631" s="65">
        <v>45928044</v>
      </c>
      <c r="L631" s="65">
        <v>45000017</v>
      </c>
      <c r="M631" s="65">
        <v>45568826</v>
      </c>
      <c r="N631" s="65">
        <v>47477033</v>
      </c>
      <c r="O631" s="65">
        <v>97151006</v>
      </c>
      <c r="P631" s="65">
        <v>49114331</v>
      </c>
      <c r="Q631" s="65">
        <v>50946187</v>
      </c>
      <c r="R631" s="65">
        <v>45199795</v>
      </c>
      <c r="S631" s="65">
        <v>49926593</v>
      </c>
    </row>
    <row r="632" spans="1:19" ht="14.5" x14ac:dyDescent="0.35">
      <c r="A632" t="str">
        <f t="shared" si="15"/>
        <v>Vorarlberg63</v>
      </c>
      <c r="B632">
        <v>632</v>
      </c>
      <c r="C632" s="64" t="s">
        <v>32</v>
      </c>
      <c r="D632" s="64" t="s">
        <v>103</v>
      </c>
      <c r="E632" s="65">
        <v>32877196</v>
      </c>
      <c r="F632" s="65">
        <v>36286625</v>
      </c>
      <c r="G632" s="65">
        <v>31653903</v>
      </c>
      <c r="H632" s="65">
        <v>32391036</v>
      </c>
      <c r="I632" s="65">
        <v>37406645</v>
      </c>
      <c r="J632" s="65">
        <v>38944020</v>
      </c>
      <c r="K632" s="65">
        <v>40631646</v>
      </c>
      <c r="L632" s="65">
        <v>41077201</v>
      </c>
      <c r="M632" s="65">
        <v>36266166</v>
      </c>
      <c r="N632" s="65">
        <v>35805071</v>
      </c>
      <c r="O632" s="65">
        <v>75010312</v>
      </c>
      <c r="P632" s="65">
        <v>50380684</v>
      </c>
      <c r="Q632" s="65">
        <v>48253509</v>
      </c>
      <c r="R632" s="65">
        <v>39865320</v>
      </c>
      <c r="S632" s="65">
        <v>43865606</v>
      </c>
    </row>
    <row r="633" spans="1:19" ht="14.5" x14ac:dyDescent="0.35">
      <c r="A633" t="str">
        <f t="shared" si="15"/>
        <v>Wien63</v>
      </c>
      <c r="B633">
        <v>633</v>
      </c>
      <c r="C633" s="64" t="s">
        <v>33</v>
      </c>
      <c r="D633" s="64" t="s">
        <v>103</v>
      </c>
      <c r="E633" s="65">
        <v>54137946</v>
      </c>
      <c r="F633" s="65">
        <v>65896503</v>
      </c>
      <c r="G633" s="65">
        <v>67942480</v>
      </c>
      <c r="H633" s="65">
        <v>85760257</v>
      </c>
      <c r="I633" s="65">
        <v>94174716</v>
      </c>
      <c r="J633" s="65">
        <v>96599196</v>
      </c>
      <c r="K633" s="65">
        <v>95349885</v>
      </c>
      <c r="L633" s="65">
        <v>103237297</v>
      </c>
      <c r="M633" s="65">
        <v>105769945</v>
      </c>
      <c r="N633" s="65">
        <v>112609591</v>
      </c>
      <c r="O633" s="65">
        <v>289740589</v>
      </c>
      <c r="P633" s="65">
        <v>178926198</v>
      </c>
      <c r="Q633" s="65">
        <v>138881552</v>
      </c>
      <c r="R633" s="65">
        <v>116572510</v>
      </c>
      <c r="S633" s="65">
        <v>131748959</v>
      </c>
    </row>
    <row r="634" spans="1:19" ht="14.5" x14ac:dyDescent="0.35">
      <c r="A634" t="str">
        <f t="shared" si="15"/>
        <v>Österreich63</v>
      </c>
      <c r="B634">
        <v>634</v>
      </c>
      <c r="C634" s="64" t="s">
        <v>34</v>
      </c>
      <c r="D634" s="64" t="s">
        <v>103</v>
      </c>
      <c r="E634" s="65">
        <v>389825948</v>
      </c>
      <c r="F634" s="65">
        <v>434157397</v>
      </c>
      <c r="G634" s="65">
        <v>405551568</v>
      </c>
      <c r="H634" s="65">
        <v>456396390</v>
      </c>
      <c r="I634" s="65">
        <v>514743400</v>
      </c>
      <c r="J634" s="65">
        <v>534672074</v>
      </c>
      <c r="K634" s="65">
        <v>574348919</v>
      </c>
      <c r="L634" s="65">
        <v>597002286</v>
      </c>
      <c r="M634" s="65">
        <v>594664929</v>
      </c>
      <c r="N634" s="65">
        <v>625087308</v>
      </c>
      <c r="O634" s="65">
        <v>1225390171</v>
      </c>
      <c r="P634" s="65">
        <v>823622066</v>
      </c>
      <c r="Q634" s="65">
        <v>780195259</v>
      </c>
      <c r="R634" s="65">
        <v>644902457</v>
      </c>
      <c r="S634" s="65">
        <v>693780627</v>
      </c>
    </row>
    <row r="635" spans="1:19" ht="14.5" x14ac:dyDescent="0.35">
      <c r="A635" t="str">
        <f t="shared" si="15"/>
        <v>Burgenland64</v>
      </c>
      <c r="B635">
        <v>635</v>
      </c>
      <c r="C635" s="64" t="s">
        <v>25</v>
      </c>
      <c r="D635" s="64" t="s">
        <v>104</v>
      </c>
      <c r="E635" s="65">
        <v>22436394</v>
      </c>
      <c r="F635" s="65">
        <v>34954933</v>
      </c>
      <c r="G635" s="65">
        <v>35047047</v>
      </c>
      <c r="H635" s="65">
        <v>51388974</v>
      </c>
      <c r="I635" s="65">
        <v>56971684</v>
      </c>
      <c r="J635" s="65">
        <v>68147520</v>
      </c>
      <c r="K635" s="65">
        <v>56004659</v>
      </c>
      <c r="L635" s="65">
        <v>68253840</v>
      </c>
      <c r="M635" s="65">
        <v>67649277</v>
      </c>
      <c r="N635" s="65">
        <v>77000565</v>
      </c>
      <c r="O635" s="65">
        <v>69787782</v>
      </c>
      <c r="P635" s="65">
        <v>76079128</v>
      </c>
      <c r="Q635" s="65">
        <v>129192592</v>
      </c>
      <c r="R635" s="65">
        <v>135424718</v>
      </c>
      <c r="S635" s="65">
        <v>130884456</v>
      </c>
    </row>
    <row r="636" spans="1:19" ht="14.5" x14ac:dyDescent="0.35">
      <c r="A636" t="str">
        <f t="shared" si="15"/>
        <v>Kärnten64</v>
      </c>
      <c r="B636">
        <v>636</v>
      </c>
      <c r="C636" s="64" t="s">
        <v>26</v>
      </c>
      <c r="D636" s="64" t="s">
        <v>104</v>
      </c>
      <c r="E636" s="65">
        <v>103507386</v>
      </c>
      <c r="F636" s="65">
        <v>119638396</v>
      </c>
      <c r="G636" s="65">
        <v>119978996</v>
      </c>
      <c r="H636" s="65">
        <v>123553993</v>
      </c>
      <c r="I636" s="65">
        <v>156094348</v>
      </c>
      <c r="J636" s="65">
        <v>137188344</v>
      </c>
      <c r="K636" s="65">
        <v>172232854</v>
      </c>
      <c r="L636" s="65">
        <v>168989880</v>
      </c>
      <c r="M636" s="65">
        <v>167872822</v>
      </c>
      <c r="N636" s="65">
        <v>174353339</v>
      </c>
      <c r="O636" s="65">
        <v>137363235</v>
      </c>
      <c r="P636" s="65">
        <v>90785328</v>
      </c>
      <c r="Q636" s="65">
        <v>133531889</v>
      </c>
      <c r="R636" s="65">
        <v>125650057</v>
      </c>
      <c r="S636" s="65">
        <v>108715211</v>
      </c>
    </row>
    <row r="637" spans="1:19" ht="14.5" x14ac:dyDescent="0.35">
      <c r="A637" t="str">
        <f t="shared" si="15"/>
        <v>Niederösterreich64</v>
      </c>
      <c r="B637">
        <v>637</v>
      </c>
      <c r="C637" s="64" t="s">
        <v>27</v>
      </c>
      <c r="D637" s="64" t="s">
        <v>104</v>
      </c>
      <c r="E637" s="65">
        <v>73677895</v>
      </c>
      <c r="F637" s="65">
        <v>78451502</v>
      </c>
      <c r="G637" s="65">
        <v>69275389</v>
      </c>
      <c r="H637" s="65">
        <v>89651355</v>
      </c>
      <c r="I637" s="65">
        <v>117775830</v>
      </c>
      <c r="J637" s="65">
        <v>117817953</v>
      </c>
      <c r="K637" s="65">
        <v>130121163</v>
      </c>
      <c r="L637" s="65">
        <v>119628965</v>
      </c>
      <c r="M637" s="65">
        <v>124805625</v>
      </c>
      <c r="N637" s="65">
        <v>132849525</v>
      </c>
      <c r="O637" s="65">
        <v>119527763</v>
      </c>
      <c r="P637" s="65">
        <v>136231672</v>
      </c>
      <c r="Q637" s="65">
        <v>161920041</v>
      </c>
      <c r="R637" s="65">
        <v>198130327</v>
      </c>
      <c r="S637" s="65">
        <v>211900151</v>
      </c>
    </row>
    <row r="638" spans="1:19" ht="14.5" x14ac:dyDescent="0.35">
      <c r="A638" t="str">
        <f t="shared" si="15"/>
        <v>Oberösterreich64</v>
      </c>
      <c r="B638">
        <v>638</v>
      </c>
      <c r="C638" s="64" t="s">
        <v>28</v>
      </c>
      <c r="D638" s="64" t="s">
        <v>104</v>
      </c>
      <c r="E638" s="65">
        <v>194969840</v>
      </c>
      <c r="F638" s="65">
        <v>217654593</v>
      </c>
      <c r="G638" s="65">
        <v>215806845</v>
      </c>
      <c r="H638" s="65">
        <v>232864602</v>
      </c>
      <c r="I638" s="65">
        <v>259329931</v>
      </c>
      <c r="J638" s="65">
        <v>255635782</v>
      </c>
      <c r="K638" s="65">
        <v>267273056</v>
      </c>
      <c r="L638" s="65">
        <v>298743988</v>
      </c>
      <c r="M638" s="65">
        <v>323473959</v>
      </c>
      <c r="N638" s="65">
        <v>353500212</v>
      </c>
      <c r="O638" s="65">
        <v>319693018</v>
      </c>
      <c r="P638" s="65">
        <v>349868880</v>
      </c>
      <c r="Q638" s="65">
        <v>448868017</v>
      </c>
      <c r="R638" s="65">
        <v>377025255</v>
      </c>
      <c r="S638" s="65">
        <v>392206934</v>
      </c>
    </row>
    <row r="639" spans="1:19" ht="14.5" x14ac:dyDescent="0.35">
      <c r="A639" t="str">
        <f t="shared" si="15"/>
        <v>Salzburg64</v>
      </c>
      <c r="B639">
        <v>639</v>
      </c>
      <c r="C639" s="64" t="s">
        <v>29</v>
      </c>
      <c r="D639" s="64" t="s">
        <v>104</v>
      </c>
      <c r="E639" s="65">
        <v>229519699</v>
      </c>
      <c r="F639" s="65">
        <v>247827594</v>
      </c>
      <c r="G639" s="65">
        <v>222576449</v>
      </c>
      <c r="H639" s="65">
        <v>265374925</v>
      </c>
      <c r="I639" s="65">
        <v>299904399</v>
      </c>
      <c r="J639" s="65">
        <v>291272150</v>
      </c>
      <c r="K639" s="65">
        <v>290519777</v>
      </c>
      <c r="L639" s="65">
        <v>296274446</v>
      </c>
      <c r="M639" s="65">
        <v>318171664</v>
      </c>
      <c r="N639" s="65">
        <v>301420195</v>
      </c>
      <c r="O639" s="65">
        <v>285944647</v>
      </c>
      <c r="P639" s="65">
        <v>296292248</v>
      </c>
      <c r="Q639" s="65">
        <v>384252910</v>
      </c>
      <c r="R639" s="65">
        <v>380346166</v>
      </c>
      <c r="S639" s="65">
        <v>377248017</v>
      </c>
    </row>
    <row r="640" spans="1:19" ht="14.5" x14ac:dyDescent="0.35">
      <c r="A640" t="str">
        <f t="shared" si="15"/>
        <v>Steiermark64</v>
      </c>
      <c r="B640">
        <v>640</v>
      </c>
      <c r="C640" s="64" t="s">
        <v>30</v>
      </c>
      <c r="D640" s="64" t="s">
        <v>104</v>
      </c>
      <c r="E640" s="65">
        <v>199445002</v>
      </c>
      <c r="F640" s="65">
        <v>228464118</v>
      </c>
      <c r="G640" s="65">
        <v>211213261</v>
      </c>
      <c r="H640" s="65">
        <v>245375744</v>
      </c>
      <c r="I640" s="65">
        <v>223380111</v>
      </c>
      <c r="J640" s="65">
        <v>214283803</v>
      </c>
      <c r="K640" s="65">
        <v>220542184</v>
      </c>
      <c r="L640" s="65">
        <v>255327353</v>
      </c>
      <c r="M640" s="65">
        <v>290302084</v>
      </c>
      <c r="N640" s="65">
        <v>321769492</v>
      </c>
      <c r="O640" s="65">
        <v>275233383</v>
      </c>
      <c r="P640" s="65">
        <v>316204392</v>
      </c>
      <c r="Q640" s="65">
        <v>374897189</v>
      </c>
      <c r="R640" s="65">
        <v>354009866</v>
      </c>
      <c r="S640" s="65">
        <v>388359379</v>
      </c>
    </row>
    <row r="641" spans="1:19" ht="14.5" x14ac:dyDescent="0.35">
      <c r="A641" t="str">
        <f t="shared" si="15"/>
        <v>Tirol64</v>
      </c>
      <c r="B641">
        <v>641</v>
      </c>
      <c r="C641" s="64" t="s">
        <v>31</v>
      </c>
      <c r="D641" s="64" t="s">
        <v>104</v>
      </c>
      <c r="E641" s="65">
        <v>54298902</v>
      </c>
      <c r="F641" s="65">
        <v>68873295</v>
      </c>
      <c r="G641" s="65">
        <v>72551305</v>
      </c>
      <c r="H641" s="65">
        <v>81117985</v>
      </c>
      <c r="I641" s="65">
        <v>99173344</v>
      </c>
      <c r="J641" s="65">
        <v>94327794</v>
      </c>
      <c r="K641" s="65">
        <v>100082944</v>
      </c>
      <c r="L641" s="65">
        <v>98241162</v>
      </c>
      <c r="M641" s="65">
        <v>104054956</v>
      </c>
      <c r="N641" s="65">
        <v>118163068</v>
      </c>
      <c r="O641" s="65">
        <v>105493524</v>
      </c>
      <c r="P641" s="65">
        <v>117719444</v>
      </c>
      <c r="Q641" s="65">
        <v>156934078</v>
      </c>
      <c r="R641" s="65">
        <v>149465288</v>
      </c>
      <c r="S641" s="65">
        <v>203217070</v>
      </c>
    </row>
    <row r="642" spans="1:19" ht="14.5" x14ac:dyDescent="0.35">
      <c r="A642" t="str">
        <f t="shared" si="15"/>
        <v>Vorarlberg64</v>
      </c>
      <c r="B642">
        <v>642</v>
      </c>
      <c r="C642" s="64" t="s">
        <v>32</v>
      </c>
      <c r="D642" s="64" t="s">
        <v>104</v>
      </c>
      <c r="E642" s="65">
        <v>32907321</v>
      </c>
      <c r="F642" s="65">
        <v>32729647</v>
      </c>
      <c r="G642" s="65">
        <v>31804491</v>
      </c>
      <c r="H642" s="65">
        <v>37300361</v>
      </c>
      <c r="I642" s="65">
        <v>43913560</v>
      </c>
      <c r="J642" s="65">
        <v>43203074</v>
      </c>
      <c r="K642" s="65">
        <v>53359576</v>
      </c>
      <c r="L642" s="65">
        <v>47824111</v>
      </c>
      <c r="M642" s="65">
        <v>46953920</v>
      </c>
      <c r="N642" s="65">
        <v>43803018</v>
      </c>
      <c r="O642" s="65">
        <v>43038266</v>
      </c>
      <c r="P642" s="65">
        <v>51792168</v>
      </c>
      <c r="Q642" s="65">
        <v>61728162</v>
      </c>
      <c r="R642" s="65">
        <v>51163304</v>
      </c>
      <c r="S642" s="65">
        <v>80797346</v>
      </c>
    </row>
    <row r="643" spans="1:19" ht="14.5" x14ac:dyDescent="0.35">
      <c r="A643" t="str">
        <f t="shared" si="15"/>
        <v>Wien64</v>
      </c>
      <c r="B643">
        <v>643</v>
      </c>
      <c r="C643" s="64" t="s">
        <v>33</v>
      </c>
      <c r="D643" s="64" t="s">
        <v>104</v>
      </c>
      <c r="E643" s="65">
        <v>156567631</v>
      </c>
      <c r="F643" s="65">
        <v>174438915</v>
      </c>
      <c r="G643" s="65">
        <v>174362446</v>
      </c>
      <c r="H643" s="65">
        <v>187961526</v>
      </c>
      <c r="I643" s="65">
        <v>223076427</v>
      </c>
      <c r="J643" s="65">
        <v>217863140</v>
      </c>
      <c r="K643" s="65">
        <v>222379426</v>
      </c>
      <c r="L643" s="65">
        <v>227084408</v>
      </c>
      <c r="M643" s="65">
        <v>236284853</v>
      </c>
      <c r="N643" s="65">
        <v>246341339</v>
      </c>
      <c r="O643" s="65">
        <v>233116457</v>
      </c>
      <c r="P643" s="65">
        <v>275857370</v>
      </c>
      <c r="Q643" s="65">
        <v>320280815</v>
      </c>
      <c r="R643" s="65">
        <v>280297010</v>
      </c>
      <c r="S643" s="65">
        <v>411054006</v>
      </c>
    </row>
    <row r="644" spans="1:19" ht="14.5" x14ac:dyDescent="0.35">
      <c r="A644" t="str">
        <f t="shared" si="15"/>
        <v>Österreich64</v>
      </c>
      <c r="B644">
        <v>644</v>
      </c>
      <c r="C644" s="64" t="s">
        <v>34</v>
      </c>
      <c r="D644" s="64" t="s">
        <v>104</v>
      </c>
      <c r="E644" s="65">
        <v>1067330070</v>
      </c>
      <c r="F644" s="65">
        <v>1203032993</v>
      </c>
      <c r="G644" s="65">
        <v>1152616229</v>
      </c>
      <c r="H644" s="65">
        <v>1314589465</v>
      </c>
      <c r="I644" s="65">
        <v>1479619634</v>
      </c>
      <c r="J644" s="65">
        <v>1439739560</v>
      </c>
      <c r="K644" s="65">
        <v>1512515639</v>
      </c>
      <c r="L644" s="65">
        <v>1580368153</v>
      </c>
      <c r="M644" s="65">
        <v>1679569160</v>
      </c>
      <c r="N644" s="65">
        <v>1769200753</v>
      </c>
      <c r="O644" s="65">
        <v>1589198075</v>
      </c>
      <c r="P644" s="65">
        <v>1710830630</v>
      </c>
      <c r="Q644" s="65">
        <v>2171605693</v>
      </c>
      <c r="R644" s="65">
        <v>2051511991</v>
      </c>
      <c r="S644" s="65">
        <v>2304382570</v>
      </c>
    </row>
    <row r="645" spans="1:19" ht="14.5" x14ac:dyDescent="0.35">
      <c r="A645" t="str">
        <f t="shared" si="15"/>
        <v>Burgenland65</v>
      </c>
      <c r="B645">
        <v>645</v>
      </c>
      <c r="C645" s="64" t="s">
        <v>25</v>
      </c>
      <c r="D645" s="64" t="s">
        <v>105</v>
      </c>
      <c r="E645" s="65">
        <v>1226061</v>
      </c>
      <c r="F645" s="65">
        <v>1384626</v>
      </c>
      <c r="G645" s="65">
        <v>1616510</v>
      </c>
      <c r="H645" s="65">
        <v>1829541</v>
      </c>
      <c r="I645" s="65">
        <v>1893524</v>
      </c>
      <c r="J645" s="65">
        <v>1929133</v>
      </c>
      <c r="K645" s="65">
        <v>1957165</v>
      </c>
      <c r="L645" s="65">
        <v>2193376</v>
      </c>
      <c r="M645" s="65">
        <v>2379717</v>
      </c>
      <c r="N645" s="65">
        <v>2704808</v>
      </c>
      <c r="O645" s="65">
        <v>2512496</v>
      </c>
      <c r="P645" s="65">
        <v>3196769</v>
      </c>
      <c r="Q645" s="65">
        <v>4844332</v>
      </c>
      <c r="R645" s="65">
        <v>5168929</v>
      </c>
      <c r="S645" s="65">
        <v>6486058</v>
      </c>
    </row>
    <row r="646" spans="1:19" ht="14.5" x14ac:dyDescent="0.35">
      <c r="A646" t="str">
        <f t="shared" si="15"/>
        <v>Kärnten65</v>
      </c>
      <c r="B646">
        <v>646</v>
      </c>
      <c r="C646" s="64" t="s">
        <v>26</v>
      </c>
      <c r="D646" s="64" t="s">
        <v>105</v>
      </c>
      <c r="E646" s="65">
        <v>2997221</v>
      </c>
      <c r="F646" s="65">
        <v>3191542</v>
      </c>
      <c r="G646" s="65">
        <v>3295528</v>
      </c>
      <c r="H646" s="65">
        <v>3287947</v>
      </c>
      <c r="I646" s="65">
        <v>3393317</v>
      </c>
      <c r="J646" s="65">
        <v>3160966</v>
      </c>
      <c r="K646" s="65">
        <v>4090787</v>
      </c>
      <c r="L646" s="65">
        <v>4079081</v>
      </c>
      <c r="M646" s="65">
        <v>4175029</v>
      </c>
      <c r="N646" s="65">
        <v>4647562</v>
      </c>
      <c r="O646" s="65">
        <v>4275641</v>
      </c>
      <c r="P646" s="65">
        <v>5547467</v>
      </c>
      <c r="Q646" s="65">
        <v>7108446</v>
      </c>
      <c r="R646" s="65">
        <v>5352647</v>
      </c>
      <c r="S646" s="65">
        <v>6987329</v>
      </c>
    </row>
    <row r="647" spans="1:19" ht="14.5" x14ac:dyDescent="0.35">
      <c r="A647" t="str">
        <f t="shared" si="15"/>
        <v>Niederösterreich65</v>
      </c>
      <c r="B647">
        <v>647</v>
      </c>
      <c r="C647" s="64" t="s">
        <v>27</v>
      </c>
      <c r="D647" s="64" t="s">
        <v>105</v>
      </c>
      <c r="E647" s="65">
        <v>9129866</v>
      </c>
      <c r="F647" s="65">
        <v>8922868</v>
      </c>
      <c r="G647" s="65">
        <v>8964553</v>
      </c>
      <c r="H647" s="65">
        <v>9295187</v>
      </c>
      <c r="I647" s="65">
        <v>10030671</v>
      </c>
      <c r="J647" s="65">
        <v>9618341</v>
      </c>
      <c r="K647" s="65">
        <v>11011471</v>
      </c>
      <c r="L647" s="65">
        <v>12163494</v>
      </c>
      <c r="M647" s="65">
        <v>13009780</v>
      </c>
      <c r="N647" s="65">
        <v>14275960</v>
      </c>
      <c r="O647" s="65">
        <v>16249476</v>
      </c>
      <c r="P647" s="65">
        <v>21833749</v>
      </c>
      <c r="Q647" s="65">
        <v>27648799</v>
      </c>
      <c r="R647" s="65">
        <v>25156068</v>
      </c>
      <c r="S647" s="65">
        <v>27515322</v>
      </c>
    </row>
    <row r="648" spans="1:19" ht="14.5" x14ac:dyDescent="0.35">
      <c r="A648" t="str">
        <f t="shared" ref="A648:A711" si="16">C648&amp;D648</f>
        <v>Oberösterreich65</v>
      </c>
      <c r="B648">
        <v>648</v>
      </c>
      <c r="C648" s="64" t="s">
        <v>28</v>
      </c>
      <c r="D648" s="64" t="s">
        <v>105</v>
      </c>
      <c r="E648" s="65">
        <v>20381971</v>
      </c>
      <c r="F648" s="65">
        <v>20201258</v>
      </c>
      <c r="G648" s="65">
        <v>18960171</v>
      </c>
      <c r="H648" s="65">
        <v>19002202</v>
      </c>
      <c r="I648" s="65">
        <v>20565703</v>
      </c>
      <c r="J648" s="65">
        <v>24709276</v>
      </c>
      <c r="K648" s="65">
        <v>25945249</v>
      </c>
      <c r="L648" s="65">
        <v>29494445</v>
      </c>
      <c r="M648" s="65">
        <v>32222038</v>
      </c>
      <c r="N648" s="65">
        <v>31262779</v>
      </c>
      <c r="O648" s="65">
        <v>31859039</v>
      </c>
      <c r="P648" s="65">
        <v>40195633</v>
      </c>
      <c r="Q648" s="65">
        <v>46185108</v>
      </c>
      <c r="R648" s="65">
        <v>36146867</v>
      </c>
      <c r="S648" s="65">
        <v>37177472</v>
      </c>
    </row>
    <row r="649" spans="1:19" ht="14.5" x14ac:dyDescent="0.35">
      <c r="A649" t="str">
        <f t="shared" si="16"/>
        <v>Salzburg65</v>
      </c>
      <c r="B649">
        <v>649</v>
      </c>
      <c r="C649" s="64" t="s">
        <v>29</v>
      </c>
      <c r="D649" s="64" t="s">
        <v>105</v>
      </c>
      <c r="E649" s="65">
        <v>12204191</v>
      </c>
      <c r="F649" s="65">
        <v>12031480</v>
      </c>
      <c r="G649" s="65">
        <v>15530224</v>
      </c>
      <c r="H649" s="65">
        <v>14535052</v>
      </c>
      <c r="I649" s="65">
        <v>19166677</v>
      </c>
      <c r="J649" s="65">
        <v>19471988</v>
      </c>
      <c r="K649" s="65">
        <v>20739230</v>
      </c>
      <c r="L649" s="65">
        <v>23178420</v>
      </c>
      <c r="M649" s="65">
        <v>26612684</v>
      </c>
      <c r="N649" s="65">
        <v>27847711</v>
      </c>
      <c r="O649" s="65">
        <v>23494314</v>
      </c>
      <c r="P649" s="65">
        <v>16769092</v>
      </c>
      <c r="Q649" s="65">
        <v>36552087</v>
      </c>
      <c r="R649" s="65">
        <v>32260390</v>
      </c>
      <c r="S649" s="65">
        <v>36601172</v>
      </c>
    </row>
    <row r="650" spans="1:19" ht="14.5" x14ac:dyDescent="0.35">
      <c r="A650" t="str">
        <f t="shared" si="16"/>
        <v>Steiermark65</v>
      </c>
      <c r="B650">
        <v>650</v>
      </c>
      <c r="C650" s="64" t="s">
        <v>30</v>
      </c>
      <c r="D650" s="64" t="s">
        <v>105</v>
      </c>
      <c r="E650" s="65">
        <v>7584931</v>
      </c>
      <c r="F650" s="65">
        <v>8178348</v>
      </c>
      <c r="G650" s="65">
        <v>7994327</v>
      </c>
      <c r="H650" s="65">
        <v>9126496</v>
      </c>
      <c r="I650" s="65">
        <v>8932697</v>
      </c>
      <c r="J650" s="65">
        <v>8193306</v>
      </c>
      <c r="K650" s="65">
        <v>8621265</v>
      </c>
      <c r="L650" s="65">
        <v>9184398</v>
      </c>
      <c r="M650" s="65">
        <v>10161574</v>
      </c>
      <c r="N650" s="65">
        <v>10391587</v>
      </c>
      <c r="O650" s="65">
        <v>11852409</v>
      </c>
      <c r="P650" s="65">
        <v>18793501</v>
      </c>
      <c r="Q650" s="65">
        <v>29298490</v>
      </c>
      <c r="R650" s="65">
        <v>20932358</v>
      </c>
      <c r="S650" s="65">
        <v>24700108</v>
      </c>
    </row>
    <row r="651" spans="1:19" ht="14.5" x14ac:dyDescent="0.35">
      <c r="A651" t="str">
        <f t="shared" si="16"/>
        <v>Tirol65</v>
      </c>
      <c r="B651">
        <v>651</v>
      </c>
      <c r="C651" s="64" t="s">
        <v>31</v>
      </c>
      <c r="D651" s="64" t="s">
        <v>105</v>
      </c>
      <c r="E651" s="65">
        <v>6136522</v>
      </c>
      <c r="F651" s="65">
        <v>6490400</v>
      </c>
      <c r="G651" s="65">
        <v>6323538</v>
      </c>
      <c r="H651" s="65">
        <v>6976625</v>
      </c>
      <c r="I651" s="65">
        <v>7532625</v>
      </c>
      <c r="J651" s="65">
        <v>7470614</v>
      </c>
      <c r="K651" s="65">
        <v>8129072</v>
      </c>
      <c r="L651" s="65">
        <v>8741866</v>
      </c>
      <c r="M651" s="65">
        <v>9272060</v>
      </c>
      <c r="N651" s="65">
        <v>9468431</v>
      </c>
      <c r="O651" s="65">
        <v>9389383</v>
      </c>
      <c r="P651" s="65">
        <v>11106797</v>
      </c>
      <c r="Q651" s="65">
        <v>14843263</v>
      </c>
      <c r="R651" s="65">
        <v>12191266</v>
      </c>
      <c r="S651" s="65">
        <v>15803535</v>
      </c>
    </row>
    <row r="652" spans="1:19" ht="14.5" x14ac:dyDescent="0.35">
      <c r="A652" t="str">
        <f t="shared" si="16"/>
        <v>Vorarlberg65</v>
      </c>
      <c r="B652">
        <v>652</v>
      </c>
      <c r="C652" s="64" t="s">
        <v>32</v>
      </c>
      <c r="D652" s="64" t="s">
        <v>105</v>
      </c>
      <c r="E652" s="65">
        <v>10314300</v>
      </c>
      <c r="F652" s="65">
        <v>8809293</v>
      </c>
      <c r="G652" s="65">
        <v>8797706</v>
      </c>
      <c r="H652" s="65">
        <v>7735469</v>
      </c>
      <c r="I652" s="65">
        <v>8334330</v>
      </c>
      <c r="J652" s="65">
        <v>9007476</v>
      </c>
      <c r="K652" s="65">
        <v>8695852</v>
      </c>
      <c r="L652" s="65">
        <v>9072784</v>
      </c>
      <c r="M652" s="65">
        <v>9766800</v>
      </c>
      <c r="N652" s="65">
        <v>10995724</v>
      </c>
      <c r="O652" s="65">
        <v>10325460</v>
      </c>
      <c r="P652" s="65">
        <v>12716395</v>
      </c>
      <c r="Q652" s="65">
        <v>14476395</v>
      </c>
      <c r="R652" s="65">
        <v>12103472</v>
      </c>
      <c r="S652" s="65">
        <v>13572002</v>
      </c>
    </row>
    <row r="653" spans="1:19" ht="14.5" x14ac:dyDescent="0.35">
      <c r="A653" t="str">
        <f t="shared" si="16"/>
        <v>Wien65</v>
      </c>
      <c r="B653">
        <v>653</v>
      </c>
      <c r="C653" s="64" t="s">
        <v>33</v>
      </c>
      <c r="D653" s="64" t="s">
        <v>105</v>
      </c>
      <c r="E653" s="65">
        <v>16858522</v>
      </c>
      <c r="F653" s="65">
        <v>18313486</v>
      </c>
      <c r="G653" s="65">
        <v>17895010</v>
      </c>
      <c r="H653" s="65">
        <v>18261055</v>
      </c>
      <c r="I653" s="65">
        <v>19995262</v>
      </c>
      <c r="J653" s="65">
        <v>20705964</v>
      </c>
      <c r="K653" s="65">
        <v>33475699</v>
      </c>
      <c r="L653" s="65">
        <v>29220971</v>
      </c>
      <c r="M653" s="65">
        <v>23652702</v>
      </c>
      <c r="N653" s="65">
        <v>26197024</v>
      </c>
      <c r="O653" s="65">
        <v>23796631</v>
      </c>
      <c r="P653" s="65">
        <v>38442170</v>
      </c>
      <c r="Q653" s="65">
        <v>35914475</v>
      </c>
      <c r="R653" s="65">
        <v>30012512</v>
      </c>
      <c r="S653" s="65">
        <v>41303809</v>
      </c>
    </row>
    <row r="654" spans="1:19" ht="14.5" x14ac:dyDescent="0.35">
      <c r="A654" t="str">
        <f t="shared" si="16"/>
        <v>Österreich65</v>
      </c>
      <c r="B654">
        <v>654</v>
      </c>
      <c r="C654" s="64" t="s">
        <v>34</v>
      </c>
      <c r="D654" s="64" t="s">
        <v>105</v>
      </c>
      <c r="E654" s="65">
        <v>86833585</v>
      </c>
      <c r="F654" s="65">
        <v>87523301</v>
      </c>
      <c r="G654" s="65">
        <v>89377567</v>
      </c>
      <c r="H654" s="65">
        <v>90049574</v>
      </c>
      <c r="I654" s="65">
        <v>99844806</v>
      </c>
      <c r="J654" s="65">
        <v>104267064</v>
      </c>
      <c r="K654" s="65">
        <v>122665790</v>
      </c>
      <c r="L654" s="65">
        <v>127328835</v>
      </c>
      <c r="M654" s="65">
        <v>131252384</v>
      </c>
      <c r="N654" s="65">
        <v>137791586</v>
      </c>
      <c r="O654" s="65">
        <v>133754849</v>
      </c>
      <c r="P654" s="65">
        <v>168601573</v>
      </c>
      <c r="Q654" s="65">
        <v>216871395</v>
      </c>
      <c r="R654" s="65">
        <v>179324509</v>
      </c>
      <c r="S654" s="65">
        <v>210146807</v>
      </c>
    </row>
    <row r="655" spans="1:19" ht="14.5" x14ac:dyDescent="0.35">
      <c r="A655" t="str">
        <f t="shared" si="16"/>
        <v>Burgenland66</v>
      </c>
      <c r="B655">
        <v>655</v>
      </c>
      <c r="C655" s="64" t="s">
        <v>25</v>
      </c>
      <c r="D655" s="64" t="s">
        <v>106</v>
      </c>
      <c r="E655" s="65">
        <v>407888</v>
      </c>
      <c r="F655" s="65">
        <v>453979</v>
      </c>
      <c r="G655" s="65">
        <v>416738</v>
      </c>
      <c r="H655" s="65">
        <v>614397</v>
      </c>
      <c r="I655" s="65">
        <v>630075</v>
      </c>
      <c r="J655" s="65">
        <v>618760</v>
      </c>
      <c r="K655" s="65">
        <v>608300</v>
      </c>
      <c r="L655" s="65">
        <v>493079</v>
      </c>
      <c r="M655" s="65">
        <v>665064</v>
      </c>
      <c r="N655" s="65">
        <v>826398</v>
      </c>
      <c r="O655" s="65">
        <v>632843</v>
      </c>
      <c r="P655" s="65">
        <v>707166</v>
      </c>
      <c r="Q655" s="65">
        <v>767465</v>
      </c>
      <c r="R655" s="65">
        <v>1012735</v>
      </c>
      <c r="S655" s="65">
        <v>990205</v>
      </c>
    </row>
    <row r="656" spans="1:19" ht="14.5" x14ac:dyDescent="0.35">
      <c r="A656" t="str">
        <f t="shared" si="16"/>
        <v>Kärnten66</v>
      </c>
      <c r="B656">
        <v>656</v>
      </c>
      <c r="C656" s="64" t="s">
        <v>26</v>
      </c>
      <c r="D656" s="64" t="s">
        <v>106</v>
      </c>
      <c r="E656" s="65">
        <v>832672</v>
      </c>
      <c r="F656" s="65">
        <v>944832</v>
      </c>
      <c r="G656" s="65">
        <v>942883</v>
      </c>
      <c r="H656" s="65">
        <v>1216427</v>
      </c>
      <c r="I656" s="65">
        <v>1192650</v>
      </c>
      <c r="J656" s="65">
        <v>1187389</v>
      </c>
      <c r="K656" s="65">
        <v>1096016</v>
      </c>
      <c r="L656" s="65">
        <v>1111867</v>
      </c>
      <c r="M656" s="65">
        <v>1462641</v>
      </c>
      <c r="N656" s="65">
        <v>1502358</v>
      </c>
      <c r="O656" s="65">
        <v>1322556</v>
      </c>
      <c r="P656" s="65">
        <v>1559955</v>
      </c>
      <c r="Q656" s="65">
        <v>1588909</v>
      </c>
      <c r="R656" s="65">
        <v>1628508</v>
      </c>
      <c r="S656" s="65">
        <v>1599333</v>
      </c>
    </row>
    <row r="657" spans="1:19" ht="14.5" x14ac:dyDescent="0.35">
      <c r="A657" t="str">
        <f t="shared" si="16"/>
        <v>Niederösterreich66</v>
      </c>
      <c r="B657">
        <v>657</v>
      </c>
      <c r="C657" s="64" t="s">
        <v>27</v>
      </c>
      <c r="D657" s="64" t="s">
        <v>106</v>
      </c>
      <c r="E657" s="65">
        <v>3827276</v>
      </c>
      <c r="F657" s="65">
        <v>4791914</v>
      </c>
      <c r="G657" s="65">
        <v>4413869</v>
      </c>
      <c r="H657" s="65">
        <v>5327698</v>
      </c>
      <c r="I657" s="65">
        <v>5871961</v>
      </c>
      <c r="J657" s="65">
        <v>6898075</v>
      </c>
      <c r="K657" s="65">
        <v>5332159</v>
      </c>
      <c r="L657" s="65">
        <v>4913063</v>
      </c>
      <c r="M657" s="65">
        <v>5776114</v>
      </c>
      <c r="N657" s="65">
        <v>5574754</v>
      </c>
      <c r="O657" s="65">
        <v>5693482</v>
      </c>
      <c r="P657" s="65">
        <v>6425923</v>
      </c>
      <c r="Q657" s="65">
        <v>9310520</v>
      </c>
      <c r="R657" s="65">
        <v>6752723</v>
      </c>
      <c r="S657" s="65">
        <v>6781833</v>
      </c>
    </row>
    <row r="658" spans="1:19" ht="14.5" x14ac:dyDescent="0.35">
      <c r="A658" t="str">
        <f t="shared" si="16"/>
        <v>Oberösterreich66</v>
      </c>
      <c r="B658">
        <v>658</v>
      </c>
      <c r="C658" s="64" t="s">
        <v>28</v>
      </c>
      <c r="D658" s="64" t="s">
        <v>106</v>
      </c>
      <c r="E658" s="65">
        <v>19792418</v>
      </c>
      <c r="F658" s="65">
        <v>24330132</v>
      </c>
      <c r="G658" s="65">
        <v>22709029</v>
      </c>
      <c r="H658" s="65">
        <v>19479716</v>
      </c>
      <c r="I658" s="65">
        <v>23184143</v>
      </c>
      <c r="J658" s="65">
        <v>23814550</v>
      </c>
      <c r="K658" s="65">
        <v>25444708</v>
      </c>
      <c r="L658" s="65">
        <v>27363772</v>
      </c>
      <c r="M658" s="65">
        <v>30176693</v>
      </c>
      <c r="N658" s="65">
        <v>34379829</v>
      </c>
      <c r="O658" s="65">
        <v>31793608</v>
      </c>
      <c r="P658" s="65">
        <v>40559182</v>
      </c>
      <c r="Q658" s="65">
        <v>43338691</v>
      </c>
      <c r="R658" s="65">
        <v>29417989</v>
      </c>
      <c r="S658" s="65">
        <v>28132730</v>
      </c>
    </row>
    <row r="659" spans="1:19" ht="14.5" x14ac:dyDescent="0.35">
      <c r="A659" t="str">
        <f t="shared" si="16"/>
        <v>Salzburg66</v>
      </c>
      <c r="B659">
        <v>659</v>
      </c>
      <c r="C659" s="64" t="s">
        <v>29</v>
      </c>
      <c r="D659" s="64" t="s">
        <v>106</v>
      </c>
      <c r="E659" s="65">
        <v>2428548</v>
      </c>
      <c r="F659" s="65">
        <v>2257579</v>
      </c>
      <c r="G659" s="65">
        <v>2218197</v>
      </c>
      <c r="H659" s="65">
        <v>2262431</v>
      </c>
      <c r="I659" s="65">
        <v>2908557</v>
      </c>
      <c r="J659" s="65">
        <v>3045077</v>
      </c>
      <c r="K659" s="65">
        <v>2927200</v>
      </c>
      <c r="L659" s="65">
        <v>2674546</v>
      </c>
      <c r="M659" s="65">
        <v>2908541</v>
      </c>
      <c r="N659" s="65">
        <v>3145482</v>
      </c>
      <c r="O659" s="65">
        <v>2760824</v>
      </c>
      <c r="P659" s="65">
        <v>3392937</v>
      </c>
      <c r="Q659" s="65">
        <v>3112888</v>
      </c>
      <c r="R659" s="65">
        <v>2936306</v>
      </c>
      <c r="S659" s="65">
        <v>3721800</v>
      </c>
    </row>
    <row r="660" spans="1:19" ht="14.5" x14ac:dyDescent="0.35">
      <c r="A660" t="str">
        <f t="shared" si="16"/>
        <v>Steiermark66</v>
      </c>
      <c r="B660">
        <v>660</v>
      </c>
      <c r="C660" s="64" t="s">
        <v>30</v>
      </c>
      <c r="D660" s="64" t="s">
        <v>106</v>
      </c>
      <c r="E660" s="65">
        <v>2194124</v>
      </c>
      <c r="F660" s="65">
        <v>2555879</v>
      </c>
      <c r="G660" s="65">
        <v>2527009</v>
      </c>
      <c r="H660" s="65">
        <v>3390888</v>
      </c>
      <c r="I660" s="65">
        <v>4822729</v>
      </c>
      <c r="J660" s="65">
        <v>3981989</v>
      </c>
      <c r="K660" s="65">
        <v>4357973</v>
      </c>
      <c r="L660" s="65">
        <v>3860495</v>
      </c>
      <c r="M660" s="65">
        <v>6125620</v>
      </c>
      <c r="N660" s="65">
        <v>7359567</v>
      </c>
      <c r="O660" s="65">
        <v>5925934</v>
      </c>
      <c r="P660" s="65">
        <v>7673863</v>
      </c>
      <c r="Q660" s="65">
        <v>7901157</v>
      </c>
      <c r="R660" s="65">
        <v>6918745</v>
      </c>
      <c r="S660" s="65">
        <v>6511452</v>
      </c>
    </row>
    <row r="661" spans="1:19" ht="14.5" x14ac:dyDescent="0.35">
      <c r="A661" t="str">
        <f t="shared" si="16"/>
        <v>Tirol66</v>
      </c>
      <c r="B661">
        <v>661</v>
      </c>
      <c r="C661" s="64" t="s">
        <v>31</v>
      </c>
      <c r="D661" s="64" t="s">
        <v>106</v>
      </c>
      <c r="E661" s="65">
        <v>1530006</v>
      </c>
      <c r="F661" s="65">
        <v>1287949</v>
      </c>
      <c r="G661" s="65">
        <v>1359648</v>
      </c>
      <c r="H661" s="65">
        <v>1434479</v>
      </c>
      <c r="I661" s="65">
        <v>1818851</v>
      </c>
      <c r="J661" s="65">
        <v>2271651</v>
      </c>
      <c r="K661" s="65">
        <v>2221656</v>
      </c>
      <c r="L661" s="65">
        <v>1677138</v>
      </c>
      <c r="M661" s="65">
        <v>2407043</v>
      </c>
      <c r="N661" s="65">
        <v>2249046</v>
      </c>
      <c r="O661" s="65">
        <v>2022816</v>
      </c>
      <c r="P661" s="65">
        <v>2150003</v>
      </c>
      <c r="Q661" s="65">
        <v>2193260</v>
      </c>
      <c r="R661" s="65">
        <v>2393200</v>
      </c>
      <c r="S661" s="65">
        <v>2266368</v>
      </c>
    </row>
    <row r="662" spans="1:19" ht="14.5" x14ac:dyDescent="0.35">
      <c r="A662" t="str">
        <f t="shared" si="16"/>
        <v>Vorarlberg66</v>
      </c>
      <c r="B662">
        <v>662</v>
      </c>
      <c r="C662" s="64" t="s">
        <v>32</v>
      </c>
      <c r="D662" s="64" t="s">
        <v>106</v>
      </c>
      <c r="E662" s="65">
        <v>2571800</v>
      </c>
      <c r="F662" s="65">
        <v>2797708</v>
      </c>
      <c r="G662" s="65">
        <v>2591597</v>
      </c>
      <c r="H662" s="65">
        <v>2979659</v>
      </c>
      <c r="I662" s="65">
        <v>3206074</v>
      </c>
      <c r="J662" s="65">
        <v>3449908</v>
      </c>
      <c r="K662" s="65">
        <v>5125690</v>
      </c>
      <c r="L662" s="65">
        <v>3128029</v>
      </c>
      <c r="M662" s="65">
        <v>3737749</v>
      </c>
      <c r="N662" s="65">
        <v>3270458</v>
      </c>
      <c r="O662" s="65">
        <v>3062088</v>
      </c>
      <c r="P662" s="65">
        <v>4847578</v>
      </c>
      <c r="Q662" s="65">
        <v>6277080</v>
      </c>
      <c r="R662" s="65">
        <v>5440384</v>
      </c>
      <c r="S662" s="65">
        <v>3124243</v>
      </c>
    </row>
    <row r="663" spans="1:19" ht="14.5" x14ac:dyDescent="0.35">
      <c r="A663" t="str">
        <f t="shared" si="16"/>
        <v>Wien66</v>
      </c>
      <c r="B663">
        <v>663</v>
      </c>
      <c r="C663" s="64" t="s">
        <v>33</v>
      </c>
      <c r="D663" s="64" t="s">
        <v>106</v>
      </c>
      <c r="E663" s="65">
        <v>5039446</v>
      </c>
      <c r="F663" s="65">
        <v>5277725</v>
      </c>
      <c r="G663" s="65">
        <v>5184488</v>
      </c>
      <c r="H663" s="65">
        <v>4634884</v>
      </c>
      <c r="I663" s="65">
        <v>5424604</v>
      </c>
      <c r="J663" s="65">
        <v>5732215</v>
      </c>
      <c r="K663" s="65">
        <v>5369921</v>
      </c>
      <c r="L663" s="65">
        <v>4980144</v>
      </c>
      <c r="M663" s="65">
        <v>6269562</v>
      </c>
      <c r="N663" s="65">
        <v>6652663</v>
      </c>
      <c r="O663" s="65">
        <v>5435538</v>
      </c>
      <c r="P663" s="65">
        <v>6444165</v>
      </c>
      <c r="Q663" s="65">
        <v>6374996</v>
      </c>
      <c r="R663" s="65">
        <v>6319390</v>
      </c>
      <c r="S663" s="65">
        <v>6944622</v>
      </c>
    </row>
    <row r="664" spans="1:19" ht="14.5" x14ac:dyDescent="0.35">
      <c r="A664" t="str">
        <f t="shared" si="16"/>
        <v>Österreich66</v>
      </c>
      <c r="B664">
        <v>664</v>
      </c>
      <c r="C664" s="64" t="s">
        <v>34</v>
      </c>
      <c r="D664" s="64" t="s">
        <v>106</v>
      </c>
      <c r="E664" s="65">
        <v>38624178</v>
      </c>
      <c r="F664" s="65">
        <v>44697697</v>
      </c>
      <c r="G664" s="65">
        <v>42363458</v>
      </c>
      <c r="H664" s="65">
        <v>41340579</v>
      </c>
      <c r="I664" s="65">
        <v>49059644</v>
      </c>
      <c r="J664" s="65">
        <v>50999614</v>
      </c>
      <c r="K664" s="65">
        <v>52483623</v>
      </c>
      <c r="L664" s="65">
        <v>50202133</v>
      </c>
      <c r="M664" s="65">
        <v>59529027</v>
      </c>
      <c r="N664" s="65">
        <v>64960555</v>
      </c>
      <c r="O664" s="65">
        <v>58649689</v>
      </c>
      <c r="P664" s="65">
        <v>73760772</v>
      </c>
      <c r="Q664" s="65">
        <v>80864966</v>
      </c>
      <c r="R664" s="65">
        <v>62819980</v>
      </c>
      <c r="S664" s="65">
        <v>60072586</v>
      </c>
    </row>
    <row r="665" spans="1:19" ht="14.5" x14ac:dyDescent="0.35">
      <c r="A665" t="str">
        <f t="shared" si="16"/>
        <v>Burgenland67</v>
      </c>
      <c r="B665">
        <v>665</v>
      </c>
      <c r="C665" s="64" t="s">
        <v>25</v>
      </c>
      <c r="D665" s="64" t="s">
        <v>107</v>
      </c>
      <c r="E665" s="65">
        <v>7795228</v>
      </c>
      <c r="F665" s="65">
        <v>1352865</v>
      </c>
      <c r="G665" s="65">
        <v>285360</v>
      </c>
      <c r="H665" s="65">
        <v>421868</v>
      </c>
      <c r="I665" s="65">
        <v>753754</v>
      </c>
      <c r="J665" s="65">
        <v>804089</v>
      </c>
      <c r="K665" s="65">
        <v>854112</v>
      </c>
      <c r="L665" s="65">
        <v>1138666</v>
      </c>
      <c r="M665" s="65">
        <v>1093146</v>
      </c>
      <c r="N665" s="65">
        <v>1729825</v>
      </c>
      <c r="O665" s="65">
        <v>1808836</v>
      </c>
      <c r="P665" s="65">
        <v>1251910</v>
      </c>
      <c r="Q665" s="65">
        <v>1596821</v>
      </c>
      <c r="R665" s="65">
        <v>1324601</v>
      </c>
      <c r="S665" s="65">
        <v>1093693</v>
      </c>
    </row>
    <row r="666" spans="1:19" ht="14.5" x14ac:dyDescent="0.35">
      <c r="A666" t="str">
        <f t="shared" si="16"/>
        <v>Kärnten67</v>
      </c>
      <c r="B666">
        <v>666</v>
      </c>
      <c r="C666" s="64" t="s">
        <v>26</v>
      </c>
      <c r="D666" s="64" t="s">
        <v>107</v>
      </c>
      <c r="E666" s="65">
        <v>814117</v>
      </c>
      <c r="F666" s="65">
        <v>882793</v>
      </c>
      <c r="G666" s="65">
        <v>971776</v>
      </c>
      <c r="H666" s="65">
        <v>988202</v>
      </c>
      <c r="I666" s="65">
        <v>1162501</v>
      </c>
      <c r="J666" s="65">
        <v>1022617</v>
      </c>
      <c r="K666" s="65">
        <v>1241826</v>
      </c>
      <c r="L666" s="65">
        <v>1221548</v>
      </c>
      <c r="M666" s="65">
        <v>1724381</v>
      </c>
      <c r="N666" s="65">
        <v>2084045</v>
      </c>
      <c r="O666" s="65">
        <v>1659199</v>
      </c>
      <c r="P666" s="65">
        <v>1481303</v>
      </c>
      <c r="Q666" s="65">
        <v>1543687</v>
      </c>
      <c r="R666" s="65">
        <v>1441633</v>
      </c>
      <c r="S666" s="65">
        <v>1544267</v>
      </c>
    </row>
    <row r="667" spans="1:19" ht="14.5" x14ac:dyDescent="0.35">
      <c r="A667" t="str">
        <f t="shared" si="16"/>
        <v>Niederösterreich67</v>
      </c>
      <c r="B667">
        <v>667</v>
      </c>
      <c r="C667" s="64" t="s">
        <v>27</v>
      </c>
      <c r="D667" s="64" t="s">
        <v>107</v>
      </c>
      <c r="E667" s="65">
        <v>4530363</v>
      </c>
      <c r="F667" s="65">
        <v>5083920</v>
      </c>
      <c r="G667" s="65">
        <v>4771407</v>
      </c>
      <c r="H667" s="65">
        <v>4546972</v>
      </c>
      <c r="I667" s="65">
        <v>4261807</v>
      </c>
      <c r="J667" s="65">
        <v>4258354</v>
      </c>
      <c r="K667" s="65">
        <v>4613621</v>
      </c>
      <c r="L667" s="65">
        <v>5106888</v>
      </c>
      <c r="M667" s="65">
        <v>4942033</v>
      </c>
      <c r="N667" s="65">
        <v>6526662</v>
      </c>
      <c r="O667" s="65">
        <v>5192225</v>
      </c>
      <c r="P667" s="65">
        <v>5028313</v>
      </c>
      <c r="Q667" s="65">
        <v>8079331</v>
      </c>
      <c r="R667" s="65">
        <v>7029562</v>
      </c>
      <c r="S667" s="65">
        <v>7314231</v>
      </c>
    </row>
    <row r="668" spans="1:19" ht="14.5" x14ac:dyDescent="0.35">
      <c r="A668" t="str">
        <f t="shared" si="16"/>
        <v>Oberösterreich67</v>
      </c>
      <c r="B668">
        <v>668</v>
      </c>
      <c r="C668" s="64" t="s">
        <v>28</v>
      </c>
      <c r="D668" s="64" t="s">
        <v>107</v>
      </c>
      <c r="E668" s="65">
        <v>3201333</v>
      </c>
      <c r="F668" s="65">
        <v>3447087</v>
      </c>
      <c r="G668" s="65">
        <v>3376497</v>
      </c>
      <c r="H668" s="65">
        <v>3396646</v>
      </c>
      <c r="I668" s="65">
        <v>3521690</v>
      </c>
      <c r="J668" s="65">
        <v>2753108</v>
      </c>
      <c r="K668" s="65">
        <v>3445311</v>
      </c>
      <c r="L668" s="65">
        <v>3313860</v>
      </c>
      <c r="M668" s="65">
        <v>3201918</v>
      </c>
      <c r="N668" s="65">
        <v>4303808</v>
      </c>
      <c r="O668" s="65">
        <v>3607629</v>
      </c>
      <c r="P668" s="65">
        <v>3476325</v>
      </c>
      <c r="Q668" s="65">
        <v>4404015</v>
      </c>
      <c r="R668" s="65">
        <v>3935042</v>
      </c>
      <c r="S668" s="65">
        <v>3983726</v>
      </c>
    </row>
    <row r="669" spans="1:19" ht="14.5" x14ac:dyDescent="0.35">
      <c r="A669" t="str">
        <f t="shared" si="16"/>
        <v>Salzburg67</v>
      </c>
      <c r="B669">
        <v>669</v>
      </c>
      <c r="C669" s="64" t="s">
        <v>29</v>
      </c>
      <c r="D669" s="64" t="s">
        <v>107</v>
      </c>
      <c r="E669" s="65">
        <v>1167965</v>
      </c>
      <c r="F669" s="65">
        <v>1482165</v>
      </c>
      <c r="G669" s="65">
        <v>1834806</v>
      </c>
      <c r="H669" s="65">
        <v>2153074</v>
      </c>
      <c r="I669" s="65">
        <v>1767891</v>
      </c>
      <c r="J669" s="65">
        <v>1900377</v>
      </c>
      <c r="K669" s="65">
        <v>1986161</v>
      </c>
      <c r="L669" s="65">
        <v>1773339</v>
      </c>
      <c r="M669" s="65">
        <v>2054891</v>
      </c>
      <c r="N669" s="65">
        <v>2462066</v>
      </c>
      <c r="O669" s="65">
        <v>1984736</v>
      </c>
      <c r="P669" s="65">
        <v>1844819</v>
      </c>
      <c r="Q669" s="65">
        <v>2125217</v>
      </c>
      <c r="R669" s="65">
        <v>1768127</v>
      </c>
      <c r="S669" s="65">
        <v>2115625</v>
      </c>
    </row>
    <row r="670" spans="1:19" ht="14.5" x14ac:dyDescent="0.35">
      <c r="A670" t="str">
        <f t="shared" si="16"/>
        <v>Steiermark67</v>
      </c>
      <c r="B670">
        <v>670</v>
      </c>
      <c r="C670" s="64" t="s">
        <v>30</v>
      </c>
      <c r="D670" s="64" t="s">
        <v>107</v>
      </c>
      <c r="E670" s="65">
        <v>17030843</v>
      </c>
      <c r="F670" s="65">
        <v>17766497</v>
      </c>
      <c r="G670" s="65">
        <v>13143713</v>
      </c>
      <c r="H670" s="65">
        <v>16327370</v>
      </c>
      <c r="I670" s="65">
        <v>15085243</v>
      </c>
      <c r="J670" s="65">
        <v>12453087</v>
      </c>
      <c r="K670" s="65">
        <v>13075304</v>
      </c>
      <c r="L670" s="65">
        <v>11583593</v>
      </c>
      <c r="M670" s="65">
        <v>9292765</v>
      </c>
      <c r="N670" s="65">
        <v>8645957</v>
      </c>
      <c r="O670" s="65">
        <v>5819632</v>
      </c>
      <c r="P670" s="65">
        <v>6610833</v>
      </c>
      <c r="Q670" s="65">
        <v>10296937</v>
      </c>
      <c r="R670" s="65">
        <v>8735321</v>
      </c>
      <c r="S670" s="65">
        <v>8493572</v>
      </c>
    </row>
    <row r="671" spans="1:19" ht="14.5" x14ac:dyDescent="0.35">
      <c r="A671" t="str">
        <f t="shared" si="16"/>
        <v>Tirol67</v>
      </c>
      <c r="B671">
        <v>671</v>
      </c>
      <c r="C671" s="64" t="s">
        <v>31</v>
      </c>
      <c r="D671" s="64" t="s">
        <v>107</v>
      </c>
      <c r="E671" s="65">
        <v>694219</v>
      </c>
      <c r="F671" s="65">
        <v>961570</v>
      </c>
      <c r="G671" s="65">
        <v>1179595</v>
      </c>
      <c r="H671" s="65">
        <v>1436407</v>
      </c>
      <c r="I671" s="65">
        <v>1361588</v>
      </c>
      <c r="J671" s="65">
        <v>1221367</v>
      </c>
      <c r="K671" s="65">
        <v>1612126</v>
      </c>
      <c r="L671" s="65">
        <v>1433843</v>
      </c>
      <c r="M671" s="65">
        <v>1431254</v>
      </c>
      <c r="N671" s="65">
        <v>2026894</v>
      </c>
      <c r="O671" s="65">
        <v>1417053</v>
      </c>
      <c r="P671" s="65">
        <v>1335320</v>
      </c>
      <c r="Q671" s="65">
        <v>1583934</v>
      </c>
      <c r="R671" s="65">
        <v>1446958</v>
      </c>
      <c r="S671" s="65">
        <v>1607569</v>
      </c>
    </row>
    <row r="672" spans="1:19" ht="14.5" x14ac:dyDescent="0.35">
      <c r="A672" t="str">
        <f t="shared" si="16"/>
        <v>Vorarlberg67</v>
      </c>
      <c r="B672">
        <v>672</v>
      </c>
      <c r="C672" s="64" t="s">
        <v>32</v>
      </c>
      <c r="D672" s="64" t="s">
        <v>107</v>
      </c>
      <c r="E672" s="65">
        <v>559709</v>
      </c>
      <c r="F672" s="65">
        <v>652860</v>
      </c>
      <c r="G672" s="65">
        <v>635023</v>
      </c>
      <c r="H672" s="65">
        <v>779005</v>
      </c>
      <c r="I672" s="65">
        <v>658462</v>
      </c>
      <c r="J672" s="65">
        <v>692965</v>
      </c>
      <c r="K672" s="65">
        <v>757524</v>
      </c>
      <c r="L672" s="65">
        <v>744148</v>
      </c>
      <c r="M672" s="65">
        <v>708110</v>
      </c>
      <c r="N672" s="65">
        <v>1042111</v>
      </c>
      <c r="O672" s="65">
        <v>886247</v>
      </c>
      <c r="P672" s="65">
        <v>794207</v>
      </c>
      <c r="Q672" s="65">
        <v>978306</v>
      </c>
      <c r="R672" s="65">
        <v>835460</v>
      </c>
      <c r="S672" s="65">
        <v>849641</v>
      </c>
    </row>
    <row r="673" spans="1:19" ht="14.5" x14ac:dyDescent="0.35">
      <c r="A673" t="str">
        <f t="shared" si="16"/>
        <v>Wien67</v>
      </c>
      <c r="B673">
        <v>673</v>
      </c>
      <c r="C673" s="64" t="s">
        <v>33</v>
      </c>
      <c r="D673" s="64" t="s">
        <v>107</v>
      </c>
      <c r="E673" s="65">
        <v>2467377</v>
      </c>
      <c r="F673" s="65">
        <v>3239208</v>
      </c>
      <c r="G673" s="65">
        <v>3480676</v>
      </c>
      <c r="H673" s="65">
        <v>4345764</v>
      </c>
      <c r="I673" s="65">
        <v>4412942</v>
      </c>
      <c r="J673" s="65">
        <v>4514038</v>
      </c>
      <c r="K673" s="65">
        <v>4952881</v>
      </c>
      <c r="L673" s="65">
        <v>5847698</v>
      </c>
      <c r="M673" s="65">
        <v>5869878</v>
      </c>
      <c r="N673" s="65">
        <v>6642983</v>
      </c>
      <c r="O673" s="65">
        <v>5757855</v>
      </c>
      <c r="P673" s="65">
        <v>6071004</v>
      </c>
      <c r="Q673" s="65">
        <v>7556273</v>
      </c>
      <c r="R673" s="65">
        <v>6581768</v>
      </c>
      <c r="S673" s="65">
        <v>7085807</v>
      </c>
    </row>
    <row r="674" spans="1:19" ht="14.5" x14ac:dyDescent="0.35">
      <c r="A674" t="str">
        <f t="shared" si="16"/>
        <v>Österreich67</v>
      </c>
      <c r="B674">
        <v>674</v>
      </c>
      <c r="C674" s="64" t="s">
        <v>34</v>
      </c>
      <c r="D674" s="64" t="s">
        <v>107</v>
      </c>
      <c r="E674" s="65">
        <v>38261154</v>
      </c>
      <c r="F674" s="65">
        <v>34868965</v>
      </c>
      <c r="G674" s="65">
        <v>29678853</v>
      </c>
      <c r="H674" s="65">
        <v>34395308</v>
      </c>
      <c r="I674" s="65">
        <v>32985878</v>
      </c>
      <c r="J674" s="65">
        <v>29620002</v>
      </c>
      <c r="K674" s="65">
        <v>32538866</v>
      </c>
      <c r="L674" s="65">
        <v>32163583</v>
      </c>
      <c r="M674" s="65">
        <v>30318376</v>
      </c>
      <c r="N674" s="65">
        <v>35464351</v>
      </c>
      <c r="O674" s="65">
        <v>28133412</v>
      </c>
      <c r="P674" s="65">
        <v>27894034</v>
      </c>
      <c r="Q674" s="65">
        <v>38164521</v>
      </c>
      <c r="R674" s="65">
        <v>33098472</v>
      </c>
      <c r="S674" s="65">
        <v>34088131</v>
      </c>
    </row>
    <row r="675" spans="1:19" ht="14.5" x14ac:dyDescent="0.35">
      <c r="A675" t="str">
        <f t="shared" si="16"/>
        <v>Burgenland68</v>
      </c>
      <c r="B675">
        <v>675</v>
      </c>
      <c r="C675" s="64" t="s">
        <v>25</v>
      </c>
      <c r="D675" s="64" t="s">
        <v>108</v>
      </c>
      <c r="E675" s="65">
        <v>16770243</v>
      </c>
      <c r="F675" s="65">
        <v>20267883</v>
      </c>
      <c r="G675" s="65">
        <v>27976001</v>
      </c>
      <c r="H675" s="65">
        <v>23738829</v>
      </c>
      <c r="I675" s="65">
        <v>24188716</v>
      </c>
      <c r="J675" s="65">
        <v>8301909</v>
      </c>
      <c r="K675" s="65">
        <v>6787129</v>
      </c>
      <c r="L675" s="65">
        <v>5785501</v>
      </c>
      <c r="M675" s="65">
        <v>7597239</v>
      </c>
      <c r="N675" s="65">
        <v>11577371</v>
      </c>
      <c r="O675" s="65">
        <v>10364429</v>
      </c>
      <c r="P675" s="65">
        <v>11899106</v>
      </c>
      <c r="Q675" s="65">
        <v>12505648</v>
      </c>
      <c r="R675" s="65">
        <v>18863074</v>
      </c>
      <c r="S675" s="65">
        <v>16728343</v>
      </c>
    </row>
    <row r="676" spans="1:19" ht="14.5" x14ac:dyDescent="0.35">
      <c r="A676" t="str">
        <f t="shared" si="16"/>
        <v>Kärnten68</v>
      </c>
      <c r="B676">
        <v>676</v>
      </c>
      <c r="C676" s="64" t="s">
        <v>26</v>
      </c>
      <c r="D676" s="64" t="s">
        <v>108</v>
      </c>
      <c r="E676" s="65">
        <v>64855537</v>
      </c>
      <c r="F676" s="65">
        <v>70367786</v>
      </c>
      <c r="G676" s="65">
        <v>72524901</v>
      </c>
      <c r="H676" s="65">
        <v>76016587</v>
      </c>
      <c r="I676" s="65">
        <v>77240983</v>
      </c>
      <c r="J676" s="65">
        <v>79212256</v>
      </c>
      <c r="K676" s="65">
        <v>81701695</v>
      </c>
      <c r="L676" s="65">
        <v>83870941</v>
      </c>
      <c r="M676" s="65">
        <v>85037908</v>
      </c>
      <c r="N676" s="65">
        <v>89208069</v>
      </c>
      <c r="O676" s="65">
        <v>74811517</v>
      </c>
      <c r="P676" s="65">
        <v>83196535</v>
      </c>
      <c r="Q676" s="65">
        <v>86291848</v>
      </c>
      <c r="R676" s="65">
        <v>80254527</v>
      </c>
      <c r="S676" s="65">
        <v>77674356</v>
      </c>
    </row>
    <row r="677" spans="1:19" ht="14.5" x14ac:dyDescent="0.35">
      <c r="A677" t="str">
        <f t="shared" si="16"/>
        <v>Niederösterreich68</v>
      </c>
      <c r="B677">
        <v>677</v>
      </c>
      <c r="C677" s="64" t="s">
        <v>27</v>
      </c>
      <c r="D677" s="64" t="s">
        <v>108</v>
      </c>
      <c r="E677" s="65">
        <v>108352142</v>
      </c>
      <c r="F677" s="65">
        <v>115098344</v>
      </c>
      <c r="G677" s="65">
        <v>117287420</v>
      </c>
      <c r="H677" s="65">
        <v>112706103</v>
      </c>
      <c r="I677" s="65">
        <v>110578793</v>
      </c>
      <c r="J677" s="65">
        <v>120388484</v>
      </c>
      <c r="K677" s="65">
        <v>118508484</v>
      </c>
      <c r="L677" s="65">
        <v>124634032</v>
      </c>
      <c r="M677" s="65">
        <v>130130441</v>
      </c>
      <c r="N677" s="65">
        <v>134800017</v>
      </c>
      <c r="O677" s="65">
        <v>127641348</v>
      </c>
      <c r="P677" s="65">
        <v>156621125</v>
      </c>
      <c r="Q677" s="65">
        <v>171482873</v>
      </c>
      <c r="R677" s="65">
        <v>153611925</v>
      </c>
      <c r="S677" s="65">
        <v>133073219</v>
      </c>
    </row>
    <row r="678" spans="1:19" ht="14.5" x14ac:dyDescent="0.35">
      <c r="A678" t="str">
        <f t="shared" si="16"/>
        <v>Oberösterreich68</v>
      </c>
      <c r="B678">
        <v>678</v>
      </c>
      <c r="C678" s="64" t="s">
        <v>28</v>
      </c>
      <c r="D678" s="64" t="s">
        <v>108</v>
      </c>
      <c r="E678" s="65">
        <v>127708188</v>
      </c>
      <c r="F678" s="65">
        <v>142724347</v>
      </c>
      <c r="G678" s="65">
        <v>153420961</v>
      </c>
      <c r="H678" s="65">
        <v>148342711</v>
      </c>
      <c r="I678" s="65">
        <v>187496458</v>
      </c>
      <c r="J678" s="65">
        <v>189593114</v>
      </c>
      <c r="K678" s="65">
        <v>160095910</v>
      </c>
      <c r="L678" s="65">
        <v>150938174</v>
      </c>
      <c r="M678" s="65">
        <v>171232586</v>
      </c>
      <c r="N678" s="65">
        <v>181108445</v>
      </c>
      <c r="O678" s="65">
        <v>156860996</v>
      </c>
      <c r="P678" s="65">
        <v>192461727</v>
      </c>
      <c r="Q678" s="65">
        <v>205247949</v>
      </c>
      <c r="R678" s="65">
        <v>205159333</v>
      </c>
      <c r="S678" s="65">
        <v>173816838</v>
      </c>
    </row>
    <row r="679" spans="1:19" ht="14.5" x14ac:dyDescent="0.35">
      <c r="A679" t="str">
        <f t="shared" si="16"/>
        <v>Salzburg68</v>
      </c>
      <c r="B679">
        <v>679</v>
      </c>
      <c r="C679" s="64" t="s">
        <v>29</v>
      </c>
      <c r="D679" s="64" t="s">
        <v>108</v>
      </c>
      <c r="E679" s="65">
        <v>31986287</v>
      </c>
      <c r="F679" s="65">
        <v>33117741</v>
      </c>
      <c r="G679" s="65">
        <v>37928964</v>
      </c>
      <c r="H679" s="65">
        <v>37368891</v>
      </c>
      <c r="I679" s="65">
        <v>38125140</v>
      </c>
      <c r="J679" s="65">
        <v>33989835</v>
      </c>
      <c r="K679" s="65">
        <v>35597346</v>
      </c>
      <c r="L679" s="65">
        <v>36441882</v>
      </c>
      <c r="M679" s="65">
        <v>36055590</v>
      </c>
      <c r="N679" s="65">
        <v>37575060</v>
      </c>
      <c r="O679" s="65">
        <v>36558792</v>
      </c>
      <c r="P679" s="65">
        <v>44698630</v>
      </c>
      <c r="Q679" s="65">
        <v>48685598</v>
      </c>
      <c r="R679" s="65">
        <v>50868840</v>
      </c>
      <c r="S679" s="65">
        <v>55459469</v>
      </c>
    </row>
    <row r="680" spans="1:19" ht="14.5" x14ac:dyDescent="0.35">
      <c r="A680" t="str">
        <f t="shared" si="16"/>
        <v>Steiermark68</v>
      </c>
      <c r="B680">
        <v>680</v>
      </c>
      <c r="C680" s="64" t="s">
        <v>30</v>
      </c>
      <c r="D680" s="64" t="s">
        <v>108</v>
      </c>
      <c r="E680" s="65">
        <v>45477347</v>
      </c>
      <c r="F680" s="65">
        <v>47690066</v>
      </c>
      <c r="G680" s="65">
        <v>50364300</v>
      </c>
      <c r="H680" s="65">
        <v>41220954</v>
      </c>
      <c r="I680" s="65">
        <v>43027712</v>
      </c>
      <c r="J680" s="65">
        <v>47778473</v>
      </c>
      <c r="K680" s="65">
        <v>49900811</v>
      </c>
      <c r="L680" s="65">
        <v>56642762</v>
      </c>
      <c r="M680" s="65">
        <v>61245054</v>
      </c>
      <c r="N680" s="65">
        <v>64046186</v>
      </c>
      <c r="O680" s="65">
        <v>64215330</v>
      </c>
      <c r="P680" s="65">
        <v>77136343</v>
      </c>
      <c r="Q680" s="65">
        <v>83539614</v>
      </c>
      <c r="R680" s="65">
        <v>77959299</v>
      </c>
      <c r="S680" s="65">
        <v>77624698</v>
      </c>
    </row>
    <row r="681" spans="1:19" ht="14.5" x14ac:dyDescent="0.35">
      <c r="A681" t="str">
        <f t="shared" si="16"/>
        <v>Tirol68</v>
      </c>
      <c r="B681">
        <v>681</v>
      </c>
      <c r="C681" s="64" t="s">
        <v>31</v>
      </c>
      <c r="D681" s="64" t="s">
        <v>108</v>
      </c>
      <c r="E681" s="65">
        <v>35462951</v>
      </c>
      <c r="F681" s="65">
        <v>41012024</v>
      </c>
      <c r="G681" s="65">
        <v>46223688</v>
      </c>
      <c r="H681" s="65">
        <v>52847141</v>
      </c>
      <c r="I681" s="65">
        <v>56387101</v>
      </c>
      <c r="J681" s="65">
        <v>62786319</v>
      </c>
      <c r="K681" s="65">
        <v>52759989</v>
      </c>
      <c r="L681" s="65">
        <v>48344984</v>
      </c>
      <c r="M681" s="65">
        <v>52926593</v>
      </c>
      <c r="N681" s="65">
        <v>52011355</v>
      </c>
      <c r="O681" s="65">
        <v>48699916</v>
      </c>
      <c r="P681" s="65">
        <v>57040872</v>
      </c>
      <c r="Q681" s="65">
        <v>63382221</v>
      </c>
      <c r="R681" s="65">
        <v>66988704</v>
      </c>
      <c r="S681" s="65">
        <v>67475322</v>
      </c>
    </row>
    <row r="682" spans="1:19" ht="14.5" x14ac:dyDescent="0.35">
      <c r="A682" t="str">
        <f t="shared" si="16"/>
        <v>Vorarlberg68</v>
      </c>
      <c r="B682">
        <v>682</v>
      </c>
      <c r="C682" s="64" t="s">
        <v>32</v>
      </c>
      <c r="D682" s="64" t="s">
        <v>108</v>
      </c>
      <c r="E682" s="65">
        <v>25705216</v>
      </c>
      <c r="F682" s="65">
        <v>30299464</v>
      </c>
      <c r="G682" s="65">
        <v>29622103</v>
      </c>
      <c r="H682" s="65">
        <v>31674647</v>
      </c>
      <c r="I682" s="65">
        <v>33231643</v>
      </c>
      <c r="J682" s="65">
        <v>33873170</v>
      </c>
      <c r="K682" s="65">
        <v>41099958</v>
      </c>
      <c r="L682" s="65">
        <v>45138860</v>
      </c>
      <c r="M682" s="65">
        <v>40851844</v>
      </c>
      <c r="N682" s="65">
        <v>43382271</v>
      </c>
      <c r="O682" s="65">
        <v>45789518</v>
      </c>
      <c r="P682" s="65">
        <v>50555912</v>
      </c>
      <c r="Q682" s="65">
        <v>54279368</v>
      </c>
      <c r="R682" s="65">
        <v>61076550</v>
      </c>
      <c r="S682" s="65">
        <v>50608880</v>
      </c>
    </row>
    <row r="683" spans="1:19" ht="14.5" x14ac:dyDescent="0.35">
      <c r="A683" t="str">
        <f t="shared" si="16"/>
        <v>Wien68</v>
      </c>
      <c r="B683">
        <v>683</v>
      </c>
      <c r="C683" s="64" t="s">
        <v>33</v>
      </c>
      <c r="D683" s="64" t="s">
        <v>108</v>
      </c>
      <c r="E683" s="65">
        <v>63720953</v>
      </c>
      <c r="F683" s="65">
        <v>71588799</v>
      </c>
      <c r="G683" s="65">
        <v>69974847</v>
      </c>
      <c r="H683" s="65">
        <v>77547731</v>
      </c>
      <c r="I683" s="65">
        <v>82798679</v>
      </c>
      <c r="J683" s="65">
        <v>91975729</v>
      </c>
      <c r="K683" s="65">
        <v>85625349</v>
      </c>
      <c r="L683" s="65">
        <v>84567509</v>
      </c>
      <c r="M683" s="65">
        <v>92512534</v>
      </c>
      <c r="N683" s="65">
        <v>95915643</v>
      </c>
      <c r="O683" s="65">
        <v>95537508</v>
      </c>
      <c r="P683" s="65">
        <v>119454176</v>
      </c>
      <c r="Q683" s="65">
        <v>118970027</v>
      </c>
      <c r="R683" s="65">
        <v>122838343</v>
      </c>
      <c r="S683" s="65">
        <v>97811585</v>
      </c>
    </row>
    <row r="684" spans="1:19" ht="14.5" x14ac:dyDescent="0.35">
      <c r="A684" t="str">
        <f t="shared" si="16"/>
        <v>Österreich68</v>
      </c>
      <c r="B684">
        <v>684</v>
      </c>
      <c r="C684" s="64" t="s">
        <v>34</v>
      </c>
      <c r="D684" s="64" t="s">
        <v>108</v>
      </c>
      <c r="E684" s="65">
        <v>520038864</v>
      </c>
      <c r="F684" s="65">
        <v>572166454</v>
      </c>
      <c r="G684" s="65">
        <v>605323185</v>
      </c>
      <c r="H684" s="65">
        <v>601463594</v>
      </c>
      <c r="I684" s="65">
        <v>653075225</v>
      </c>
      <c r="J684" s="65">
        <v>667899289</v>
      </c>
      <c r="K684" s="65">
        <v>632076671</v>
      </c>
      <c r="L684" s="65">
        <v>636364645</v>
      </c>
      <c r="M684" s="65">
        <v>677589789</v>
      </c>
      <c r="N684" s="65">
        <v>709624417</v>
      </c>
      <c r="O684" s="65">
        <v>660479354</v>
      </c>
      <c r="P684" s="65">
        <v>793064426</v>
      </c>
      <c r="Q684" s="65">
        <v>844385146</v>
      </c>
      <c r="R684" s="65">
        <v>837620595</v>
      </c>
      <c r="S684" s="65">
        <v>750272710</v>
      </c>
    </row>
    <row r="685" spans="1:19" ht="14.5" x14ac:dyDescent="0.35">
      <c r="A685" t="str">
        <f t="shared" si="16"/>
        <v>Burgenland69</v>
      </c>
      <c r="B685">
        <v>685</v>
      </c>
      <c r="C685" s="64" t="s">
        <v>25</v>
      </c>
      <c r="D685" s="64" t="s">
        <v>109</v>
      </c>
      <c r="E685" s="65">
        <v>7616859</v>
      </c>
      <c r="F685" s="65">
        <v>8522372</v>
      </c>
      <c r="G685" s="65">
        <v>7955425</v>
      </c>
      <c r="H685" s="65">
        <v>9107603</v>
      </c>
      <c r="I685" s="65">
        <v>8917181</v>
      </c>
      <c r="J685" s="65">
        <v>6415662</v>
      </c>
      <c r="K685" s="65">
        <v>7578465</v>
      </c>
      <c r="L685" s="65">
        <v>7144668</v>
      </c>
      <c r="M685" s="65">
        <v>7870205</v>
      </c>
      <c r="N685" s="65">
        <v>9514824</v>
      </c>
      <c r="O685" s="65">
        <v>9137800</v>
      </c>
      <c r="P685" s="65">
        <v>9926219</v>
      </c>
      <c r="Q685" s="65">
        <v>9121576</v>
      </c>
      <c r="R685" s="65">
        <v>9487170</v>
      </c>
      <c r="S685" s="65">
        <v>11243723</v>
      </c>
    </row>
    <row r="686" spans="1:19" ht="14.5" x14ac:dyDescent="0.35">
      <c r="A686" t="str">
        <f t="shared" si="16"/>
        <v>Kärnten69</v>
      </c>
      <c r="B686">
        <v>686</v>
      </c>
      <c r="C686" s="64" t="s">
        <v>26</v>
      </c>
      <c r="D686" s="64" t="s">
        <v>109</v>
      </c>
      <c r="E686" s="65">
        <v>21374009</v>
      </c>
      <c r="F686" s="65">
        <v>21299867</v>
      </c>
      <c r="G686" s="65">
        <v>22590661</v>
      </c>
      <c r="H686" s="65">
        <v>22414411</v>
      </c>
      <c r="I686" s="65">
        <v>18763891</v>
      </c>
      <c r="J686" s="65">
        <v>19644430</v>
      </c>
      <c r="K686" s="65">
        <v>18376699</v>
      </c>
      <c r="L686" s="65">
        <v>21739678</v>
      </c>
      <c r="M686" s="65">
        <v>23195897</v>
      </c>
      <c r="N686" s="65">
        <v>26963428</v>
      </c>
      <c r="O686" s="65">
        <v>22244660</v>
      </c>
      <c r="P686" s="65">
        <v>29428766</v>
      </c>
      <c r="Q686" s="65">
        <v>31123401</v>
      </c>
      <c r="R686" s="65">
        <v>29981139</v>
      </c>
      <c r="S686" s="65">
        <v>30198113</v>
      </c>
    </row>
    <row r="687" spans="1:19" ht="14.5" x14ac:dyDescent="0.35">
      <c r="A687" t="str">
        <f t="shared" si="16"/>
        <v>Niederösterreich69</v>
      </c>
      <c r="B687">
        <v>687</v>
      </c>
      <c r="C687" s="64" t="s">
        <v>27</v>
      </c>
      <c r="D687" s="64" t="s">
        <v>109</v>
      </c>
      <c r="E687" s="65">
        <v>73723123</v>
      </c>
      <c r="F687" s="65">
        <v>87582964</v>
      </c>
      <c r="G687" s="65">
        <v>100364114</v>
      </c>
      <c r="H687" s="65">
        <v>100138352</v>
      </c>
      <c r="I687" s="65">
        <v>95725807</v>
      </c>
      <c r="J687" s="65">
        <v>102640116</v>
      </c>
      <c r="K687" s="65">
        <v>102909446</v>
      </c>
      <c r="L687" s="65">
        <v>110705698</v>
      </c>
      <c r="M687" s="65">
        <v>115982911</v>
      </c>
      <c r="N687" s="65">
        <v>133011118</v>
      </c>
      <c r="O687" s="65">
        <v>124765663</v>
      </c>
      <c r="P687" s="65">
        <v>141923734</v>
      </c>
      <c r="Q687" s="65">
        <v>165094605</v>
      </c>
      <c r="R687" s="65">
        <v>160061970</v>
      </c>
      <c r="S687" s="65">
        <v>147773306</v>
      </c>
    </row>
    <row r="688" spans="1:19" ht="14.5" x14ac:dyDescent="0.35">
      <c r="A688" t="str">
        <f t="shared" si="16"/>
        <v>Oberösterreich69</v>
      </c>
      <c r="B688">
        <v>688</v>
      </c>
      <c r="C688" s="64" t="s">
        <v>28</v>
      </c>
      <c r="D688" s="64" t="s">
        <v>109</v>
      </c>
      <c r="E688" s="65">
        <v>126502256</v>
      </c>
      <c r="F688" s="65">
        <v>124391190</v>
      </c>
      <c r="G688" s="65">
        <v>133687867</v>
      </c>
      <c r="H688" s="65">
        <v>129974069</v>
      </c>
      <c r="I688" s="65">
        <v>135063147</v>
      </c>
      <c r="J688" s="65">
        <v>138409402</v>
      </c>
      <c r="K688" s="65">
        <v>150047392</v>
      </c>
      <c r="L688" s="65">
        <v>151221291</v>
      </c>
      <c r="M688" s="65">
        <v>158049450</v>
      </c>
      <c r="N688" s="65">
        <v>152633853</v>
      </c>
      <c r="O688" s="65">
        <v>157669820</v>
      </c>
      <c r="P688" s="65">
        <v>187828579</v>
      </c>
      <c r="Q688" s="65">
        <v>208664203</v>
      </c>
      <c r="R688" s="65">
        <v>188632200</v>
      </c>
      <c r="S688" s="65">
        <v>176538556</v>
      </c>
    </row>
    <row r="689" spans="1:19" ht="14.5" x14ac:dyDescent="0.35">
      <c r="A689" t="str">
        <f t="shared" si="16"/>
        <v>Salzburg69</v>
      </c>
      <c r="B689">
        <v>689</v>
      </c>
      <c r="C689" s="64" t="s">
        <v>29</v>
      </c>
      <c r="D689" s="64" t="s">
        <v>109</v>
      </c>
      <c r="E689" s="65">
        <v>23291312</v>
      </c>
      <c r="F689" s="65">
        <v>27331513</v>
      </c>
      <c r="G689" s="65">
        <v>27379450</v>
      </c>
      <c r="H689" s="65">
        <v>27828087</v>
      </c>
      <c r="I689" s="65">
        <v>28484063</v>
      </c>
      <c r="J689" s="65">
        <v>28040832</v>
      </c>
      <c r="K689" s="65">
        <v>30121280</v>
      </c>
      <c r="L689" s="65">
        <v>28170027</v>
      </c>
      <c r="M689" s="65">
        <v>29167645</v>
      </c>
      <c r="N689" s="65">
        <v>29466260</v>
      </c>
      <c r="O689" s="65">
        <v>28075213</v>
      </c>
      <c r="P689" s="65">
        <v>31026885</v>
      </c>
      <c r="Q689" s="65">
        <v>37045873</v>
      </c>
      <c r="R689" s="65">
        <v>36197810</v>
      </c>
      <c r="S689" s="65">
        <v>35501641</v>
      </c>
    </row>
    <row r="690" spans="1:19" ht="14.5" x14ac:dyDescent="0.35">
      <c r="A690" t="str">
        <f t="shared" si="16"/>
        <v>Steiermark69</v>
      </c>
      <c r="B690">
        <v>690</v>
      </c>
      <c r="C690" s="64" t="s">
        <v>30</v>
      </c>
      <c r="D690" s="64" t="s">
        <v>109</v>
      </c>
      <c r="E690" s="65">
        <v>48872638</v>
      </c>
      <c r="F690" s="65">
        <v>51332312</v>
      </c>
      <c r="G690" s="65">
        <v>49804955</v>
      </c>
      <c r="H690" s="65">
        <v>51261081</v>
      </c>
      <c r="I690" s="65">
        <v>50808344</v>
      </c>
      <c r="J690" s="65">
        <v>48799640</v>
      </c>
      <c r="K690" s="65">
        <v>54809777</v>
      </c>
      <c r="L690" s="65">
        <v>59495542</v>
      </c>
      <c r="M690" s="65">
        <v>66199342</v>
      </c>
      <c r="N690" s="65">
        <v>62418313</v>
      </c>
      <c r="O690" s="65">
        <v>55324322</v>
      </c>
      <c r="P690" s="65">
        <v>79627643</v>
      </c>
      <c r="Q690" s="65">
        <v>81470324</v>
      </c>
      <c r="R690" s="65">
        <v>82243398</v>
      </c>
      <c r="S690" s="65">
        <v>70875498</v>
      </c>
    </row>
    <row r="691" spans="1:19" ht="14.5" x14ac:dyDescent="0.35">
      <c r="A691" t="str">
        <f t="shared" si="16"/>
        <v>Tirol69</v>
      </c>
      <c r="B691">
        <v>691</v>
      </c>
      <c r="C691" s="64" t="s">
        <v>31</v>
      </c>
      <c r="D691" s="64" t="s">
        <v>109</v>
      </c>
      <c r="E691" s="65">
        <v>31165196</v>
      </c>
      <c r="F691" s="65">
        <v>36853746</v>
      </c>
      <c r="G691" s="65">
        <v>37888199</v>
      </c>
      <c r="H691" s="65">
        <v>41418903</v>
      </c>
      <c r="I691" s="65">
        <v>45985230</v>
      </c>
      <c r="J691" s="65">
        <v>43943042</v>
      </c>
      <c r="K691" s="65">
        <v>46553247</v>
      </c>
      <c r="L691" s="65">
        <v>46985064</v>
      </c>
      <c r="M691" s="65">
        <v>46108203</v>
      </c>
      <c r="N691" s="65">
        <v>50402220</v>
      </c>
      <c r="O691" s="65">
        <v>54650533</v>
      </c>
      <c r="P691" s="65">
        <v>61746658</v>
      </c>
      <c r="Q691" s="65">
        <v>63937537</v>
      </c>
      <c r="R691" s="65">
        <v>60180025</v>
      </c>
      <c r="S691" s="65">
        <v>54792871</v>
      </c>
    </row>
    <row r="692" spans="1:19" ht="14.5" x14ac:dyDescent="0.35">
      <c r="A692" t="str">
        <f t="shared" si="16"/>
        <v>Vorarlberg69</v>
      </c>
      <c r="B692">
        <v>692</v>
      </c>
      <c r="C692" s="64" t="s">
        <v>32</v>
      </c>
      <c r="D692" s="64" t="s">
        <v>109</v>
      </c>
      <c r="E692" s="65">
        <v>18690619</v>
      </c>
      <c r="F692" s="65">
        <v>22027954</v>
      </c>
      <c r="G692" s="65">
        <v>26339743</v>
      </c>
      <c r="H692" s="65">
        <v>20294505</v>
      </c>
      <c r="I692" s="65">
        <v>23041104</v>
      </c>
      <c r="J692" s="65">
        <v>22404161</v>
      </c>
      <c r="K692" s="65">
        <v>23315387</v>
      </c>
      <c r="L692" s="65">
        <v>26230302</v>
      </c>
      <c r="M692" s="65">
        <v>26316422</v>
      </c>
      <c r="N692" s="65">
        <v>28166136</v>
      </c>
      <c r="O692" s="65">
        <v>26899643</v>
      </c>
      <c r="P692" s="65">
        <v>26938254</v>
      </c>
      <c r="Q692" s="65">
        <v>26429601</v>
      </c>
      <c r="R692" s="65">
        <v>25753265</v>
      </c>
      <c r="S692" s="65">
        <v>23054189</v>
      </c>
    </row>
    <row r="693" spans="1:19" ht="14.5" x14ac:dyDescent="0.35">
      <c r="A693" t="str">
        <f t="shared" si="16"/>
        <v>Wien69</v>
      </c>
      <c r="B693">
        <v>693</v>
      </c>
      <c r="C693" s="64" t="s">
        <v>33</v>
      </c>
      <c r="D693" s="64" t="s">
        <v>109</v>
      </c>
      <c r="E693" s="65">
        <v>60207294</v>
      </c>
      <c r="F693" s="65">
        <v>64003540</v>
      </c>
      <c r="G693" s="65">
        <v>63534159</v>
      </c>
      <c r="H693" s="65">
        <v>63455085</v>
      </c>
      <c r="I693" s="65">
        <v>68318335</v>
      </c>
      <c r="J693" s="65">
        <v>64930183</v>
      </c>
      <c r="K693" s="65">
        <v>77079417</v>
      </c>
      <c r="L693" s="65">
        <v>71630184</v>
      </c>
      <c r="M693" s="65">
        <v>72624917</v>
      </c>
      <c r="N693" s="65">
        <v>86387359</v>
      </c>
      <c r="O693" s="65">
        <v>83012696</v>
      </c>
      <c r="P693" s="65">
        <v>93808764</v>
      </c>
      <c r="Q693" s="65">
        <v>107740096</v>
      </c>
      <c r="R693" s="65">
        <v>93913799</v>
      </c>
      <c r="S693" s="65">
        <v>88329102</v>
      </c>
    </row>
    <row r="694" spans="1:19" ht="14.5" x14ac:dyDescent="0.35">
      <c r="A694" t="str">
        <f t="shared" si="16"/>
        <v>Österreich69</v>
      </c>
      <c r="B694">
        <v>694</v>
      </c>
      <c r="C694" s="64" t="s">
        <v>34</v>
      </c>
      <c r="D694" s="64" t="s">
        <v>109</v>
      </c>
      <c r="E694" s="65">
        <v>411443306</v>
      </c>
      <c r="F694" s="65">
        <v>443345458</v>
      </c>
      <c r="G694" s="65">
        <v>469544573</v>
      </c>
      <c r="H694" s="65">
        <v>465892096</v>
      </c>
      <c r="I694" s="65">
        <v>475107102</v>
      </c>
      <c r="J694" s="65">
        <v>475227468</v>
      </c>
      <c r="K694" s="65">
        <v>510791110</v>
      </c>
      <c r="L694" s="65">
        <v>523322454</v>
      </c>
      <c r="M694" s="65">
        <v>545514992</v>
      </c>
      <c r="N694" s="65">
        <v>578963511</v>
      </c>
      <c r="O694" s="65">
        <v>561780350</v>
      </c>
      <c r="P694" s="65">
        <v>662255502</v>
      </c>
      <c r="Q694" s="65">
        <v>730627216</v>
      </c>
      <c r="R694" s="65">
        <v>686450776</v>
      </c>
      <c r="S694" s="65">
        <v>638306999</v>
      </c>
    </row>
    <row r="695" spans="1:19" ht="14.5" x14ac:dyDescent="0.35">
      <c r="A695" t="str">
        <f t="shared" si="16"/>
        <v>Burgenland70</v>
      </c>
      <c r="B695">
        <v>695</v>
      </c>
      <c r="C695" s="64" t="s">
        <v>25</v>
      </c>
      <c r="D695" s="64" t="s">
        <v>110</v>
      </c>
      <c r="E695" s="65">
        <v>20507585</v>
      </c>
      <c r="F695" s="65">
        <v>21924324</v>
      </c>
      <c r="G695" s="65">
        <v>21392737</v>
      </c>
      <c r="H695" s="65">
        <v>26054933</v>
      </c>
      <c r="I695" s="65">
        <v>22003529</v>
      </c>
      <c r="J695" s="65">
        <v>22073615</v>
      </c>
      <c r="K695" s="65">
        <v>23610591</v>
      </c>
      <c r="L695" s="65">
        <v>25341500</v>
      </c>
      <c r="M695" s="65">
        <v>27468912</v>
      </c>
      <c r="N695" s="65">
        <v>31241291</v>
      </c>
      <c r="O695" s="65">
        <v>26956307</v>
      </c>
      <c r="P695" s="65">
        <v>35134288</v>
      </c>
      <c r="Q695" s="65">
        <v>46047244</v>
      </c>
      <c r="R695" s="65">
        <v>34570238</v>
      </c>
      <c r="S695" s="65">
        <v>24530282</v>
      </c>
    </row>
    <row r="696" spans="1:19" ht="14.5" x14ac:dyDescent="0.35">
      <c r="A696" t="str">
        <f t="shared" si="16"/>
        <v>Kärnten70</v>
      </c>
      <c r="B696">
        <v>696</v>
      </c>
      <c r="C696" s="64" t="s">
        <v>26</v>
      </c>
      <c r="D696" s="64" t="s">
        <v>110</v>
      </c>
      <c r="E696" s="65">
        <v>42232623</v>
      </c>
      <c r="F696" s="65">
        <v>47862386</v>
      </c>
      <c r="G696" s="65">
        <v>45237531</v>
      </c>
      <c r="H696" s="65">
        <v>43131967</v>
      </c>
      <c r="I696" s="65">
        <v>41267101</v>
      </c>
      <c r="J696" s="65">
        <v>41998665</v>
      </c>
      <c r="K696" s="65">
        <v>40416640</v>
      </c>
      <c r="L696" s="65">
        <v>41261890</v>
      </c>
      <c r="M696" s="65">
        <v>41311975</v>
      </c>
      <c r="N696" s="65">
        <v>44315850</v>
      </c>
      <c r="O696" s="65">
        <v>40546267</v>
      </c>
      <c r="P696" s="65">
        <v>48476575</v>
      </c>
      <c r="Q696" s="65">
        <v>50378330</v>
      </c>
      <c r="R696" s="65">
        <v>46890622</v>
      </c>
      <c r="S696" s="65">
        <v>46864503</v>
      </c>
    </row>
    <row r="697" spans="1:19" ht="14.5" x14ac:dyDescent="0.35">
      <c r="A697" t="str">
        <f t="shared" si="16"/>
        <v>Niederösterreich70</v>
      </c>
      <c r="B697">
        <v>697</v>
      </c>
      <c r="C697" s="64" t="s">
        <v>27</v>
      </c>
      <c r="D697" s="64" t="s">
        <v>110</v>
      </c>
      <c r="E697" s="65">
        <v>99618685</v>
      </c>
      <c r="F697" s="65">
        <v>115832361</v>
      </c>
      <c r="G697" s="65">
        <v>116249754</v>
      </c>
      <c r="H697" s="65">
        <v>121318944</v>
      </c>
      <c r="I697" s="65">
        <v>136013997</v>
      </c>
      <c r="J697" s="65">
        <v>142927748</v>
      </c>
      <c r="K697" s="65">
        <v>149045774</v>
      </c>
      <c r="L697" s="65">
        <v>158715441</v>
      </c>
      <c r="M697" s="65">
        <v>160018694</v>
      </c>
      <c r="N697" s="65">
        <v>162897919</v>
      </c>
      <c r="O697" s="65">
        <v>148231704</v>
      </c>
      <c r="P697" s="65">
        <v>161997852</v>
      </c>
      <c r="Q697" s="65">
        <v>182638111</v>
      </c>
      <c r="R697" s="65">
        <v>176093392</v>
      </c>
      <c r="S697" s="65">
        <v>166833332</v>
      </c>
    </row>
    <row r="698" spans="1:19" ht="14.5" x14ac:dyDescent="0.35">
      <c r="A698" t="str">
        <f t="shared" si="16"/>
        <v>Oberösterreich70</v>
      </c>
      <c r="B698">
        <v>698</v>
      </c>
      <c r="C698" s="64" t="s">
        <v>28</v>
      </c>
      <c r="D698" s="64" t="s">
        <v>110</v>
      </c>
      <c r="E698" s="65">
        <v>161846150</v>
      </c>
      <c r="F698" s="65">
        <v>164813347</v>
      </c>
      <c r="G698" s="65">
        <v>164745461</v>
      </c>
      <c r="H698" s="65">
        <v>160755083</v>
      </c>
      <c r="I698" s="65">
        <v>163432012</v>
      </c>
      <c r="J698" s="65">
        <v>167924655</v>
      </c>
      <c r="K698" s="65">
        <v>183407437</v>
      </c>
      <c r="L698" s="65">
        <v>188913885</v>
      </c>
      <c r="M698" s="65">
        <v>195761336</v>
      </c>
      <c r="N698" s="65">
        <v>195031943</v>
      </c>
      <c r="O698" s="65">
        <v>176259285</v>
      </c>
      <c r="P698" s="65">
        <v>204092911</v>
      </c>
      <c r="Q698" s="65">
        <v>222324756</v>
      </c>
      <c r="R698" s="65">
        <v>207379180</v>
      </c>
      <c r="S698" s="65">
        <v>173215022</v>
      </c>
    </row>
    <row r="699" spans="1:19" ht="14.5" x14ac:dyDescent="0.35">
      <c r="A699" t="str">
        <f t="shared" si="16"/>
        <v>Salzburg70</v>
      </c>
      <c r="B699">
        <v>699</v>
      </c>
      <c r="C699" s="64" t="s">
        <v>29</v>
      </c>
      <c r="D699" s="64" t="s">
        <v>110</v>
      </c>
      <c r="E699" s="65">
        <v>51365806</v>
      </c>
      <c r="F699" s="65">
        <v>54818895</v>
      </c>
      <c r="G699" s="65">
        <v>56743354</v>
      </c>
      <c r="H699" s="65">
        <v>54556870</v>
      </c>
      <c r="I699" s="65">
        <v>56487601</v>
      </c>
      <c r="J699" s="65">
        <v>56581997</v>
      </c>
      <c r="K699" s="65">
        <v>58946260</v>
      </c>
      <c r="L699" s="65">
        <v>62686872</v>
      </c>
      <c r="M699" s="65">
        <v>71870920</v>
      </c>
      <c r="N699" s="65">
        <v>76860523</v>
      </c>
      <c r="O699" s="65">
        <v>66301794</v>
      </c>
      <c r="P699" s="65">
        <v>77497776</v>
      </c>
      <c r="Q699" s="65">
        <v>77002365</v>
      </c>
      <c r="R699" s="65">
        <v>71025300</v>
      </c>
      <c r="S699" s="65">
        <v>61866619</v>
      </c>
    </row>
    <row r="700" spans="1:19" ht="14.5" x14ac:dyDescent="0.35">
      <c r="A700" t="str">
        <f t="shared" si="16"/>
        <v>Steiermark70</v>
      </c>
      <c r="B700">
        <v>700</v>
      </c>
      <c r="C700" s="64" t="s">
        <v>30</v>
      </c>
      <c r="D700" s="64" t="s">
        <v>110</v>
      </c>
      <c r="E700" s="65">
        <v>82833532</v>
      </c>
      <c r="F700" s="65">
        <v>108855848</v>
      </c>
      <c r="G700" s="65">
        <v>97427870</v>
      </c>
      <c r="H700" s="65">
        <v>101328125</v>
      </c>
      <c r="I700" s="65">
        <v>101097128</v>
      </c>
      <c r="J700" s="65">
        <v>95353310</v>
      </c>
      <c r="K700" s="65">
        <v>103842126</v>
      </c>
      <c r="L700" s="65">
        <v>113865572</v>
      </c>
      <c r="M700" s="65">
        <v>143064638</v>
      </c>
      <c r="N700" s="65">
        <v>143142373</v>
      </c>
      <c r="O700" s="65">
        <v>140744874</v>
      </c>
      <c r="P700" s="65">
        <v>166681940</v>
      </c>
      <c r="Q700" s="65">
        <v>185164188</v>
      </c>
      <c r="R700" s="65">
        <v>169829902</v>
      </c>
      <c r="S700" s="65">
        <v>163461290</v>
      </c>
    </row>
    <row r="701" spans="1:19" ht="14.5" x14ac:dyDescent="0.35">
      <c r="A701" t="str">
        <f t="shared" si="16"/>
        <v>Tirol70</v>
      </c>
      <c r="B701">
        <v>701</v>
      </c>
      <c r="C701" s="64" t="s">
        <v>31</v>
      </c>
      <c r="D701" s="64" t="s">
        <v>110</v>
      </c>
      <c r="E701" s="65">
        <v>73798867</v>
      </c>
      <c r="F701" s="65">
        <v>76987451</v>
      </c>
      <c r="G701" s="65">
        <v>95616932</v>
      </c>
      <c r="H701" s="65">
        <v>97193215</v>
      </c>
      <c r="I701" s="65">
        <v>108331538</v>
      </c>
      <c r="J701" s="65">
        <v>119686404</v>
      </c>
      <c r="K701" s="65">
        <v>142303103</v>
      </c>
      <c r="L701" s="65">
        <v>146501099</v>
      </c>
      <c r="M701" s="65">
        <v>146710637</v>
      </c>
      <c r="N701" s="65">
        <v>157245019</v>
      </c>
      <c r="O701" s="65">
        <v>116744201</v>
      </c>
      <c r="P701" s="65">
        <v>153965843</v>
      </c>
      <c r="Q701" s="65">
        <v>161138593</v>
      </c>
      <c r="R701" s="65">
        <v>150099832</v>
      </c>
      <c r="S701" s="65">
        <v>143207361</v>
      </c>
    </row>
    <row r="702" spans="1:19" ht="14.5" x14ac:dyDescent="0.35">
      <c r="A702" t="str">
        <f t="shared" si="16"/>
        <v>Vorarlberg70</v>
      </c>
      <c r="B702">
        <v>702</v>
      </c>
      <c r="C702" s="64" t="s">
        <v>32</v>
      </c>
      <c r="D702" s="64" t="s">
        <v>110</v>
      </c>
      <c r="E702" s="65">
        <v>39116232</v>
      </c>
      <c r="F702" s="65">
        <v>40721659</v>
      </c>
      <c r="G702" s="65">
        <v>37150976</v>
      </c>
      <c r="H702" s="65">
        <v>44653761</v>
      </c>
      <c r="I702" s="65">
        <v>52487669</v>
      </c>
      <c r="J702" s="65">
        <v>57543475</v>
      </c>
      <c r="K702" s="65">
        <v>62487472</v>
      </c>
      <c r="L702" s="65">
        <v>59359259</v>
      </c>
      <c r="M702" s="65">
        <v>60272734</v>
      </c>
      <c r="N702" s="65">
        <v>54797693</v>
      </c>
      <c r="O702" s="65">
        <v>48529854</v>
      </c>
      <c r="P702" s="65">
        <v>48271940</v>
      </c>
      <c r="Q702" s="65">
        <v>41732277</v>
      </c>
      <c r="R702" s="65">
        <v>36818859</v>
      </c>
      <c r="S702" s="65">
        <v>34100638</v>
      </c>
    </row>
    <row r="703" spans="1:19" ht="14.5" x14ac:dyDescent="0.35">
      <c r="A703" t="str">
        <f t="shared" si="16"/>
        <v>Wien70</v>
      </c>
      <c r="B703">
        <v>703</v>
      </c>
      <c r="C703" s="64" t="s">
        <v>33</v>
      </c>
      <c r="D703" s="64" t="s">
        <v>110</v>
      </c>
      <c r="E703" s="65">
        <v>52193272</v>
      </c>
      <c r="F703" s="65">
        <v>53622244</v>
      </c>
      <c r="G703" s="65">
        <v>60015309</v>
      </c>
      <c r="H703" s="65">
        <v>65072477</v>
      </c>
      <c r="I703" s="65">
        <v>67438706</v>
      </c>
      <c r="J703" s="65">
        <v>66970084</v>
      </c>
      <c r="K703" s="65">
        <v>71033846</v>
      </c>
      <c r="L703" s="65">
        <v>80834457</v>
      </c>
      <c r="M703" s="65">
        <v>79809677</v>
      </c>
      <c r="N703" s="65">
        <v>83550537</v>
      </c>
      <c r="O703" s="65">
        <v>70574899</v>
      </c>
      <c r="P703" s="65">
        <v>79922819</v>
      </c>
      <c r="Q703" s="65">
        <v>82210615</v>
      </c>
      <c r="R703" s="65">
        <v>90992725</v>
      </c>
      <c r="S703" s="65">
        <v>92640481</v>
      </c>
    </row>
    <row r="704" spans="1:19" ht="14.5" x14ac:dyDescent="0.35">
      <c r="A704" t="str">
        <f t="shared" si="16"/>
        <v>Österreich70</v>
      </c>
      <c r="B704">
        <v>704</v>
      </c>
      <c r="C704" s="64" t="s">
        <v>34</v>
      </c>
      <c r="D704" s="64" t="s">
        <v>110</v>
      </c>
      <c r="E704" s="65">
        <v>623512752</v>
      </c>
      <c r="F704" s="65">
        <v>685438515</v>
      </c>
      <c r="G704" s="65">
        <v>694579924</v>
      </c>
      <c r="H704" s="65">
        <v>714065375</v>
      </c>
      <c r="I704" s="65">
        <v>748559281</v>
      </c>
      <c r="J704" s="65">
        <v>771059953</v>
      </c>
      <c r="K704" s="65">
        <v>835093249</v>
      </c>
      <c r="L704" s="65">
        <v>877479975</v>
      </c>
      <c r="M704" s="65">
        <v>926289523</v>
      </c>
      <c r="N704" s="65">
        <v>949083148</v>
      </c>
      <c r="O704" s="65">
        <v>834889185</v>
      </c>
      <c r="P704" s="65">
        <v>976041944</v>
      </c>
      <c r="Q704" s="65">
        <v>1048636479</v>
      </c>
      <c r="R704" s="65">
        <v>983700050</v>
      </c>
      <c r="S704" s="65">
        <v>906719528</v>
      </c>
    </row>
    <row r="705" spans="1:19" ht="14.5" x14ac:dyDescent="0.35">
      <c r="A705" t="str">
        <f t="shared" si="16"/>
        <v>Burgenland71</v>
      </c>
      <c r="B705">
        <v>705</v>
      </c>
      <c r="C705" s="64" t="s">
        <v>25</v>
      </c>
      <c r="D705" s="64" t="s">
        <v>111</v>
      </c>
      <c r="E705" s="65">
        <v>4141535</v>
      </c>
      <c r="F705" s="65">
        <v>4195809</v>
      </c>
      <c r="G705" s="65">
        <v>4447089</v>
      </c>
      <c r="H705" s="65">
        <v>7227422</v>
      </c>
      <c r="I705" s="65">
        <v>14532775</v>
      </c>
      <c r="J705" s="65">
        <v>11262761</v>
      </c>
      <c r="K705" s="65">
        <v>5334583</v>
      </c>
      <c r="L705" s="65">
        <v>5953843</v>
      </c>
      <c r="M705" s="65">
        <v>6516703</v>
      </c>
      <c r="N705" s="65">
        <v>7021336</v>
      </c>
      <c r="O705" s="65">
        <v>5922536</v>
      </c>
      <c r="P705" s="65">
        <v>8642772</v>
      </c>
      <c r="Q705" s="65">
        <v>9569713</v>
      </c>
      <c r="R705" s="65">
        <v>11241971</v>
      </c>
      <c r="S705" s="65">
        <v>96633630</v>
      </c>
    </row>
    <row r="706" spans="1:19" ht="14.5" x14ac:dyDescent="0.35">
      <c r="A706" t="str">
        <f t="shared" si="16"/>
        <v>Kärnten71</v>
      </c>
      <c r="B706">
        <v>706</v>
      </c>
      <c r="C706" s="64" t="s">
        <v>26</v>
      </c>
      <c r="D706" s="64" t="s">
        <v>111</v>
      </c>
      <c r="E706" s="65">
        <v>26449773</v>
      </c>
      <c r="F706" s="65">
        <v>44442624</v>
      </c>
      <c r="G706" s="65">
        <v>92310394</v>
      </c>
      <c r="H706" s="65">
        <v>35973500</v>
      </c>
      <c r="I706" s="65">
        <v>24395473</v>
      </c>
      <c r="J706" s="65">
        <v>25492150</v>
      </c>
      <c r="K706" s="65">
        <v>29305992</v>
      </c>
      <c r="L706" s="65">
        <v>29758247</v>
      </c>
      <c r="M706" s="65">
        <v>30161478</v>
      </c>
      <c r="N706" s="65">
        <v>26332566</v>
      </c>
      <c r="O706" s="65">
        <v>20889576</v>
      </c>
      <c r="P706" s="65">
        <v>29639714</v>
      </c>
      <c r="Q706" s="65">
        <v>33574708</v>
      </c>
      <c r="R706" s="65">
        <v>31543022</v>
      </c>
      <c r="S706" s="65">
        <v>40848770</v>
      </c>
    </row>
    <row r="707" spans="1:19" ht="14.5" x14ac:dyDescent="0.35">
      <c r="A707" t="str">
        <f t="shared" si="16"/>
        <v>Niederösterreich71</v>
      </c>
      <c r="B707">
        <v>707</v>
      </c>
      <c r="C707" s="64" t="s">
        <v>27</v>
      </c>
      <c r="D707" s="64" t="s">
        <v>111</v>
      </c>
      <c r="E707" s="65">
        <v>44093305</v>
      </c>
      <c r="F707" s="65">
        <v>59872151</v>
      </c>
      <c r="G707" s="65">
        <v>44290585</v>
      </c>
      <c r="H707" s="65">
        <v>38232727</v>
      </c>
      <c r="I707" s="65">
        <v>38903606</v>
      </c>
      <c r="J707" s="65">
        <v>36488275</v>
      </c>
      <c r="K707" s="65">
        <v>34924664</v>
      </c>
      <c r="L707" s="65">
        <v>34872229</v>
      </c>
      <c r="M707" s="65">
        <v>34620226</v>
      </c>
      <c r="N707" s="65">
        <v>28037676</v>
      </c>
      <c r="O707" s="65">
        <v>25284203</v>
      </c>
      <c r="P707" s="65">
        <v>38098575</v>
      </c>
      <c r="Q707" s="65">
        <v>46071339</v>
      </c>
      <c r="R707" s="65">
        <v>45227150</v>
      </c>
      <c r="S707" s="65">
        <v>60817812</v>
      </c>
    </row>
    <row r="708" spans="1:19" ht="14.5" x14ac:dyDescent="0.35">
      <c r="A708" t="str">
        <f t="shared" si="16"/>
        <v>Oberösterreich71</v>
      </c>
      <c r="B708">
        <v>708</v>
      </c>
      <c r="C708" s="64" t="s">
        <v>28</v>
      </c>
      <c r="D708" s="64" t="s">
        <v>111</v>
      </c>
      <c r="E708" s="65">
        <v>43202773</v>
      </c>
      <c r="F708" s="65">
        <v>41304075</v>
      </c>
      <c r="G708" s="65">
        <v>35580359</v>
      </c>
      <c r="H708" s="65">
        <v>39102746</v>
      </c>
      <c r="I708" s="65">
        <v>35121035</v>
      </c>
      <c r="J708" s="65">
        <v>37437809</v>
      </c>
      <c r="K708" s="65">
        <v>35412667</v>
      </c>
      <c r="L708" s="65">
        <v>34161175</v>
      </c>
      <c r="M708" s="65">
        <v>37973974</v>
      </c>
      <c r="N708" s="65">
        <v>30450257</v>
      </c>
      <c r="O708" s="65">
        <v>29025931</v>
      </c>
      <c r="P708" s="65">
        <v>46775060</v>
      </c>
      <c r="Q708" s="65">
        <v>57893660</v>
      </c>
      <c r="R708" s="65">
        <v>51086142</v>
      </c>
      <c r="S708" s="65">
        <v>80678530</v>
      </c>
    </row>
    <row r="709" spans="1:19" ht="14.5" x14ac:dyDescent="0.35">
      <c r="A709" t="str">
        <f t="shared" si="16"/>
        <v>Salzburg71</v>
      </c>
      <c r="B709">
        <v>709</v>
      </c>
      <c r="C709" s="64" t="s">
        <v>29</v>
      </c>
      <c r="D709" s="64" t="s">
        <v>111</v>
      </c>
      <c r="E709" s="65">
        <v>25223570</v>
      </c>
      <c r="F709" s="65">
        <v>23898196</v>
      </c>
      <c r="G709" s="65">
        <v>22084219</v>
      </c>
      <c r="H709" s="65">
        <v>33244188</v>
      </c>
      <c r="I709" s="65">
        <v>22714788</v>
      </c>
      <c r="J709" s="65">
        <v>21660332</v>
      </c>
      <c r="K709" s="65">
        <v>25655006</v>
      </c>
      <c r="L709" s="65">
        <v>25004626</v>
      </c>
      <c r="M709" s="65">
        <v>66001004</v>
      </c>
      <c r="N709" s="65">
        <v>33872525</v>
      </c>
      <c r="O709" s="65">
        <v>28517697</v>
      </c>
      <c r="P709" s="65">
        <v>31129580</v>
      </c>
      <c r="Q709" s="65">
        <v>54739134</v>
      </c>
      <c r="R709" s="65">
        <v>38738732</v>
      </c>
      <c r="S709" s="65">
        <v>87403618</v>
      </c>
    </row>
    <row r="710" spans="1:19" ht="14.5" x14ac:dyDescent="0.35">
      <c r="A710" t="str">
        <f t="shared" si="16"/>
        <v>Steiermark71</v>
      </c>
      <c r="B710">
        <v>710</v>
      </c>
      <c r="C710" s="64" t="s">
        <v>30</v>
      </c>
      <c r="D710" s="64" t="s">
        <v>111</v>
      </c>
      <c r="E710" s="65">
        <v>48022543</v>
      </c>
      <c r="F710" s="65">
        <v>58120641</v>
      </c>
      <c r="G710" s="65">
        <v>31101396</v>
      </c>
      <c r="H710" s="65">
        <v>39450129</v>
      </c>
      <c r="I710" s="65">
        <v>38320941</v>
      </c>
      <c r="J710" s="65">
        <v>36415930</v>
      </c>
      <c r="K710" s="65">
        <v>33124319</v>
      </c>
      <c r="L710" s="65">
        <v>59785339</v>
      </c>
      <c r="M710" s="65">
        <v>59858081</v>
      </c>
      <c r="N710" s="65">
        <v>55274313</v>
      </c>
      <c r="O710" s="65">
        <v>54896636</v>
      </c>
      <c r="P710" s="65">
        <v>84896973</v>
      </c>
      <c r="Q710" s="65">
        <v>109642304</v>
      </c>
      <c r="R710" s="65">
        <v>77639600</v>
      </c>
      <c r="S710" s="65">
        <v>83928399</v>
      </c>
    </row>
    <row r="711" spans="1:19" ht="14.5" x14ac:dyDescent="0.35">
      <c r="A711" t="str">
        <f t="shared" si="16"/>
        <v>Tirol71</v>
      </c>
      <c r="B711">
        <v>711</v>
      </c>
      <c r="C711" s="64" t="s">
        <v>31</v>
      </c>
      <c r="D711" s="64" t="s">
        <v>111</v>
      </c>
      <c r="E711" s="65">
        <v>112405816</v>
      </c>
      <c r="F711" s="65">
        <v>149166368</v>
      </c>
      <c r="G711" s="65">
        <v>170820005</v>
      </c>
      <c r="H711" s="65">
        <v>203946519</v>
      </c>
      <c r="I711" s="65">
        <v>238861818</v>
      </c>
      <c r="J711" s="65">
        <v>305983180</v>
      </c>
      <c r="K711" s="65">
        <v>332485206</v>
      </c>
      <c r="L711" s="65">
        <v>293117417</v>
      </c>
      <c r="M711" s="65">
        <v>292634776</v>
      </c>
      <c r="N711" s="65">
        <v>374868662</v>
      </c>
      <c r="O711" s="65">
        <v>218301170</v>
      </c>
      <c r="P711" s="65">
        <v>256623881</v>
      </c>
      <c r="Q711" s="65">
        <v>359272335</v>
      </c>
      <c r="R711" s="65">
        <v>210284867</v>
      </c>
      <c r="S711" s="65">
        <v>128244122</v>
      </c>
    </row>
    <row r="712" spans="1:19" ht="14.5" x14ac:dyDescent="0.35">
      <c r="A712" t="str">
        <f t="shared" ref="A712:A775" si="17">C712&amp;D712</f>
        <v>Vorarlberg71</v>
      </c>
      <c r="B712">
        <v>712</v>
      </c>
      <c r="C712" s="64" t="s">
        <v>32</v>
      </c>
      <c r="D712" s="64" t="s">
        <v>111</v>
      </c>
      <c r="E712" s="65">
        <v>13460741</v>
      </c>
      <c r="F712" s="65">
        <v>13321807</v>
      </c>
      <c r="G712" s="65">
        <v>12680086</v>
      </c>
      <c r="H712" s="65">
        <v>14791874</v>
      </c>
      <c r="I712" s="65">
        <v>15983656</v>
      </c>
      <c r="J712" s="65">
        <v>17403736</v>
      </c>
      <c r="K712" s="65">
        <v>17525258</v>
      </c>
      <c r="L712" s="65">
        <v>16666945</v>
      </c>
      <c r="M712" s="65">
        <v>16995698</v>
      </c>
      <c r="N712" s="65">
        <v>12710283</v>
      </c>
      <c r="O712" s="65">
        <v>13103943</v>
      </c>
      <c r="P712" s="65">
        <v>21231440</v>
      </c>
      <c r="Q712" s="65">
        <v>25957061</v>
      </c>
      <c r="R712" s="65">
        <v>27170282</v>
      </c>
      <c r="S712" s="65">
        <v>40151983</v>
      </c>
    </row>
    <row r="713" spans="1:19" ht="14.5" x14ac:dyDescent="0.35">
      <c r="A713" t="str">
        <f t="shared" si="17"/>
        <v>Wien71</v>
      </c>
      <c r="B713">
        <v>713</v>
      </c>
      <c r="C713" s="64" t="s">
        <v>33</v>
      </c>
      <c r="D713" s="64" t="s">
        <v>111</v>
      </c>
      <c r="E713" s="65">
        <v>2288974365</v>
      </c>
      <c r="F713" s="65">
        <v>3346968417</v>
      </c>
      <c r="G713" s="65">
        <v>2694407495</v>
      </c>
      <c r="H713" s="65">
        <v>2711148110</v>
      </c>
      <c r="I713" s="65">
        <v>1880946223</v>
      </c>
      <c r="J713" s="65">
        <v>2616324363</v>
      </c>
      <c r="K713" s="65">
        <v>1846588534</v>
      </c>
      <c r="L713" s="65">
        <v>1928906044</v>
      </c>
      <c r="M713" s="65">
        <v>2084051872</v>
      </c>
      <c r="N713" s="65">
        <v>1266530706</v>
      </c>
      <c r="O713" s="65">
        <v>2974404070</v>
      </c>
      <c r="P713" s="65">
        <v>5242819714</v>
      </c>
      <c r="Q713" s="65">
        <v>7109373206</v>
      </c>
      <c r="R713" s="65">
        <v>4137712779</v>
      </c>
      <c r="S713" s="65">
        <v>2308020088</v>
      </c>
    </row>
    <row r="714" spans="1:19" ht="14.5" x14ac:dyDescent="0.35">
      <c r="A714" t="str">
        <f t="shared" si="17"/>
        <v>Österreich71</v>
      </c>
      <c r="B714">
        <v>714</v>
      </c>
      <c r="C714" s="64" t="s">
        <v>34</v>
      </c>
      <c r="D714" s="64" t="s">
        <v>111</v>
      </c>
      <c r="E714" s="65">
        <v>2605974421</v>
      </c>
      <c r="F714" s="65">
        <v>3741290088</v>
      </c>
      <c r="G714" s="65">
        <v>3107721628</v>
      </c>
      <c r="H714" s="65">
        <v>3123117215</v>
      </c>
      <c r="I714" s="65">
        <v>2309780315</v>
      </c>
      <c r="J714" s="65">
        <v>3108468536</v>
      </c>
      <c r="K714" s="65">
        <v>2360356229</v>
      </c>
      <c r="L714" s="65">
        <v>2428225865</v>
      </c>
      <c r="M714" s="65">
        <v>2628813812</v>
      </c>
      <c r="N714" s="65">
        <v>1835098324</v>
      </c>
      <c r="O714" s="65">
        <v>3370345762</v>
      </c>
      <c r="P714" s="65">
        <v>5759857709</v>
      </c>
      <c r="Q714" s="65">
        <v>7806093460</v>
      </c>
      <c r="R714" s="65">
        <v>4630644545</v>
      </c>
      <c r="S714" s="65">
        <v>2926726952</v>
      </c>
    </row>
    <row r="715" spans="1:19" ht="14.5" x14ac:dyDescent="0.35">
      <c r="A715" t="str">
        <f t="shared" si="17"/>
        <v>Burgenland72</v>
      </c>
      <c r="B715">
        <v>715</v>
      </c>
      <c r="C715" s="64" t="s">
        <v>25</v>
      </c>
      <c r="D715" s="64" t="s">
        <v>112</v>
      </c>
      <c r="E715" s="65">
        <v>15964132</v>
      </c>
      <c r="F715" s="65">
        <v>8284767</v>
      </c>
      <c r="G715" s="65">
        <v>13047575</v>
      </c>
      <c r="H715" s="65">
        <v>16761383</v>
      </c>
      <c r="I715" s="65">
        <v>17131430</v>
      </c>
      <c r="J715" s="65">
        <v>16699495</v>
      </c>
      <c r="K715" s="65">
        <v>15440276</v>
      </c>
      <c r="L715" s="65">
        <v>18774082</v>
      </c>
      <c r="M715" s="65">
        <v>18792518</v>
      </c>
      <c r="N715" s="65">
        <v>18237061</v>
      </c>
      <c r="O715" s="65">
        <v>17423264</v>
      </c>
      <c r="P715" s="65">
        <v>32182141</v>
      </c>
      <c r="Q715" s="65">
        <v>34822216</v>
      </c>
      <c r="R715" s="65">
        <v>20647918</v>
      </c>
      <c r="S715" s="65">
        <v>16948648</v>
      </c>
    </row>
    <row r="716" spans="1:19" ht="14.5" x14ac:dyDescent="0.35">
      <c r="A716" t="str">
        <f t="shared" si="17"/>
        <v>Kärnten72</v>
      </c>
      <c r="B716">
        <v>716</v>
      </c>
      <c r="C716" s="64" t="s">
        <v>26</v>
      </c>
      <c r="D716" s="64" t="s">
        <v>112</v>
      </c>
      <c r="E716" s="65">
        <v>114454576</v>
      </c>
      <c r="F716" s="65">
        <v>153627298</v>
      </c>
      <c r="G716" s="65">
        <v>151262487</v>
      </c>
      <c r="H716" s="65">
        <v>100246002</v>
      </c>
      <c r="I716" s="65">
        <v>93831706</v>
      </c>
      <c r="J716" s="65">
        <v>96288177</v>
      </c>
      <c r="K716" s="65">
        <v>92114292</v>
      </c>
      <c r="L716" s="65">
        <v>102906998</v>
      </c>
      <c r="M716" s="65">
        <v>143504834</v>
      </c>
      <c r="N716" s="65">
        <v>144518844</v>
      </c>
      <c r="O716" s="65">
        <v>107652826</v>
      </c>
      <c r="P716" s="65">
        <v>208927570</v>
      </c>
      <c r="Q716" s="65">
        <v>283962889</v>
      </c>
      <c r="R716" s="65">
        <v>176047994</v>
      </c>
      <c r="S716" s="65">
        <v>132758187</v>
      </c>
    </row>
    <row r="717" spans="1:19" ht="14.5" x14ac:dyDescent="0.35">
      <c r="A717" t="str">
        <f t="shared" si="17"/>
        <v>Niederösterreich72</v>
      </c>
      <c r="B717">
        <v>717</v>
      </c>
      <c r="C717" s="64" t="s">
        <v>27</v>
      </c>
      <c r="D717" s="64" t="s">
        <v>112</v>
      </c>
      <c r="E717" s="65">
        <v>517928611</v>
      </c>
      <c r="F717" s="65">
        <v>661351992</v>
      </c>
      <c r="G717" s="65">
        <v>662691454</v>
      </c>
      <c r="H717" s="65">
        <v>578753818</v>
      </c>
      <c r="I717" s="65">
        <v>583774864</v>
      </c>
      <c r="J717" s="65">
        <v>566125427</v>
      </c>
      <c r="K717" s="65">
        <v>550916578</v>
      </c>
      <c r="L717" s="65">
        <v>784591604</v>
      </c>
      <c r="M717" s="65">
        <v>956283045</v>
      </c>
      <c r="N717" s="65">
        <v>833487573</v>
      </c>
      <c r="O717" s="65">
        <v>696374261</v>
      </c>
      <c r="P717" s="65">
        <v>1247802557</v>
      </c>
      <c r="Q717" s="65">
        <v>1468864431</v>
      </c>
      <c r="R717" s="65">
        <v>1011628972</v>
      </c>
      <c r="S717" s="65">
        <v>836290178</v>
      </c>
    </row>
    <row r="718" spans="1:19" ht="14.5" x14ac:dyDescent="0.35">
      <c r="A718" t="str">
        <f t="shared" si="17"/>
        <v>Oberösterreich72</v>
      </c>
      <c r="B718">
        <v>718</v>
      </c>
      <c r="C718" s="64" t="s">
        <v>28</v>
      </c>
      <c r="D718" s="64" t="s">
        <v>112</v>
      </c>
      <c r="E718" s="65">
        <v>850506186</v>
      </c>
      <c r="F718" s="65">
        <v>1038186308</v>
      </c>
      <c r="G718" s="65">
        <v>858731945</v>
      </c>
      <c r="H718" s="65">
        <v>853899181</v>
      </c>
      <c r="I718" s="65">
        <v>1012244495</v>
      </c>
      <c r="J718" s="65">
        <v>1135518312</v>
      </c>
      <c r="K718" s="65">
        <v>1050282268</v>
      </c>
      <c r="L718" s="65">
        <v>1270382539</v>
      </c>
      <c r="M718" s="65">
        <v>1239089848</v>
      </c>
      <c r="N718" s="65">
        <v>985495854</v>
      </c>
      <c r="O718" s="65">
        <v>866104426</v>
      </c>
      <c r="P718" s="65">
        <v>1645190723</v>
      </c>
      <c r="Q718" s="65">
        <v>1978448594</v>
      </c>
      <c r="R718" s="65">
        <v>1330278343</v>
      </c>
      <c r="S718" s="65">
        <v>1155576997</v>
      </c>
    </row>
    <row r="719" spans="1:19" ht="14.5" x14ac:dyDescent="0.35">
      <c r="A719" t="str">
        <f t="shared" si="17"/>
        <v>Salzburg72</v>
      </c>
      <c r="B719">
        <v>719</v>
      </c>
      <c r="C719" s="64" t="s">
        <v>29</v>
      </c>
      <c r="D719" s="64" t="s">
        <v>112</v>
      </c>
      <c r="E719" s="65">
        <v>83850732</v>
      </c>
      <c r="F719" s="65">
        <v>104234251</v>
      </c>
      <c r="G719" s="65">
        <v>97983530</v>
      </c>
      <c r="H719" s="65">
        <v>88639171</v>
      </c>
      <c r="I719" s="65">
        <v>94928331</v>
      </c>
      <c r="J719" s="65">
        <v>86542315</v>
      </c>
      <c r="K719" s="65">
        <v>82060619</v>
      </c>
      <c r="L719" s="65">
        <v>91873684</v>
      </c>
      <c r="M719" s="65">
        <v>108688809</v>
      </c>
      <c r="N719" s="65">
        <v>100915854</v>
      </c>
      <c r="O719" s="65">
        <v>94628153</v>
      </c>
      <c r="P719" s="65">
        <v>137386229</v>
      </c>
      <c r="Q719" s="65">
        <v>203413375</v>
      </c>
      <c r="R719" s="65">
        <v>145586712</v>
      </c>
      <c r="S719" s="65">
        <v>129079558</v>
      </c>
    </row>
    <row r="720" spans="1:19" ht="14.5" x14ac:dyDescent="0.35">
      <c r="A720" t="str">
        <f t="shared" si="17"/>
        <v>Steiermark72</v>
      </c>
      <c r="B720">
        <v>720</v>
      </c>
      <c r="C720" s="64" t="s">
        <v>30</v>
      </c>
      <c r="D720" s="64" t="s">
        <v>112</v>
      </c>
      <c r="E720" s="65">
        <v>728921100</v>
      </c>
      <c r="F720" s="65">
        <v>976994837</v>
      </c>
      <c r="G720" s="65">
        <v>874790915</v>
      </c>
      <c r="H720" s="65">
        <v>764735890</v>
      </c>
      <c r="I720" s="65">
        <v>768814505</v>
      </c>
      <c r="J720" s="65">
        <v>683933877</v>
      </c>
      <c r="K720" s="65">
        <v>782352894</v>
      </c>
      <c r="L720" s="65">
        <v>976759228</v>
      </c>
      <c r="M720" s="65">
        <v>1071432626</v>
      </c>
      <c r="N720" s="65">
        <v>873880110</v>
      </c>
      <c r="O720" s="65">
        <v>712053544</v>
      </c>
      <c r="P720" s="65">
        <v>1041651746</v>
      </c>
      <c r="Q720" s="65">
        <v>1418323662</v>
      </c>
      <c r="R720" s="65">
        <v>1175259521</v>
      </c>
      <c r="S720" s="65">
        <v>952669368</v>
      </c>
    </row>
    <row r="721" spans="1:19" ht="14.5" x14ac:dyDescent="0.35">
      <c r="A721" t="str">
        <f t="shared" si="17"/>
        <v>Tirol72</v>
      </c>
      <c r="B721">
        <v>721</v>
      </c>
      <c r="C721" s="64" t="s">
        <v>31</v>
      </c>
      <c r="D721" s="64" t="s">
        <v>112</v>
      </c>
      <c r="E721" s="65">
        <v>102630567</v>
      </c>
      <c r="F721" s="65">
        <v>120123376</v>
      </c>
      <c r="G721" s="65">
        <v>111106368</v>
      </c>
      <c r="H721" s="65">
        <v>106994003</v>
      </c>
      <c r="I721" s="65">
        <v>119554573</v>
      </c>
      <c r="J721" s="65">
        <v>116817290</v>
      </c>
      <c r="K721" s="65">
        <v>117276016</v>
      </c>
      <c r="L721" s="65">
        <v>142122640</v>
      </c>
      <c r="M721" s="65">
        <v>150745152</v>
      </c>
      <c r="N721" s="65">
        <v>134804583</v>
      </c>
      <c r="O721" s="65">
        <v>120803153</v>
      </c>
      <c r="P721" s="65">
        <v>193398413</v>
      </c>
      <c r="Q721" s="65">
        <v>233526488</v>
      </c>
      <c r="R721" s="65">
        <v>156855932</v>
      </c>
      <c r="S721" s="65">
        <v>151568244</v>
      </c>
    </row>
    <row r="722" spans="1:19" ht="14.5" x14ac:dyDescent="0.35">
      <c r="A722" t="str">
        <f t="shared" si="17"/>
        <v>Vorarlberg72</v>
      </c>
      <c r="B722">
        <v>722</v>
      </c>
      <c r="C722" s="64" t="s">
        <v>32</v>
      </c>
      <c r="D722" s="64" t="s">
        <v>112</v>
      </c>
      <c r="E722" s="65">
        <v>237435915</v>
      </c>
      <c r="F722" s="65">
        <v>312807219</v>
      </c>
      <c r="G722" s="65">
        <v>304291690</v>
      </c>
      <c r="H722" s="65">
        <v>275144610</v>
      </c>
      <c r="I722" s="65">
        <v>271662072</v>
      </c>
      <c r="J722" s="65">
        <v>275954980</v>
      </c>
      <c r="K722" s="65">
        <v>262506169</v>
      </c>
      <c r="L722" s="65">
        <v>326086005</v>
      </c>
      <c r="M722" s="65">
        <v>397288139</v>
      </c>
      <c r="N722" s="65">
        <v>371877230</v>
      </c>
      <c r="O722" s="65">
        <v>301969420</v>
      </c>
      <c r="P722" s="65">
        <v>542312986</v>
      </c>
      <c r="Q722" s="65">
        <v>694503847</v>
      </c>
      <c r="R722" s="65">
        <v>485201144</v>
      </c>
      <c r="S722" s="65">
        <v>434956118</v>
      </c>
    </row>
    <row r="723" spans="1:19" ht="14.5" x14ac:dyDescent="0.35">
      <c r="A723" t="str">
        <f t="shared" si="17"/>
        <v>Wien72</v>
      </c>
      <c r="B723">
        <v>723</v>
      </c>
      <c r="C723" s="64" t="s">
        <v>33</v>
      </c>
      <c r="D723" s="64" t="s">
        <v>112</v>
      </c>
      <c r="E723" s="65">
        <v>345863780</v>
      </c>
      <c r="F723" s="65">
        <v>383482094</v>
      </c>
      <c r="G723" s="65">
        <v>354278539</v>
      </c>
      <c r="H723" s="65">
        <v>338450840</v>
      </c>
      <c r="I723" s="65">
        <v>308823850</v>
      </c>
      <c r="J723" s="65">
        <v>272869923</v>
      </c>
      <c r="K723" s="65">
        <v>264622725</v>
      </c>
      <c r="L723" s="65">
        <v>241939390</v>
      </c>
      <c r="M723" s="65">
        <v>257739171</v>
      </c>
      <c r="N723" s="65">
        <v>222254330</v>
      </c>
      <c r="O723" s="65">
        <v>184624384</v>
      </c>
      <c r="P723" s="65">
        <v>291121502</v>
      </c>
      <c r="Q723" s="65">
        <v>335429165</v>
      </c>
      <c r="R723" s="65">
        <v>247463190</v>
      </c>
      <c r="S723" s="65">
        <v>238875147</v>
      </c>
    </row>
    <row r="724" spans="1:19" ht="14.5" x14ac:dyDescent="0.35">
      <c r="A724" t="str">
        <f t="shared" si="17"/>
        <v>Österreich72</v>
      </c>
      <c r="B724">
        <v>724</v>
      </c>
      <c r="C724" s="64" t="s">
        <v>34</v>
      </c>
      <c r="D724" s="64" t="s">
        <v>112</v>
      </c>
      <c r="E724" s="65">
        <v>2997555599</v>
      </c>
      <c r="F724" s="65">
        <v>3759092142</v>
      </c>
      <c r="G724" s="65">
        <v>3428184503</v>
      </c>
      <c r="H724" s="65">
        <v>3123624898</v>
      </c>
      <c r="I724" s="65">
        <v>3270765826</v>
      </c>
      <c r="J724" s="65">
        <v>3250749796</v>
      </c>
      <c r="K724" s="65">
        <v>3217571837</v>
      </c>
      <c r="L724" s="65">
        <v>3955436170</v>
      </c>
      <c r="M724" s="65">
        <v>4343564142</v>
      </c>
      <c r="N724" s="65">
        <v>3685471439</v>
      </c>
      <c r="O724" s="65">
        <v>3101633431</v>
      </c>
      <c r="P724" s="65">
        <v>5339973867</v>
      </c>
      <c r="Q724" s="65">
        <v>6651294667</v>
      </c>
      <c r="R724" s="65">
        <v>4748969726</v>
      </c>
      <c r="S724" s="65">
        <v>4048722445</v>
      </c>
    </row>
    <row r="725" spans="1:19" ht="14.5" x14ac:dyDescent="0.35">
      <c r="A725" t="str">
        <f t="shared" si="17"/>
        <v>Burgenland73</v>
      </c>
      <c r="B725">
        <v>725</v>
      </c>
      <c r="C725" s="64" t="s">
        <v>25</v>
      </c>
      <c r="D725" s="64" t="s">
        <v>113</v>
      </c>
      <c r="E725" s="65">
        <v>29792964</v>
      </c>
      <c r="F725" s="65">
        <v>30798108</v>
      </c>
      <c r="G725" s="65">
        <v>48646626</v>
      </c>
      <c r="H725" s="65">
        <v>65150598</v>
      </c>
      <c r="I725" s="65">
        <v>70280358</v>
      </c>
      <c r="J725" s="65">
        <v>63672642</v>
      </c>
      <c r="K725" s="65">
        <v>51880460</v>
      </c>
      <c r="L725" s="65">
        <v>52429434</v>
      </c>
      <c r="M725" s="65">
        <v>49231955</v>
      </c>
      <c r="N725" s="65">
        <v>51938483</v>
      </c>
      <c r="O725" s="65">
        <v>50548154</v>
      </c>
      <c r="P725" s="65">
        <v>61345559</v>
      </c>
      <c r="Q725" s="65">
        <v>97597544</v>
      </c>
      <c r="R725" s="65">
        <v>76090548</v>
      </c>
      <c r="S725" s="65">
        <v>69099713</v>
      </c>
    </row>
    <row r="726" spans="1:19" ht="14.5" x14ac:dyDescent="0.35">
      <c r="A726" t="str">
        <f t="shared" si="17"/>
        <v>Kärnten73</v>
      </c>
      <c r="B726">
        <v>726</v>
      </c>
      <c r="C726" s="64" t="s">
        <v>26</v>
      </c>
      <c r="D726" s="64" t="s">
        <v>113</v>
      </c>
      <c r="E726" s="65">
        <v>117691557</v>
      </c>
      <c r="F726" s="65">
        <v>137767896</v>
      </c>
      <c r="G726" s="65">
        <v>147499083</v>
      </c>
      <c r="H726" s="65">
        <v>132838677</v>
      </c>
      <c r="I726" s="65">
        <v>141209199</v>
      </c>
      <c r="J726" s="65">
        <v>153775969</v>
      </c>
      <c r="K726" s="65">
        <v>178942983</v>
      </c>
      <c r="L726" s="65">
        <v>182963215</v>
      </c>
      <c r="M726" s="65">
        <v>212404129</v>
      </c>
      <c r="N726" s="65">
        <v>216974368</v>
      </c>
      <c r="O726" s="65">
        <v>211639291</v>
      </c>
      <c r="P726" s="65">
        <v>254058861</v>
      </c>
      <c r="Q726" s="65">
        <v>320625321</v>
      </c>
      <c r="R726" s="65">
        <v>277650121</v>
      </c>
      <c r="S726" s="65">
        <v>235501427</v>
      </c>
    </row>
    <row r="727" spans="1:19" ht="14.5" x14ac:dyDescent="0.35">
      <c r="A727" t="str">
        <f t="shared" si="17"/>
        <v>Niederösterreich73</v>
      </c>
      <c r="B727">
        <v>727</v>
      </c>
      <c r="C727" s="64" t="s">
        <v>27</v>
      </c>
      <c r="D727" s="64" t="s">
        <v>113</v>
      </c>
      <c r="E727" s="65">
        <v>567112452</v>
      </c>
      <c r="F727" s="65">
        <v>671723127</v>
      </c>
      <c r="G727" s="65">
        <v>671366366</v>
      </c>
      <c r="H727" s="65">
        <v>689022940</v>
      </c>
      <c r="I727" s="65">
        <v>670485852</v>
      </c>
      <c r="J727" s="65">
        <v>718893625</v>
      </c>
      <c r="K727" s="65">
        <v>740581443</v>
      </c>
      <c r="L727" s="65">
        <v>776587315</v>
      </c>
      <c r="M727" s="65">
        <v>856002529</v>
      </c>
      <c r="N727" s="65">
        <v>850546024</v>
      </c>
      <c r="O727" s="65">
        <v>821599234</v>
      </c>
      <c r="P727" s="65">
        <v>1032676025</v>
      </c>
      <c r="Q727" s="65">
        <v>1233454159</v>
      </c>
      <c r="R727" s="65">
        <v>1090141970</v>
      </c>
      <c r="S727" s="65">
        <v>1012795102</v>
      </c>
    </row>
    <row r="728" spans="1:19" ht="14.5" x14ac:dyDescent="0.35">
      <c r="A728" t="str">
        <f t="shared" si="17"/>
        <v>Oberösterreich73</v>
      </c>
      <c r="B728">
        <v>728</v>
      </c>
      <c r="C728" s="64" t="s">
        <v>28</v>
      </c>
      <c r="D728" s="64" t="s">
        <v>113</v>
      </c>
      <c r="E728" s="65">
        <v>715487403</v>
      </c>
      <c r="F728" s="65">
        <v>848327453</v>
      </c>
      <c r="G728" s="65">
        <v>863593912</v>
      </c>
      <c r="H728" s="65">
        <v>881158723</v>
      </c>
      <c r="I728" s="65">
        <v>898246695</v>
      </c>
      <c r="J728" s="65">
        <v>919764894</v>
      </c>
      <c r="K728" s="65">
        <v>1025544817</v>
      </c>
      <c r="L728" s="65">
        <v>1114196239</v>
      </c>
      <c r="M728" s="65">
        <v>1211817702</v>
      </c>
      <c r="N728" s="65">
        <v>1212886353</v>
      </c>
      <c r="O728" s="65">
        <v>1091852729</v>
      </c>
      <c r="P728" s="65">
        <v>1442111261</v>
      </c>
      <c r="Q728" s="65">
        <v>1725048645</v>
      </c>
      <c r="R728" s="65">
        <v>1519541815</v>
      </c>
      <c r="S728" s="65">
        <v>1307125276</v>
      </c>
    </row>
    <row r="729" spans="1:19" ht="14.5" x14ac:dyDescent="0.35">
      <c r="A729" t="str">
        <f t="shared" si="17"/>
        <v>Salzburg73</v>
      </c>
      <c r="B729">
        <v>729</v>
      </c>
      <c r="C729" s="64" t="s">
        <v>29</v>
      </c>
      <c r="D729" s="64" t="s">
        <v>113</v>
      </c>
      <c r="E729" s="65">
        <v>248276513</v>
      </c>
      <c r="F729" s="65">
        <v>280106925</v>
      </c>
      <c r="G729" s="65">
        <v>265677430</v>
      </c>
      <c r="H729" s="65">
        <v>271529527</v>
      </c>
      <c r="I729" s="65">
        <v>272509599</v>
      </c>
      <c r="J729" s="65">
        <v>283391205</v>
      </c>
      <c r="K729" s="65">
        <v>282602461</v>
      </c>
      <c r="L729" s="65">
        <v>299988518</v>
      </c>
      <c r="M729" s="65">
        <v>330877463</v>
      </c>
      <c r="N729" s="65">
        <v>319510949</v>
      </c>
      <c r="O729" s="65">
        <v>276465057</v>
      </c>
      <c r="P729" s="65">
        <v>371031377</v>
      </c>
      <c r="Q729" s="65">
        <v>417185221</v>
      </c>
      <c r="R729" s="65">
        <v>396321324</v>
      </c>
      <c r="S729" s="65">
        <v>365523801</v>
      </c>
    </row>
    <row r="730" spans="1:19" ht="14.5" x14ac:dyDescent="0.35">
      <c r="A730" t="str">
        <f t="shared" si="17"/>
        <v>Steiermark73</v>
      </c>
      <c r="B730">
        <v>730</v>
      </c>
      <c r="C730" s="64" t="s">
        <v>30</v>
      </c>
      <c r="D730" s="64" t="s">
        <v>113</v>
      </c>
      <c r="E730" s="65">
        <v>446010839</v>
      </c>
      <c r="F730" s="65">
        <v>523744112</v>
      </c>
      <c r="G730" s="65">
        <v>507506189</v>
      </c>
      <c r="H730" s="65">
        <v>528990739</v>
      </c>
      <c r="I730" s="65">
        <v>525509778</v>
      </c>
      <c r="J730" s="65">
        <v>531211218</v>
      </c>
      <c r="K730" s="65">
        <v>535815882</v>
      </c>
      <c r="L730" s="65">
        <v>645985562</v>
      </c>
      <c r="M730" s="65">
        <v>731579616</v>
      </c>
      <c r="N730" s="65">
        <v>725744056</v>
      </c>
      <c r="O730" s="65">
        <v>671523234</v>
      </c>
      <c r="P730" s="65">
        <v>861747398</v>
      </c>
      <c r="Q730" s="65">
        <v>971678330</v>
      </c>
      <c r="R730" s="65">
        <v>904576667</v>
      </c>
      <c r="S730" s="65">
        <v>870417422</v>
      </c>
    </row>
    <row r="731" spans="1:19" ht="14.5" x14ac:dyDescent="0.35">
      <c r="A731" t="str">
        <f t="shared" si="17"/>
        <v>Tirol73</v>
      </c>
      <c r="B731">
        <v>731</v>
      </c>
      <c r="C731" s="64" t="s">
        <v>31</v>
      </c>
      <c r="D731" s="64" t="s">
        <v>113</v>
      </c>
      <c r="E731" s="65">
        <v>204590985</v>
      </c>
      <c r="F731" s="65">
        <v>225989432</v>
      </c>
      <c r="G731" s="65">
        <v>221728391</v>
      </c>
      <c r="H731" s="65">
        <v>213156736</v>
      </c>
      <c r="I731" s="65">
        <v>218649036</v>
      </c>
      <c r="J731" s="65">
        <v>226501592</v>
      </c>
      <c r="K731" s="65">
        <v>252219017</v>
      </c>
      <c r="L731" s="65">
        <v>246454527</v>
      </c>
      <c r="M731" s="65">
        <v>260143694</v>
      </c>
      <c r="N731" s="65">
        <v>248546735</v>
      </c>
      <c r="O731" s="65">
        <v>246562455</v>
      </c>
      <c r="P731" s="65">
        <v>315595311</v>
      </c>
      <c r="Q731" s="65">
        <v>448505656</v>
      </c>
      <c r="R731" s="65">
        <v>471641862</v>
      </c>
      <c r="S731" s="65">
        <v>406349141</v>
      </c>
    </row>
    <row r="732" spans="1:19" ht="14.5" x14ac:dyDescent="0.35">
      <c r="A732" t="str">
        <f t="shared" si="17"/>
        <v>Vorarlberg73</v>
      </c>
      <c r="B732">
        <v>732</v>
      </c>
      <c r="C732" s="64" t="s">
        <v>32</v>
      </c>
      <c r="D732" s="64" t="s">
        <v>113</v>
      </c>
      <c r="E732" s="65">
        <v>326620629</v>
      </c>
      <c r="F732" s="65">
        <v>382287171</v>
      </c>
      <c r="G732" s="65">
        <v>384501832</v>
      </c>
      <c r="H732" s="65">
        <v>401025929</v>
      </c>
      <c r="I732" s="65">
        <v>438281403</v>
      </c>
      <c r="J732" s="65">
        <v>439614329</v>
      </c>
      <c r="K732" s="65">
        <v>447862588</v>
      </c>
      <c r="L732" s="65">
        <v>494988214</v>
      </c>
      <c r="M732" s="65">
        <v>515147571</v>
      </c>
      <c r="N732" s="65">
        <v>494981347</v>
      </c>
      <c r="O732" s="65">
        <v>474197642</v>
      </c>
      <c r="P732" s="65">
        <v>598094607</v>
      </c>
      <c r="Q732" s="65">
        <v>687243590</v>
      </c>
      <c r="R732" s="65">
        <v>616254865</v>
      </c>
      <c r="S732" s="65">
        <v>578562019</v>
      </c>
    </row>
    <row r="733" spans="1:19" ht="14.5" x14ac:dyDescent="0.35">
      <c r="A733" t="str">
        <f t="shared" si="17"/>
        <v>Wien73</v>
      </c>
      <c r="B733">
        <v>733</v>
      </c>
      <c r="C733" s="64" t="s">
        <v>33</v>
      </c>
      <c r="D733" s="64" t="s">
        <v>113</v>
      </c>
      <c r="E733" s="65">
        <v>407451778</v>
      </c>
      <c r="F733" s="65">
        <v>473211491</v>
      </c>
      <c r="G733" s="65">
        <v>422503298</v>
      </c>
      <c r="H733" s="65">
        <v>414875890</v>
      </c>
      <c r="I733" s="65">
        <v>399458522</v>
      </c>
      <c r="J733" s="65">
        <v>387128099</v>
      </c>
      <c r="K733" s="65">
        <v>395906222</v>
      </c>
      <c r="L733" s="65">
        <v>420519658</v>
      </c>
      <c r="M733" s="65">
        <v>471837205</v>
      </c>
      <c r="N733" s="65">
        <v>506296957</v>
      </c>
      <c r="O733" s="65">
        <v>431419633</v>
      </c>
      <c r="P733" s="65">
        <v>564561075</v>
      </c>
      <c r="Q733" s="65">
        <v>660822509</v>
      </c>
      <c r="R733" s="65">
        <v>627458389</v>
      </c>
      <c r="S733" s="65">
        <v>606853519</v>
      </c>
    </row>
    <row r="734" spans="1:19" ht="14.5" x14ac:dyDescent="0.35">
      <c r="A734" t="str">
        <f t="shared" si="17"/>
        <v>Österreich73</v>
      </c>
      <c r="B734">
        <v>734</v>
      </c>
      <c r="C734" s="64" t="s">
        <v>34</v>
      </c>
      <c r="D734" s="64" t="s">
        <v>113</v>
      </c>
      <c r="E734" s="65">
        <v>3063035120</v>
      </c>
      <c r="F734" s="65">
        <v>3573955715</v>
      </c>
      <c r="G734" s="65">
        <v>3533023127</v>
      </c>
      <c r="H734" s="65">
        <v>3597749759</v>
      </c>
      <c r="I734" s="65">
        <v>3634630442</v>
      </c>
      <c r="J734" s="65">
        <v>3723953573</v>
      </c>
      <c r="K734" s="65">
        <v>3911355873</v>
      </c>
      <c r="L734" s="65">
        <v>4234112682</v>
      </c>
      <c r="M734" s="65">
        <v>4639041864</v>
      </c>
      <c r="N734" s="65">
        <v>4627425272</v>
      </c>
      <c r="O734" s="65">
        <v>4275807429</v>
      </c>
      <c r="P734" s="65">
        <v>5501221474</v>
      </c>
      <c r="Q734" s="65">
        <v>6562160975</v>
      </c>
      <c r="R734" s="65">
        <v>5979677561</v>
      </c>
      <c r="S734" s="65">
        <v>5452227420</v>
      </c>
    </row>
    <row r="735" spans="1:19" ht="14.5" x14ac:dyDescent="0.35">
      <c r="A735" t="str">
        <f t="shared" si="17"/>
        <v>Burgenland74</v>
      </c>
      <c r="B735">
        <v>735</v>
      </c>
      <c r="C735" s="64" t="s">
        <v>25</v>
      </c>
      <c r="D735" s="64" t="s">
        <v>114</v>
      </c>
      <c r="E735" s="65">
        <v>13060814</v>
      </c>
      <c r="F735" s="65">
        <v>17964149</v>
      </c>
      <c r="G735" s="65">
        <v>18169860</v>
      </c>
      <c r="H735" s="65">
        <v>19535620</v>
      </c>
      <c r="I735" s="65">
        <v>23757402</v>
      </c>
      <c r="J735" s="65">
        <v>25709011</v>
      </c>
      <c r="K735" s="65">
        <v>23399692</v>
      </c>
      <c r="L735" s="65">
        <v>28347875</v>
      </c>
      <c r="M735" s="65">
        <v>31174486</v>
      </c>
      <c r="N735" s="65">
        <v>29406869</v>
      </c>
      <c r="O735" s="65">
        <v>26053471</v>
      </c>
      <c r="P735" s="65">
        <v>27769693</v>
      </c>
      <c r="Q735" s="65">
        <v>26929502</v>
      </c>
      <c r="R735" s="65">
        <v>14352812</v>
      </c>
      <c r="S735" s="65">
        <v>10596551</v>
      </c>
    </row>
    <row r="736" spans="1:19" ht="14.5" x14ac:dyDescent="0.35">
      <c r="A736" t="str">
        <f t="shared" si="17"/>
        <v>Kärnten74</v>
      </c>
      <c r="B736">
        <v>736</v>
      </c>
      <c r="C736" s="64" t="s">
        <v>26</v>
      </c>
      <c r="D736" s="64" t="s">
        <v>114</v>
      </c>
      <c r="E736" s="65">
        <v>30865941</v>
      </c>
      <c r="F736" s="65">
        <v>29982377</v>
      </c>
      <c r="G736" s="65">
        <v>33537915</v>
      </c>
      <c r="H736" s="65">
        <v>34586451</v>
      </c>
      <c r="I736" s="65">
        <v>27879776</v>
      </c>
      <c r="J736" s="65">
        <v>24826425</v>
      </c>
      <c r="K736" s="65">
        <v>24128748</v>
      </c>
      <c r="L736" s="65">
        <v>26185284</v>
      </c>
      <c r="M736" s="65">
        <v>23383257</v>
      </c>
      <c r="N736" s="65">
        <v>20518373</v>
      </c>
      <c r="O736" s="65">
        <v>19863683</v>
      </c>
      <c r="P736" s="65">
        <v>34631085</v>
      </c>
      <c r="Q736" s="65">
        <v>32833344</v>
      </c>
      <c r="R736" s="65">
        <v>22932959</v>
      </c>
      <c r="S736" s="65">
        <v>18374772</v>
      </c>
    </row>
    <row r="737" spans="1:19" ht="14.5" x14ac:dyDescent="0.35">
      <c r="A737" t="str">
        <f t="shared" si="17"/>
        <v>Niederösterreich74</v>
      </c>
      <c r="B737">
        <v>737</v>
      </c>
      <c r="C737" s="64" t="s">
        <v>27</v>
      </c>
      <c r="D737" s="64" t="s">
        <v>114</v>
      </c>
      <c r="E737" s="65">
        <v>355457577</v>
      </c>
      <c r="F737" s="65">
        <v>507772791</v>
      </c>
      <c r="G737" s="65">
        <v>483067938</v>
      </c>
      <c r="H737" s="65">
        <v>424383151</v>
      </c>
      <c r="I737" s="65">
        <v>383677360</v>
      </c>
      <c r="J737" s="65">
        <v>356536166</v>
      </c>
      <c r="K737" s="65">
        <v>320085862</v>
      </c>
      <c r="L737" s="65">
        <v>404955468</v>
      </c>
      <c r="M737" s="65">
        <v>392947322</v>
      </c>
      <c r="N737" s="65">
        <v>412641687</v>
      </c>
      <c r="O737" s="65">
        <v>432756251</v>
      </c>
      <c r="P737" s="65">
        <v>719929004</v>
      </c>
      <c r="Q737" s="65">
        <v>718580666</v>
      </c>
      <c r="R737" s="65">
        <v>713250427</v>
      </c>
      <c r="S737" s="65">
        <v>683328873</v>
      </c>
    </row>
    <row r="738" spans="1:19" ht="14.5" x14ac:dyDescent="0.35">
      <c r="A738" t="str">
        <f t="shared" si="17"/>
        <v>Oberösterreich74</v>
      </c>
      <c r="B738">
        <v>738</v>
      </c>
      <c r="C738" s="64" t="s">
        <v>28</v>
      </c>
      <c r="D738" s="64" t="s">
        <v>114</v>
      </c>
      <c r="E738" s="65">
        <v>98672285</v>
      </c>
      <c r="F738" s="65">
        <v>113389662</v>
      </c>
      <c r="G738" s="65">
        <v>104536941</v>
      </c>
      <c r="H738" s="65">
        <v>107772564</v>
      </c>
      <c r="I738" s="65">
        <v>110359178</v>
      </c>
      <c r="J738" s="65">
        <v>116015242</v>
      </c>
      <c r="K738" s="65">
        <v>109104058</v>
      </c>
      <c r="L738" s="65">
        <v>119666484</v>
      </c>
      <c r="M738" s="65">
        <v>130349767</v>
      </c>
      <c r="N738" s="65">
        <v>145230133</v>
      </c>
      <c r="O738" s="65">
        <v>148362637</v>
      </c>
      <c r="P738" s="65">
        <v>193133667</v>
      </c>
      <c r="Q738" s="65">
        <v>237188860</v>
      </c>
      <c r="R738" s="65">
        <v>215228578</v>
      </c>
      <c r="S738" s="65">
        <v>220193805</v>
      </c>
    </row>
    <row r="739" spans="1:19" ht="14.5" x14ac:dyDescent="0.35">
      <c r="A739" t="str">
        <f t="shared" si="17"/>
        <v>Salzburg74</v>
      </c>
      <c r="B739">
        <v>739</v>
      </c>
      <c r="C739" s="64" t="s">
        <v>29</v>
      </c>
      <c r="D739" s="64" t="s">
        <v>114</v>
      </c>
      <c r="E739" s="65">
        <v>23788740</v>
      </c>
      <c r="F739" s="65">
        <v>28816457</v>
      </c>
      <c r="G739" s="65">
        <v>26694534</v>
      </c>
      <c r="H739" s="65">
        <v>23643446</v>
      </c>
      <c r="I739" s="65">
        <v>24113156</v>
      </c>
      <c r="J739" s="65">
        <v>24925390</v>
      </c>
      <c r="K739" s="65">
        <v>23533214</v>
      </c>
      <c r="L739" s="65">
        <v>24682701</v>
      </c>
      <c r="M739" s="65">
        <v>22628627</v>
      </c>
      <c r="N739" s="65">
        <v>25925024</v>
      </c>
      <c r="O739" s="65">
        <v>28030110</v>
      </c>
      <c r="P739" s="65">
        <v>30559026</v>
      </c>
      <c r="Q739" s="65">
        <v>32746103</v>
      </c>
      <c r="R739" s="65">
        <v>30380247</v>
      </c>
      <c r="S739" s="65">
        <v>32635948</v>
      </c>
    </row>
    <row r="740" spans="1:19" ht="14.5" x14ac:dyDescent="0.35">
      <c r="A740" t="str">
        <f t="shared" si="17"/>
        <v>Steiermark74</v>
      </c>
      <c r="B740">
        <v>740</v>
      </c>
      <c r="C740" s="64" t="s">
        <v>30</v>
      </c>
      <c r="D740" s="64" t="s">
        <v>114</v>
      </c>
      <c r="E740" s="65">
        <v>79959268</v>
      </c>
      <c r="F740" s="65">
        <v>81637946</v>
      </c>
      <c r="G740" s="65">
        <v>73755669</v>
      </c>
      <c r="H740" s="65">
        <v>65485440</v>
      </c>
      <c r="I740" s="65">
        <v>64191101</v>
      </c>
      <c r="J740" s="65">
        <v>66688031</v>
      </c>
      <c r="K740" s="65">
        <v>58223862</v>
      </c>
      <c r="L740" s="65">
        <v>76762926</v>
      </c>
      <c r="M740" s="65">
        <v>89182057</v>
      </c>
      <c r="N740" s="65">
        <v>104975853</v>
      </c>
      <c r="O740" s="65">
        <v>115280177</v>
      </c>
      <c r="P740" s="65">
        <v>150849630</v>
      </c>
      <c r="Q740" s="65">
        <v>147694367</v>
      </c>
      <c r="R740" s="65">
        <v>147155097</v>
      </c>
      <c r="S740" s="65">
        <v>143697078</v>
      </c>
    </row>
    <row r="741" spans="1:19" ht="14.5" x14ac:dyDescent="0.35">
      <c r="A741" t="str">
        <f t="shared" si="17"/>
        <v>Tirol74</v>
      </c>
      <c r="B741">
        <v>741</v>
      </c>
      <c r="C741" s="64" t="s">
        <v>31</v>
      </c>
      <c r="D741" s="64" t="s">
        <v>114</v>
      </c>
      <c r="E741" s="65">
        <v>746231579</v>
      </c>
      <c r="F741" s="65">
        <v>839757094</v>
      </c>
      <c r="G741" s="65">
        <v>747412183</v>
      </c>
      <c r="H741" s="65">
        <v>449926489</v>
      </c>
      <c r="I741" s="65">
        <v>453486553</v>
      </c>
      <c r="J741" s="65">
        <v>502272437</v>
      </c>
      <c r="K741" s="65">
        <v>504190858</v>
      </c>
      <c r="L741" s="65">
        <v>534059407</v>
      </c>
      <c r="M741" s="65">
        <v>521920627</v>
      </c>
      <c r="N741" s="65">
        <v>665198288</v>
      </c>
      <c r="O741" s="65">
        <v>634215296</v>
      </c>
      <c r="P741" s="65">
        <v>999626286</v>
      </c>
      <c r="Q741" s="65">
        <v>999613046</v>
      </c>
      <c r="R741" s="65">
        <v>735502864</v>
      </c>
      <c r="S741" s="65">
        <v>1025835465</v>
      </c>
    </row>
    <row r="742" spans="1:19" ht="14.5" x14ac:dyDescent="0.35">
      <c r="A742" t="str">
        <f t="shared" si="17"/>
        <v>Vorarlberg74</v>
      </c>
      <c r="B742">
        <v>742</v>
      </c>
      <c r="C742" s="64" t="s">
        <v>32</v>
      </c>
      <c r="D742" s="64" t="s">
        <v>114</v>
      </c>
      <c r="E742" s="65">
        <v>82291794</v>
      </c>
      <c r="F742" s="65">
        <v>112131817</v>
      </c>
      <c r="G742" s="65">
        <v>97691248</v>
      </c>
      <c r="H742" s="65">
        <v>72387748</v>
      </c>
      <c r="I742" s="65">
        <v>92459322</v>
      </c>
      <c r="J742" s="65">
        <v>95915777</v>
      </c>
      <c r="K742" s="65">
        <v>77218982</v>
      </c>
      <c r="L742" s="65">
        <v>106612688</v>
      </c>
      <c r="M742" s="65">
        <v>127442487</v>
      </c>
      <c r="N742" s="65">
        <v>117836987</v>
      </c>
      <c r="O742" s="65">
        <v>123691188</v>
      </c>
      <c r="P742" s="65">
        <v>195250562</v>
      </c>
      <c r="Q742" s="65">
        <v>201633348</v>
      </c>
      <c r="R742" s="65">
        <v>184703346</v>
      </c>
      <c r="S742" s="65">
        <v>200105986</v>
      </c>
    </row>
    <row r="743" spans="1:19" ht="14.5" x14ac:dyDescent="0.35">
      <c r="A743" t="str">
        <f t="shared" si="17"/>
        <v>Wien74</v>
      </c>
      <c r="B743">
        <v>743</v>
      </c>
      <c r="C743" s="64" t="s">
        <v>33</v>
      </c>
      <c r="D743" s="64" t="s">
        <v>114</v>
      </c>
      <c r="E743" s="65">
        <v>221547604</v>
      </c>
      <c r="F743" s="65">
        <v>162548829</v>
      </c>
      <c r="G743" s="65">
        <v>150792995</v>
      </c>
      <c r="H743" s="65">
        <v>129556789</v>
      </c>
      <c r="I743" s="65">
        <v>141521611</v>
      </c>
      <c r="J743" s="65">
        <v>158011788</v>
      </c>
      <c r="K743" s="65">
        <v>189831192</v>
      </c>
      <c r="L743" s="65">
        <v>168380072</v>
      </c>
      <c r="M743" s="65">
        <v>158948935</v>
      </c>
      <c r="N743" s="65">
        <v>173700484</v>
      </c>
      <c r="O743" s="65">
        <v>176800689</v>
      </c>
      <c r="P743" s="65">
        <v>219838238</v>
      </c>
      <c r="Q743" s="65">
        <v>225253004</v>
      </c>
      <c r="R743" s="65">
        <v>236811938</v>
      </c>
      <c r="S743" s="65">
        <v>230077347</v>
      </c>
    </row>
    <row r="744" spans="1:19" ht="14.5" x14ac:dyDescent="0.35">
      <c r="A744" t="str">
        <f t="shared" si="17"/>
        <v>Österreich74</v>
      </c>
      <c r="B744">
        <v>744</v>
      </c>
      <c r="C744" s="64" t="s">
        <v>34</v>
      </c>
      <c r="D744" s="64" t="s">
        <v>114</v>
      </c>
      <c r="E744" s="65">
        <v>1651875602</v>
      </c>
      <c r="F744" s="65">
        <v>1894001122</v>
      </c>
      <c r="G744" s="65">
        <v>1735659283</v>
      </c>
      <c r="H744" s="65">
        <v>1327277698</v>
      </c>
      <c r="I744" s="65">
        <v>1321445459</v>
      </c>
      <c r="J744" s="65">
        <v>1370900267</v>
      </c>
      <c r="K744" s="65">
        <v>1329716468</v>
      </c>
      <c r="L744" s="65">
        <v>1489652905</v>
      </c>
      <c r="M744" s="65">
        <v>1497977565</v>
      </c>
      <c r="N744" s="65">
        <v>1695433698</v>
      </c>
      <c r="O744" s="65">
        <v>1705053502</v>
      </c>
      <c r="P744" s="65">
        <v>2571587191</v>
      </c>
      <c r="Q744" s="65">
        <v>2622472240</v>
      </c>
      <c r="R744" s="65">
        <v>2300318268</v>
      </c>
      <c r="S744" s="65">
        <v>2564845825</v>
      </c>
    </row>
    <row r="745" spans="1:19" ht="14.5" x14ac:dyDescent="0.35">
      <c r="A745" t="str">
        <f t="shared" si="17"/>
        <v>Burgenland75</v>
      </c>
      <c r="B745">
        <v>745</v>
      </c>
      <c r="C745" s="64" t="s">
        <v>25</v>
      </c>
      <c r="D745" s="64" t="s">
        <v>115</v>
      </c>
      <c r="E745" s="65">
        <v>58142</v>
      </c>
      <c r="F745" s="65">
        <v>95891</v>
      </c>
      <c r="G745" s="65">
        <v>95829</v>
      </c>
      <c r="H745" s="65">
        <v>143442</v>
      </c>
      <c r="I745" s="65">
        <v>206666</v>
      </c>
      <c r="J745" s="65">
        <v>338971</v>
      </c>
      <c r="K745" s="65">
        <v>421673</v>
      </c>
      <c r="L745" s="65">
        <v>203220</v>
      </c>
      <c r="M745" s="65">
        <v>138623</v>
      </c>
      <c r="N745" s="65">
        <v>169389</v>
      </c>
      <c r="O745" s="65">
        <v>266495</v>
      </c>
      <c r="P745" s="65">
        <v>174061</v>
      </c>
      <c r="Q745" s="65">
        <v>371074</v>
      </c>
      <c r="R745" s="65">
        <v>266197</v>
      </c>
      <c r="S745" s="65">
        <v>284414</v>
      </c>
    </row>
    <row r="746" spans="1:19" ht="14.5" x14ac:dyDescent="0.35">
      <c r="A746" t="str">
        <f t="shared" si="17"/>
        <v>Kärnten75</v>
      </c>
      <c r="B746">
        <v>746</v>
      </c>
      <c r="C746" s="64" t="s">
        <v>26</v>
      </c>
      <c r="D746" s="64" t="s">
        <v>115</v>
      </c>
      <c r="E746" s="65">
        <v>5103858</v>
      </c>
      <c r="F746" s="65">
        <v>6086827</v>
      </c>
      <c r="G746" s="65">
        <v>5407073</v>
      </c>
      <c r="H746" s="65">
        <v>3168842</v>
      </c>
      <c r="I746" s="65">
        <v>985013</v>
      </c>
      <c r="J746" s="65">
        <v>5246587</v>
      </c>
      <c r="K746" s="65">
        <v>1669798</v>
      </c>
      <c r="L746" s="65">
        <v>1185810</v>
      </c>
      <c r="M746" s="65">
        <v>1208518</v>
      </c>
      <c r="N746" s="65">
        <v>4843025</v>
      </c>
      <c r="O746" s="65">
        <v>7410684</v>
      </c>
      <c r="P746" s="65">
        <v>21763723</v>
      </c>
      <c r="Q746" s="65">
        <v>8686905</v>
      </c>
      <c r="R746" s="65">
        <v>8226676</v>
      </c>
      <c r="S746" s="65">
        <v>4467800</v>
      </c>
    </row>
    <row r="747" spans="1:19" ht="14.5" x14ac:dyDescent="0.35">
      <c r="A747" t="str">
        <f t="shared" si="17"/>
        <v>Niederösterreich75</v>
      </c>
      <c r="B747">
        <v>747</v>
      </c>
      <c r="C747" s="64" t="s">
        <v>27</v>
      </c>
      <c r="D747" s="64" t="s">
        <v>115</v>
      </c>
      <c r="E747" s="65">
        <v>11704628</v>
      </c>
      <c r="F747" s="65">
        <v>9678567</v>
      </c>
      <c r="G747" s="65">
        <v>14879315</v>
      </c>
      <c r="H747" s="65">
        <v>12305099</v>
      </c>
      <c r="I747" s="65">
        <v>9231728</v>
      </c>
      <c r="J747" s="65">
        <v>12339337</v>
      </c>
      <c r="K747" s="65">
        <v>9420836</v>
      </c>
      <c r="L747" s="65">
        <v>11594930</v>
      </c>
      <c r="M747" s="65">
        <v>14091653</v>
      </c>
      <c r="N747" s="65">
        <v>17636173</v>
      </c>
      <c r="O747" s="65">
        <v>15332912</v>
      </c>
      <c r="P747" s="65">
        <v>16854747</v>
      </c>
      <c r="Q747" s="65">
        <v>24614100</v>
      </c>
      <c r="R747" s="65">
        <v>20670005</v>
      </c>
      <c r="S747" s="65">
        <v>24428371</v>
      </c>
    </row>
    <row r="748" spans="1:19" ht="14.5" x14ac:dyDescent="0.35">
      <c r="A748" t="str">
        <f t="shared" si="17"/>
        <v>Oberösterreich75</v>
      </c>
      <c r="B748">
        <v>748</v>
      </c>
      <c r="C748" s="64" t="s">
        <v>28</v>
      </c>
      <c r="D748" s="64" t="s">
        <v>115</v>
      </c>
      <c r="E748" s="65">
        <v>47533296</v>
      </c>
      <c r="F748" s="65">
        <v>77617754</v>
      </c>
      <c r="G748" s="65">
        <v>72588967</v>
      </c>
      <c r="H748" s="65">
        <v>50431653</v>
      </c>
      <c r="I748" s="65">
        <v>81064373</v>
      </c>
      <c r="J748" s="65">
        <v>197313033</v>
      </c>
      <c r="K748" s="65">
        <v>95536709</v>
      </c>
      <c r="L748" s="65">
        <v>87374374</v>
      </c>
      <c r="M748" s="65">
        <v>149103000</v>
      </c>
      <c r="N748" s="65">
        <v>78284263</v>
      </c>
      <c r="O748" s="65">
        <v>65761361</v>
      </c>
      <c r="P748" s="65">
        <v>85249278</v>
      </c>
      <c r="Q748" s="65">
        <v>96258477</v>
      </c>
      <c r="R748" s="65">
        <v>71558759</v>
      </c>
      <c r="S748" s="65">
        <v>155803252</v>
      </c>
    </row>
    <row r="749" spans="1:19" ht="14.5" x14ac:dyDescent="0.35">
      <c r="A749" t="str">
        <f t="shared" si="17"/>
        <v>Salzburg75</v>
      </c>
      <c r="B749">
        <v>749</v>
      </c>
      <c r="C749" s="64" t="s">
        <v>29</v>
      </c>
      <c r="D749" s="64" t="s">
        <v>115</v>
      </c>
      <c r="E749" s="65">
        <v>11592209</v>
      </c>
      <c r="F749" s="65">
        <v>5113773</v>
      </c>
      <c r="G749" s="65">
        <v>3923073</v>
      </c>
      <c r="H749" s="65">
        <v>3444266</v>
      </c>
      <c r="I749" s="65">
        <v>3821472</v>
      </c>
      <c r="J749" s="65">
        <v>3354809</v>
      </c>
      <c r="K749" s="65">
        <v>3277038</v>
      </c>
      <c r="L749" s="65">
        <v>3521733</v>
      </c>
      <c r="M749" s="65">
        <v>4185602</v>
      </c>
      <c r="N749" s="65">
        <v>3622969</v>
      </c>
      <c r="O749" s="65">
        <v>4066980</v>
      </c>
      <c r="P749" s="65">
        <v>5378403</v>
      </c>
      <c r="Q749" s="65">
        <v>9381515</v>
      </c>
      <c r="R749" s="65">
        <v>7019263</v>
      </c>
      <c r="S749" s="65">
        <v>5022947</v>
      </c>
    </row>
    <row r="750" spans="1:19" ht="14.5" x14ac:dyDescent="0.35">
      <c r="A750" t="str">
        <f t="shared" si="17"/>
        <v>Steiermark75</v>
      </c>
      <c r="B750">
        <v>750</v>
      </c>
      <c r="C750" s="64" t="s">
        <v>30</v>
      </c>
      <c r="D750" s="64" t="s">
        <v>115</v>
      </c>
      <c r="E750" s="65">
        <v>98650488</v>
      </c>
      <c r="F750" s="65">
        <v>157021019</v>
      </c>
      <c r="G750" s="65">
        <v>145239959</v>
      </c>
      <c r="H750" s="65">
        <v>117626853</v>
      </c>
      <c r="I750" s="65">
        <v>127927462</v>
      </c>
      <c r="J750" s="65">
        <v>120729752</v>
      </c>
      <c r="K750" s="65">
        <v>110778191</v>
      </c>
      <c r="L750" s="65">
        <v>318159643</v>
      </c>
      <c r="M750" s="65">
        <v>343987771</v>
      </c>
      <c r="N750" s="65">
        <v>309658806</v>
      </c>
      <c r="O750" s="65">
        <v>277167262</v>
      </c>
      <c r="P750" s="65">
        <v>233468495</v>
      </c>
      <c r="Q750" s="65">
        <v>400224612</v>
      </c>
      <c r="R750" s="65">
        <v>478839922</v>
      </c>
      <c r="S750" s="65">
        <v>414323226</v>
      </c>
    </row>
    <row r="751" spans="1:19" ht="14.5" x14ac:dyDescent="0.35">
      <c r="A751" t="str">
        <f t="shared" si="17"/>
        <v>Tirol75</v>
      </c>
      <c r="B751">
        <v>751</v>
      </c>
      <c r="C751" s="64" t="s">
        <v>31</v>
      </c>
      <c r="D751" s="64" t="s">
        <v>115</v>
      </c>
      <c r="E751" s="65">
        <v>2841961</v>
      </c>
      <c r="F751" s="65">
        <v>2810092</v>
      </c>
      <c r="G751" s="65">
        <v>2540891</v>
      </c>
      <c r="H751" s="65">
        <v>2924461</v>
      </c>
      <c r="I751" s="65">
        <v>3352155</v>
      </c>
      <c r="J751" s="65">
        <v>3435502</v>
      </c>
      <c r="K751" s="65">
        <v>3790554</v>
      </c>
      <c r="L751" s="65">
        <v>3853993</v>
      </c>
      <c r="M751" s="65">
        <v>4269372</v>
      </c>
      <c r="N751" s="65">
        <v>3738950</v>
      </c>
      <c r="O751" s="65">
        <v>3355269</v>
      </c>
      <c r="P751" s="65">
        <v>3266775</v>
      </c>
      <c r="Q751" s="65">
        <v>3617563</v>
      </c>
      <c r="R751" s="65">
        <v>3092497</v>
      </c>
      <c r="S751" s="65">
        <v>2391102</v>
      </c>
    </row>
    <row r="752" spans="1:19" ht="14.5" x14ac:dyDescent="0.35">
      <c r="A752" t="str">
        <f t="shared" si="17"/>
        <v>Vorarlberg75</v>
      </c>
      <c r="B752">
        <v>752</v>
      </c>
      <c r="C752" s="64" t="s">
        <v>32</v>
      </c>
      <c r="D752" s="64" t="s">
        <v>115</v>
      </c>
      <c r="E752" s="65">
        <v>1925728</v>
      </c>
      <c r="F752" s="65">
        <v>3482257</v>
      </c>
      <c r="G752" s="65">
        <v>3464692</v>
      </c>
      <c r="H752" s="65">
        <v>5553612</v>
      </c>
      <c r="I752" s="65">
        <v>10025310</v>
      </c>
      <c r="J752" s="65">
        <v>8253475</v>
      </c>
      <c r="K752" s="65">
        <v>8117511</v>
      </c>
      <c r="L752" s="65">
        <v>10944163</v>
      </c>
      <c r="M752" s="65">
        <v>11663665</v>
      </c>
      <c r="N752" s="65">
        <v>12937643</v>
      </c>
      <c r="O752" s="65">
        <v>13267733</v>
      </c>
      <c r="P752" s="65">
        <v>18896865</v>
      </c>
      <c r="Q752" s="65">
        <v>36078208</v>
      </c>
      <c r="R752" s="65">
        <v>9363654</v>
      </c>
      <c r="S752" s="65">
        <v>11631384</v>
      </c>
    </row>
    <row r="753" spans="1:19" ht="14.5" x14ac:dyDescent="0.35">
      <c r="A753" t="str">
        <f t="shared" si="17"/>
        <v>Wien75</v>
      </c>
      <c r="B753">
        <v>753</v>
      </c>
      <c r="C753" s="64" t="s">
        <v>33</v>
      </c>
      <c r="D753" s="64" t="s">
        <v>115</v>
      </c>
      <c r="E753" s="65">
        <v>2333508</v>
      </c>
      <c r="F753" s="65">
        <v>4328357</v>
      </c>
      <c r="G753" s="65">
        <v>1332972</v>
      </c>
      <c r="H753" s="65">
        <v>811083</v>
      </c>
      <c r="I753" s="65">
        <v>2209505</v>
      </c>
      <c r="J753" s="65">
        <v>1085936</v>
      </c>
      <c r="K753" s="65">
        <v>1567492</v>
      </c>
      <c r="L753" s="65">
        <v>6440101</v>
      </c>
      <c r="M753" s="65">
        <v>25750975</v>
      </c>
      <c r="N753" s="65">
        <v>12628336</v>
      </c>
      <c r="O753" s="65">
        <v>31813186</v>
      </c>
      <c r="P753" s="65">
        <v>1987515</v>
      </c>
      <c r="Q753" s="65">
        <v>3208219</v>
      </c>
      <c r="R753" s="65">
        <v>3250654</v>
      </c>
      <c r="S753" s="65">
        <v>3004583</v>
      </c>
    </row>
    <row r="754" spans="1:19" ht="14.5" x14ac:dyDescent="0.35">
      <c r="A754" t="str">
        <f t="shared" si="17"/>
        <v>Österreich75</v>
      </c>
      <c r="B754">
        <v>754</v>
      </c>
      <c r="C754" s="64" t="s">
        <v>34</v>
      </c>
      <c r="D754" s="64" t="s">
        <v>115</v>
      </c>
      <c r="E754" s="65">
        <v>181743818</v>
      </c>
      <c r="F754" s="65">
        <v>266234537</v>
      </c>
      <c r="G754" s="65">
        <v>249472771</v>
      </c>
      <c r="H754" s="65">
        <v>196409311</v>
      </c>
      <c r="I754" s="65">
        <v>238823684</v>
      </c>
      <c r="J754" s="65">
        <v>352097402</v>
      </c>
      <c r="K754" s="65">
        <v>234579802</v>
      </c>
      <c r="L754" s="65">
        <v>443277967</v>
      </c>
      <c r="M754" s="65">
        <v>554399179</v>
      </c>
      <c r="N754" s="65">
        <v>443519554</v>
      </c>
      <c r="O754" s="65">
        <v>418441882</v>
      </c>
      <c r="P754" s="65">
        <v>387039862</v>
      </c>
      <c r="Q754" s="65">
        <v>582440673</v>
      </c>
      <c r="R754" s="65">
        <v>602287627</v>
      </c>
      <c r="S754" s="65">
        <v>621357079</v>
      </c>
    </row>
    <row r="755" spans="1:19" ht="14.5" x14ac:dyDescent="0.35">
      <c r="A755" t="str">
        <f t="shared" si="17"/>
        <v>Burgenland76</v>
      </c>
      <c r="B755">
        <v>755</v>
      </c>
      <c r="C755" s="64" t="s">
        <v>25</v>
      </c>
      <c r="D755" s="64" t="s">
        <v>116</v>
      </c>
      <c r="E755" s="65">
        <v>11805158</v>
      </c>
      <c r="F755" s="65">
        <v>15217391</v>
      </c>
      <c r="G755" s="65">
        <v>24221300</v>
      </c>
      <c r="H755" s="65">
        <v>31107334</v>
      </c>
      <c r="I755" s="65">
        <v>25747265</v>
      </c>
      <c r="J755" s="65">
        <v>23924736</v>
      </c>
      <c r="K755" s="65">
        <v>23666046</v>
      </c>
      <c r="L755" s="65">
        <v>22851476</v>
      </c>
      <c r="M755" s="65">
        <v>24246480</v>
      </c>
      <c r="N755" s="65">
        <v>24672470</v>
      </c>
      <c r="O755" s="65">
        <v>28059910</v>
      </c>
      <c r="P755" s="65">
        <v>42204843</v>
      </c>
      <c r="Q755" s="65">
        <v>57138977</v>
      </c>
      <c r="R755" s="65">
        <v>41620258</v>
      </c>
      <c r="S755" s="65">
        <v>32703590</v>
      </c>
    </row>
    <row r="756" spans="1:19" ht="14.5" x14ac:dyDescent="0.35">
      <c r="A756" t="str">
        <f t="shared" si="17"/>
        <v>Kärnten76</v>
      </c>
      <c r="B756">
        <v>756</v>
      </c>
      <c r="C756" s="64" t="s">
        <v>26</v>
      </c>
      <c r="D756" s="64" t="s">
        <v>116</v>
      </c>
      <c r="E756" s="65">
        <v>101241258</v>
      </c>
      <c r="F756" s="65">
        <v>104559310</v>
      </c>
      <c r="G756" s="65">
        <v>82563941</v>
      </c>
      <c r="H756" s="65">
        <v>78293067</v>
      </c>
      <c r="I756" s="65">
        <v>80193203</v>
      </c>
      <c r="J756" s="65">
        <v>85454907</v>
      </c>
      <c r="K756" s="65">
        <v>90964267</v>
      </c>
      <c r="L756" s="65">
        <v>94157969</v>
      </c>
      <c r="M756" s="65">
        <v>93006480</v>
      </c>
      <c r="N756" s="65">
        <v>90109130</v>
      </c>
      <c r="O756" s="65">
        <v>83336055</v>
      </c>
      <c r="P756" s="65">
        <v>117706786</v>
      </c>
      <c r="Q756" s="65">
        <v>152916728</v>
      </c>
      <c r="R756" s="65">
        <v>116003487</v>
      </c>
      <c r="S756" s="65">
        <v>106172997</v>
      </c>
    </row>
    <row r="757" spans="1:19" ht="14.5" x14ac:dyDescent="0.35">
      <c r="A757" t="str">
        <f t="shared" si="17"/>
        <v>Niederösterreich76</v>
      </c>
      <c r="B757">
        <v>757</v>
      </c>
      <c r="C757" s="64" t="s">
        <v>27</v>
      </c>
      <c r="D757" s="64" t="s">
        <v>116</v>
      </c>
      <c r="E757" s="65">
        <v>447033868</v>
      </c>
      <c r="F757" s="65">
        <v>576992995</v>
      </c>
      <c r="G757" s="65">
        <v>574280378</v>
      </c>
      <c r="H757" s="65">
        <v>586523976</v>
      </c>
      <c r="I757" s="65">
        <v>578645152</v>
      </c>
      <c r="J757" s="65">
        <v>662202812</v>
      </c>
      <c r="K757" s="65">
        <v>585836329</v>
      </c>
      <c r="L757" s="65">
        <v>693955581</v>
      </c>
      <c r="M757" s="65">
        <v>720564441</v>
      </c>
      <c r="N757" s="65">
        <v>708664787</v>
      </c>
      <c r="O757" s="65">
        <v>654428775</v>
      </c>
      <c r="P757" s="65">
        <v>968928576</v>
      </c>
      <c r="Q757" s="65">
        <v>1146057254</v>
      </c>
      <c r="R757" s="65">
        <v>918719086</v>
      </c>
      <c r="S757" s="65">
        <v>988988269</v>
      </c>
    </row>
    <row r="758" spans="1:19" ht="14.5" x14ac:dyDescent="0.35">
      <c r="A758" t="str">
        <f t="shared" si="17"/>
        <v>Oberösterreich76</v>
      </c>
      <c r="B758">
        <v>758</v>
      </c>
      <c r="C758" s="64" t="s">
        <v>28</v>
      </c>
      <c r="D758" s="64" t="s">
        <v>116</v>
      </c>
      <c r="E758" s="65">
        <v>833656471</v>
      </c>
      <c r="F758" s="65">
        <v>1076318345</v>
      </c>
      <c r="G758" s="65">
        <v>1037330149</v>
      </c>
      <c r="H758" s="65">
        <v>828938815</v>
      </c>
      <c r="I758" s="65">
        <v>820651945</v>
      </c>
      <c r="J758" s="65">
        <v>985129697</v>
      </c>
      <c r="K758" s="65">
        <v>910858772</v>
      </c>
      <c r="L758" s="65">
        <v>1088768983</v>
      </c>
      <c r="M758" s="65">
        <v>1194136751</v>
      </c>
      <c r="N758" s="65">
        <v>1092129434</v>
      </c>
      <c r="O758" s="65">
        <v>877314382</v>
      </c>
      <c r="P758" s="65">
        <v>1112903513</v>
      </c>
      <c r="Q758" s="65">
        <v>1855747724</v>
      </c>
      <c r="R758" s="65">
        <v>1449243452</v>
      </c>
      <c r="S758" s="65">
        <v>1454535710</v>
      </c>
    </row>
    <row r="759" spans="1:19" ht="14.5" x14ac:dyDescent="0.35">
      <c r="A759" t="str">
        <f t="shared" si="17"/>
        <v>Salzburg76</v>
      </c>
      <c r="B759">
        <v>759</v>
      </c>
      <c r="C759" s="64" t="s">
        <v>29</v>
      </c>
      <c r="D759" s="64" t="s">
        <v>116</v>
      </c>
      <c r="E759" s="65">
        <v>175057495</v>
      </c>
      <c r="F759" s="65">
        <v>210365014</v>
      </c>
      <c r="G759" s="65">
        <v>187771119</v>
      </c>
      <c r="H759" s="65">
        <v>180251486</v>
      </c>
      <c r="I759" s="65">
        <v>180676337</v>
      </c>
      <c r="J759" s="65">
        <v>204417772</v>
      </c>
      <c r="K759" s="65">
        <v>194137703</v>
      </c>
      <c r="L759" s="65">
        <v>190084856</v>
      </c>
      <c r="M759" s="65">
        <v>202719975</v>
      </c>
      <c r="N759" s="65">
        <v>187127381</v>
      </c>
      <c r="O759" s="65">
        <v>172182689</v>
      </c>
      <c r="P759" s="65">
        <v>229084089</v>
      </c>
      <c r="Q759" s="65">
        <v>316418553</v>
      </c>
      <c r="R759" s="65">
        <v>257518420</v>
      </c>
      <c r="S759" s="65">
        <v>208386377</v>
      </c>
    </row>
    <row r="760" spans="1:19" ht="14.5" x14ac:dyDescent="0.35">
      <c r="A760" t="str">
        <f t="shared" si="17"/>
        <v>Steiermark76</v>
      </c>
      <c r="B760">
        <v>760</v>
      </c>
      <c r="C760" s="64" t="s">
        <v>30</v>
      </c>
      <c r="D760" s="64" t="s">
        <v>116</v>
      </c>
      <c r="E760" s="65">
        <v>154324225</v>
      </c>
      <c r="F760" s="65">
        <v>179012559</v>
      </c>
      <c r="G760" s="65">
        <v>166079913</v>
      </c>
      <c r="H760" s="65">
        <v>173906645</v>
      </c>
      <c r="I760" s="65">
        <v>177588048</v>
      </c>
      <c r="J760" s="65">
        <v>186874295</v>
      </c>
      <c r="K760" s="65">
        <v>181693227</v>
      </c>
      <c r="L760" s="65">
        <v>227230176</v>
      </c>
      <c r="M760" s="65">
        <v>275286672</v>
      </c>
      <c r="N760" s="65">
        <v>288111591</v>
      </c>
      <c r="O760" s="65">
        <v>208274783</v>
      </c>
      <c r="P760" s="65">
        <v>269699367</v>
      </c>
      <c r="Q760" s="65">
        <v>364879442</v>
      </c>
      <c r="R760" s="65">
        <v>322816394</v>
      </c>
      <c r="S760" s="65">
        <v>296300783</v>
      </c>
    </row>
    <row r="761" spans="1:19" ht="14.5" x14ac:dyDescent="0.35">
      <c r="A761" t="str">
        <f t="shared" si="17"/>
        <v>Tirol76</v>
      </c>
      <c r="B761">
        <v>761</v>
      </c>
      <c r="C761" s="64" t="s">
        <v>31</v>
      </c>
      <c r="D761" s="64" t="s">
        <v>116</v>
      </c>
      <c r="E761" s="65">
        <v>128871926</v>
      </c>
      <c r="F761" s="65">
        <v>91726547</v>
      </c>
      <c r="G761" s="65">
        <v>84953832</v>
      </c>
      <c r="H761" s="65">
        <v>92784657</v>
      </c>
      <c r="I761" s="65">
        <v>137436748</v>
      </c>
      <c r="J761" s="65">
        <v>174990742</v>
      </c>
      <c r="K761" s="65">
        <v>177036348</v>
      </c>
      <c r="L761" s="65">
        <v>186995162</v>
      </c>
      <c r="M761" s="65">
        <v>196585633</v>
      </c>
      <c r="N761" s="65">
        <v>201577392</v>
      </c>
      <c r="O761" s="65">
        <v>177501623</v>
      </c>
      <c r="P761" s="65">
        <v>243891905</v>
      </c>
      <c r="Q761" s="65">
        <v>335616419</v>
      </c>
      <c r="R761" s="65">
        <v>269474450</v>
      </c>
      <c r="S761" s="65">
        <v>239648076</v>
      </c>
    </row>
    <row r="762" spans="1:19" ht="14.5" x14ac:dyDescent="0.35">
      <c r="A762" t="str">
        <f t="shared" si="17"/>
        <v>Vorarlberg76</v>
      </c>
      <c r="B762">
        <v>762</v>
      </c>
      <c r="C762" s="64" t="s">
        <v>32</v>
      </c>
      <c r="D762" s="64" t="s">
        <v>116</v>
      </c>
      <c r="E762" s="65">
        <v>343584445</v>
      </c>
      <c r="F762" s="65">
        <v>387833981</v>
      </c>
      <c r="G762" s="65">
        <v>365837921</v>
      </c>
      <c r="H762" s="65">
        <v>341491286</v>
      </c>
      <c r="I762" s="65">
        <v>371522657</v>
      </c>
      <c r="J762" s="65">
        <v>368071501</v>
      </c>
      <c r="K762" s="65">
        <v>384914209</v>
      </c>
      <c r="L762" s="65">
        <v>388722456</v>
      </c>
      <c r="M762" s="65">
        <v>472090704</v>
      </c>
      <c r="N762" s="65">
        <v>466693566</v>
      </c>
      <c r="O762" s="65">
        <v>407032344</v>
      </c>
      <c r="P762" s="65">
        <v>586457400</v>
      </c>
      <c r="Q762" s="65">
        <v>853861325</v>
      </c>
      <c r="R762" s="65">
        <v>721015007</v>
      </c>
      <c r="S762" s="65">
        <v>612896213</v>
      </c>
    </row>
    <row r="763" spans="1:19" ht="14.5" x14ac:dyDescent="0.35">
      <c r="A763" t="str">
        <f t="shared" si="17"/>
        <v>Wien76</v>
      </c>
      <c r="B763">
        <v>763</v>
      </c>
      <c r="C763" s="64" t="s">
        <v>33</v>
      </c>
      <c r="D763" s="64" t="s">
        <v>116</v>
      </c>
      <c r="E763" s="65">
        <v>201135524</v>
      </c>
      <c r="F763" s="65">
        <v>235693303</v>
      </c>
      <c r="G763" s="65">
        <v>217046445</v>
      </c>
      <c r="H763" s="65">
        <v>217878327</v>
      </c>
      <c r="I763" s="65">
        <v>176170135</v>
      </c>
      <c r="J763" s="65">
        <v>156027013</v>
      </c>
      <c r="K763" s="65">
        <v>189290814</v>
      </c>
      <c r="L763" s="65">
        <v>217407870</v>
      </c>
      <c r="M763" s="65">
        <v>268948321</v>
      </c>
      <c r="N763" s="65">
        <v>273825361</v>
      </c>
      <c r="O763" s="65">
        <v>237205014</v>
      </c>
      <c r="P763" s="65">
        <v>311338445</v>
      </c>
      <c r="Q763" s="65">
        <v>428283025</v>
      </c>
      <c r="R763" s="65">
        <v>365932135</v>
      </c>
      <c r="S763" s="65">
        <v>308399016</v>
      </c>
    </row>
    <row r="764" spans="1:19" ht="14.5" x14ac:dyDescent="0.35">
      <c r="A764" t="str">
        <f t="shared" si="17"/>
        <v>Österreich76</v>
      </c>
      <c r="B764">
        <v>764</v>
      </c>
      <c r="C764" s="64" t="s">
        <v>34</v>
      </c>
      <c r="D764" s="64" t="s">
        <v>116</v>
      </c>
      <c r="E764" s="65">
        <v>2396710370</v>
      </c>
      <c r="F764" s="65">
        <v>2877719445</v>
      </c>
      <c r="G764" s="65">
        <v>2740084998</v>
      </c>
      <c r="H764" s="65">
        <v>2531175593</v>
      </c>
      <c r="I764" s="65">
        <v>2548631490</v>
      </c>
      <c r="J764" s="65">
        <v>2847093475</v>
      </c>
      <c r="K764" s="65">
        <v>2738397715</v>
      </c>
      <c r="L764" s="65">
        <v>3110174529</v>
      </c>
      <c r="M764" s="65">
        <v>3447585457</v>
      </c>
      <c r="N764" s="65">
        <v>3332911112</v>
      </c>
      <c r="O764" s="65">
        <v>2845335575</v>
      </c>
      <c r="P764" s="65">
        <v>3882214924</v>
      </c>
      <c r="Q764" s="65">
        <v>5510919447</v>
      </c>
      <c r="R764" s="65">
        <v>4462342689</v>
      </c>
      <c r="S764" s="65">
        <v>4248031031</v>
      </c>
    </row>
    <row r="765" spans="1:19" ht="14.5" x14ac:dyDescent="0.35">
      <c r="A765" t="str">
        <f t="shared" si="17"/>
        <v>Burgenland78</v>
      </c>
      <c r="B765">
        <v>765</v>
      </c>
      <c r="C765" s="64" t="s">
        <v>25</v>
      </c>
      <c r="D765" s="64" t="s">
        <v>117</v>
      </c>
      <c r="E765" s="66"/>
      <c r="F765" s="65">
        <v>9318</v>
      </c>
      <c r="G765" s="65">
        <v>15616</v>
      </c>
      <c r="H765" s="65">
        <v>27847</v>
      </c>
      <c r="I765" s="65">
        <v>36934</v>
      </c>
      <c r="J765" s="65">
        <v>58704</v>
      </c>
      <c r="K765" s="65">
        <v>156210</v>
      </c>
      <c r="L765" s="65">
        <v>117179</v>
      </c>
      <c r="M765" s="65">
        <v>57646</v>
      </c>
      <c r="N765" s="65">
        <v>64840</v>
      </c>
      <c r="O765" s="65">
        <v>65174</v>
      </c>
      <c r="P765" s="65">
        <v>181751</v>
      </c>
      <c r="Q765" s="65">
        <v>403790</v>
      </c>
      <c r="R765" s="65">
        <v>64911</v>
      </c>
      <c r="S765" s="65">
        <v>51480</v>
      </c>
    </row>
    <row r="766" spans="1:19" ht="14.5" x14ac:dyDescent="0.35">
      <c r="A766" t="str">
        <f t="shared" si="17"/>
        <v>Kärnten78</v>
      </c>
      <c r="B766">
        <v>766</v>
      </c>
      <c r="C766" s="64" t="s">
        <v>26</v>
      </c>
      <c r="D766" s="64" t="s">
        <v>117</v>
      </c>
      <c r="E766" s="65">
        <v>30562308</v>
      </c>
      <c r="F766" s="65">
        <v>51498197</v>
      </c>
      <c r="G766" s="65">
        <v>47987799</v>
      </c>
      <c r="H766" s="65">
        <v>48924266</v>
      </c>
      <c r="I766" s="65">
        <v>69638029</v>
      </c>
      <c r="J766" s="65">
        <v>76858701</v>
      </c>
      <c r="K766" s="65">
        <v>72592196</v>
      </c>
      <c r="L766" s="65">
        <v>80590145</v>
      </c>
      <c r="M766" s="65">
        <v>86437572</v>
      </c>
      <c r="N766" s="65">
        <v>80057772</v>
      </c>
      <c r="O766" s="65">
        <v>53024591</v>
      </c>
      <c r="P766" s="65">
        <v>69044846</v>
      </c>
      <c r="Q766" s="65">
        <v>51749004</v>
      </c>
      <c r="R766" s="65">
        <v>9503724</v>
      </c>
      <c r="S766" s="65">
        <v>6366642</v>
      </c>
    </row>
    <row r="767" spans="1:19" ht="14.5" x14ac:dyDescent="0.35">
      <c r="A767" t="str">
        <f t="shared" si="17"/>
        <v>Niederösterreich78</v>
      </c>
      <c r="B767">
        <v>767</v>
      </c>
      <c r="C767" s="64" t="s">
        <v>27</v>
      </c>
      <c r="D767" s="64" t="s">
        <v>117</v>
      </c>
      <c r="E767" s="65">
        <v>635983</v>
      </c>
      <c r="F767" s="65">
        <v>473306</v>
      </c>
      <c r="G767" s="65">
        <v>651047</v>
      </c>
      <c r="H767" s="65">
        <v>677063</v>
      </c>
      <c r="I767" s="65">
        <v>813304</v>
      </c>
      <c r="J767" s="65">
        <v>793773</v>
      </c>
      <c r="K767" s="65">
        <v>2172247</v>
      </c>
      <c r="L767" s="65">
        <v>986735</v>
      </c>
      <c r="M767" s="65">
        <v>802178</v>
      </c>
      <c r="N767" s="65">
        <v>907924</v>
      </c>
      <c r="O767" s="65">
        <v>1245679</v>
      </c>
      <c r="P767" s="65">
        <v>2897263</v>
      </c>
      <c r="Q767" s="65">
        <v>7868999</v>
      </c>
      <c r="R767" s="65">
        <v>775063</v>
      </c>
      <c r="S767" s="65">
        <v>923535</v>
      </c>
    </row>
    <row r="768" spans="1:19" ht="14.5" x14ac:dyDescent="0.35">
      <c r="A768" t="str">
        <f t="shared" si="17"/>
        <v>Oberösterreich78</v>
      </c>
      <c r="B768">
        <v>768</v>
      </c>
      <c r="C768" s="64" t="s">
        <v>28</v>
      </c>
      <c r="D768" s="64" t="s">
        <v>117</v>
      </c>
      <c r="E768" s="65">
        <v>542629</v>
      </c>
      <c r="F768" s="65">
        <v>376984</v>
      </c>
      <c r="G768" s="65">
        <v>431132</v>
      </c>
      <c r="H768" s="65">
        <v>22834079</v>
      </c>
      <c r="I768" s="65">
        <v>4482238</v>
      </c>
      <c r="J768" s="65">
        <v>6004448</v>
      </c>
      <c r="K768" s="65">
        <v>5139764</v>
      </c>
      <c r="L768" s="65">
        <v>7520112</v>
      </c>
      <c r="M768" s="65">
        <v>8679688</v>
      </c>
      <c r="N768" s="65">
        <v>3184594</v>
      </c>
      <c r="O768" s="65">
        <v>2673855</v>
      </c>
      <c r="P768" s="65">
        <v>6656098</v>
      </c>
      <c r="Q768" s="65">
        <v>12347080</v>
      </c>
      <c r="R768" s="65">
        <v>88191898</v>
      </c>
      <c r="S768" s="65">
        <v>95493427</v>
      </c>
    </row>
    <row r="769" spans="1:19" ht="14.5" x14ac:dyDescent="0.35">
      <c r="A769" t="str">
        <f t="shared" si="17"/>
        <v>Salzburg78</v>
      </c>
      <c r="B769">
        <v>769</v>
      </c>
      <c r="C769" s="64" t="s">
        <v>29</v>
      </c>
      <c r="D769" s="64" t="s">
        <v>117</v>
      </c>
      <c r="E769" s="65">
        <v>127747</v>
      </c>
      <c r="F769" s="65">
        <v>127462</v>
      </c>
      <c r="G769" s="65">
        <v>194388</v>
      </c>
      <c r="H769" s="65">
        <v>276451</v>
      </c>
      <c r="I769" s="65">
        <v>290913</v>
      </c>
      <c r="J769" s="65">
        <v>371345</v>
      </c>
      <c r="K769" s="65">
        <v>473555</v>
      </c>
      <c r="L769" s="65">
        <v>328995</v>
      </c>
      <c r="M769" s="65">
        <v>179128</v>
      </c>
      <c r="N769" s="65">
        <v>260004</v>
      </c>
      <c r="O769" s="65">
        <v>284928</v>
      </c>
      <c r="P769" s="65">
        <v>611123</v>
      </c>
      <c r="Q769" s="65">
        <v>1649417</v>
      </c>
      <c r="R769" s="65">
        <v>158093</v>
      </c>
      <c r="S769" s="65">
        <v>180758</v>
      </c>
    </row>
    <row r="770" spans="1:19" ht="14.5" x14ac:dyDescent="0.35">
      <c r="A770" t="str">
        <f t="shared" si="17"/>
        <v>Steiermark78</v>
      </c>
      <c r="B770">
        <v>770</v>
      </c>
      <c r="C770" s="64" t="s">
        <v>30</v>
      </c>
      <c r="D770" s="64" t="s">
        <v>117</v>
      </c>
      <c r="E770" s="65">
        <v>451262</v>
      </c>
      <c r="F770" s="65">
        <v>534710</v>
      </c>
      <c r="G770" s="65">
        <v>581550</v>
      </c>
      <c r="H770" s="65">
        <v>659212</v>
      </c>
      <c r="I770" s="65">
        <v>643016</v>
      </c>
      <c r="J770" s="65">
        <v>698364</v>
      </c>
      <c r="K770" s="65">
        <v>1667045</v>
      </c>
      <c r="L770" s="65">
        <v>1378814</v>
      </c>
      <c r="M770" s="65">
        <v>1159031</v>
      </c>
      <c r="N770" s="65">
        <v>678695</v>
      </c>
      <c r="O770" s="65">
        <v>1139486</v>
      </c>
      <c r="P770" s="65">
        <v>1581727</v>
      </c>
      <c r="Q770" s="65">
        <v>7327827</v>
      </c>
      <c r="R770" s="65">
        <v>753084</v>
      </c>
      <c r="S770" s="65">
        <v>1388363</v>
      </c>
    </row>
    <row r="771" spans="1:19" ht="14.5" x14ac:dyDescent="0.35">
      <c r="A771" t="str">
        <f t="shared" si="17"/>
        <v>Tirol78</v>
      </c>
      <c r="B771">
        <v>771</v>
      </c>
      <c r="C771" s="64" t="s">
        <v>31</v>
      </c>
      <c r="D771" s="64" t="s">
        <v>117</v>
      </c>
      <c r="E771" s="65">
        <v>154620</v>
      </c>
      <c r="F771" s="65">
        <v>634953</v>
      </c>
      <c r="G771" s="65">
        <v>114723</v>
      </c>
      <c r="H771" s="65">
        <v>164308</v>
      </c>
      <c r="I771" s="65">
        <v>201130</v>
      </c>
      <c r="J771" s="65">
        <v>291399</v>
      </c>
      <c r="K771" s="65">
        <v>552214</v>
      </c>
      <c r="L771" s="65">
        <v>313182</v>
      </c>
      <c r="M771" s="65">
        <v>319119</v>
      </c>
      <c r="N771" s="65">
        <v>434298</v>
      </c>
      <c r="O771" s="65">
        <v>234373</v>
      </c>
      <c r="P771" s="65">
        <v>602983</v>
      </c>
      <c r="Q771" s="65">
        <v>1171262</v>
      </c>
      <c r="R771" s="65">
        <v>269560</v>
      </c>
      <c r="S771" s="65">
        <v>535136</v>
      </c>
    </row>
    <row r="772" spans="1:19" ht="14.5" x14ac:dyDescent="0.35">
      <c r="A772" t="str">
        <f t="shared" si="17"/>
        <v>Vorarlberg78</v>
      </c>
      <c r="B772">
        <v>772</v>
      </c>
      <c r="C772" s="64" t="s">
        <v>32</v>
      </c>
      <c r="D772" s="64" t="s">
        <v>117</v>
      </c>
      <c r="E772" s="65">
        <v>406968</v>
      </c>
      <c r="F772" s="65">
        <v>1049558</v>
      </c>
      <c r="G772" s="65">
        <v>1110071</v>
      </c>
      <c r="H772" s="65">
        <v>1270391</v>
      </c>
      <c r="I772" s="65">
        <v>2511153</v>
      </c>
      <c r="J772" s="65">
        <v>3259679</v>
      </c>
      <c r="K772" s="65">
        <v>4236435</v>
      </c>
      <c r="L772" s="65">
        <v>3629033</v>
      </c>
      <c r="M772" s="65">
        <v>1876331</v>
      </c>
      <c r="N772" s="65">
        <v>1521363</v>
      </c>
      <c r="O772" s="65">
        <v>2707982</v>
      </c>
      <c r="P772" s="65">
        <v>6244390</v>
      </c>
      <c r="Q772" s="65">
        <v>8780090</v>
      </c>
      <c r="R772" s="65">
        <v>601507</v>
      </c>
      <c r="S772" s="65">
        <v>1165056</v>
      </c>
    </row>
    <row r="773" spans="1:19" ht="14.5" x14ac:dyDescent="0.35">
      <c r="A773" t="str">
        <f t="shared" si="17"/>
        <v>Wien78</v>
      </c>
      <c r="B773">
        <v>773</v>
      </c>
      <c r="C773" s="64" t="s">
        <v>33</v>
      </c>
      <c r="D773" s="64" t="s">
        <v>117</v>
      </c>
      <c r="E773" s="66"/>
      <c r="F773" s="65">
        <v>802624</v>
      </c>
      <c r="G773" s="65">
        <v>848103</v>
      </c>
      <c r="H773" s="65">
        <v>1327290</v>
      </c>
      <c r="I773" s="65">
        <v>1182679</v>
      </c>
      <c r="J773" s="65">
        <v>1435951</v>
      </c>
      <c r="K773" s="65">
        <v>1721214</v>
      </c>
      <c r="L773" s="65">
        <v>1462117</v>
      </c>
      <c r="M773" s="65">
        <v>915446</v>
      </c>
      <c r="N773" s="65">
        <v>1069132</v>
      </c>
      <c r="O773" s="65">
        <v>1490390</v>
      </c>
      <c r="P773" s="65">
        <v>2371982</v>
      </c>
      <c r="Q773" s="65">
        <v>4687421</v>
      </c>
      <c r="R773" s="65">
        <v>732164</v>
      </c>
      <c r="S773" s="65">
        <v>587081</v>
      </c>
    </row>
    <row r="774" spans="1:19" ht="14.5" x14ac:dyDescent="0.35">
      <c r="A774" t="str">
        <f t="shared" si="17"/>
        <v>Österreich78</v>
      </c>
      <c r="B774">
        <v>774</v>
      </c>
      <c r="C774" s="64" t="s">
        <v>34</v>
      </c>
      <c r="D774" s="64" t="s">
        <v>117</v>
      </c>
      <c r="E774" s="65">
        <v>32881517</v>
      </c>
      <c r="F774" s="65">
        <v>55507112</v>
      </c>
      <c r="G774" s="65">
        <v>51934429</v>
      </c>
      <c r="H774" s="65">
        <v>76160907</v>
      </c>
      <c r="I774" s="65">
        <v>79799396</v>
      </c>
      <c r="J774" s="65">
        <v>89772364</v>
      </c>
      <c r="K774" s="65">
        <v>88710880</v>
      </c>
      <c r="L774" s="65">
        <v>96326312</v>
      </c>
      <c r="M774" s="65">
        <v>100426139</v>
      </c>
      <c r="N774" s="65">
        <v>88178622</v>
      </c>
      <c r="O774" s="65">
        <v>62866458</v>
      </c>
      <c r="P774" s="65">
        <v>90192163</v>
      </c>
      <c r="Q774" s="65">
        <v>95984890</v>
      </c>
      <c r="R774" s="65">
        <v>101050004</v>
      </c>
      <c r="S774" s="65">
        <v>106691478</v>
      </c>
    </row>
    <row r="775" spans="1:19" ht="14.5" x14ac:dyDescent="0.35">
      <c r="A775" t="str">
        <f t="shared" si="17"/>
        <v>Burgenland79</v>
      </c>
      <c r="B775">
        <v>775</v>
      </c>
      <c r="C775" s="64" t="s">
        <v>25</v>
      </c>
      <c r="D775" s="64" t="s">
        <v>118</v>
      </c>
      <c r="E775" s="65">
        <v>116951</v>
      </c>
      <c r="F775" s="65">
        <v>251255</v>
      </c>
      <c r="G775" s="65">
        <v>203846</v>
      </c>
      <c r="H775" s="65">
        <v>196112</v>
      </c>
      <c r="I775" s="65">
        <v>269626</v>
      </c>
      <c r="J775" s="65">
        <v>284617</v>
      </c>
      <c r="K775" s="65">
        <v>314088</v>
      </c>
      <c r="L775" s="65">
        <v>254597</v>
      </c>
      <c r="M775" s="65">
        <v>902425</v>
      </c>
      <c r="N775" s="65">
        <v>870842</v>
      </c>
      <c r="O775" s="65">
        <v>193383</v>
      </c>
      <c r="P775" s="65">
        <v>533065</v>
      </c>
      <c r="Q775" s="65">
        <v>503856</v>
      </c>
      <c r="R775" s="65">
        <v>660161</v>
      </c>
      <c r="S775" s="65">
        <v>436945</v>
      </c>
    </row>
    <row r="776" spans="1:19" ht="14.5" x14ac:dyDescent="0.35">
      <c r="A776" t="str">
        <f t="shared" ref="A776:A839" si="18">C776&amp;D776</f>
        <v>Kärnten79</v>
      </c>
      <c r="B776">
        <v>776</v>
      </c>
      <c r="C776" s="64" t="s">
        <v>26</v>
      </c>
      <c r="D776" s="64" t="s">
        <v>118</v>
      </c>
      <c r="E776" s="65">
        <v>51837387</v>
      </c>
      <c r="F776" s="65">
        <v>56769867</v>
      </c>
      <c r="G776" s="65">
        <v>55770525</v>
      </c>
      <c r="H776" s="65">
        <v>73471279</v>
      </c>
      <c r="I776" s="65">
        <v>77035067</v>
      </c>
      <c r="J776" s="65">
        <v>101945734</v>
      </c>
      <c r="K776" s="65">
        <v>114058565</v>
      </c>
      <c r="L776" s="65">
        <v>171642979</v>
      </c>
      <c r="M776" s="65">
        <v>159747591</v>
      </c>
      <c r="N776" s="65">
        <v>139634895</v>
      </c>
      <c r="O776" s="65">
        <v>112108079</v>
      </c>
      <c r="P776" s="65">
        <v>157658562</v>
      </c>
      <c r="Q776" s="65">
        <v>166716447</v>
      </c>
      <c r="R776" s="65">
        <v>101017994</v>
      </c>
      <c r="S776" s="65">
        <v>85166275</v>
      </c>
    </row>
    <row r="777" spans="1:19" ht="14.5" x14ac:dyDescent="0.35">
      <c r="A777" t="str">
        <f t="shared" si="18"/>
        <v>Niederösterreich79</v>
      </c>
      <c r="B777">
        <v>777</v>
      </c>
      <c r="C777" s="64" t="s">
        <v>27</v>
      </c>
      <c r="D777" s="64" t="s">
        <v>118</v>
      </c>
      <c r="E777" s="65">
        <v>38817639</v>
      </c>
      <c r="F777" s="65">
        <v>41504390</v>
      </c>
      <c r="G777" s="65">
        <v>38007307</v>
      </c>
      <c r="H777" s="65">
        <v>35839470</v>
      </c>
      <c r="I777" s="65">
        <v>35191464</v>
      </c>
      <c r="J777" s="65">
        <v>55333705</v>
      </c>
      <c r="K777" s="65">
        <v>52031376</v>
      </c>
      <c r="L777" s="65">
        <v>75676983</v>
      </c>
      <c r="M777" s="65">
        <v>69773501</v>
      </c>
      <c r="N777" s="65">
        <v>54796005</v>
      </c>
      <c r="O777" s="65">
        <v>46222418</v>
      </c>
      <c r="P777" s="65">
        <v>61101064</v>
      </c>
      <c r="Q777" s="65">
        <v>67786342</v>
      </c>
      <c r="R777" s="65">
        <v>51510587</v>
      </c>
      <c r="S777" s="65">
        <v>55258325</v>
      </c>
    </row>
    <row r="778" spans="1:19" ht="14.5" x14ac:dyDescent="0.35">
      <c r="A778" t="str">
        <f t="shared" si="18"/>
        <v>Oberösterreich79</v>
      </c>
      <c r="B778">
        <v>778</v>
      </c>
      <c r="C778" s="64" t="s">
        <v>28</v>
      </c>
      <c r="D778" s="64" t="s">
        <v>118</v>
      </c>
      <c r="E778" s="65">
        <v>7714203</v>
      </c>
      <c r="F778" s="65">
        <v>11228376</v>
      </c>
      <c r="G778" s="65">
        <v>11664500</v>
      </c>
      <c r="H778" s="65">
        <v>19020367</v>
      </c>
      <c r="I778" s="65">
        <v>14851439</v>
      </c>
      <c r="J778" s="65">
        <v>13579477</v>
      </c>
      <c r="K778" s="65">
        <v>15920615</v>
      </c>
      <c r="L778" s="65">
        <v>68280708</v>
      </c>
      <c r="M778" s="65">
        <v>73588369</v>
      </c>
      <c r="N778" s="65">
        <v>71026318</v>
      </c>
      <c r="O778" s="65">
        <v>46203176</v>
      </c>
      <c r="P778" s="65">
        <v>59278307</v>
      </c>
      <c r="Q778" s="65">
        <v>70965515</v>
      </c>
      <c r="R778" s="65">
        <v>65157378</v>
      </c>
      <c r="S778" s="65">
        <v>59483356</v>
      </c>
    </row>
    <row r="779" spans="1:19" ht="14.5" x14ac:dyDescent="0.35">
      <c r="A779" t="str">
        <f t="shared" si="18"/>
        <v>Salzburg79</v>
      </c>
      <c r="B779">
        <v>779</v>
      </c>
      <c r="C779" s="64" t="s">
        <v>29</v>
      </c>
      <c r="D779" s="64" t="s">
        <v>118</v>
      </c>
      <c r="E779" s="65">
        <v>9368402</v>
      </c>
      <c r="F779" s="65">
        <v>8526678</v>
      </c>
      <c r="G779" s="65">
        <v>9254850</v>
      </c>
      <c r="H779" s="65">
        <v>13663619</v>
      </c>
      <c r="I779" s="65">
        <v>17858752</v>
      </c>
      <c r="J779" s="65">
        <v>23925440</v>
      </c>
      <c r="K779" s="65">
        <v>31791427</v>
      </c>
      <c r="L779" s="65">
        <v>11752279</v>
      </c>
      <c r="M779" s="65">
        <v>11897893</v>
      </c>
      <c r="N779" s="65">
        <v>9696516</v>
      </c>
      <c r="O779" s="65">
        <v>9319039</v>
      </c>
      <c r="P779" s="65">
        <v>10031862</v>
      </c>
      <c r="Q779" s="65">
        <v>11901355</v>
      </c>
      <c r="R779" s="65">
        <v>6167517</v>
      </c>
      <c r="S779" s="65">
        <v>8091721</v>
      </c>
    </row>
    <row r="780" spans="1:19" ht="14.5" x14ac:dyDescent="0.35">
      <c r="A780" t="str">
        <f t="shared" si="18"/>
        <v>Steiermark79</v>
      </c>
      <c r="B780">
        <v>780</v>
      </c>
      <c r="C780" s="64" t="s">
        <v>30</v>
      </c>
      <c r="D780" s="64" t="s">
        <v>118</v>
      </c>
      <c r="E780" s="65">
        <v>24385468</v>
      </c>
      <c r="F780" s="65">
        <v>27831278</v>
      </c>
      <c r="G780" s="65">
        <v>29690655</v>
      </c>
      <c r="H780" s="65">
        <v>30522061</v>
      </c>
      <c r="I780" s="65">
        <v>31698737</v>
      </c>
      <c r="J780" s="65">
        <v>28003607</v>
      </c>
      <c r="K780" s="65">
        <v>28124587</v>
      </c>
      <c r="L780" s="65">
        <v>49264071</v>
      </c>
      <c r="M780" s="65">
        <v>51869464</v>
      </c>
      <c r="N780" s="65">
        <v>45020491</v>
      </c>
      <c r="O780" s="65">
        <v>36708228</v>
      </c>
      <c r="P780" s="65">
        <v>35500813</v>
      </c>
      <c r="Q780" s="65">
        <v>68125561</v>
      </c>
      <c r="R780" s="65">
        <v>28384103</v>
      </c>
      <c r="S780" s="65">
        <v>32499801</v>
      </c>
    </row>
    <row r="781" spans="1:19" ht="14.5" x14ac:dyDescent="0.35">
      <c r="A781" t="str">
        <f t="shared" si="18"/>
        <v>Tirol79</v>
      </c>
      <c r="B781">
        <v>781</v>
      </c>
      <c r="C781" s="64" t="s">
        <v>31</v>
      </c>
      <c r="D781" s="64" t="s">
        <v>118</v>
      </c>
      <c r="E781" s="65">
        <v>2376223</v>
      </c>
      <c r="F781" s="65">
        <v>3898888</v>
      </c>
      <c r="G781" s="65">
        <v>4034635</v>
      </c>
      <c r="H781" s="65">
        <v>3563505</v>
      </c>
      <c r="I781" s="65">
        <v>3366727</v>
      </c>
      <c r="J781" s="65">
        <v>3286105</v>
      </c>
      <c r="K781" s="65">
        <v>4397832</v>
      </c>
      <c r="L781" s="65">
        <v>6448572</v>
      </c>
      <c r="M781" s="65">
        <v>6787282</v>
      </c>
      <c r="N781" s="65">
        <v>6618633</v>
      </c>
      <c r="O781" s="65">
        <v>5552040</v>
      </c>
      <c r="P781" s="65">
        <v>9047995</v>
      </c>
      <c r="Q781" s="65">
        <v>10182232</v>
      </c>
      <c r="R781" s="65">
        <v>5884161</v>
      </c>
      <c r="S781" s="65">
        <v>7824774</v>
      </c>
    </row>
    <row r="782" spans="1:19" ht="14.5" x14ac:dyDescent="0.35">
      <c r="A782" t="str">
        <f t="shared" si="18"/>
        <v>Vorarlberg79</v>
      </c>
      <c r="B782">
        <v>782</v>
      </c>
      <c r="C782" s="64" t="s">
        <v>32</v>
      </c>
      <c r="D782" s="64" t="s">
        <v>118</v>
      </c>
      <c r="E782" s="65">
        <v>37653898</v>
      </c>
      <c r="F782" s="65">
        <v>38385557</v>
      </c>
      <c r="G782" s="65">
        <v>37297677</v>
      </c>
      <c r="H782" s="65">
        <v>41213353</v>
      </c>
      <c r="I782" s="65">
        <v>41883660</v>
      </c>
      <c r="J782" s="65">
        <v>36861031</v>
      </c>
      <c r="K782" s="65">
        <v>34413224</v>
      </c>
      <c r="L782" s="65">
        <v>28438471</v>
      </c>
      <c r="M782" s="65">
        <v>37173882</v>
      </c>
      <c r="N782" s="65">
        <v>24962172</v>
      </c>
      <c r="O782" s="65">
        <v>19775110</v>
      </c>
      <c r="P782" s="65">
        <v>21164859</v>
      </c>
      <c r="Q782" s="65">
        <v>32255049</v>
      </c>
      <c r="R782" s="65">
        <v>27965284</v>
      </c>
      <c r="S782" s="65">
        <v>25080843</v>
      </c>
    </row>
    <row r="783" spans="1:19" ht="14.5" x14ac:dyDescent="0.35">
      <c r="A783" t="str">
        <f t="shared" si="18"/>
        <v>Wien79</v>
      </c>
      <c r="B783">
        <v>783</v>
      </c>
      <c r="C783" s="64" t="s">
        <v>33</v>
      </c>
      <c r="D783" s="64" t="s">
        <v>118</v>
      </c>
      <c r="E783" s="65">
        <v>5284657</v>
      </c>
      <c r="F783" s="65">
        <v>18940606</v>
      </c>
      <c r="G783" s="65">
        <v>19935540</v>
      </c>
      <c r="H783" s="65">
        <v>20011162</v>
      </c>
      <c r="I783" s="65">
        <v>25659112</v>
      </c>
      <c r="J783" s="65">
        <v>4531704</v>
      </c>
      <c r="K783" s="65">
        <v>2966216</v>
      </c>
      <c r="L783" s="65">
        <v>11927202</v>
      </c>
      <c r="M783" s="65">
        <v>9223583</v>
      </c>
      <c r="N783" s="65">
        <v>11309133</v>
      </c>
      <c r="O783" s="65">
        <v>10226561</v>
      </c>
      <c r="P783" s="65">
        <v>4541454</v>
      </c>
      <c r="Q783" s="65">
        <v>19000811</v>
      </c>
      <c r="R783" s="65">
        <v>13975458</v>
      </c>
      <c r="S783" s="65">
        <v>14578075</v>
      </c>
    </row>
    <row r="784" spans="1:19" ht="14.5" x14ac:dyDescent="0.35">
      <c r="A784" t="str">
        <f t="shared" si="18"/>
        <v>Österreich79</v>
      </c>
      <c r="B784">
        <v>784</v>
      </c>
      <c r="C784" s="64" t="s">
        <v>34</v>
      </c>
      <c r="D784" s="64" t="s">
        <v>118</v>
      </c>
      <c r="E784" s="65">
        <v>177554828</v>
      </c>
      <c r="F784" s="65">
        <v>207336895</v>
      </c>
      <c r="G784" s="65">
        <v>205859535</v>
      </c>
      <c r="H784" s="65">
        <v>237500928</v>
      </c>
      <c r="I784" s="65">
        <v>247814584</v>
      </c>
      <c r="J784" s="65">
        <v>267751420</v>
      </c>
      <c r="K784" s="65">
        <v>284017930</v>
      </c>
      <c r="L784" s="65">
        <v>423685862</v>
      </c>
      <c r="M784" s="65">
        <v>420963990</v>
      </c>
      <c r="N784" s="65">
        <v>363935005</v>
      </c>
      <c r="O784" s="65">
        <v>286308034</v>
      </c>
      <c r="P784" s="65">
        <v>358857981</v>
      </c>
      <c r="Q784" s="65">
        <v>447437168</v>
      </c>
      <c r="R784" s="65">
        <v>300722643</v>
      </c>
      <c r="S784" s="65">
        <v>288420115</v>
      </c>
    </row>
    <row r="785" spans="1:19" ht="14.5" x14ac:dyDescent="0.35">
      <c r="A785" t="str">
        <f t="shared" si="18"/>
        <v>Burgenland80</v>
      </c>
      <c r="B785">
        <v>785</v>
      </c>
      <c r="C785" s="64" t="s">
        <v>25</v>
      </c>
      <c r="D785" s="64" t="s">
        <v>119</v>
      </c>
      <c r="E785" s="65">
        <v>189044</v>
      </c>
      <c r="F785" s="65">
        <v>399347</v>
      </c>
      <c r="G785" s="65">
        <v>1339183</v>
      </c>
      <c r="H785" s="65">
        <v>956564</v>
      </c>
      <c r="I785" s="65">
        <v>924109</v>
      </c>
      <c r="J785" s="65">
        <v>877442</v>
      </c>
      <c r="K785" s="65">
        <v>755169</v>
      </c>
      <c r="L785" s="65">
        <v>739443</v>
      </c>
      <c r="M785" s="65">
        <v>404186</v>
      </c>
      <c r="N785" s="65">
        <v>576064</v>
      </c>
      <c r="O785" s="65">
        <v>712857</v>
      </c>
      <c r="P785" s="65">
        <v>782129</v>
      </c>
      <c r="Q785" s="65">
        <v>779545</v>
      </c>
      <c r="R785" s="65">
        <v>424080</v>
      </c>
      <c r="S785" s="65">
        <v>18755</v>
      </c>
    </row>
    <row r="786" spans="1:19" ht="14.5" x14ac:dyDescent="0.35">
      <c r="A786" t="str">
        <f t="shared" si="18"/>
        <v>Kärnten80</v>
      </c>
      <c r="B786">
        <v>786</v>
      </c>
      <c r="C786" s="64" t="s">
        <v>26</v>
      </c>
      <c r="D786" s="64" t="s">
        <v>119</v>
      </c>
      <c r="E786" s="65">
        <v>39876373</v>
      </c>
      <c r="F786" s="65">
        <v>59729416</v>
      </c>
      <c r="G786" s="65">
        <v>47032060</v>
      </c>
      <c r="H786" s="65">
        <v>53056770</v>
      </c>
      <c r="I786" s="65">
        <v>57785865</v>
      </c>
      <c r="J786" s="65">
        <v>52636425</v>
      </c>
      <c r="K786" s="65">
        <v>51702581</v>
      </c>
      <c r="L786" s="66"/>
      <c r="M786" s="65">
        <v>68715579</v>
      </c>
      <c r="N786" s="65">
        <v>51960201</v>
      </c>
      <c r="O786" s="65">
        <v>43098614</v>
      </c>
      <c r="P786" s="65">
        <v>90081507</v>
      </c>
      <c r="Q786" s="65">
        <v>104728442</v>
      </c>
      <c r="R786" s="65">
        <v>86118741</v>
      </c>
      <c r="S786" s="65">
        <v>84566637</v>
      </c>
    </row>
    <row r="787" spans="1:19" ht="14.5" x14ac:dyDescent="0.35">
      <c r="A787" t="str">
        <f t="shared" si="18"/>
        <v>Niederösterreich80</v>
      </c>
      <c r="B787">
        <v>787</v>
      </c>
      <c r="C787" s="64" t="s">
        <v>27</v>
      </c>
      <c r="D787" s="64" t="s">
        <v>119</v>
      </c>
      <c r="E787" s="65">
        <v>753939</v>
      </c>
      <c r="F787" s="65">
        <v>1013282</v>
      </c>
      <c r="G787" s="65">
        <v>4422806</v>
      </c>
      <c r="H787" s="65">
        <v>3617812</v>
      </c>
      <c r="I787" s="65">
        <v>5332011</v>
      </c>
      <c r="J787" s="65">
        <v>3474317</v>
      </c>
      <c r="K787" s="65">
        <v>4229584</v>
      </c>
      <c r="L787" s="65">
        <v>6173952</v>
      </c>
      <c r="M787" s="65">
        <v>4475486</v>
      </c>
      <c r="N787" s="65">
        <v>4109126</v>
      </c>
      <c r="O787" s="65">
        <v>3668851</v>
      </c>
      <c r="P787" s="65">
        <v>6084819</v>
      </c>
      <c r="Q787" s="65">
        <v>8661200</v>
      </c>
      <c r="R787" s="65">
        <v>5414017</v>
      </c>
      <c r="S787" s="65">
        <v>3056257</v>
      </c>
    </row>
    <row r="788" spans="1:19" ht="14.5" x14ac:dyDescent="0.35">
      <c r="A788" t="str">
        <f t="shared" si="18"/>
        <v>Oberösterreich80</v>
      </c>
      <c r="B788">
        <v>788</v>
      </c>
      <c r="C788" s="64" t="s">
        <v>28</v>
      </c>
      <c r="D788" s="64" t="s">
        <v>119</v>
      </c>
      <c r="E788" s="65">
        <v>1660232</v>
      </c>
      <c r="F788" s="65">
        <v>2159301</v>
      </c>
      <c r="G788" s="65">
        <v>2177358</v>
      </c>
      <c r="H788" s="65">
        <v>2071857</v>
      </c>
      <c r="I788" s="65">
        <v>1908011</v>
      </c>
      <c r="J788" s="65">
        <v>1764972</v>
      </c>
      <c r="K788" s="65">
        <v>1701951</v>
      </c>
      <c r="L788" s="65">
        <v>2182189</v>
      </c>
      <c r="M788" s="65">
        <v>2567591</v>
      </c>
      <c r="N788" s="65">
        <v>2221628</v>
      </c>
      <c r="O788" s="65">
        <v>1702374</v>
      </c>
      <c r="P788" s="65">
        <v>2255151</v>
      </c>
      <c r="Q788" s="65">
        <v>3753132</v>
      </c>
      <c r="R788" s="65">
        <v>3265160</v>
      </c>
      <c r="S788" s="65">
        <v>2986056</v>
      </c>
    </row>
    <row r="789" spans="1:19" ht="14.5" x14ac:dyDescent="0.35">
      <c r="A789" t="str">
        <f t="shared" si="18"/>
        <v>Salzburg80</v>
      </c>
      <c r="B789">
        <v>789</v>
      </c>
      <c r="C789" s="64" t="s">
        <v>29</v>
      </c>
      <c r="D789" s="64" t="s">
        <v>119</v>
      </c>
      <c r="E789" s="65">
        <v>268012</v>
      </c>
      <c r="F789" s="65">
        <v>293283</v>
      </c>
      <c r="G789" s="65">
        <v>529053</v>
      </c>
      <c r="H789" s="65">
        <v>496930</v>
      </c>
      <c r="I789" s="65">
        <v>380760</v>
      </c>
      <c r="J789" s="65">
        <v>221670</v>
      </c>
      <c r="K789" s="65">
        <v>243087</v>
      </c>
      <c r="L789" s="65">
        <v>190704</v>
      </c>
      <c r="M789" s="65">
        <v>169436</v>
      </c>
      <c r="N789" s="65">
        <v>144273</v>
      </c>
      <c r="O789" s="65">
        <v>67843</v>
      </c>
      <c r="P789" s="65">
        <v>130091</v>
      </c>
      <c r="Q789" s="65">
        <v>169179</v>
      </c>
      <c r="R789" s="65">
        <v>149482</v>
      </c>
      <c r="S789" s="65">
        <v>207313</v>
      </c>
    </row>
    <row r="790" spans="1:19" ht="14.5" x14ac:dyDescent="0.35">
      <c r="A790" t="str">
        <f t="shared" si="18"/>
        <v>Steiermark80</v>
      </c>
      <c r="B790">
        <v>790</v>
      </c>
      <c r="C790" s="64" t="s">
        <v>30</v>
      </c>
      <c r="D790" s="64" t="s">
        <v>119</v>
      </c>
      <c r="E790" s="65">
        <v>955746</v>
      </c>
      <c r="F790" s="65">
        <v>1069160</v>
      </c>
      <c r="G790" s="65">
        <v>861446</v>
      </c>
      <c r="H790" s="65">
        <v>951037</v>
      </c>
      <c r="I790" s="65">
        <v>849653</v>
      </c>
      <c r="J790" s="65">
        <v>707343</v>
      </c>
      <c r="K790" s="65">
        <v>795027</v>
      </c>
      <c r="L790" s="66"/>
      <c r="M790" s="65">
        <v>798786</v>
      </c>
      <c r="N790" s="65">
        <v>602727</v>
      </c>
      <c r="O790" s="65">
        <v>393495</v>
      </c>
      <c r="P790" s="65">
        <v>694737</v>
      </c>
      <c r="Q790" s="65">
        <v>781750</v>
      </c>
      <c r="R790" s="65">
        <v>666426</v>
      </c>
      <c r="S790" s="65">
        <v>654158</v>
      </c>
    </row>
    <row r="791" spans="1:19" ht="14.5" x14ac:dyDescent="0.35">
      <c r="A791" t="str">
        <f t="shared" si="18"/>
        <v>Tirol80</v>
      </c>
      <c r="B791">
        <v>791</v>
      </c>
      <c r="C791" s="64" t="s">
        <v>31</v>
      </c>
      <c r="D791" s="64" t="s">
        <v>119</v>
      </c>
      <c r="E791" s="65">
        <v>622848</v>
      </c>
      <c r="F791" s="65">
        <v>723303</v>
      </c>
      <c r="G791" s="65">
        <v>3695609</v>
      </c>
      <c r="H791" s="65">
        <v>945766</v>
      </c>
      <c r="I791" s="65">
        <v>1198219</v>
      </c>
      <c r="J791" s="65">
        <v>805902</v>
      </c>
      <c r="K791" s="65">
        <v>782371</v>
      </c>
      <c r="L791" s="65">
        <v>1169717</v>
      </c>
      <c r="M791" s="65">
        <v>956115</v>
      </c>
      <c r="N791" s="65">
        <v>1027879</v>
      </c>
      <c r="O791" s="65">
        <v>999857</v>
      </c>
      <c r="P791" s="65">
        <v>1256752</v>
      </c>
      <c r="Q791" s="65">
        <v>2034637</v>
      </c>
      <c r="R791" s="65">
        <v>1113926</v>
      </c>
      <c r="S791" s="65">
        <v>1514287</v>
      </c>
    </row>
    <row r="792" spans="1:19" ht="14.5" x14ac:dyDescent="0.35">
      <c r="A792" t="str">
        <f t="shared" si="18"/>
        <v>Vorarlberg80</v>
      </c>
      <c r="B792">
        <v>792</v>
      </c>
      <c r="C792" s="64" t="s">
        <v>32</v>
      </c>
      <c r="D792" s="64" t="s">
        <v>119</v>
      </c>
      <c r="E792" s="65">
        <v>809605</v>
      </c>
      <c r="F792" s="65">
        <v>811162</v>
      </c>
      <c r="G792" s="65">
        <v>612004</v>
      </c>
      <c r="H792" s="65">
        <v>640820</v>
      </c>
      <c r="I792" s="65">
        <v>841767</v>
      </c>
      <c r="J792" s="65">
        <v>616484</v>
      </c>
      <c r="K792" s="65">
        <v>738117</v>
      </c>
      <c r="L792" s="65">
        <v>546961</v>
      </c>
      <c r="M792" s="65">
        <v>709998</v>
      </c>
      <c r="N792" s="65">
        <v>631078</v>
      </c>
      <c r="O792" s="65">
        <v>381315</v>
      </c>
      <c r="P792" s="65">
        <v>828741</v>
      </c>
      <c r="Q792" s="65">
        <v>833876</v>
      </c>
      <c r="R792" s="65">
        <v>657459</v>
      </c>
      <c r="S792" s="65">
        <v>486296</v>
      </c>
    </row>
    <row r="793" spans="1:19" ht="14.5" x14ac:dyDescent="0.35">
      <c r="A793" t="str">
        <f t="shared" si="18"/>
        <v>Wien80</v>
      </c>
      <c r="B793">
        <v>793</v>
      </c>
      <c r="C793" s="64" t="s">
        <v>33</v>
      </c>
      <c r="D793" s="64" t="s">
        <v>119</v>
      </c>
      <c r="E793" s="65">
        <v>3666466</v>
      </c>
      <c r="F793" s="65">
        <v>5343312</v>
      </c>
      <c r="G793" s="65">
        <v>1402017</v>
      </c>
      <c r="H793" s="65">
        <v>661422</v>
      </c>
      <c r="I793" s="65">
        <v>556492</v>
      </c>
      <c r="J793" s="65">
        <v>492327</v>
      </c>
      <c r="K793" s="65">
        <v>452700</v>
      </c>
      <c r="L793" s="66"/>
      <c r="M793" s="65">
        <v>575257</v>
      </c>
      <c r="N793" s="65">
        <v>658550</v>
      </c>
      <c r="O793" s="65">
        <v>412281</v>
      </c>
      <c r="P793" s="65">
        <v>706948</v>
      </c>
      <c r="Q793" s="65">
        <v>618653</v>
      </c>
      <c r="R793" s="65">
        <v>702153</v>
      </c>
      <c r="S793" s="65">
        <v>349061</v>
      </c>
    </row>
    <row r="794" spans="1:19" ht="14.5" x14ac:dyDescent="0.35">
      <c r="A794" t="str">
        <f t="shared" si="18"/>
        <v>Österreich80</v>
      </c>
      <c r="B794">
        <v>794</v>
      </c>
      <c r="C794" s="64" t="s">
        <v>34</v>
      </c>
      <c r="D794" s="64" t="s">
        <v>119</v>
      </c>
      <c r="E794" s="65">
        <v>48802265</v>
      </c>
      <c r="F794" s="65">
        <v>71541566</v>
      </c>
      <c r="G794" s="65">
        <v>62071536</v>
      </c>
      <c r="H794" s="65">
        <v>63398978</v>
      </c>
      <c r="I794" s="65">
        <v>69776887</v>
      </c>
      <c r="J794" s="65">
        <v>61596882</v>
      </c>
      <c r="K794" s="65">
        <v>61400587</v>
      </c>
      <c r="L794" s="65">
        <v>11002966</v>
      </c>
      <c r="M794" s="65">
        <v>79372434</v>
      </c>
      <c r="N794" s="65">
        <v>61931526</v>
      </c>
      <c r="O794" s="65">
        <v>51437487</v>
      </c>
      <c r="P794" s="65">
        <v>102820875</v>
      </c>
      <c r="Q794" s="65">
        <v>122360414</v>
      </c>
      <c r="R794" s="65">
        <v>98511444</v>
      </c>
      <c r="S794" s="65">
        <v>93838820</v>
      </c>
    </row>
    <row r="795" spans="1:19" ht="14.5" x14ac:dyDescent="0.35">
      <c r="A795" t="str">
        <f t="shared" si="18"/>
        <v>Burgenland81</v>
      </c>
      <c r="B795">
        <v>795</v>
      </c>
      <c r="C795" s="64" t="s">
        <v>25</v>
      </c>
      <c r="D795" s="64" t="s">
        <v>120</v>
      </c>
      <c r="E795" s="65">
        <v>83579</v>
      </c>
      <c r="F795" s="65">
        <v>90775</v>
      </c>
      <c r="G795" s="65">
        <v>110554</v>
      </c>
      <c r="H795" s="65">
        <v>231171</v>
      </c>
      <c r="I795" s="65">
        <v>318714</v>
      </c>
      <c r="J795" s="65">
        <v>193680</v>
      </c>
      <c r="K795" s="65">
        <v>120374</v>
      </c>
      <c r="L795" s="65">
        <v>953438</v>
      </c>
      <c r="M795" s="65">
        <v>3092573</v>
      </c>
      <c r="N795" s="65">
        <v>815826</v>
      </c>
      <c r="O795" s="65">
        <v>794491</v>
      </c>
      <c r="P795" s="65">
        <v>818361</v>
      </c>
      <c r="Q795" s="65">
        <v>1126450</v>
      </c>
      <c r="R795" s="65">
        <v>521598</v>
      </c>
      <c r="S795" s="65">
        <v>428370</v>
      </c>
    </row>
    <row r="796" spans="1:19" ht="14.5" x14ac:dyDescent="0.35">
      <c r="A796" t="str">
        <f t="shared" si="18"/>
        <v>Kärnten81</v>
      </c>
      <c r="B796">
        <v>796</v>
      </c>
      <c r="C796" s="64" t="s">
        <v>26</v>
      </c>
      <c r="D796" s="64" t="s">
        <v>120</v>
      </c>
      <c r="E796" s="65">
        <v>4615829</v>
      </c>
      <c r="F796" s="65">
        <v>8042172</v>
      </c>
      <c r="G796" s="65">
        <v>8348986</v>
      </c>
      <c r="H796" s="65">
        <v>9431298</v>
      </c>
      <c r="I796" s="65">
        <v>9413147</v>
      </c>
      <c r="J796" s="65">
        <v>6224236</v>
      </c>
      <c r="K796" s="65">
        <v>5800275</v>
      </c>
      <c r="L796" s="65">
        <v>5948158</v>
      </c>
      <c r="M796" s="65">
        <v>6139433</v>
      </c>
      <c r="N796" s="65">
        <v>4985719</v>
      </c>
      <c r="O796" s="65">
        <v>4166325</v>
      </c>
      <c r="P796" s="65">
        <v>9450772</v>
      </c>
      <c r="Q796" s="65">
        <v>11866294</v>
      </c>
      <c r="R796" s="65">
        <v>9088392</v>
      </c>
      <c r="S796" s="65">
        <v>12060844</v>
      </c>
    </row>
    <row r="797" spans="1:19" ht="14.5" x14ac:dyDescent="0.35">
      <c r="A797" t="str">
        <f t="shared" si="18"/>
        <v>Niederösterreich81</v>
      </c>
      <c r="B797">
        <v>797</v>
      </c>
      <c r="C797" s="64" t="s">
        <v>27</v>
      </c>
      <c r="D797" s="64" t="s">
        <v>120</v>
      </c>
      <c r="E797" s="65">
        <v>2150038</v>
      </c>
      <c r="F797" s="65">
        <v>2361658</v>
      </c>
      <c r="G797" s="65">
        <v>2307085</v>
      </c>
      <c r="H797" s="65">
        <v>2747897</v>
      </c>
      <c r="I797" s="65">
        <v>2806056</v>
      </c>
      <c r="J797" s="65">
        <v>2440412</v>
      </c>
      <c r="K797" s="65">
        <v>2749653</v>
      </c>
      <c r="L797" s="65">
        <v>2205641</v>
      </c>
      <c r="M797" s="65">
        <v>5134219</v>
      </c>
      <c r="N797" s="65">
        <v>7921923</v>
      </c>
      <c r="O797" s="65">
        <v>4828381</v>
      </c>
      <c r="P797" s="65">
        <v>5708634</v>
      </c>
      <c r="Q797" s="65">
        <v>16735868</v>
      </c>
      <c r="R797" s="65">
        <v>7887239</v>
      </c>
      <c r="S797" s="65">
        <v>8308026</v>
      </c>
    </row>
    <row r="798" spans="1:19" ht="14.5" x14ac:dyDescent="0.35">
      <c r="A798" t="str">
        <f t="shared" si="18"/>
        <v>Oberösterreich81</v>
      </c>
      <c r="B798">
        <v>798</v>
      </c>
      <c r="C798" s="64" t="s">
        <v>28</v>
      </c>
      <c r="D798" s="64" t="s">
        <v>120</v>
      </c>
      <c r="E798" s="65">
        <v>51562420</v>
      </c>
      <c r="F798" s="65">
        <v>65497581</v>
      </c>
      <c r="G798" s="65">
        <v>59974951</v>
      </c>
      <c r="H798" s="65">
        <v>55977114</v>
      </c>
      <c r="I798" s="65">
        <v>56940012</v>
      </c>
      <c r="J798" s="65">
        <v>60655521</v>
      </c>
      <c r="K798" s="65">
        <v>69667882</v>
      </c>
      <c r="L798" s="65">
        <v>76367138</v>
      </c>
      <c r="M798" s="65">
        <v>70106773</v>
      </c>
      <c r="N798" s="65">
        <v>56826267</v>
      </c>
      <c r="O798" s="65">
        <v>44718313</v>
      </c>
      <c r="P798" s="65">
        <v>59786286</v>
      </c>
      <c r="Q798" s="65">
        <v>125717141</v>
      </c>
      <c r="R798" s="65">
        <v>72825644</v>
      </c>
      <c r="S798" s="65">
        <v>63501500</v>
      </c>
    </row>
    <row r="799" spans="1:19" ht="14.5" x14ac:dyDescent="0.35">
      <c r="A799" t="str">
        <f t="shared" si="18"/>
        <v>Salzburg81</v>
      </c>
      <c r="B799">
        <v>799</v>
      </c>
      <c r="C799" s="64" t="s">
        <v>29</v>
      </c>
      <c r="D799" s="64" t="s">
        <v>120</v>
      </c>
      <c r="E799" s="65">
        <v>16361666</v>
      </c>
      <c r="F799" s="65">
        <v>20265984</v>
      </c>
      <c r="G799" s="65">
        <v>19467748</v>
      </c>
      <c r="H799" s="65">
        <v>19185138</v>
      </c>
      <c r="I799" s="65">
        <v>14594938</v>
      </c>
      <c r="J799" s="65">
        <v>15656060</v>
      </c>
      <c r="K799" s="65">
        <v>13267788</v>
      </c>
      <c r="L799" s="65">
        <v>14543574</v>
      </c>
      <c r="M799" s="65">
        <v>14428755</v>
      </c>
      <c r="N799" s="65">
        <v>12966018</v>
      </c>
      <c r="O799" s="65">
        <v>12359195</v>
      </c>
      <c r="P799" s="65">
        <v>13826673</v>
      </c>
      <c r="Q799" s="65">
        <v>39876399</v>
      </c>
      <c r="R799" s="65">
        <v>19774675</v>
      </c>
      <c r="S799" s="65">
        <v>14992794</v>
      </c>
    </row>
    <row r="800" spans="1:19" ht="14.5" x14ac:dyDescent="0.35">
      <c r="A800" t="str">
        <f t="shared" si="18"/>
        <v>Steiermark81</v>
      </c>
      <c r="B800">
        <v>800</v>
      </c>
      <c r="C800" s="64" t="s">
        <v>30</v>
      </c>
      <c r="D800" s="64" t="s">
        <v>120</v>
      </c>
      <c r="E800" s="65">
        <v>79021838</v>
      </c>
      <c r="F800" s="65">
        <v>140774301</v>
      </c>
      <c r="G800" s="65">
        <v>154657499</v>
      </c>
      <c r="H800" s="65">
        <v>119456814</v>
      </c>
      <c r="I800" s="65">
        <v>127228131</v>
      </c>
      <c r="J800" s="65">
        <v>131785130</v>
      </c>
      <c r="K800" s="65">
        <v>124977088</v>
      </c>
      <c r="L800" s="65">
        <v>169688613</v>
      </c>
      <c r="M800" s="65">
        <v>175232933</v>
      </c>
      <c r="N800" s="65">
        <v>144274423</v>
      </c>
      <c r="O800" s="65">
        <v>98482474</v>
      </c>
      <c r="P800" s="65">
        <v>149892316</v>
      </c>
      <c r="Q800" s="65">
        <v>234233680</v>
      </c>
      <c r="R800" s="65">
        <v>218922653</v>
      </c>
      <c r="S800" s="65">
        <v>220417062</v>
      </c>
    </row>
    <row r="801" spans="1:19" ht="14.5" x14ac:dyDescent="0.35">
      <c r="A801" t="str">
        <f t="shared" si="18"/>
        <v>Tirol81</v>
      </c>
      <c r="B801">
        <v>801</v>
      </c>
      <c r="C801" s="64" t="s">
        <v>31</v>
      </c>
      <c r="D801" s="64" t="s">
        <v>120</v>
      </c>
      <c r="E801" s="65">
        <v>55398723</v>
      </c>
      <c r="F801" s="65">
        <v>110629909</v>
      </c>
      <c r="G801" s="65">
        <v>71112353</v>
      </c>
      <c r="H801" s="65">
        <v>67093195</v>
      </c>
      <c r="I801" s="65">
        <v>92599687</v>
      </c>
      <c r="J801" s="65">
        <v>74024441</v>
      </c>
      <c r="K801" s="65">
        <v>57251484</v>
      </c>
      <c r="L801" s="65">
        <v>69552745</v>
      </c>
      <c r="M801" s="65">
        <v>91570991</v>
      </c>
      <c r="N801" s="65">
        <v>77258298</v>
      </c>
      <c r="O801" s="65">
        <v>89014142</v>
      </c>
      <c r="P801" s="65">
        <v>124484322</v>
      </c>
      <c r="Q801" s="65">
        <v>141387272</v>
      </c>
      <c r="R801" s="65">
        <v>96817296</v>
      </c>
      <c r="S801" s="65">
        <v>102157899</v>
      </c>
    </row>
    <row r="802" spans="1:19" ht="14.5" x14ac:dyDescent="0.35">
      <c r="A802" t="str">
        <f t="shared" si="18"/>
        <v>Vorarlberg81</v>
      </c>
      <c r="B802">
        <v>802</v>
      </c>
      <c r="C802" s="64" t="s">
        <v>32</v>
      </c>
      <c r="D802" s="64" t="s">
        <v>120</v>
      </c>
      <c r="E802" s="65">
        <v>6889561</v>
      </c>
      <c r="F802" s="65">
        <v>7509038</v>
      </c>
      <c r="G802" s="65">
        <v>6558790</v>
      </c>
      <c r="H802" s="65">
        <v>5904364</v>
      </c>
      <c r="I802" s="65">
        <v>2082134</v>
      </c>
      <c r="J802" s="65">
        <v>2834192</v>
      </c>
      <c r="K802" s="65">
        <v>1289760</v>
      </c>
      <c r="L802" s="65">
        <v>3294479</v>
      </c>
      <c r="M802" s="65">
        <v>3781275</v>
      </c>
      <c r="N802" s="65">
        <v>3437825</v>
      </c>
      <c r="O802" s="65">
        <v>2519670</v>
      </c>
      <c r="P802" s="65">
        <v>4862016</v>
      </c>
      <c r="Q802" s="65">
        <v>7251241</v>
      </c>
      <c r="R802" s="65">
        <v>4389891</v>
      </c>
      <c r="S802" s="65">
        <v>3702783</v>
      </c>
    </row>
    <row r="803" spans="1:19" ht="14.5" x14ac:dyDescent="0.35">
      <c r="A803" t="str">
        <f t="shared" si="18"/>
        <v>Wien81</v>
      </c>
      <c r="B803">
        <v>803</v>
      </c>
      <c r="C803" s="64" t="s">
        <v>33</v>
      </c>
      <c r="D803" s="64" t="s">
        <v>120</v>
      </c>
      <c r="E803" s="65">
        <v>17972110</v>
      </c>
      <c r="F803" s="65">
        <v>22267651</v>
      </c>
      <c r="G803" s="65">
        <v>16463659</v>
      </c>
      <c r="H803" s="65">
        <v>18988476</v>
      </c>
      <c r="I803" s="65">
        <v>18533187</v>
      </c>
      <c r="J803" s="65">
        <v>17709032</v>
      </c>
      <c r="K803" s="65">
        <v>22583801</v>
      </c>
      <c r="L803" s="65">
        <v>42585830</v>
      </c>
      <c r="M803" s="65">
        <v>34492726</v>
      </c>
      <c r="N803" s="65">
        <v>42406086</v>
      </c>
      <c r="O803" s="65">
        <v>21192461</v>
      </c>
      <c r="P803" s="65">
        <v>26650034</v>
      </c>
      <c r="Q803" s="65">
        <v>28635883</v>
      </c>
      <c r="R803" s="65">
        <v>22624279</v>
      </c>
      <c r="S803" s="65">
        <v>18544472</v>
      </c>
    </row>
    <row r="804" spans="1:19" ht="14.5" x14ac:dyDescent="0.35">
      <c r="A804" t="str">
        <f t="shared" si="18"/>
        <v>Österreich81</v>
      </c>
      <c r="B804">
        <v>804</v>
      </c>
      <c r="C804" s="64" t="s">
        <v>34</v>
      </c>
      <c r="D804" s="64" t="s">
        <v>120</v>
      </c>
      <c r="E804" s="65">
        <v>234055764</v>
      </c>
      <c r="F804" s="65">
        <v>377439069</v>
      </c>
      <c r="G804" s="65">
        <v>339001625</v>
      </c>
      <c r="H804" s="65">
        <v>299015467</v>
      </c>
      <c r="I804" s="65">
        <v>324516006</v>
      </c>
      <c r="J804" s="65">
        <v>311522704</v>
      </c>
      <c r="K804" s="65">
        <v>297708105</v>
      </c>
      <c r="L804" s="65">
        <v>385139616</v>
      </c>
      <c r="M804" s="65">
        <v>403979678</v>
      </c>
      <c r="N804" s="65">
        <v>350892385</v>
      </c>
      <c r="O804" s="65">
        <v>278075452</v>
      </c>
      <c r="P804" s="65">
        <v>395479414</v>
      </c>
      <c r="Q804" s="65">
        <v>606830228</v>
      </c>
      <c r="R804" s="65">
        <v>452851667</v>
      </c>
      <c r="S804" s="65">
        <v>444113750</v>
      </c>
    </row>
    <row r="805" spans="1:19" ht="14.5" x14ac:dyDescent="0.35">
      <c r="A805" t="str">
        <f t="shared" si="18"/>
        <v>Burgenland82</v>
      </c>
      <c r="B805">
        <v>805</v>
      </c>
      <c r="C805" s="64" t="s">
        <v>25</v>
      </c>
      <c r="D805" s="64" t="s">
        <v>121</v>
      </c>
      <c r="E805" s="65">
        <v>5134071</v>
      </c>
      <c r="F805" s="65">
        <v>6435940</v>
      </c>
      <c r="G805" s="65">
        <v>5906999</v>
      </c>
      <c r="H805" s="65">
        <v>6665558</v>
      </c>
      <c r="I805" s="65">
        <v>8148465</v>
      </c>
      <c r="J805" s="65">
        <v>8660712</v>
      </c>
      <c r="K805" s="65">
        <v>8353948</v>
      </c>
      <c r="L805" s="65">
        <v>8933295</v>
      </c>
      <c r="M805" s="65">
        <v>10033154</v>
      </c>
      <c r="N805" s="65">
        <v>11329108</v>
      </c>
      <c r="O805" s="65">
        <v>9944278</v>
      </c>
      <c r="P805" s="65">
        <v>10276825</v>
      </c>
      <c r="Q805" s="65">
        <v>11175679</v>
      </c>
      <c r="R805" s="65">
        <v>9843660</v>
      </c>
      <c r="S805" s="65">
        <v>11921780</v>
      </c>
    </row>
    <row r="806" spans="1:19" ht="14.5" x14ac:dyDescent="0.35">
      <c r="A806" t="str">
        <f t="shared" si="18"/>
        <v>Kärnten82</v>
      </c>
      <c r="B806">
        <v>806</v>
      </c>
      <c r="C806" s="64" t="s">
        <v>26</v>
      </c>
      <c r="D806" s="64" t="s">
        <v>121</v>
      </c>
      <c r="E806" s="65">
        <v>22864333</v>
      </c>
      <c r="F806" s="65">
        <v>27594775</v>
      </c>
      <c r="G806" s="65">
        <v>25838589</v>
      </c>
      <c r="H806" s="65">
        <v>28376162</v>
      </c>
      <c r="I806" s="65">
        <v>26738055</v>
      </c>
      <c r="J806" s="65">
        <v>31282109</v>
      </c>
      <c r="K806" s="65">
        <v>30022528</v>
      </c>
      <c r="L806" s="65">
        <v>31985988</v>
      </c>
      <c r="M806" s="65">
        <v>34194406</v>
      </c>
      <c r="N806" s="65">
        <v>37098420</v>
      </c>
      <c r="O806" s="65">
        <v>31313976</v>
      </c>
      <c r="P806" s="65">
        <v>33848934</v>
      </c>
      <c r="Q806" s="65">
        <v>40254658</v>
      </c>
      <c r="R806" s="65">
        <v>36215037</v>
      </c>
      <c r="S806" s="65">
        <v>34892468</v>
      </c>
    </row>
    <row r="807" spans="1:19" ht="14.5" x14ac:dyDescent="0.35">
      <c r="A807" t="str">
        <f t="shared" si="18"/>
        <v>Niederösterreich82</v>
      </c>
      <c r="B807">
        <v>807</v>
      </c>
      <c r="C807" s="64" t="s">
        <v>27</v>
      </c>
      <c r="D807" s="64" t="s">
        <v>121</v>
      </c>
      <c r="E807" s="65">
        <v>97875144</v>
      </c>
      <c r="F807" s="65">
        <v>107354594</v>
      </c>
      <c r="G807" s="65">
        <v>109006015</v>
      </c>
      <c r="H807" s="65">
        <v>118626666</v>
      </c>
      <c r="I807" s="65">
        <v>137909243</v>
      </c>
      <c r="J807" s="65">
        <v>152498455</v>
      </c>
      <c r="K807" s="65">
        <v>158855891</v>
      </c>
      <c r="L807" s="65">
        <v>155876396</v>
      </c>
      <c r="M807" s="65">
        <v>168651996</v>
      </c>
      <c r="N807" s="65">
        <v>160069163</v>
      </c>
      <c r="O807" s="65">
        <v>132656458</v>
      </c>
      <c r="P807" s="65">
        <v>158525216</v>
      </c>
      <c r="Q807" s="65">
        <v>169343697</v>
      </c>
      <c r="R807" s="65">
        <v>157419167</v>
      </c>
      <c r="S807" s="65">
        <v>162862616</v>
      </c>
    </row>
    <row r="808" spans="1:19" ht="14.5" x14ac:dyDescent="0.35">
      <c r="A808" t="str">
        <f t="shared" si="18"/>
        <v>Oberösterreich82</v>
      </c>
      <c r="B808">
        <v>808</v>
      </c>
      <c r="C808" s="64" t="s">
        <v>28</v>
      </c>
      <c r="D808" s="64" t="s">
        <v>121</v>
      </c>
      <c r="E808" s="65">
        <v>130877130</v>
      </c>
      <c r="F808" s="65">
        <v>145927703</v>
      </c>
      <c r="G808" s="65">
        <v>154855578</v>
      </c>
      <c r="H808" s="65">
        <v>161489369</v>
      </c>
      <c r="I808" s="65">
        <v>169518092</v>
      </c>
      <c r="J808" s="65">
        <v>173018783</v>
      </c>
      <c r="K808" s="65">
        <v>182315223</v>
      </c>
      <c r="L808" s="65">
        <v>192179297</v>
      </c>
      <c r="M808" s="65">
        <v>234159525</v>
      </c>
      <c r="N808" s="65">
        <v>220906732</v>
      </c>
      <c r="O808" s="65">
        <v>200246692</v>
      </c>
      <c r="P808" s="65">
        <v>226481754</v>
      </c>
      <c r="Q808" s="65">
        <v>257561718</v>
      </c>
      <c r="R808" s="65">
        <v>240906183</v>
      </c>
      <c r="S808" s="65">
        <v>228187182</v>
      </c>
    </row>
    <row r="809" spans="1:19" ht="14.5" x14ac:dyDescent="0.35">
      <c r="A809" t="str">
        <f t="shared" si="18"/>
        <v>Salzburg82</v>
      </c>
      <c r="B809">
        <v>809</v>
      </c>
      <c r="C809" s="64" t="s">
        <v>29</v>
      </c>
      <c r="D809" s="64" t="s">
        <v>121</v>
      </c>
      <c r="E809" s="65">
        <v>40401449</v>
      </c>
      <c r="F809" s="65">
        <v>44236810</v>
      </c>
      <c r="G809" s="65">
        <v>44164565</v>
      </c>
      <c r="H809" s="65">
        <v>43616687</v>
      </c>
      <c r="I809" s="65">
        <v>45624021</v>
      </c>
      <c r="J809" s="65">
        <v>50357344</v>
      </c>
      <c r="K809" s="65">
        <v>52417435</v>
      </c>
      <c r="L809" s="65">
        <v>53169317</v>
      </c>
      <c r="M809" s="65">
        <v>58828748</v>
      </c>
      <c r="N809" s="65">
        <v>56179598</v>
      </c>
      <c r="O809" s="65">
        <v>51312543</v>
      </c>
      <c r="P809" s="65">
        <v>59982456</v>
      </c>
      <c r="Q809" s="65">
        <v>61558499</v>
      </c>
      <c r="R809" s="65">
        <v>55802418</v>
      </c>
      <c r="S809" s="65">
        <v>68085052</v>
      </c>
    </row>
    <row r="810" spans="1:19" ht="14.5" x14ac:dyDescent="0.35">
      <c r="A810" t="str">
        <f t="shared" si="18"/>
        <v>Steiermark82</v>
      </c>
      <c r="B810">
        <v>810</v>
      </c>
      <c r="C810" s="64" t="s">
        <v>30</v>
      </c>
      <c r="D810" s="64" t="s">
        <v>121</v>
      </c>
      <c r="E810" s="65">
        <v>77422994</v>
      </c>
      <c r="F810" s="65">
        <v>72417006</v>
      </c>
      <c r="G810" s="65">
        <v>68584558</v>
      </c>
      <c r="H810" s="65">
        <v>76152327</v>
      </c>
      <c r="I810" s="65">
        <v>87313981</v>
      </c>
      <c r="J810" s="65">
        <v>95036688</v>
      </c>
      <c r="K810" s="65">
        <v>112189778</v>
      </c>
      <c r="L810" s="65">
        <v>164956184</v>
      </c>
      <c r="M810" s="65">
        <v>142187492</v>
      </c>
      <c r="N810" s="65">
        <v>110544563</v>
      </c>
      <c r="O810" s="65">
        <v>96076728</v>
      </c>
      <c r="P810" s="65">
        <v>127647666</v>
      </c>
      <c r="Q810" s="65">
        <v>140542825</v>
      </c>
      <c r="R810" s="65">
        <v>155615625</v>
      </c>
      <c r="S810" s="65">
        <v>138062525</v>
      </c>
    </row>
    <row r="811" spans="1:19" ht="14.5" x14ac:dyDescent="0.35">
      <c r="A811" t="str">
        <f t="shared" si="18"/>
        <v>Tirol82</v>
      </c>
      <c r="B811">
        <v>811</v>
      </c>
      <c r="C811" s="64" t="s">
        <v>31</v>
      </c>
      <c r="D811" s="64" t="s">
        <v>121</v>
      </c>
      <c r="E811" s="65">
        <v>52238409</v>
      </c>
      <c r="F811" s="65">
        <v>65136982</v>
      </c>
      <c r="G811" s="65">
        <v>64528897</v>
      </c>
      <c r="H811" s="65">
        <v>64522497</v>
      </c>
      <c r="I811" s="65">
        <v>70989849</v>
      </c>
      <c r="J811" s="65">
        <v>77910912</v>
      </c>
      <c r="K811" s="65">
        <v>87407248</v>
      </c>
      <c r="L811" s="65">
        <v>83847809</v>
      </c>
      <c r="M811" s="65">
        <v>79416336</v>
      </c>
      <c r="N811" s="65">
        <v>80189193</v>
      </c>
      <c r="O811" s="65">
        <v>69460122</v>
      </c>
      <c r="P811" s="65">
        <v>85748521</v>
      </c>
      <c r="Q811" s="65">
        <v>97992042</v>
      </c>
      <c r="R811" s="65">
        <v>100228468</v>
      </c>
      <c r="S811" s="65">
        <v>100049484</v>
      </c>
    </row>
    <row r="812" spans="1:19" ht="14.5" x14ac:dyDescent="0.35">
      <c r="A812" t="str">
        <f t="shared" si="18"/>
        <v>Vorarlberg82</v>
      </c>
      <c r="B812">
        <v>812</v>
      </c>
      <c r="C812" s="64" t="s">
        <v>32</v>
      </c>
      <c r="D812" s="64" t="s">
        <v>121</v>
      </c>
      <c r="E812" s="65">
        <v>76841491</v>
      </c>
      <c r="F812" s="65">
        <v>89634910</v>
      </c>
      <c r="G812" s="65">
        <v>96802309</v>
      </c>
      <c r="H812" s="65">
        <v>102990114</v>
      </c>
      <c r="I812" s="65">
        <v>102143963</v>
      </c>
      <c r="J812" s="65">
        <v>106723032</v>
      </c>
      <c r="K812" s="65">
        <v>104352122</v>
      </c>
      <c r="L812" s="65">
        <v>138323171</v>
      </c>
      <c r="M812" s="65">
        <v>148231839</v>
      </c>
      <c r="N812" s="65">
        <v>143685418</v>
      </c>
      <c r="O812" s="65">
        <v>122905817</v>
      </c>
      <c r="P812" s="65">
        <v>143119316</v>
      </c>
      <c r="Q812" s="65">
        <v>138877140</v>
      </c>
      <c r="R812" s="65">
        <v>121466341</v>
      </c>
      <c r="S812" s="65">
        <v>122504896</v>
      </c>
    </row>
    <row r="813" spans="1:19" ht="14.5" x14ac:dyDescent="0.35">
      <c r="A813" t="str">
        <f t="shared" si="18"/>
        <v>Wien82</v>
      </c>
      <c r="B813">
        <v>813</v>
      </c>
      <c r="C813" s="64" t="s">
        <v>33</v>
      </c>
      <c r="D813" s="64" t="s">
        <v>121</v>
      </c>
      <c r="E813" s="65">
        <v>111794623</v>
      </c>
      <c r="F813" s="65">
        <v>121274821</v>
      </c>
      <c r="G813" s="65">
        <v>120818773</v>
      </c>
      <c r="H813" s="65">
        <v>120067756</v>
      </c>
      <c r="I813" s="65">
        <v>128275692</v>
      </c>
      <c r="J813" s="65">
        <v>141523476</v>
      </c>
      <c r="K813" s="65">
        <v>135016563</v>
      </c>
      <c r="L813" s="65">
        <v>135911549</v>
      </c>
      <c r="M813" s="65">
        <v>139455099</v>
      </c>
      <c r="N813" s="65">
        <v>140090234</v>
      </c>
      <c r="O813" s="65">
        <v>118056421</v>
      </c>
      <c r="P813" s="65">
        <v>131304279</v>
      </c>
      <c r="Q813" s="65">
        <v>152925313</v>
      </c>
      <c r="R813" s="65">
        <v>138276427</v>
      </c>
      <c r="S813" s="65">
        <v>147035113</v>
      </c>
    </row>
    <row r="814" spans="1:19" ht="14.5" x14ac:dyDescent="0.35">
      <c r="A814" t="str">
        <f t="shared" si="18"/>
        <v>Österreich82</v>
      </c>
      <c r="B814">
        <v>814</v>
      </c>
      <c r="C814" s="64" t="s">
        <v>34</v>
      </c>
      <c r="D814" s="64" t="s">
        <v>121</v>
      </c>
      <c r="E814" s="65">
        <v>615449644</v>
      </c>
      <c r="F814" s="65">
        <v>680013541</v>
      </c>
      <c r="G814" s="65">
        <v>690506283</v>
      </c>
      <c r="H814" s="65">
        <v>722507136</v>
      </c>
      <c r="I814" s="65">
        <v>776661361</v>
      </c>
      <c r="J814" s="65">
        <v>837011511</v>
      </c>
      <c r="K814" s="65">
        <v>870930736</v>
      </c>
      <c r="L814" s="65">
        <v>965183006</v>
      </c>
      <c r="M814" s="65">
        <v>1015158595</v>
      </c>
      <c r="N814" s="65">
        <v>960092429</v>
      </c>
      <c r="O814" s="65">
        <v>831973035</v>
      </c>
      <c r="P814" s="65">
        <v>976934967</v>
      </c>
      <c r="Q814" s="65">
        <v>1070231571</v>
      </c>
      <c r="R814" s="65">
        <v>1015773326</v>
      </c>
      <c r="S814" s="65">
        <v>1013601116</v>
      </c>
    </row>
    <row r="815" spans="1:19" ht="14.5" x14ac:dyDescent="0.35">
      <c r="A815" t="str">
        <f t="shared" si="18"/>
        <v>Burgenland83</v>
      </c>
      <c r="B815">
        <v>815</v>
      </c>
      <c r="C815" s="64" t="s">
        <v>25</v>
      </c>
      <c r="D815" s="64" t="s">
        <v>122</v>
      </c>
      <c r="E815" s="65">
        <v>5875738</v>
      </c>
      <c r="F815" s="65">
        <v>7556047</v>
      </c>
      <c r="G815" s="65">
        <v>8069632</v>
      </c>
      <c r="H815" s="65">
        <v>7630479</v>
      </c>
      <c r="I815" s="65">
        <v>8680488</v>
      </c>
      <c r="J815" s="65">
        <v>7896774</v>
      </c>
      <c r="K815" s="65">
        <v>8773197</v>
      </c>
      <c r="L815" s="65">
        <v>9849874</v>
      </c>
      <c r="M815" s="65">
        <v>10354782</v>
      </c>
      <c r="N815" s="65">
        <v>10638690</v>
      </c>
      <c r="O815" s="65">
        <v>11298332</v>
      </c>
      <c r="P815" s="65">
        <v>16312287</v>
      </c>
      <c r="Q815" s="65">
        <v>19127379</v>
      </c>
      <c r="R815" s="65">
        <v>12614004</v>
      </c>
      <c r="S815" s="65">
        <v>12269546</v>
      </c>
    </row>
    <row r="816" spans="1:19" ht="14.5" x14ac:dyDescent="0.35">
      <c r="A816" t="str">
        <f t="shared" si="18"/>
        <v>Kärnten83</v>
      </c>
      <c r="B816">
        <v>816</v>
      </c>
      <c r="C816" s="64" t="s">
        <v>26</v>
      </c>
      <c r="D816" s="64" t="s">
        <v>122</v>
      </c>
      <c r="E816" s="65">
        <v>16458417</v>
      </c>
      <c r="F816" s="65">
        <v>19699840</v>
      </c>
      <c r="G816" s="65">
        <v>19357413</v>
      </c>
      <c r="H816" s="65">
        <v>18198584</v>
      </c>
      <c r="I816" s="65">
        <v>15520695</v>
      </c>
      <c r="J816" s="65">
        <v>16219941</v>
      </c>
      <c r="K816" s="65">
        <v>22128502</v>
      </c>
      <c r="L816" s="65">
        <v>20334796</v>
      </c>
      <c r="M816" s="65">
        <v>19059884</v>
      </c>
      <c r="N816" s="65">
        <v>21208616</v>
      </c>
      <c r="O816" s="65">
        <v>20194741</v>
      </c>
      <c r="P816" s="65">
        <v>25895650</v>
      </c>
      <c r="Q816" s="65">
        <v>30910497</v>
      </c>
      <c r="R816" s="65">
        <v>25536695</v>
      </c>
      <c r="S816" s="65">
        <v>23841072</v>
      </c>
    </row>
    <row r="817" spans="1:19" ht="14.5" x14ac:dyDescent="0.35">
      <c r="A817" t="str">
        <f t="shared" si="18"/>
        <v>Niederösterreich83</v>
      </c>
      <c r="B817">
        <v>817</v>
      </c>
      <c r="C817" s="64" t="s">
        <v>27</v>
      </c>
      <c r="D817" s="64" t="s">
        <v>122</v>
      </c>
      <c r="E817" s="65">
        <v>115151290</v>
      </c>
      <c r="F817" s="65">
        <v>126851472</v>
      </c>
      <c r="G817" s="65">
        <v>127826118</v>
      </c>
      <c r="H817" s="65">
        <v>134492777</v>
      </c>
      <c r="I817" s="65">
        <v>132916676</v>
      </c>
      <c r="J817" s="65">
        <v>144334809</v>
      </c>
      <c r="K817" s="65">
        <v>118289438</v>
      </c>
      <c r="L817" s="65">
        <v>157154365</v>
      </c>
      <c r="M817" s="65">
        <v>146197546</v>
      </c>
      <c r="N817" s="65">
        <v>148670029</v>
      </c>
      <c r="O817" s="65">
        <v>148450581</v>
      </c>
      <c r="P817" s="65">
        <v>154847957</v>
      </c>
      <c r="Q817" s="65">
        <v>195415668</v>
      </c>
      <c r="R817" s="65">
        <v>175082224</v>
      </c>
      <c r="S817" s="65">
        <v>188152455</v>
      </c>
    </row>
    <row r="818" spans="1:19" ht="14.5" x14ac:dyDescent="0.35">
      <c r="A818" t="str">
        <f t="shared" si="18"/>
        <v>Oberösterreich83</v>
      </c>
      <c r="B818">
        <v>818</v>
      </c>
      <c r="C818" s="64" t="s">
        <v>28</v>
      </c>
      <c r="D818" s="64" t="s">
        <v>122</v>
      </c>
      <c r="E818" s="65">
        <v>150675334</v>
      </c>
      <c r="F818" s="65">
        <v>153235291</v>
      </c>
      <c r="G818" s="65">
        <v>154992851</v>
      </c>
      <c r="H818" s="65">
        <v>153488396</v>
      </c>
      <c r="I818" s="65">
        <v>151731596</v>
      </c>
      <c r="J818" s="65">
        <v>169274046</v>
      </c>
      <c r="K818" s="65">
        <v>172397210</v>
      </c>
      <c r="L818" s="65">
        <v>179067863</v>
      </c>
      <c r="M818" s="65">
        <v>196833722</v>
      </c>
      <c r="N818" s="65">
        <v>211992471</v>
      </c>
      <c r="O818" s="65">
        <v>204283679</v>
      </c>
      <c r="P818" s="65">
        <v>229538504</v>
      </c>
      <c r="Q818" s="65">
        <v>230695686</v>
      </c>
      <c r="R818" s="65">
        <v>190157021</v>
      </c>
      <c r="S818" s="65">
        <v>190132967</v>
      </c>
    </row>
    <row r="819" spans="1:19" ht="14.5" x14ac:dyDescent="0.35">
      <c r="A819" t="str">
        <f t="shared" si="18"/>
        <v>Salzburg83</v>
      </c>
      <c r="B819">
        <v>819</v>
      </c>
      <c r="C819" s="64" t="s">
        <v>29</v>
      </c>
      <c r="D819" s="64" t="s">
        <v>122</v>
      </c>
      <c r="E819" s="65">
        <v>87404630</v>
      </c>
      <c r="F819" s="65">
        <v>89546559</v>
      </c>
      <c r="G819" s="65">
        <v>85289617</v>
      </c>
      <c r="H819" s="65">
        <v>84496802</v>
      </c>
      <c r="I819" s="65">
        <v>87347010</v>
      </c>
      <c r="J819" s="65">
        <v>81572152</v>
      </c>
      <c r="K819" s="65">
        <v>85280179</v>
      </c>
      <c r="L819" s="65">
        <v>87286269</v>
      </c>
      <c r="M819" s="65">
        <v>97041695</v>
      </c>
      <c r="N819" s="65">
        <v>104865989</v>
      </c>
      <c r="O819" s="65">
        <v>96211683</v>
      </c>
      <c r="P819" s="65">
        <v>108150161</v>
      </c>
      <c r="Q819" s="65">
        <v>107272130</v>
      </c>
      <c r="R819" s="65">
        <v>101845340</v>
      </c>
      <c r="S819" s="65">
        <v>105214542</v>
      </c>
    </row>
    <row r="820" spans="1:19" ht="14.5" x14ac:dyDescent="0.35">
      <c r="A820" t="str">
        <f t="shared" si="18"/>
        <v>Steiermark83</v>
      </c>
      <c r="B820">
        <v>820</v>
      </c>
      <c r="C820" s="64" t="s">
        <v>30</v>
      </c>
      <c r="D820" s="64" t="s">
        <v>122</v>
      </c>
      <c r="E820" s="65">
        <v>94361811</v>
      </c>
      <c r="F820" s="65">
        <v>113584887</v>
      </c>
      <c r="G820" s="65">
        <v>102550285</v>
      </c>
      <c r="H820" s="65">
        <v>93649575</v>
      </c>
      <c r="I820" s="65">
        <v>88611577</v>
      </c>
      <c r="J820" s="65">
        <v>78940874</v>
      </c>
      <c r="K820" s="65">
        <v>77394648</v>
      </c>
      <c r="L820" s="65">
        <v>89399560</v>
      </c>
      <c r="M820" s="65">
        <v>116834465</v>
      </c>
      <c r="N820" s="65">
        <v>126729051</v>
      </c>
      <c r="O820" s="65">
        <v>118305318</v>
      </c>
      <c r="P820" s="65">
        <v>137043912</v>
      </c>
      <c r="Q820" s="65">
        <v>144404148</v>
      </c>
      <c r="R820" s="65">
        <v>142493211</v>
      </c>
      <c r="S820" s="65">
        <v>126329606</v>
      </c>
    </row>
    <row r="821" spans="1:19" ht="14.5" x14ac:dyDescent="0.35">
      <c r="A821" t="str">
        <f t="shared" si="18"/>
        <v>Tirol83</v>
      </c>
      <c r="B821">
        <v>821</v>
      </c>
      <c r="C821" s="64" t="s">
        <v>31</v>
      </c>
      <c r="D821" s="64" t="s">
        <v>122</v>
      </c>
      <c r="E821" s="65">
        <v>28847991</v>
      </c>
      <c r="F821" s="65">
        <v>31831220</v>
      </c>
      <c r="G821" s="65">
        <v>34246362</v>
      </c>
      <c r="H821" s="65">
        <v>33847209</v>
      </c>
      <c r="I821" s="65">
        <v>34021247</v>
      </c>
      <c r="J821" s="65">
        <v>35372101</v>
      </c>
      <c r="K821" s="65">
        <v>40739285</v>
      </c>
      <c r="L821" s="65">
        <v>41076755</v>
      </c>
      <c r="M821" s="65">
        <v>43498382</v>
      </c>
      <c r="N821" s="65">
        <v>43803246</v>
      </c>
      <c r="O821" s="65">
        <v>40230524</v>
      </c>
      <c r="P821" s="65">
        <v>43584051</v>
      </c>
      <c r="Q821" s="65">
        <v>51576475</v>
      </c>
      <c r="R821" s="65">
        <v>51137604</v>
      </c>
      <c r="S821" s="65">
        <v>47902786</v>
      </c>
    </row>
    <row r="822" spans="1:19" ht="14.5" x14ac:dyDescent="0.35">
      <c r="A822" t="str">
        <f t="shared" si="18"/>
        <v>Vorarlberg83</v>
      </c>
      <c r="B822">
        <v>822</v>
      </c>
      <c r="C822" s="64" t="s">
        <v>32</v>
      </c>
      <c r="D822" s="64" t="s">
        <v>122</v>
      </c>
      <c r="E822" s="65">
        <v>184526843</v>
      </c>
      <c r="F822" s="65">
        <v>207487354</v>
      </c>
      <c r="G822" s="65">
        <v>207966160</v>
      </c>
      <c r="H822" s="65">
        <v>232718950</v>
      </c>
      <c r="I822" s="65">
        <v>248836448</v>
      </c>
      <c r="J822" s="65">
        <v>287622028</v>
      </c>
      <c r="K822" s="65">
        <v>309975581</v>
      </c>
      <c r="L822" s="65">
        <v>188717361</v>
      </c>
      <c r="M822" s="65">
        <v>185911591</v>
      </c>
      <c r="N822" s="65">
        <v>221380647</v>
      </c>
      <c r="O822" s="65">
        <v>200186918</v>
      </c>
      <c r="P822" s="65">
        <v>237717892</v>
      </c>
      <c r="Q822" s="65">
        <v>291056758</v>
      </c>
      <c r="R822" s="65">
        <v>258894130</v>
      </c>
      <c r="S822" s="65">
        <v>244230424</v>
      </c>
    </row>
    <row r="823" spans="1:19" ht="14.5" x14ac:dyDescent="0.35">
      <c r="A823" t="str">
        <f t="shared" si="18"/>
        <v>Wien83</v>
      </c>
      <c r="B823">
        <v>823</v>
      </c>
      <c r="C823" s="64" t="s">
        <v>33</v>
      </c>
      <c r="D823" s="64" t="s">
        <v>122</v>
      </c>
      <c r="E823" s="65">
        <v>85421957</v>
      </c>
      <c r="F823" s="65">
        <v>86611577</v>
      </c>
      <c r="G823" s="65">
        <v>82486896</v>
      </c>
      <c r="H823" s="65">
        <v>78097361</v>
      </c>
      <c r="I823" s="65">
        <v>78489495</v>
      </c>
      <c r="J823" s="65">
        <v>84914725</v>
      </c>
      <c r="K823" s="65">
        <v>89423910</v>
      </c>
      <c r="L823" s="65">
        <v>84255432</v>
      </c>
      <c r="M823" s="65">
        <v>84830038</v>
      </c>
      <c r="N823" s="65">
        <v>94023076</v>
      </c>
      <c r="O823" s="65">
        <v>83214460</v>
      </c>
      <c r="P823" s="65">
        <v>91772856</v>
      </c>
      <c r="Q823" s="65">
        <v>94401508</v>
      </c>
      <c r="R823" s="65">
        <v>100504230</v>
      </c>
      <c r="S823" s="65">
        <v>97602223</v>
      </c>
    </row>
    <row r="824" spans="1:19" ht="14.5" x14ac:dyDescent="0.35">
      <c r="A824" t="str">
        <f t="shared" si="18"/>
        <v>Österreich83</v>
      </c>
      <c r="B824">
        <v>824</v>
      </c>
      <c r="C824" s="64" t="s">
        <v>34</v>
      </c>
      <c r="D824" s="64" t="s">
        <v>122</v>
      </c>
      <c r="E824" s="65">
        <v>768724011</v>
      </c>
      <c r="F824" s="65">
        <v>836404247</v>
      </c>
      <c r="G824" s="65">
        <v>822785334</v>
      </c>
      <c r="H824" s="65">
        <v>836620133</v>
      </c>
      <c r="I824" s="65">
        <v>846155232</v>
      </c>
      <c r="J824" s="65">
        <v>906147450</v>
      </c>
      <c r="K824" s="65">
        <v>924401950</v>
      </c>
      <c r="L824" s="65">
        <v>857142275</v>
      </c>
      <c r="M824" s="65">
        <v>900562105</v>
      </c>
      <c r="N824" s="65">
        <v>983311815</v>
      </c>
      <c r="O824" s="65">
        <v>922376236</v>
      </c>
      <c r="P824" s="65">
        <v>1044863270</v>
      </c>
      <c r="Q824" s="65">
        <v>1164860249</v>
      </c>
      <c r="R824" s="65">
        <v>1058264459</v>
      </c>
      <c r="S824" s="65">
        <v>1035675621</v>
      </c>
    </row>
    <row r="825" spans="1:19" ht="14.5" x14ac:dyDescent="0.35">
      <c r="A825" t="str">
        <f t="shared" si="18"/>
        <v>Burgenland84</v>
      </c>
      <c r="B825">
        <v>825</v>
      </c>
      <c r="C825" s="64" t="s">
        <v>25</v>
      </c>
      <c r="D825" s="64" t="s">
        <v>123</v>
      </c>
      <c r="E825" s="65">
        <v>105674342</v>
      </c>
      <c r="F825" s="65">
        <v>134652877</v>
      </c>
      <c r="G825" s="65">
        <v>130583017</v>
      </c>
      <c r="H825" s="65">
        <v>186111313</v>
      </c>
      <c r="I825" s="65">
        <v>228830078</v>
      </c>
      <c r="J825" s="65">
        <v>183431891</v>
      </c>
      <c r="K825" s="65">
        <v>162783717</v>
      </c>
      <c r="L825" s="65">
        <v>154958379</v>
      </c>
      <c r="M825" s="65">
        <v>161510540</v>
      </c>
      <c r="N825" s="65">
        <v>181223539</v>
      </c>
      <c r="O825" s="65">
        <v>159502376</v>
      </c>
      <c r="P825" s="65">
        <v>202526601</v>
      </c>
      <c r="Q825" s="65">
        <v>216700069</v>
      </c>
      <c r="R825" s="65">
        <v>198924042</v>
      </c>
      <c r="S825" s="65">
        <v>203244165</v>
      </c>
    </row>
    <row r="826" spans="1:19" ht="14.5" x14ac:dyDescent="0.35">
      <c r="A826" t="str">
        <f t="shared" si="18"/>
        <v>Kärnten84</v>
      </c>
      <c r="B826">
        <v>826</v>
      </c>
      <c r="C826" s="64" t="s">
        <v>26</v>
      </c>
      <c r="D826" s="64" t="s">
        <v>123</v>
      </c>
      <c r="E826" s="65">
        <v>583842969</v>
      </c>
      <c r="F826" s="65">
        <v>777569126</v>
      </c>
      <c r="G826" s="65">
        <v>700881446</v>
      </c>
      <c r="H826" s="65">
        <v>748260821</v>
      </c>
      <c r="I826" s="65">
        <v>782959160</v>
      </c>
      <c r="J826" s="65">
        <v>979997448</v>
      </c>
      <c r="K826" s="65">
        <v>1003357711</v>
      </c>
      <c r="L826" s="65">
        <v>1013591192</v>
      </c>
      <c r="M826" s="65">
        <v>1141372793</v>
      </c>
      <c r="N826" s="65">
        <v>1032182125</v>
      </c>
      <c r="O826" s="65">
        <v>1006960695</v>
      </c>
      <c r="P826" s="65">
        <v>1439990754</v>
      </c>
      <c r="Q826" s="65">
        <v>1730531205</v>
      </c>
      <c r="R826" s="65">
        <v>1620327302</v>
      </c>
      <c r="S826" s="65">
        <v>1513827666</v>
      </c>
    </row>
    <row r="827" spans="1:19" ht="14.5" x14ac:dyDescent="0.35">
      <c r="A827" t="str">
        <f t="shared" si="18"/>
        <v>Niederösterreich84</v>
      </c>
      <c r="B827">
        <v>827</v>
      </c>
      <c r="C827" s="64" t="s">
        <v>27</v>
      </c>
      <c r="D827" s="64" t="s">
        <v>123</v>
      </c>
      <c r="E827" s="65">
        <v>1978314944</v>
      </c>
      <c r="F827" s="65">
        <v>2153890203</v>
      </c>
      <c r="G827" s="65">
        <v>2252166475</v>
      </c>
      <c r="H827" s="65">
        <v>2219187675</v>
      </c>
      <c r="I827" s="65">
        <v>2217435055</v>
      </c>
      <c r="J827" s="65">
        <v>2315332077</v>
      </c>
      <c r="K827" s="65">
        <v>2328081200</v>
      </c>
      <c r="L827" s="65">
        <v>2553243544</v>
      </c>
      <c r="M827" s="65">
        <v>2893397461</v>
      </c>
      <c r="N827" s="65">
        <v>2906981396</v>
      </c>
      <c r="O827" s="65">
        <v>2777840224</v>
      </c>
      <c r="P827" s="65">
        <v>3250177435</v>
      </c>
      <c r="Q827" s="65">
        <v>3650880332</v>
      </c>
      <c r="R827" s="65">
        <v>3649327070</v>
      </c>
      <c r="S827" s="65">
        <v>3412021529</v>
      </c>
    </row>
    <row r="828" spans="1:19" ht="14.5" x14ac:dyDescent="0.35">
      <c r="A828" t="str">
        <f t="shared" si="18"/>
        <v>Oberösterreich84</v>
      </c>
      <c r="B828">
        <v>828</v>
      </c>
      <c r="C828" s="64" t="s">
        <v>28</v>
      </c>
      <c r="D828" s="64" t="s">
        <v>123</v>
      </c>
      <c r="E828" s="65">
        <v>4664062801</v>
      </c>
      <c r="F828" s="65">
        <v>5448025139</v>
      </c>
      <c r="G828" s="65">
        <v>5375800471</v>
      </c>
      <c r="H828" s="65">
        <v>5375755237</v>
      </c>
      <c r="I828" s="65">
        <v>5582256117</v>
      </c>
      <c r="J828" s="65">
        <v>5892712258</v>
      </c>
      <c r="K828" s="65">
        <v>6061937128</v>
      </c>
      <c r="L828" s="65">
        <v>6412602855</v>
      </c>
      <c r="M828" s="65">
        <v>6566182809</v>
      </c>
      <c r="N828" s="65">
        <v>6711285223</v>
      </c>
      <c r="O828" s="65">
        <v>5946692070</v>
      </c>
      <c r="P828" s="65">
        <v>6833569327</v>
      </c>
      <c r="Q828" s="65">
        <v>7828535398</v>
      </c>
      <c r="R828" s="65">
        <v>7740087403</v>
      </c>
      <c r="S828" s="65">
        <v>7283872314</v>
      </c>
    </row>
    <row r="829" spans="1:19" ht="14.5" x14ac:dyDescent="0.35">
      <c r="A829" t="str">
        <f t="shared" si="18"/>
        <v>Salzburg84</v>
      </c>
      <c r="B829">
        <v>829</v>
      </c>
      <c r="C829" s="64" t="s">
        <v>29</v>
      </c>
      <c r="D829" s="64" t="s">
        <v>123</v>
      </c>
      <c r="E829" s="65">
        <v>1006079191</v>
      </c>
      <c r="F829" s="65">
        <v>1119829587</v>
      </c>
      <c r="G829" s="65">
        <v>1158754382</v>
      </c>
      <c r="H829" s="65">
        <v>1141362424</v>
      </c>
      <c r="I829" s="65">
        <v>1161939025</v>
      </c>
      <c r="J829" s="65">
        <v>1217054445</v>
      </c>
      <c r="K829" s="65">
        <v>1285663748</v>
      </c>
      <c r="L829" s="65">
        <v>1374659626</v>
      </c>
      <c r="M829" s="65">
        <v>1462300142</v>
      </c>
      <c r="N829" s="65">
        <v>1485560819</v>
      </c>
      <c r="O829" s="65">
        <v>1398757599</v>
      </c>
      <c r="P829" s="65">
        <v>1743773899</v>
      </c>
      <c r="Q829" s="65">
        <v>1864003781</v>
      </c>
      <c r="R829" s="65">
        <v>1840118708</v>
      </c>
      <c r="S829" s="65">
        <v>1675693389</v>
      </c>
    </row>
    <row r="830" spans="1:19" ht="14.5" x14ac:dyDescent="0.35">
      <c r="A830" t="str">
        <f t="shared" si="18"/>
        <v>Steiermark84</v>
      </c>
      <c r="B830">
        <v>830</v>
      </c>
      <c r="C830" s="64" t="s">
        <v>30</v>
      </c>
      <c r="D830" s="64" t="s">
        <v>123</v>
      </c>
      <c r="E830" s="65">
        <v>1228391744</v>
      </c>
      <c r="F830" s="65">
        <v>1435743744</v>
      </c>
      <c r="G830" s="65">
        <v>1487099006</v>
      </c>
      <c r="H830" s="65">
        <v>1550493287</v>
      </c>
      <c r="I830" s="65">
        <v>1543941830</v>
      </c>
      <c r="J830" s="65">
        <v>1621422887</v>
      </c>
      <c r="K830" s="65">
        <v>1654107297</v>
      </c>
      <c r="L830" s="65">
        <v>1807265370</v>
      </c>
      <c r="M830" s="65">
        <v>2029016657</v>
      </c>
      <c r="N830" s="65">
        <v>2091736494</v>
      </c>
      <c r="O830" s="65">
        <v>1802369965</v>
      </c>
      <c r="P830" s="65">
        <v>2080497663</v>
      </c>
      <c r="Q830" s="65">
        <v>2328191899</v>
      </c>
      <c r="R830" s="65">
        <v>2580858121</v>
      </c>
      <c r="S830" s="65">
        <v>2387150798</v>
      </c>
    </row>
    <row r="831" spans="1:19" ht="14.5" x14ac:dyDescent="0.35">
      <c r="A831" t="str">
        <f t="shared" si="18"/>
        <v>Tirol84</v>
      </c>
      <c r="B831">
        <v>831</v>
      </c>
      <c r="C831" s="64" t="s">
        <v>31</v>
      </c>
      <c r="D831" s="64" t="s">
        <v>123</v>
      </c>
      <c r="E831" s="65">
        <v>871807099</v>
      </c>
      <c r="F831" s="65">
        <v>933034869</v>
      </c>
      <c r="G831" s="65">
        <v>938404920</v>
      </c>
      <c r="H831" s="65">
        <v>926277556</v>
      </c>
      <c r="I831" s="65">
        <v>943437076</v>
      </c>
      <c r="J831" s="65">
        <v>1023846850</v>
      </c>
      <c r="K831" s="65">
        <v>1095720235</v>
      </c>
      <c r="L831" s="65">
        <v>1172851267</v>
      </c>
      <c r="M831" s="65">
        <v>1256589255</v>
      </c>
      <c r="N831" s="65">
        <v>1287554847</v>
      </c>
      <c r="O831" s="65">
        <v>1205871403</v>
      </c>
      <c r="P831" s="65">
        <v>1365284153</v>
      </c>
      <c r="Q831" s="65">
        <v>1486667079</v>
      </c>
      <c r="R831" s="65">
        <v>1551672043</v>
      </c>
      <c r="S831" s="65">
        <v>1520058845</v>
      </c>
    </row>
    <row r="832" spans="1:19" ht="14.5" x14ac:dyDescent="0.35">
      <c r="A832" t="str">
        <f t="shared" si="18"/>
        <v>Vorarlberg84</v>
      </c>
      <c r="B832">
        <v>832</v>
      </c>
      <c r="C832" s="64" t="s">
        <v>32</v>
      </c>
      <c r="D832" s="64" t="s">
        <v>123</v>
      </c>
      <c r="E832" s="65">
        <v>799010201</v>
      </c>
      <c r="F832" s="65">
        <v>889393817</v>
      </c>
      <c r="G832" s="65">
        <v>932512616</v>
      </c>
      <c r="H832" s="65">
        <v>953845245</v>
      </c>
      <c r="I832" s="65">
        <v>1032009302</v>
      </c>
      <c r="J832" s="65">
        <v>1090471827</v>
      </c>
      <c r="K832" s="65">
        <v>1163713751</v>
      </c>
      <c r="L832" s="65">
        <v>1147454168</v>
      </c>
      <c r="M832" s="65">
        <v>1251629706</v>
      </c>
      <c r="N832" s="65">
        <v>1228414089</v>
      </c>
      <c r="O832" s="65">
        <v>1133810089</v>
      </c>
      <c r="P832" s="65">
        <v>1366682981</v>
      </c>
      <c r="Q832" s="65">
        <v>1467778049</v>
      </c>
      <c r="R832" s="65">
        <v>1427487570</v>
      </c>
      <c r="S832" s="65">
        <v>1329674858</v>
      </c>
    </row>
    <row r="833" spans="1:19" ht="14.5" x14ac:dyDescent="0.35">
      <c r="A833" t="str">
        <f t="shared" si="18"/>
        <v>Wien84</v>
      </c>
      <c r="B833">
        <v>833</v>
      </c>
      <c r="C833" s="64" t="s">
        <v>33</v>
      </c>
      <c r="D833" s="64" t="s">
        <v>123</v>
      </c>
      <c r="E833" s="65">
        <v>3325218155</v>
      </c>
      <c r="F833" s="65">
        <v>3430323122</v>
      </c>
      <c r="G833" s="65">
        <v>3279901547</v>
      </c>
      <c r="H833" s="65">
        <v>3368922249</v>
      </c>
      <c r="I833" s="65">
        <v>3364271275</v>
      </c>
      <c r="J833" s="65">
        <v>3446278326</v>
      </c>
      <c r="K833" s="65">
        <v>3451943853</v>
      </c>
      <c r="L833" s="65">
        <v>3769851968</v>
      </c>
      <c r="M833" s="65">
        <v>3883517135</v>
      </c>
      <c r="N833" s="65">
        <v>4121267096</v>
      </c>
      <c r="O833" s="65">
        <v>3710712694</v>
      </c>
      <c r="P833" s="65">
        <v>4083920347</v>
      </c>
      <c r="Q833" s="65">
        <v>4384905164</v>
      </c>
      <c r="R833" s="65">
        <v>4170898991</v>
      </c>
      <c r="S833" s="65">
        <v>4539305429</v>
      </c>
    </row>
    <row r="834" spans="1:19" ht="14.5" x14ac:dyDescent="0.35">
      <c r="A834" t="str">
        <f t="shared" si="18"/>
        <v>Österreich84</v>
      </c>
      <c r="B834">
        <v>834</v>
      </c>
      <c r="C834" s="64" t="s">
        <v>34</v>
      </c>
      <c r="D834" s="64" t="s">
        <v>123</v>
      </c>
      <c r="E834" s="65">
        <v>14562401446</v>
      </c>
      <c r="F834" s="65">
        <v>16322462484</v>
      </c>
      <c r="G834" s="65">
        <v>16256103880</v>
      </c>
      <c r="H834" s="65">
        <v>16470215807</v>
      </c>
      <c r="I834" s="65">
        <v>16857078918</v>
      </c>
      <c r="J834" s="65">
        <v>17770548009</v>
      </c>
      <c r="K834" s="65">
        <v>18207308640</v>
      </c>
      <c r="L834" s="65">
        <v>19406478369</v>
      </c>
      <c r="M834" s="65">
        <v>20645516498</v>
      </c>
      <c r="N834" s="65">
        <v>21046205628</v>
      </c>
      <c r="O834" s="65">
        <v>19142517115</v>
      </c>
      <c r="P834" s="65">
        <v>22366423160</v>
      </c>
      <c r="Q834" s="65">
        <v>24958192976</v>
      </c>
      <c r="R834" s="65">
        <v>24779701250</v>
      </c>
      <c r="S834" s="65">
        <v>23864848993</v>
      </c>
    </row>
    <row r="835" spans="1:19" ht="14.5" x14ac:dyDescent="0.35">
      <c r="A835" t="str">
        <f t="shared" si="18"/>
        <v>Burgenland85</v>
      </c>
      <c r="B835">
        <v>835</v>
      </c>
      <c r="C835" s="64" t="s">
        <v>25</v>
      </c>
      <c r="D835" s="64" t="s">
        <v>124</v>
      </c>
      <c r="E835" s="65">
        <v>326797947</v>
      </c>
      <c r="F835" s="65">
        <v>352268644</v>
      </c>
      <c r="G835" s="65">
        <v>529855795</v>
      </c>
      <c r="H835" s="65">
        <v>563158974</v>
      </c>
      <c r="I835" s="65">
        <v>601528748</v>
      </c>
      <c r="J835" s="65">
        <v>554464256</v>
      </c>
      <c r="K835" s="65">
        <v>568062711</v>
      </c>
      <c r="L835" s="65">
        <v>444162201</v>
      </c>
      <c r="M835" s="65">
        <v>450026419</v>
      </c>
      <c r="N835" s="65">
        <v>429324141</v>
      </c>
      <c r="O835" s="65">
        <v>313681422</v>
      </c>
      <c r="P835" s="65">
        <v>422796685</v>
      </c>
      <c r="Q835" s="65">
        <v>651664264</v>
      </c>
      <c r="R835" s="65">
        <v>641713930</v>
      </c>
      <c r="S835" s="65">
        <v>545971075</v>
      </c>
    </row>
    <row r="836" spans="1:19" ht="14.5" x14ac:dyDescent="0.35">
      <c r="A836" t="str">
        <f t="shared" si="18"/>
        <v>Kärnten85</v>
      </c>
      <c r="B836">
        <v>836</v>
      </c>
      <c r="C836" s="64" t="s">
        <v>26</v>
      </c>
      <c r="D836" s="64" t="s">
        <v>124</v>
      </c>
      <c r="E836" s="65">
        <v>530148790</v>
      </c>
      <c r="F836" s="65">
        <v>561967218</v>
      </c>
      <c r="G836" s="65">
        <v>593322258</v>
      </c>
      <c r="H836" s="65">
        <v>678837112</v>
      </c>
      <c r="I836" s="65">
        <v>738091071</v>
      </c>
      <c r="J836" s="65">
        <v>745165040</v>
      </c>
      <c r="K836" s="65">
        <v>770979694</v>
      </c>
      <c r="L836" s="65">
        <v>793038171</v>
      </c>
      <c r="M836" s="65">
        <v>805842101</v>
      </c>
      <c r="N836" s="65">
        <v>884804031</v>
      </c>
      <c r="O836" s="65">
        <v>783706686</v>
      </c>
      <c r="P836" s="65">
        <v>998098804</v>
      </c>
      <c r="Q836" s="65">
        <v>1292797444</v>
      </c>
      <c r="R836" s="65">
        <v>1227586934</v>
      </c>
      <c r="S836" s="65">
        <v>973792690</v>
      </c>
    </row>
    <row r="837" spans="1:19" ht="14.5" x14ac:dyDescent="0.35">
      <c r="A837" t="str">
        <f t="shared" si="18"/>
        <v>Niederösterreich85</v>
      </c>
      <c r="B837">
        <v>837</v>
      </c>
      <c r="C837" s="64" t="s">
        <v>27</v>
      </c>
      <c r="D837" s="64" t="s">
        <v>124</v>
      </c>
      <c r="E837" s="65">
        <v>1472626621</v>
      </c>
      <c r="F837" s="65">
        <v>1579096480</v>
      </c>
      <c r="G837" s="65">
        <v>1630523501</v>
      </c>
      <c r="H837" s="65">
        <v>1614742539</v>
      </c>
      <c r="I837" s="65">
        <v>1658138167</v>
      </c>
      <c r="J837" s="65">
        <v>1722369932</v>
      </c>
      <c r="K837" s="65">
        <v>1758351759</v>
      </c>
      <c r="L837" s="65">
        <v>2020010617</v>
      </c>
      <c r="M837" s="65">
        <v>2061379657</v>
      </c>
      <c r="N837" s="65">
        <v>2064645646</v>
      </c>
      <c r="O837" s="65">
        <v>1963873501</v>
      </c>
      <c r="P837" s="65">
        <v>2357072215</v>
      </c>
      <c r="Q837" s="65">
        <v>2992263811</v>
      </c>
      <c r="R837" s="65">
        <v>2989838687</v>
      </c>
      <c r="S837" s="65">
        <v>2946560238</v>
      </c>
    </row>
    <row r="838" spans="1:19" ht="14.5" x14ac:dyDescent="0.35">
      <c r="A838" t="str">
        <f t="shared" si="18"/>
        <v>Oberösterreich85</v>
      </c>
      <c r="B838">
        <v>838</v>
      </c>
      <c r="C838" s="64" t="s">
        <v>28</v>
      </c>
      <c r="D838" s="64" t="s">
        <v>124</v>
      </c>
      <c r="E838" s="65">
        <v>1600731859</v>
      </c>
      <c r="F838" s="65">
        <v>1916941603</v>
      </c>
      <c r="G838" s="65">
        <v>1945823406</v>
      </c>
      <c r="H838" s="65">
        <v>1953517140</v>
      </c>
      <c r="I838" s="65">
        <v>1992101899</v>
      </c>
      <c r="J838" s="65">
        <v>2142560018</v>
      </c>
      <c r="K838" s="65">
        <v>2211773289</v>
      </c>
      <c r="L838" s="65">
        <v>2489162389</v>
      </c>
      <c r="M838" s="65">
        <v>2714931951</v>
      </c>
      <c r="N838" s="65">
        <v>2845697880</v>
      </c>
      <c r="O838" s="65">
        <v>2825905534</v>
      </c>
      <c r="P838" s="65">
        <v>3863100929</v>
      </c>
      <c r="Q838" s="65">
        <v>4706827697</v>
      </c>
      <c r="R838" s="65">
        <v>4680407052</v>
      </c>
      <c r="S838" s="65">
        <v>3881687528</v>
      </c>
    </row>
    <row r="839" spans="1:19" ht="14.5" x14ac:dyDescent="0.35">
      <c r="A839" t="str">
        <f t="shared" si="18"/>
        <v>Salzburg85</v>
      </c>
      <c r="B839">
        <v>839</v>
      </c>
      <c r="C839" s="64" t="s">
        <v>29</v>
      </c>
      <c r="D839" s="64" t="s">
        <v>124</v>
      </c>
      <c r="E839" s="65">
        <v>482713292</v>
      </c>
      <c r="F839" s="65">
        <v>527447806</v>
      </c>
      <c r="G839" s="65">
        <v>544913410</v>
      </c>
      <c r="H839" s="65">
        <v>524024948</v>
      </c>
      <c r="I839" s="65">
        <v>553166606</v>
      </c>
      <c r="J839" s="65">
        <v>606467523</v>
      </c>
      <c r="K839" s="65">
        <v>639950967</v>
      </c>
      <c r="L839" s="65">
        <v>654856831</v>
      </c>
      <c r="M839" s="65">
        <v>739149004</v>
      </c>
      <c r="N839" s="65">
        <v>706931177</v>
      </c>
      <c r="O839" s="65">
        <v>702495803</v>
      </c>
      <c r="P839" s="65">
        <v>835929644</v>
      </c>
      <c r="Q839" s="65">
        <v>910725455</v>
      </c>
      <c r="R839" s="65">
        <v>813643037</v>
      </c>
      <c r="S839" s="65">
        <v>802872063</v>
      </c>
    </row>
    <row r="840" spans="1:19" ht="14.5" x14ac:dyDescent="0.35">
      <c r="A840" t="str">
        <f t="shared" ref="A840:A903" si="19">C840&amp;D840</f>
        <v>Steiermark85</v>
      </c>
      <c r="B840">
        <v>840</v>
      </c>
      <c r="C840" s="64" t="s">
        <v>30</v>
      </c>
      <c r="D840" s="64" t="s">
        <v>124</v>
      </c>
      <c r="E840" s="65">
        <v>1127717760</v>
      </c>
      <c r="F840" s="65">
        <v>1295676774</v>
      </c>
      <c r="G840" s="65">
        <v>1285528068</v>
      </c>
      <c r="H840" s="65">
        <v>1299244874</v>
      </c>
      <c r="I840" s="65">
        <v>1231053031</v>
      </c>
      <c r="J840" s="65">
        <v>1380899960</v>
      </c>
      <c r="K840" s="65">
        <v>1571997728</v>
      </c>
      <c r="L840" s="65">
        <v>1785398870</v>
      </c>
      <c r="M840" s="65">
        <v>2436229908</v>
      </c>
      <c r="N840" s="65">
        <v>2538428182</v>
      </c>
      <c r="O840" s="65">
        <v>2180980280</v>
      </c>
      <c r="P840" s="65">
        <v>2278068168</v>
      </c>
      <c r="Q840" s="65">
        <v>2529972897</v>
      </c>
      <c r="R840" s="65">
        <v>2901686838</v>
      </c>
      <c r="S840" s="65">
        <v>2563387540</v>
      </c>
    </row>
    <row r="841" spans="1:19" ht="14.5" x14ac:dyDescent="0.35">
      <c r="A841" t="str">
        <f t="shared" si="19"/>
        <v>Tirol85</v>
      </c>
      <c r="B841">
        <v>841</v>
      </c>
      <c r="C841" s="64" t="s">
        <v>31</v>
      </c>
      <c r="D841" s="64" t="s">
        <v>124</v>
      </c>
      <c r="E841" s="65">
        <v>626170459</v>
      </c>
      <c r="F841" s="65">
        <v>614041627</v>
      </c>
      <c r="G841" s="65">
        <v>627211385</v>
      </c>
      <c r="H841" s="65">
        <v>620217760</v>
      </c>
      <c r="I841" s="65">
        <v>598753219</v>
      </c>
      <c r="J841" s="65">
        <v>666585709</v>
      </c>
      <c r="K841" s="65">
        <v>800135108</v>
      </c>
      <c r="L841" s="65">
        <v>783607626</v>
      </c>
      <c r="M841" s="65">
        <v>762069328</v>
      </c>
      <c r="N841" s="65">
        <v>789359613</v>
      </c>
      <c r="O841" s="65">
        <v>758764102</v>
      </c>
      <c r="P841" s="65">
        <v>885823774</v>
      </c>
      <c r="Q841" s="65">
        <v>1123425444</v>
      </c>
      <c r="R841" s="65">
        <v>1167760643</v>
      </c>
      <c r="S841" s="65">
        <v>1034875704</v>
      </c>
    </row>
    <row r="842" spans="1:19" ht="14.5" x14ac:dyDescent="0.35">
      <c r="A842" t="str">
        <f t="shared" si="19"/>
        <v>Vorarlberg85</v>
      </c>
      <c r="B842">
        <v>842</v>
      </c>
      <c r="C842" s="64" t="s">
        <v>32</v>
      </c>
      <c r="D842" s="64" t="s">
        <v>124</v>
      </c>
      <c r="E842" s="65">
        <v>446082870</v>
      </c>
      <c r="F842" s="65">
        <v>473014661</v>
      </c>
      <c r="G842" s="65">
        <v>451662405</v>
      </c>
      <c r="H842" s="65">
        <v>438404398</v>
      </c>
      <c r="I842" s="65">
        <v>541004824</v>
      </c>
      <c r="J842" s="65">
        <v>687324533</v>
      </c>
      <c r="K842" s="65">
        <v>665110965</v>
      </c>
      <c r="L842" s="65">
        <v>726768052</v>
      </c>
      <c r="M842" s="65">
        <v>751215161</v>
      </c>
      <c r="N842" s="65">
        <v>748483978</v>
      </c>
      <c r="O842" s="65">
        <v>710138589</v>
      </c>
      <c r="P842" s="65">
        <v>799465813</v>
      </c>
      <c r="Q842" s="65">
        <v>957579659</v>
      </c>
      <c r="R842" s="65">
        <v>850860996</v>
      </c>
      <c r="S842" s="65">
        <v>795460981</v>
      </c>
    </row>
    <row r="843" spans="1:19" ht="14.5" x14ac:dyDescent="0.35">
      <c r="A843" t="str">
        <f t="shared" si="19"/>
        <v>Wien85</v>
      </c>
      <c r="B843">
        <v>843</v>
      </c>
      <c r="C843" s="64" t="s">
        <v>33</v>
      </c>
      <c r="D843" s="64" t="s">
        <v>124</v>
      </c>
      <c r="E843" s="65">
        <v>4047310024</v>
      </c>
      <c r="F843" s="65">
        <v>3991843668</v>
      </c>
      <c r="G843" s="65">
        <v>4343719423</v>
      </c>
      <c r="H843" s="65">
        <v>4295861256</v>
      </c>
      <c r="I843" s="65">
        <v>4214854953</v>
      </c>
      <c r="J843" s="65">
        <v>4396674987</v>
      </c>
      <c r="K843" s="65">
        <v>4364372801</v>
      </c>
      <c r="L843" s="65">
        <v>4365447176</v>
      </c>
      <c r="M843" s="65">
        <v>4695769201</v>
      </c>
      <c r="N843" s="65">
        <v>4619014459</v>
      </c>
      <c r="O843" s="65">
        <v>4453336818</v>
      </c>
      <c r="P843" s="65">
        <v>5233751476</v>
      </c>
      <c r="Q843" s="65">
        <v>5892566355</v>
      </c>
      <c r="R843" s="65">
        <v>6218190295</v>
      </c>
      <c r="S843" s="65">
        <v>5622887115</v>
      </c>
    </row>
    <row r="844" spans="1:19" ht="14.5" x14ac:dyDescent="0.35">
      <c r="A844" t="str">
        <f t="shared" si="19"/>
        <v>Österreich85</v>
      </c>
      <c r="B844">
        <v>844</v>
      </c>
      <c r="C844" s="64" t="s">
        <v>34</v>
      </c>
      <c r="D844" s="64" t="s">
        <v>124</v>
      </c>
      <c r="E844" s="65">
        <v>10660299622</v>
      </c>
      <c r="F844" s="65">
        <v>11312298481</v>
      </c>
      <c r="G844" s="65">
        <v>11952559651</v>
      </c>
      <c r="H844" s="65">
        <v>11988009001</v>
      </c>
      <c r="I844" s="65">
        <v>12128692518</v>
      </c>
      <c r="J844" s="65">
        <v>12902511958</v>
      </c>
      <c r="K844" s="65">
        <v>13350735022</v>
      </c>
      <c r="L844" s="65">
        <v>14062451933</v>
      </c>
      <c r="M844" s="65">
        <v>15416612730</v>
      </c>
      <c r="N844" s="65">
        <v>15626689107</v>
      </c>
      <c r="O844" s="65">
        <v>14692882735</v>
      </c>
      <c r="P844" s="65">
        <v>17674107508</v>
      </c>
      <c r="Q844" s="65">
        <v>21057823026</v>
      </c>
      <c r="R844" s="65">
        <v>21491688412</v>
      </c>
      <c r="S844" s="65">
        <v>19167494934</v>
      </c>
    </row>
    <row r="845" spans="1:19" ht="14.5" x14ac:dyDescent="0.35">
      <c r="A845" t="str">
        <f t="shared" si="19"/>
        <v>Burgenland86</v>
      </c>
      <c r="B845">
        <v>845</v>
      </c>
      <c r="C845" s="64" t="s">
        <v>25</v>
      </c>
      <c r="D845" s="64" t="s">
        <v>125</v>
      </c>
      <c r="E845" s="65">
        <v>506363</v>
      </c>
      <c r="F845" s="65">
        <v>718435</v>
      </c>
      <c r="G845" s="65">
        <v>1597933</v>
      </c>
      <c r="H845" s="65">
        <v>655182</v>
      </c>
      <c r="I845" s="65">
        <v>729308</v>
      </c>
      <c r="J845" s="65">
        <v>932594</v>
      </c>
      <c r="K845" s="65">
        <v>2375996</v>
      </c>
      <c r="L845" s="65">
        <v>1570406</v>
      </c>
      <c r="M845" s="65">
        <v>1492800</v>
      </c>
      <c r="N845" s="65">
        <v>1339547</v>
      </c>
      <c r="O845" s="65">
        <v>4090537</v>
      </c>
      <c r="P845" s="65">
        <v>11186212</v>
      </c>
      <c r="Q845" s="65">
        <v>8767510</v>
      </c>
      <c r="R845" s="65">
        <v>8441489</v>
      </c>
      <c r="S845" s="65">
        <v>11948651</v>
      </c>
    </row>
    <row r="846" spans="1:19" ht="14.5" x14ac:dyDescent="0.35">
      <c r="A846" t="str">
        <f t="shared" si="19"/>
        <v>Kärnten86</v>
      </c>
      <c r="B846">
        <v>846</v>
      </c>
      <c r="C846" s="64" t="s">
        <v>26</v>
      </c>
      <c r="D846" s="64" t="s">
        <v>125</v>
      </c>
      <c r="E846" s="65">
        <v>5589073</v>
      </c>
      <c r="F846" s="65">
        <v>5804669</v>
      </c>
      <c r="G846" s="65">
        <v>5829574</v>
      </c>
      <c r="H846" s="65">
        <v>7161551</v>
      </c>
      <c r="I846" s="65">
        <v>3401637</v>
      </c>
      <c r="J846" s="65">
        <v>5535360</v>
      </c>
      <c r="K846" s="65">
        <v>8470536</v>
      </c>
      <c r="L846" s="65">
        <v>7002322</v>
      </c>
      <c r="M846" s="65">
        <v>5864995</v>
      </c>
      <c r="N846" s="65">
        <v>3735701</v>
      </c>
      <c r="O846" s="65">
        <v>7613090</v>
      </c>
      <c r="P846" s="65">
        <v>9541546</v>
      </c>
      <c r="Q846" s="65">
        <v>9266421</v>
      </c>
      <c r="R846" s="65">
        <v>7184254</v>
      </c>
      <c r="S846" s="65">
        <v>9405577</v>
      </c>
    </row>
    <row r="847" spans="1:19" ht="14.5" x14ac:dyDescent="0.35">
      <c r="A847" t="str">
        <f t="shared" si="19"/>
        <v>Niederösterreich86</v>
      </c>
      <c r="B847">
        <v>847</v>
      </c>
      <c r="C847" s="64" t="s">
        <v>27</v>
      </c>
      <c r="D847" s="64" t="s">
        <v>125</v>
      </c>
      <c r="E847" s="65">
        <v>208510275</v>
      </c>
      <c r="F847" s="65">
        <v>230623904</v>
      </c>
      <c r="G847" s="65">
        <v>205681995</v>
      </c>
      <c r="H847" s="65">
        <v>273682798</v>
      </c>
      <c r="I847" s="65">
        <v>235226898</v>
      </c>
      <c r="J847" s="65">
        <v>180878596</v>
      </c>
      <c r="K847" s="65">
        <v>132737704</v>
      </c>
      <c r="L847" s="65">
        <v>107153841</v>
      </c>
      <c r="M847" s="65">
        <v>76632108</v>
      </c>
      <c r="N847" s="65">
        <v>97965666</v>
      </c>
      <c r="O847" s="65">
        <v>123761602</v>
      </c>
      <c r="P847" s="65">
        <v>135965779</v>
      </c>
      <c r="Q847" s="65">
        <v>142430456</v>
      </c>
      <c r="R847" s="65">
        <v>167851851</v>
      </c>
      <c r="S847" s="65">
        <v>187486307</v>
      </c>
    </row>
    <row r="848" spans="1:19" ht="14.5" x14ac:dyDescent="0.35">
      <c r="A848" t="str">
        <f t="shared" si="19"/>
        <v>Oberösterreich86</v>
      </c>
      <c r="B848">
        <v>848</v>
      </c>
      <c r="C848" s="64" t="s">
        <v>28</v>
      </c>
      <c r="D848" s="64" t="s">
        <v>125</v>
      </c>
      <c r="E848" s="65">
        <v>75006874</v>
      </c>
      <c r="F848" s="65">
        <v>101514589</v>
      </c>
      <c r="G848" s="65">
        <v>67808895</v>
      </c>
      <c r="H848" s="65">
        <v>75099344</v>
      </c>
      <c r="I848" s="65">
        <v>75681390</v>
      </c>
      <c r="J848" s="65">
        <v>63638045</v>
      </c>
      <c r="K848" s="65">
        <v>108096851</v>
      </c>
      <c r="L848" s="65">
        <v>102033524</v>
      </c>
      <c r="M848" s="65">
        <v>88232836</v>
      </c>
      <c r="N848" s="65">
        <v>96360410</v>
      </c>
      <c r="O848" s="65">
        <v>100821245</v>
      </c>
      <c r="P848" s="65">
        <v>103455990</v>
      </c>
      <c r="Q848" s="65">
        <v>104837791</v>
      </c>
      <c r="R848" s="65">
        <v>139558625</v>
      </c>
      <c r="S848" s="65">
        <v>118889204</v>
      </c>
    </row>
    <row r="849" spans="1:19" ht="14.5" x14ac:dyDescent="0.35">
      <c r="A849" t="str">
        <f t="shared" si="19"/>
        <v>Salzburg86</v>
      </c>
      <c r="B849">
        <v>849</v>
      </c>
      <c r="C849" s="64" t="s">
        <v>29</v>
      </c>
      <c r="D849" s="64" t="s">
        <v>125</v>
      </c>
      <c r="E849" s="65">
        <v>11933094</v>
      </c>
      <c r="F849" s="65">
        <v>11995813</v>
      </c>
      <c r="G849" s="65">
        <v>14168523</v>
      </c>
      <c r="H849" s="65">
        <v>12987517</v>
      </c>
      <c r="I849" s="65">
        <v>13058357</v>
      </c>
      <c r="J849" s="65">
        <v>17635080</v>
      </c>
      <c r="K849" s="65">
        <v>18909154</v>
      </c>
      <c r="L849" s="65">
        <v>22730090</v>
      </c>
      <c r="M849" s="65">
        <v>17869835</v>
      </c>
      <c r="N849" s="65">
        <v>16435451</v>
      </c>
      <c r="O849" s="65">
        <v>16206905</v>
      </c>
      <c r="P849" s="65">
        <v>24941823</v>
      </c>
      <c r="Q849" s="65">
        <v>33150581</v>
      </c>
      <c r="R849" s="65">
        <v>15507922</v>
      </c>
      <c r="S849" s="65">
        <v>22537723</v>
      </c>
    </row>
    <row r="850" spans="1:19" ht="14.5" x14ac:dyDescent="0.35">
      <c r="A850" t="str">
        <f t="shared" si="19"/>
        <v>Steiermark86</v>
      </c>
      <c r="B850">
        <v>850</v>
      </c>
      <c r="C850" s="64" t="s">
        <v>30</v>
      </c>
      <c r="D850" s="64" t="s">
        <v>125</v>
      </c>
      <c r="E850" s="65">
        <v>71534468</v>
      </c>
      <c r="F850" s="65">
        <v>73386043</v>
      </c>
      <c r="G850" s="65">
        <v>82434157</v>
      </c>
      <c r="H850" s="65">
        <v>91371350</v>
      </c>
      <c r="I850" s="65">
        <v>84411949</v>
      </c>
      <c r="J850" s="65">
        <v>82042051</v>
      </c>
      <c r="K850" s="65">
        <v>174344286</v>
      </c>
      <c r="L850" s="65">
        <v>163294386</v>
      </c>
      <c r="M850" s="65">
        <v>139665536</v>
      </c>
      <c r="N850" s="65">
        <v>125139985</v>
      </c>
      <c r="O850" s="65">
        <v>119975552</v>
      </c>
      <c r="P850" s="65">
        <v>133989196</v>
      </c>
      <c r="Q850" s="65">
        <v>195570860</v>
      </c>
      <c r="R850" s="65">
        <v>172416689</v>
      </c>
      <c r="S850" s="65">
        <v>135059251</v>
      </c>
    </row>
    <row r="851" spans="1:19" ht="14.5" x14ac:dyDescent="0.35">
      <c r="A851" t="str">
        <f t="shared" si="19"/>
        <v>Tirol86</v>
      </c>
      <c r="B851">
        <v>851</v>
      </c>
      <c r="C851" s="64" t="s">
        <v>31</v>
      </c>
      <c r="D851" s="64" t="s">
        <v>125</v>
      </c>
      <c r="E851" s="65">
        <v>8371282</v>
      </c>
      <c r="F851" s="65">
        <v>7753137</v>
      </c>
      <c r="G851" s="65">
        <v>11598351</v>
      </c>
      <c r="H851" s="65">
        <v>9174080</v>
      </c>
      <c r="I851" s="65">
        <v>7981175</v>
      </c>
      <c r="J851" s="65">
        <v>9063060</v>
      </c>
      <c r="K851" s="65">
        <v>17822977</v>
      </c>
      <c r="L851" s="65">
        <v>12964787</v>
      </c>
      <c r="M851" s="65">
        <v>12056627</v>
      </c>
      <c r="N851" s="65">
        <v>4561898</v>
      </c>
      <c r="O851" s="65">
        <v>13821138</v>
      </c>
      <c r="P851" s="65">
        <v>15250508</v>
      </c>
      <c r="Q851" s="65">
        <v>13401983</v>
      </c>
      <c r="R851" s="65">
        <v>14776364</v>
      </c>
      <c r="S851" s="65">
        <v>29014200</v>
      </c>
    </row>
    <row r="852" spans="1:19" ht="14.5" x14ac:dyDescent="0.35">
      <c r="A852" t="str">
        <f t="shared" si="19"/>
        <v>Vorarlberg86</v>
      </c>
      <c r="B852">
        <v>852</v>
      </c>
      <c r="C852" s="64" t="s">
        <v>32</v>
      </c>
      <c r="D852" s="64" t="s">
        <v>125</v>
      </c>
      <c r="E852" s="65">
        <v>3008673</v>
      </c>
      <c r="F852" s="65">
        <v>3520771</v>
      </c>
      <c r="G852" s="65">
        <v>5828187</v>
      </c>
      <c r="H852" s="65">
        <v>4543589</v>
      </c>
      <c r="I852" s="65">
        <v>3789113</v>
      </c>
      <c r="J852" s="65">
        <v>5074447</v>
      </c>
      <c r="K852" s="65">
        <v>10745317</v>
      </c>
      <c r="L852" s="65">
        <v>10052662</v>
      </c>
      <c r="M852" s="65">
        <v>6308558</v>
      </c>
      <c r="N852" s="65">
        <v>2855837</v>
      </c>
      <c r="O852" s="65">
        <v>8001409</v>
      </c>
      <c r="P852" s="65">
        <v>10811393</v>
      </c>
      <c r="Q852" s="65">
        <v>8495251</v>
      </c>
      <c r="R852" s="65">
        <v>6777963</v>
      </c>
      <c r="S852" s="65">
        <v>8550934</v>
      </c>
    </row>
    <row r="853" spans="1:19" ht="14.5" x14ac:dyDescent="0.35">
      <c r="A853" t="str">
        <f t="shared" si="19"/>
        <v>Wien86</v>
      </c>
      <c r="B853">
        <v>853</v>
      </c>
      <c r="C853" s="64" t="s">
        <v>33</v>
      </c>
      <c r="D853" s="64" t="s">
        <v>125</v>
      </c>
      <c r="E853" s="65">
        <v>381629175</v>
      </c>
      <c r="F853" s="65">
        <v>435053966</v>
      </c>
      <c r="G853" s="65">
        <v>277633002</v>
      </c>
      <c r="H853" s="65">
        <v>210813377</v>
      </c>
      <c r="I853" s="65">
        <v>213510799</v>
      </c>
      <c r="J853" s="65">
        <v>276111906</v>
      </c>
      <c r="K853" s="65">
        <v>486608568</v>
      </c>
      <c r="L853" s="65">
        <v>766103433</v>
      </c>
      <c r="M853" s="65">
        <v>484675134</v>
      </c>
      <c r="N853" s="65">
        <v>430407935</v>
      </c>
      <c r="O853" s="65">
        <v>392874794</v>
      </c>
      <c r="P853" s="65">
        <v>920272313</v>
      </c>
      <c r="Q853" s="65">
        <v>704720048</v>
      </c>
      <c r="R853" s="65">
        <v>454874597</v>
      </c>
      <c r="S853" s="65">
        <v>598041374</v>
      </c>
    </row>
    <row r="854" spans="1:19" ht="14.5" x14ac:dyDescent="0.35">
      <c r="A854" t="str">
        <f t="shared" si="19"/>
        <v>Österreich86</v>
      </c>
      <c r="B854">
        <v>854</v>
      </c>
      <c r="C854" s="64" t="s">
        <v>34</v>
      </c>
      <c r="D854" s="64" t="s">
        <v>125</v>
      </c>
      <c r="E854" s="65">
        <v>766089277</v>
      </c>
      <c r="F854" s="65">
        <v>870371327</v>
      </c>
      <c r="G854" s="65">
        <v>672580617</v>
      </c>
      <c r="H854" s="65">
        <v>685488788</v>
      </c>
      <c r="I854" s="65">
        <v>637790626</v>
      </c>
      <c r="J854" s="65">
        <v>640911139</v>
      </c>
      <c r="K854" s="65">
        <v>960111389</v>
      </c>
      <c r="L854" s="65">
        <v>1192905451</v>
      </c>
      <c r="M854" s="65">
        <v>832798429</v>
      </c>
      <c r="N854" s="65">
        <v>778802430</v>
      </c>
      <c r="O854" s="65">
        <v>787166272</v>
      </c>
      <c r="P854" s="65">
        <v>1365414760</v>
      </c>
      <c r="Q854" s="65">
        <v>1220640901</v>
      </c>
      <c r="R854" s="65">
        <v>987389754</v>
      </c>
      <c r="S854" s="65">
        <v>1120933221</v>
      </c>
    </row>
    <row r="855" spans="1:19" ht="14.5" x14ac:dyDescent="0.35">
      <c r="A855" t="str">
        <f t="shared" si="19"/>
        <v>Burgenland87</v>
      </c>
      <c r="B855">
        <v>855</v>
      </c>
      <c r="C855" s="64" t="s">
        <v>25</v>
      </c>
      <c r="D855" s="64" t="s">
        <v>126</v>
      </c>
      <c r="E855" s="65">
        <v>40834354</v>
      </c>
      <c r="F855" s="65">
        <v>77297135</v>
      </c>
      <c r="G855" s="65">
        <v>92527875</v>
      </c>
      <c r="H855" s="65">
        <v>81270092</v>
      </c>
      <c r="I855" s="65">
        <v>93618489</v>
      </c>
      <c r="J855" s="65">
        <v>88601190</v>
      </c>
      <c r="K855" s="65">
        <v>119585618</v>
      </c>
      <c r="L855" s="65">
        <v>117819096</v>
      </c>
      <c r="M855" s="65">
        <v>107319996</v>
      </c>
      <c r="N855" s="65">
        <v>117810626</v>
      </c>
      <c r="O855" s="65">
        <v>108020880</v>
      </c>
      <c r="P855" s="65">
        <v>148030537</v>
      </c>
      <c r="Q855" s="65">
        <v>112863606</v>
      </c>
      <c r="R855" s="65">
        <v>123045213</v>
      </c>
      <c r="S855" s="65">
        <v>120137193</v>
      </c>
    </row>
    <row r="856" spans="1:19" ht="14.5" x14ac:dyDescent="0.35">
      <c r="A856" t="str">
        <f t="shared" si="19"/>
        <v>Kärnten87</v>
      </c>
      <c r="B856">
        <v>856</v>
      </c>
      <c r="C856" s="64" t="s">
        <v>26</v>
      </c>
      <c r="D856" s="64" t="s">
        <v>126</v>
      </c>
      <c r="E856" s="65">
        <v>299401194</v>
      </c>
      <c r="F856" s="65">
        <v>317245666</v>
      </c>
      <c r="G856" s="65">
        <v>300358386</v>
      </c>
      <c r="H856" s="65">
        <v>348617304</v>
      </c>
      <c r="I856" s="65">
        <v>333003393</v>
      </c>
      <c r="J856" s="65">
        <v>358114987</v>
      </c>
      <c r="K856" s="65">
        <v>389941519</v>
      </c>
      <c r="L856" s="65">
        <v>424635603</v>
      </c>
      <c r="M856" s="65">
        <v>396258332</v>
      </c>
      <c r="N856" s="65">
        <v>446189983</v>
      </c>
      <c r="O856" s="65">
        <v>388032781</v>
      </c>
      <c r="P856" s="65">
        <v>405739188</v>
      </c>
      <c r="Q856" s="65">
        <v>388696983</v>
      </c>
      <c r="R856" s="65">
        <v>461913822</v>
      </c>
      <c r="S856" s="65">
        <v>465701257</v>
      </c>
    </row>
    <row r="857" spans="1:19" ht="14.5" x14ac:dyDescent="0.35">
      <c r="A857" t="str">
        <f t="shared" si="19"/>
        <v>Niederösterreich87</v>
      </c>
      <c r="B857">
        <v>857</v>
      </c>
      <c r="C857" s="64" t="s">
        <v>27</v>
      </c>
      <c r="D857" s="64" t="s">
        <v>126</v>
      </c>
      <c r="E857" s="65">
        <v>1258097574</v>
      </c>
      <c r="F857" s="65">
        <v>1529714107</v>
      </c>
      <c r="G857" s="65">
        <v>1505698657</v>
      </c>
      <c r="H857" s="65">
        <v>1538759854</v>
      </c>
      <c r="I857" s="65">
        <v>1401689542</v>
      </c>
      <c r="J857" s="65">
        <v>1516248670</v>
      </c>
      <c r="K857" s="65">
        <v>1548357433</v>
      </c>
      <c r="L857" s="65">
        <v>1603551716</v>
      </c>
      <c r="M857" s="65">
        <v>1802682469</v>
      </c>
      <c r="N857" s="65">
        <v>1826516605</v>
      </c>
      <c r="O857" s="65">
        <v>1492400464</v>
      </c>
      <c r="P857" s="65">
        <v>1834663790</v>
      </c>
      <c r="Q857" s="65">
        <v>1758200197</v>
      </c>
      <c r="R857" s="65">
        <v>1959637348</v>
      </c>
      <c r="S857" s="65">
        <v>1775052509</v>
      </c>
    </row>
    <row r="858" spans="1:19" ht="14.5" x14ac:dyDescent="0.35">
      <c r="A858" t="str">
        <f t="shared" si="19"/>
        <v>Oberösterreich87</v>
      </c>
      <c r="B858">
        <v>858</v>
      </c>
      <c r="C858" s="64" t="s">
        <v>28</v>
      </c>
      <c r="D858" s="64" t="s">
        <v>126</v>
      </c>
      <c r="E858" s="65">
        <v>1203410370</v>
      </c>
      <c r="F858" s="65">
        <v>1529626996</v>
      </c>
      <c r="G858" s="65">
        <v>1550546619</v>
      </c>
      <c r="H858" s="65">
        <v>1607928667</v>
      </c>
      <c r="I858" s="65">
        <v>1673852899</v>
      </c>
      <c r="J858" s="65">
        <v>1834523912</v>
      </c>
      <c r="K858" s="65">
        <v>1905799404</v>
      </c>
      <c r="L858" s="65">
        <v>2063490814</v>
      </c>
      <c r="M858" s="65">
        <v>2219305319</v>
      </c>
      <c r="N858" s="65">
        <v>2270958067</v>
      </c>
      <c r="O858" s="65">
        <v>2170095997</v>
      </c>
      <c r="P858" s="65">
        <v>2460964524</v>
      </c>
      <c r="Q858" s="65">
        <v>2484509911</v>
      </c>
      <c r="R858" s="65">
        <v>2862327613</v>
      </c>
      <c r="S858" s="65">
        <v>2532481780</v>
      </c>
    </row>
    <row r="859" spans="1:19" ht="14.5" x14ac:dyDescent="0.35">
      <c r="A859" t="str">
        <f t="shared" si="19"/>
        <v>Salzburg87</v>
      </c>
      <c r="B859">
        <v>859</v>
      </c>
      <c r="C859" s="64" t="s">
        <v>29</v>
      </c>
      <c r="D859" s="64" t="s">
        <v>126</v>
      </c>
      <c r="E859" s="65">
        <v>3449339418</v>
      </c>
      <c r="F859" s="65">
        <v>4313518694</v>
      </c>
      <c r="G859" s="65">
        <v>4184345944</v>
      </c>
      <c r="H859" s="65">
        <v>4067492953</v>
      </c>
      <c r="I859" s="65">
        <v>4198183489</v>
      </c>
      <c r="J859" s="65">
        <v>4862393934</v>
      </c>
      <c r="K859" s="65">
        <v>5093925646</v>
      </c>
      <c r="L859" s="65">
        <v>5415208798</v>
      </c>
      <c r="M859" s="65">
        <v>5070612976</v>
      </c>
      <c r="N859" s="65">
        <v>5554261620</v>
      </c>
      <c r="O859" s="65">
        <v>4678608245</v>
      </c>
      <c r="P859" s="65">
        <v>5135522200</v>
      </c>
      <c r="Q859" s="65">
        <v>5883290803</v>
      </c>
      <c r="R859" s="65">
        <v>7413162693</v>
      </c>
      <c r="S859" s="65">
        <v>7262947458</v>
      </c>
    </row>
    <row r="860" spans="1:19" ht="14.5" x14ac:dyDescent="0.35">
      <c r="A860" t="str">
        <f t="shared" si="19"/>
        <v>Steiermark87</v>
      </c>
      <c r="B860">
        <v>860</v>
      </c>
      <c r="C860" s="64" t="s">
        <v>30</v>
      </c>
      <c r="D860" s="64" t="s">
        <v>126</v>
      </c>
      <c r="E860" s="65">
        <v>1033449321</v>
      </c>
      <c r="F860" s="65">
        <v>1495016615</v>
      </c>
      <c r="G860" s="65">
        <v>1390907279</v>
      </c>
      <c r="H860" s="65">
        <v>1476552203</v>
      </c>
      <c r="I860" s="65">
        <v>1431084505</v>
      </c>
      <c r="J860" s="65">
        <v>1531386807</v>
      </c>
      <c r="K860" s="65">
        <v>1809545412</v>
      </c>
      <c r="L860" s="65">
        <v>2470527083</v>
      </c>
      <c r="M860" s="65">
        <v>3200352593</v>
      </c>
      <c r="N860" s="65">
        <v>3502100248</v>
      </c>
      <c r="O860" s="65">
        <v>2569256636</v>
      </c>
      <c r="P860" s="65">
        <v>2854462830</v>
      </c>
      <c r="Q860" s="65">
        <v>2780943277</v>
      </c>
      <c r="R860" s="65">
        <v>3044050283</v>
      </c>
      <c r="S860" s="65">
        <v>2767687432</v>
      </c>
    </row>
    <row r="861" spans="1:19" ht="14.5" x14ac:dyDescent="0.35">
      <c r="A861" t="str">
        <f t="shared" si="19"/>
        <v>Tirol87</v>
      </c>
      <c r="B861">
        <v>861</v>
      </c>
      <c r="C861" s="64" t="s">
        <v>31</v>
      </c>
      <c r="D861" s="64" t="s">
        <v>126</v>
      </c>
      <c r="E861" s="65">
        <v>414247407</v>
      </c>
      <c r="F861" s="65">
        <v>387807333</v>
      </c>
      <c r="G861" s="65">
        <v>434597798</v>
      </c>
      <c r="H861" s="65">
        <v>411087113</v>
      </c>
      <c r="I861" s="65">
        <v>430007538</v>
      </c>
      <c r="J861" s="65">
        <v>484888932</v>
      </c>
      <c r="K861" s="65">
        <v>584835327</v>
      </c>
      <c r="L861" s="65">
        <v>647487277</v>
      </c>
      <c r="M861" s="65">
        <v>686342822</v>
      </c>
      <c r="N861" s="65">
        <v>678324048</v>
      </c>
      <c r="O861" s="65">
        <v>621413147</v>
      </c>
      <c r="P861" s="65">
        <v>684912748</v>
      </c>
      <c r="Q861" s="65">
        <v>746406466</v>
      </c>
      <c r="R861" s="65">
        <v>779333971</v>
      </c>
      <c r="S861" s="65">
        <v>782269036</v>
      </c>
    </row>
    <row r="862" spans="1:19" ht="14.5" x14ac:dyDescent="0.35">
      <c r="A862" t="str">
        <f t="shared" si="19"/>
        <v>Vorarlberg87</v>
      </c>
      <c r="B862">
        <v>862</v>
      </c>
      <c r="C862" s="64" t="s">
        <v>32</v>
      </c>
      <c r="D862" s="64" t="s">
        <v>126</v>
      </c>
      <c r="E862" s="65">
        <v>148267619</v>
      </c>
      <c r="F862" s="65">
        <v>159119781</v>
      </c>
      <c r="G862" s="65">
        <v>157140492</v>
      </c>
      <c r="H862" s="65">
        <v>162711928</v>
      </c>
      <c r="I862" s="65">
        <v>176891166</v>
      </c>
      <c r="J862" s="65">
        <v>186268166</v>
      </c>
      <c r="K862" s="65">
        <v>206330571</v>
      </c>
      <c r="L862" s="65">
        <v>219089532</v>
      </c>
      <c r="M862" s="65">
        <v>241394085</v>
      </c>
      <c r="N862" s="65">
        <v>233791630</v>
      </c>
      <c r="O862" s="65">
        <v>240738290</v>
      </c>
      <c r="P862" s="65">
        <v>272188792</v>
      </c>
      <c r="Q862" s="65">
        <v>301411474</v>
      </c>
      <c r="R862" s="65">
        <v>307755195</v>
      </c>
      <c r="S862" s="65">
        <v>294121100</v>
      </c>
    </row>
    <row r="863" spans="1:19" ht="14.5" x14ac:dyDescent="0.35">
      <c r="A863" t="str">
        <f t="shared" si="19"/>
        <v>Wien87</v>
      </c>
      <c r="B863">
        <v>863</v>
      </c>
      <c r="C863" s="64" t="s">
        <v>33</v>
      </c>
      <c r="D863" s="64" t="s">
        <v>126</v>
      </c>
      <c r="E863" s="65">
        <v>3195104484</v>
      </c>
      <c r="F863" s="65">
        <v>3337048172</v>
      </c>
      <c r="G863" s="65">
        <v>3258354149</v>
      </c>
      <c r="H863" s="65">
        <v>3286065676</v>
      </c>
      <c r="I863" s="65">
        <v>3255902482</v>
      </c>
      <c r="J863" s="65">
        <v>3037141923</v>
      </c>
      <c r="K863" s="65">
        <v>3957588412</v>
      </c>
      <c r="L863" s="65">
        <v>4082078072</v>
      </c>
      <c r="M863" s="65">
        <v>4028887621</v>
      </c>
      <c r="N863" s="65">
        <v>3962512611</v>
      </c>
      <c r="O863" s="65">
        <v>3031171065</v>
      </c>
      <c r="P863" s="65">
        <v>3625594040</v>
      </c>
      <c r="Q863" s="65">
        <v>3717910797</v>
      </c>
      <c r="R863" s="65">
        <v>4993050655</v>
      </c>
      <c r="S863" s="65">
        <v>4740268463</v>
      </c>
    </row>
    <row r="864" spans="1:19" ht="14.5" x14ac:dyDescent="0.35">
      <c r="A864" t="str">
        <f t="shared" si="19"/>
        <v>Österreich87</v>
      </c>
      <c r="B864">
        <v>864</v>
      </c>
      <c r="C864" s="64" t="s">
        <v>34</v>
      </c>
      <c r="D864" s="64" t="s">
        <v>126</v>
      </c>
      <c r="E864" s="65">
        <v>11042151741</v>
      </c>
      <c r="F864" s="65">
        <v>13146394499</v>
      </c>
      <c r="G864" s="65">
        <v>12874477199</v>
      </c>
      <c r="H864" s="65">
        <v>12980485790</v>
      </c>
      <c r="I864" s="65">
        <v>12994233503</v>
      </c>
      <c r="J864" s="65">
        <v>13899568521</v>
      </c>
      <c r="K864" s="65">
        <v>15615909342</v>
      </c>
      <c r="L864" s="65">
        <v>17043887991</v>
      </c>
      <c r="M864" s="65">
        <v>17753156213</v>
      </c>
      <c r="N864" s="65">
        <v>18592465438</v>
      </c>
      <c r="O864" s="65">
        <v>15299737505</v>
      </c>
      <c r="P864" s="65">
        <v>17422078649</v>
      </c>
      <c r="Q864" s="65">
        <v>18174233514</v>
      </c>
      <c r="R864" s="65">
        <v>21944276793</v>
      </c>
      <c r="S864" s="65">
        <v>20740666228</v>
      </c>
    </row>
    <row r="865" spans="1:19" ht="14.5" x14ac:dyDescent="0.35">
      <c r="A865" t="str">
        <f t="shared" si="19"/>
        <v>Burgenland88</v>
      </c>
      <c r="B865">
        <v>865</v>
      </c>
      <c r="C865" s="64" t="s">
        <v>25</v>
      </c>
      <c r="D865" s="64" t="s">
        <v>127</v>
      </c>
      <c r="E865" s="65">
        <v>140301</v>
      </c>
      <c r="F865" s="65">
        <v>784667</v>
      </c>
      <c r="G865" s="65">
        <v>355264</v>
      </c>
      <c r="H865" s="65">
        <v>12106119</v>
      </c>
      <c r="I865" s="65">
        <v>289307</v>
      </c>
      <c r="J865" s="65">
        <v>1082767</v>
      </c>
      <c r="K865" s="65">
        <v>1494054</v>
      </c>
      <c r="L865" s="65">
        <v>1580122</v>
      </c>
      <c r="M865" s="65">
        <v>1314035</v>
      </c>
      <c r="N865" s="65">
        <v>2143197</v>
      </c>
      <c r="O865" s="65">
        <v>710761</v>
      </c>
      <c r="P865" s="65">
        <v>1690896</v>
      </c>
      <c r="Q865" s="65">
        <v>1522017</v>
      </c>
      <c r="R865" s="65">
        <v>1222692</v>
      </c>
      <c r="S865" s="65">
        <v>3406348</v>
      </c>
    </row>
    <row r="866" spans="1:19" ht="14.5" x14ac:dyDescent="0.35">
      <c r="A866" t="str">
        <f t="shared" si="19"/>
        <v>Kärnten88</v>
      </c>
      <c r="B866">
        <v>866</v>
      </c>
      <c r="C866" s="64" t="s">
        <v>26</v>
      </c>
      <c r="D866" s="64" t="s">
        <v>127</v>
      </c>
      <c r="E866" s="65">
        <v>34876372</v>
      </c>
      <c r="F866" s="65">
        <v>36789372</v>
      </c>
      <c r="G866" s="65">
        <v>4363574</v>
      </c>
      <c r="H866" s="65">
        <v>30626702</v>
      </c>
      <c r="I866" s="65">
        <v>40235459</v>
      </c>
      <c r="J866" s="65">
        <v>4190676</v>
      </c>
      <c r="K866" s="65">
        <v>5058537</v>
      </c>
      <c r="L866" s="65">
        <v>27941562</v>
      </c>
      <c r="M866" s="65">
        <v>4595640</v>
      </c>
      <c r="N866" s="65">
        <v>27197168</v>
      </c>
      <c r="O866" s="65">
        <v>18452593</v>
      </c>
      <c r="P866" s="65">
        <v>24548372</v>
      </c>
      <c r="Q866" s="65">
        <v>7242230</v>
      </c>
      <c r="R866" s="65">
        <v>5511986</v>
      </c>
      <c r="S866" s="65">
        <v>32727814</v>
      </c>
    </row>
    <row r="867" spans="1:19" ht="14.5" x14ac:dyDescent="0.35">
      <c r="A867" t="str">
        <f t="shared" si="19"/>
        <v>Niederösterreich88</v>
      </c>
      <c r="B867">
        <v>867</v>
      </c>
      <c r="C867" s="64" t="s">
        <v>27</v>
      </c>
      <c r="D867" s="64" t="s">
        <v>127</v>
      </c>
      <c r="E867" s="65">
        <v>153171020</v>
      </c>
      <c r="F867" s="65">
        <v>357513901</v>
      </c>
      <c r="G867" s="65">
        <v>482623104</v>
      </c>
      <c r="H867" s="65">
        <v>1131591905</v>
      </c>
      <c r="I867" s="65">
        <v>327079707</v>
      </c>
      <c r="J867" s="65">
        <v>398325905</v>
      </c>
      <c r="K867" s="65">
        <v>508184019</v>
      </c>
      <c r="L867" s="65">
        <v>761471719</v>
      </c>
      <c r="M867" s="65">
        <v>211518067</v>
      </c>
      <c r="N867" s="65">
        <v>696372130</v>
      </c>
      <c r="O867" s="65">
        <v>485501130</v>
      </c>
      <c r="P867" s="65">
        <v>304867556</v>
      </c>
      <c r="Q867" s="65">
        <v>298407134</v>
      </c>
      <c r="R867" s="65">
        <v>458473004</v>
      </c>
      <c r="S867" s="65">
        <v>514773092</v>
      </c>
    </row>
    <row r="868" spans="1:19" ht="14.5" x14ac:dyDescent="0.35">
      <c r="A868" t="str">
        <f t="shared" si="19"/>
        <v>Oberösterreich88</v>
      </c>
      <c r="B868">
        <v>868</v>
      </c>
      <c r="C868" s="64" t="s">
        <v>28</v>
      </c>
      <c r="D868" s="64" t="s">
        <v>127</v>
      </c>
      <c r="E868" s="65">
        <v>64544945</v>
      </c>
      <c r="F868" s="65">
        <v>76793672</v>
      </c>
      <c r="G868" s="65">
        <v>96366203</v>
      </c>
      <c r="H868" s="65">
        <v>131270407</v>
      </c>
      <c r="I868" s="65">
        <v>111666774</v>
      </c>
      <c r="J868" s="65">
        <v>103647816</v>
      </c>
      <c r="K868" s="65">
        <v>131034799</v>
      </c>
      <c r="L868" s="65">
        <v>93726712</v>
      </c>
      <c r="M868" s="65">
        <v>81211227</v>
      </c>
      <c r="N868" s="65">
        <v>93484723</v>
      </c>
      <c r="O868" s="65">
        <v>83949262</v>
      </c>
      <c r="P868" s="65">
        <v>90887246</v>
      </c>
      <c r="Q868" s="65">
        <v>157153926</v>
      </c>
      <c r="R868" s="65">
        <v>146772984</v>
      </c>
      <c r="S868" s="65">
        <v>191232149</v>
      </c>
    </row>
    <row r="869" spans="1:19" ht="14.5" x14ac:dyDescent="0.35">
      <c r="A869" t="str">
        <f t="shared" si="19"/>
        <v>Salzburg88</v>
      </c>
      <c r="B869">
        <v>869</v>
      </c>
      <c r="C869" s="64" t="s">
        <v>29</v>
      </c>
      <c r="D869" s="64" t="s">
        <v>127</v>
      </c>
      <c r="E869" s="65">
        <v>33492883</v>
      </c>
      <c r="F869" s="65">
        <v>8896401</v>
      </c>
      <c r="G869" s="65">
        <v>27485088</v>
      </c>
      <c r="H869" s="65">
        <v>9047281</v>
      </c>
      <c r="I869" s="65">
        <v>8016814</v>
      </c>
      <c r="J869" s="65">
        <v>35752525</v>
      </c>
      <c r="K869" s="65">
        <v>22629483</v>
      </c>
      <c r="L869" s="65">
        <v>32234817</v>
      </c>
      <c r="M869" s="65">
        <v>37081740</v>
      </c>
      <c r="N869" s="65">
        <v>17129368</v>
      </c>
      <c r="O869" s="65">
        <v>57683677</v>
      </c>
      <c r="P869" s="65">
        <v>20275754</v>
      </c>
      <c r="Q869" s="65">
        <v>51034930</v>
      </c>
      <c r="R869" s="65">
        <v>95242820</v>
      </c>
      <c r="S869" s="65">
        <v>38446540</v>
      </c>
    </row>
    <row r="870" spans="1:19" ht="14.5" x14ac:dyDescent="0.35">
      <c r="A870" t="str">
        <f t="shared" si="19"/>
        <v>Steiermark88</v>
      </c>
      <c r="B870">
        <v>870</v>
      </c>
      <c r="C870" s="64" t="s">
        <v>30</v>
      </c>
      <c r="D870" s="64" t="s">
        <v>127</v>
      </c>
      <c r="E870" s="65">
        <v>23644878</v>
      </c>
      <c r="F870" s="65">
        <v>9937458</v>
      </c>
      <c r="G870" s="65">
        <v>6351970</v>
      </c>
      <c r="H870" s="65">
        <v>18101661</v>
      </c>
      <c r="I870" s="65">
        <v>7783193</v>
      </c>
      <c r="J870" s="65">
        <v>12752817</v>
      </c>
      <c r="K870" s="65">
        <v>16105269</v>
      </c>
      <c r="L870" s="65">
        <v>15252432</v>
      </c>
      <c r="M870" s="65">
        <v>16465847</v>
      </c>
      <c r="N870" s="65">
        <v>16779406</v>
      </c>
      <c r="O870" s="65">
        <v>26093173</v>
      </c>
      <c r="P870" s="65">
        <v>22684837</v>
      </c>
      <c r="Q870" s="65">
        <v>53412773</v>
      </c>
      <c r="R870" s="65">
        <v>58720482</v>
      </c>
      <c r="S870" s="65">
        <v>80441257</v>
      </c>
    </row>
    <row r="871" spans="1:19" ht="14.5" x14ac:dyDescent="0.35">
      <c r="A871" t="str">
        <f t="shared" si="19"/>
        <v>Tirol88</v>
      </c>
      <c r="B871">
        <v>871</v>
      </c>
      <c r="C871" s="64" t="s">
        <v>31</v>
      </c>
      <c r="D871" s="64" t="s">
        <v>127</v>
      </c>
      <c r="E871" s="65">
        <v>71575728</v>
      </c>
      <c r="F871" s="65">
        <v>19358923</v>
      </c>
      <c r="G871" s="65">
        <v>26960102</v>
      </c>
      <c r="H871" s="65">
        <v>22943103</v>
      </c>
      <c r="I871" s="65">
        <v>46057162</v>
      </c>
      <c r="J871" s="65">
        <v>16868767</v>
      </c>
      <c r="K871" s="65">
        <v>23415038</v>
      </c>
      <c r="L871" s="65">
        <v>16716003</v>
      </c>
      <c r="M871" s="65">
        <v>26800390</v>
      </c>
      <c r="N871" s="65">
        <v>24964191</v>
      </c>
      <c r="O871" s="65">
        <v>17639734</v>
      </c>
      <c r="P871" s="65">
        <v>20752654</v>
      </c>
      <c r="Q871" s="65">
        <v>27575452</v>
      </c>
      <c r="R871" s="65">
        <v>22084001</v>
      </c>
      <c r="S871" s="65">
        <v>21796750</v>
      </c>
    </row>
    <row r="872" spans="1:19" ht="14.5" x14ac:dyDescent="0.35">
      <c r="A872" t="str">
        <f t="shared" si="19"/>
        <v>Vorarlberg88</v>
      </c>
      <c r="B872">
        <v>872</v>
      </c>
      <c r="C872" s="64" t="s">
        <v>32</v>
      </c>
      <c r="D872" s="64" t="s">
        <v>127</v>
      </c>
      <c r="E872" s="65">
        <v>9090749</v>
      </c>
      <c r="F872" s="65">
        <v>19277691</v>
      </c>
      <c r="G872" s="65">
        <v>4003404</v>
      </c>
      <c r="H872" s="65">
        <v>1806244</v>
      </c>
      <c r="I872" s="65">
        <v>1387791</v>
      </c>
      <c r="J872" s="65">
        <v>3769858</v>
      </c>
      <c r="K872" s="65">
        <v>16496715</v>
      </c>
      <c r="L872" s="65">
        <v>7408089</v>
      </c>
      <c r="M872" s="65">
        <v>19723738</v>
      </c>
      <c r="N872" s="65">
        <v>19976737</v>
      </c>
      <c r="O872" s="65">
        <v>8992514</v>
      </c>
      <c r="P872" s="65">
        <v>11558909</v>
      </c>
      <c r="Q872" s="65">
        <v>10545421</v>
      </c>
      <c r="R872" s="65">
        <v>83361719</v>
      </c>
      <c r="S872" s="65">
        <v>22656435</v>
      </c>
    </row>
    <row r="873" spans="1:19" ht="14.5" x14ac:dyDescent="0.35">
      <c r="A873" t="str">
        <f t="shared" si="19"/>
        <v>Wien88</v>
      </c>
      <c r="B873">
        <v>873</v>
      </c>
      <c r="C873" s="64" t="s">
        <v>33</v>
      </c>
      <c r="D873" s="64" t="s">
        <v>127</v>
      </c>
      <c r="E873" s="65">
        <v>136580206</v>
      </c>
      <c r="F873" s="65">
        <v>152436073</v>
      </c>
      <c r="G873" s="65">
        <v>265939385</v>
      </c>
      <c r="H873" s="65">
        <v>311150539</v>
      </c>
      <c r="I873" s="65">
        <v>265596919</v>
      </c>
      <c r="J873" s="65">
        <v>189941237</v>
      </c>
      <c r="K873" s="65">
        <v>100145347</v>
      </c>
      <c r="L873" s="65">
        <v>211764343</v>
      </c>
      <c r="M873" s="65">
        <v>163852762</v>
      </c>
      <c r="N873" s="65">
        <v>216166375</v>
      </c>
      <c r="O873" s="65">
        <v>78597336</v>
      </c>
      <c r="P873" s="65">
        <v>101558720</v>
      </c>
      <c r="Q873" s="65">
        <v>183554025</v>
      </c>
      <c r="R873" s="65">
        <v>229692029</v>
      </c>
      <c r="S873" s="65">
        <v>145646516</v>
      </c>
    </row>
    <row r="874" spans="1:19" ht="14.5" x14ac:dyDescent="0.35">
      <c r="A874" t="str">
        <f t="shared" si="19"/>
        <v>Österreich88</v>
      </c>
      <c r="B874">
        <v>874</v>
      </c>
      <c r="C874" s="64" t="s">
        <v>34</v>
      </c>
      <c r="D874" s="64" t="s">
        <v>127</v>
      </c>
      <c r="E874" s="65">
        <v>527117082</v>
      </c>
      <c r="F874" s="65">
        <v>681788158</v>
      </c>
      <c r="G874" s="65">
        <v>914448094</v>
      </c>
      <c r="H874" s="65">
        <v>1668643961</v>
      </c>
      <c r="I874" s="65">
        <v>808113126</v>
      </c>
      <c r="J874" s="65">
        <v>766332368</v>
      </c>
      <c r="K874" s="65">
        <v>824563261</v>
      </c>
      <c r="L874" s="65">
        <v>1168095799</v>
      </c>
      <c r="M874" s="65">
        <v>562563446</v>
      </c>
      <c r="N874" s="65">
        <v>1114213295</v>
      </c>
      <c r="O874" s="65">
        <v>777620180</v>
      </c>
      <c r="P874" s="65">
        <v>598824944</v>
      </c>
      <c r="Q874" s="65">
        <v>790447908</v>
      </c>
      <c r="R874" s="65">
        <v>1101081717</v>
      </c>
      <c r="S874" s="65">
        <v>1051126901</v>
      </c>
    </row>
    <row r="875" spans="1:19" ht="14.5" x14ac:dyDescent="0.35">
      <c r="A875" t="str">
        <f t="shared" si="19"/>
        <v>Burgenland89</v>
      </c>
      <c r="B875">
        <v>875</v>
      </c>
      <c r="C875" s="64" t="s">
        <v>25</v>
      </c>
      <c r="D875" s="64" t="s">
        <v>128</v>
      </c>
      <c r="E875" s="65">
        <v>544222</v>
      </c>
      <c r="F875" s="65">
        <v>435085</v>
      </c>
      <c r="G875" s="65">
        <v>312423</v>
      </c>
      <c r="H875" s="65">
        <v>363776</v>
      </c>
      <c r="I875" s="65">
        <v>397227</v>
      </c>
      <c r="J875" s="65">
        <v>725366</v>
      </c>
      <c r="K875" s="65">
        <v>553076</v>
      </c>
      <c r="L875" s="65">
        <v>2341507</v>
      </c>
      <c r="M875" s="65">
        <v>618958</v>
      </c>
      <c r="N875" s="65">
        <v>629506</v>
      </c>
      <c r="O875" s="65">
        <v>836180</v>
      </c>
      <c r="P875" s="65">
        <v>916020</v>
      </c>
      <c r="Q875" s="65">
        <v>1796019</v>
      </c>
      <c r="R875" s="65">
        <v>3594387</v>
      </c>
      <c r="S875" s="65">
        <v>836151</v>
      </c>
    </row>
    <row r="876" spans="1:19" ht="14.5" x14ac:dyDescent="0.35">
      <c r="A876" t="str">
        <f t="shared" si="19"/>
        <v>Kärnten89</v>
      </c>
      <c r="B876">
        <v>876</v>
      </c>
      <c r="C876" s="64" t="s">
        <v>26</v>
      </c>
      <c r="D876" s="64" t="s">
        <v>128</v>
      </c>
      <c r="E876" s="65">
        <v>3204241</v>
      </c>
      <c r="F876" s="65">
        <v>2401546</v>
      </c>
      <c r="G876" s="65">
        <v>2122017</v>
      </c>
      <c r="H876" s="65">
        <v>2628658</v>
      </c>
      <c r="I876" s="65">
        <v>6490189</v>
      </c>
      <c r="J876" s="65">
        <v>1293024</v>
      </c>
      <c r="K876" s="65">
        <v>2170978</v>
      </c>
      <c r="L876" s="65">
        <v>8148062</v>
      </c>
      <c r="M876" s="65">
        <v>885869</v>
      </c>
      <c r="N876" s="65">
        <v>2120162</v>
      </c>
      <c r="O876" s="65">
        <v>2191951</v>
      </c>
      <c r="P876" s="65">
        <v>3642812</v>
      </c>
      <c r="Q876" s="65">
        <v>6819514</v>
      </c>
      <c r="R876" s="65">
        <v>2430898</v>
      </c>
      <c r="S876" s="65">
        <v>2185307</v>
      </c>
    </row>
    <row r="877" spans="1:19" ht="14.5" x14ac:dyDescent="0.35">
      <c r="A877" t="str">
        <f t="shared" si="19"/>
        <v>Niederösterreich89</v>
      </c>
      <c r="B877">
        <v>877</v>
      </c>
      <c r="C877" s="64" t="s">
        <v>27</v>
      </c>
      <c r="D877" s="64" t="s">
        <v>128</v>
      </c>
      <c r="E877" s="65">
        <v>7763873</v>
      </c>
      <c r="F877" s="65">
        <v>3423903</v>
      </c>
      <c r="G877" s="65">
        <v>2112541</v>
      </c>
      <c r="H877" s="65">
        <v>4316587</v>
      </c>
      <c r="I877" s="65">
        <v>2553667</v>
      </c>
      <c r="J877" s="65">
        <v>2508008</v>
      </c>
      <c r="K877" s="65">
        <v>2437825</v>
      </c>
      <c r="L877" s="65">
        <v>7424858</v>
      </c>
      <c r="M877" s="65">
        <v>1988773</v>
      </c>
      <c r="N877" s="65">
        <v>6156429</v>
      </c>
      <c r="O877" s="65">
        <v>5959212</v>
      </c>
      <c r="P877" s="65">
        <v>5242113</v>
      </c>
      <c r="Q877" s="65">
        <v>6292072</v>
      </c>
      <c r="R877" s="65">
        <v>7287829</v>
      </c>
      <c r="S877" s="65">
        <v>7745258</v>
      </c>
    </row>
    <row r="878" spans="1:19" ht="14.5" x14ac:dyDescent="0.35">
      <c r="A878" t="str">
        <f t="shared" si="19"/>
        <v>Oberösterreich89</v>
      </c>
      <c r="B878">
        <v>878</v>
      </c>
      <c r="C878" s="64" t="s">
        <v>28</v>
      </c>
      <c r="D878" s="64" t="s">
        <v>128</v>
      </c>
      <c r="E878" s="65">
        <v>54188374</v>
      </c>
      <c r="F878" s="65">
        <v>66650188</v>
      </c>
      <c r="G878" s="65">
        <v>81994774</v>
      </c>
      <c r="H878" s="65">
        <v>101139028</v>
      </c>
      <c r="I878" s="65">
        <v>81192374</v>
      </c>
      <c r="J878" s="65">
        <v>154512315</v>
      </c>
      <c r="K878" s="65">
        <v>80957171</v>
      </c>
      <c r="L878" s="65">
        <v>26188876</v>
      </c>
      <c r="M878" s="65">
        <v>8208850</v>
      </c>
      <c r="N878" s="65">
        <v>37684623</v>
      </c>
      <c r="O878" s="65">
        <v>14486678</v>
      </c>
      <c r="P878" s="65">
        <v>13151637</v>
      </c>
      <c r="Q878" s="65">
        <v>15031742</v>
      </c>
      <c r="R878" s="65">
        <v>13539362</v>
      </c>
      <c r="S878" s="65">
        <v>12056710</v>
      </c>
    </row>
    <row r="879" spans="1:19" ht="14.5" x14ac:dyDescent="0.35">
      <c r="A879" t="str">
        <f t="shared" si="19"/>
        <v>Salzburg89</v>
      </c>
      <c r="B879">
        <v>879</v>
      </c>
      <c r="C879" s="64" t="s">
        <v>29</v>
      </c>
      <c r="D879" s="64" t="s">
        <v>128</v>
      </c>
      <c r="E879" s="65">
        <v>3658224</v>
      </c>
      <c r="F879" s="65">
        <v>4807136</v>
      </c>
      <c r="G879" s="65">
        <v>5526867</v>
      </c>
      <c r="H879" s="65">
        <v>2990708</v>
      </c>
      <c r="I879" s="65">
        <v>1038389</v>
      </c>
      <c r="J879" s="65">
        <v>1707150</v>
      </c>
      <c r="K879" s="65">
        <v>1950236</v>
      </c>
      <c r="L879" s="65">
        <v>5103342</v>
      </c>
      <c r="M879" s="65">
        <v>1883484</v>
      </c>
      <c r="N879" s="65">
        <v>1560655</v>
      </c>
      <c r="O879" s="65">
        <v>3374685</v>
      </c>
      <c r="P879" s="65">
        <v>2662840</v>
      </c>
      <c r="Q879" s="65">
        <v>2685181</v>
      </c>
      <c r="R879" s="65">
        <v>3326979</v>
      </c>
      <c r="S879" s="65">
        <v>2795385</v>
      </c>
    </row>
    <row r="880" spans="1:19" ht="14.5" x14ac:dyDescent="0.35">
      <c r="A880" t="str">
        <f t="shared" si="19"/>
        <v>Steiermark89</v>
      </c>
      <c r="B880">
        <v>880</v>
      </c>
      <c r="C880" s="64" t="s">
        <v>30</v>
      </c>
      <c r="D880" s="64" t="s">
        <v>128</v>
      </c>
      <c r="E880" s="65">
        <v>14346743</v>
      </c>
      <c r="F880" s="65">
        <v>2767676</v>
      </c>
      <c r="G880" s="65">
        <v>1902434</v>
      </c>
      <c r="H880" s="65">
        <v>1172659</v>
      </c>
      <c r="I880" s="65">
        <v>1122127</v>
      </c>
      <c r="J880" s="65">
        <v>1767591</v>
      </c>
      <c r="K880" s="65">
        <v>1287490</v>
      </c>
      <c r="L880" s="65">
        <v>6182894</v>
      </c>
      <c r="M880" s="65">
        <v>1317938</v>
      </c>
      <c r="N880" s="65">
        <v>1812700</v>
      </c>
      <c r="O880" s="65">
        <v>3467098</v>
      </c>
      <c r="P880" s="65">
        <v>2292633</v>
      </c>
      <c r="Q880" s="65">
        <v>5993311</v>
      </c>
      <c r="R880" s="65">
        <v>3420355</v>
      </c>
      <c r="S880" s="65">
        <v>3032787</v>
      </c>
    </row>
    <row r="881" spans="1:19" ht="14.5" x14ac:dyDescent="0.35">
      <c r="A881" t="str">
        <f t="shared" si="19"/>
        <v>Tirol89</v>
      </c>
      <c r="B881">
        <v>881</v>
      </c>
      <c r="C881" s="64" t="s">
        <v>31</v>
      </c>
      <c r="D881" s="64" t="s">
        <v>128</v>
      </c>
      <c r="E881" s="65">
        <v>2188597</v>
      </c>
      <c r="F881" s="65">
        <v>2681138</v>
      </c>
      <c r="G881" s="65">
        <v>3700786</v>
      </c>
      <c r="H881" s="65">
        <v>1431506</v>
      </c>
      <c r="I881" s="65">
        <v>729122</v>
      </c>
      <c r="J881" s="65">
        <v>2334560</v>
      </c>
      <c r="K881" s="65">
        <v>9433990</v>
      </c>
      <c r="L881" s="65">
        <v>5668313</v>
      </c>
      <c r="M881" s="65">
        <v>1824144</v>
      </c>
      <c r="N881" s="65">
        <v>6186691</v>
      </c>
      <c r="O881" s="65">
        <v>2398988</v>
      </c>
      <c r="P881" s="65">
        <v>2492386</v>
      </c>
      <c r="Q881" s="65">
        <v>3918517</v>
      </c>
      <c r="R881" s="65">
        <v>4927882</v>
      </c>
      <c r="S881" s="65">
        <v>3335985</v>
      </c>
    </row>
    <row r="882" spans="1:19" ht="14.5" x14ac:dyDescent="0.35">
      <c r="A882" t="str">
        <f t="shared" si="19"/>
        <v>Vorarlberg89</v>
      </c>
      <c r="B882">
        <v>882</v>
      </c>
      <c r="C882" s="64" t="s">
        <v>32</v>
      </c>
      <c r="D882" s="64" t="s">
        <v>128</v>
      </c>
      <c r="E882" s="65">
        <v>2661126</v>
      </c>
      <c r="F882" s="65">
        <v>529065</v>
      </c>
      <c r="G882" s="65">
        <v>778608</v>
      </c>
      <c r="H882" s="65">
        <v>569544</v>
      </c>
      <c r="I882" s="65">
        <v>495690</v>
      </c>
      <c r="J882" s="65">
        <v>1390809</v>
      </c>
      <c r="K882" s="65">
        <v>454679</v>
      </c>
      <c r="L882" s="65">
        <v>2563693</v>
      </c>
      <c r="M882" s="65">
        <v>284098</v>
      </c>
      <c r="N882" s="65">
        <v>689493</v>
      </c>
      <c r="O882" s="65">
        <v>1281938</v>
      </c>
      <c r="P882" s="65">
        <v>1334833</v>
      </c>
      <c r="Q882" s="65">
        <v>3391446</v>
      </c>
      <c r="R882" s="65">
        <v>2074506</v>
      </c>
      <c r="S882" s="65">
        <v>1425171</v>
      </c>
    </row>
    <row r="883" spans="1:19" ht="14.5" x14ac:dyDescent="0.35">
      <c r="A883" t="str">
        <f t="shared" si="19"/>
        <v>Wien89</v>
      </c>
      <c r="B883">
        <v>883</v>
      </c>
      <c r="C883" s="64" t="s">
        <v>33</v>
      </c>
      <c r="D883" s="64" t="s">
        <v>128</v>
      </c>
      <c r="E883" s="65">
        <v>9178711</v>
      </c>
      <c r="F883" s="65">
        <v>3636600</v>
      </c>
      <c r="G883" s="65">
        <v>3976274</v>
      </c>
      <c r="H883" s="65">
        <v>4166379</v>
      </c>
      <c r="I883" s="65">
        <v>1986302</v>
      </c>
      <c r="J883" s="65">
        <v>3859796</v>
      </c>
      <c r="K883" s="65">
        <v>4076693</v>
      </c>
      <c r="L883" s="65">
        <v>18779395</v>
      </c>
      <c r="M883" s="65">
        <v>2501936</v>
      </c>
      <c r="N883" s="65">
        <v>16758160</v>
      </c>
      <c r="O883" s="65">
        <v>5546409</v>
      </c>
      <c r="P883" s="65">
        <v>3580325</v>
      </c>
      <c r="Q883" s="65">
        <v>6434107</v>
      </c>
      <c r="R883" s="65">
        <v>7749013</v>
      </c>
      <c r="S883" s="65">
        <v>6299921</v>
      </c>
    </row>
    <row r="884" spans="1:19" ht="14.5" x14ac:dyDescent="0.35">
      <c r="A884" t="str">
        <f t="shared" si="19"/>
        <v>Österreich89</v>
      </c>
      <c r="B884">
        <v>884</v>
      </c>
      <c r="C884" s="64" t="s">
        <v>34</v>
      </c>
      <c r="D884" s="64" t="s">
        <v>128</v>
      </c>
      <c r="E884" s="65">
        <v>97734111</v>
      </c>
      <c r="F884" s="65">
        <v>87332337</v>
      </c>
      <c r="G884" s="65">
        <v>102426724</v>
      </c>
      <c r="H884" s="65">
        <v>118778845</v>
      </c>
      <c r="I884" s="65">
        <v>96005087</v>
      </c>
      <c r="J884" s="65">
        <v>170098619</v>
      </c>
      <c r="K884" s="65">
        <v>103322138</v>
      </c>
      <c r="L884" s="65">
        <v>82400940</v>
      </c>
      <c r="M884" s="65">
        <v>19514050</v>
      </c>
      <c r="N884" s="65">
        <v>73598419</v>
      </c>
      <c r="O884" s="65">
        <v>39543139</v>
      </c>
      <c r="P884" s="65">
        <v>35315599</v>
      </c>
      <c r="Q884" s="65">
        <v>52361909</v>
      </c>
      <c r="R884" s="65">
        <v>48351211</v>
      </c>
      <c r="S884" s="65">
        <v>39712675</v>
      </c>
    </row>
    <row r="885" spans="1:19" ht="14.5" x14ac:dyDescent="0.35">
      <c r="A885" t="str">
        <f t="shared" si="19"/>
        <v>Burgenland90</v>
      </c>
      <c r="B885">
        <v>885</v>
      </c>
      <c r="C885" s="64" t="s">
        <v>25</v>
      </c>
      <c r="D885" s="64" t="s">
        <v>129</v>
      </c>
      <c r="E885" s="65">
        <v>23984132</v>
      </c>
      <c r="F885" s="65">
        <v>24446413</v>
      </c>
      <c r="G885" s="65">
        <v>26715590</v>
      </c>
      <c r="H885" s="65">
        <v>27793569</v>
      </c>
      <c r="I885" s="65">
        <v>27636178</v>
      </c>
      <c r="J885" s="65">
        <v>29451345</v>
      </c>
      <c r="K885" s="65">
        <v>34376475</v>
      </c>
      <c r="L885" s="65">
        <v>31073529</v>
      </c>
      <c r="M885" s="65">
        <v>39148806</v>
      </c>
      <c r="N885" s="65">
        <v>40175292</v>
      </c>
      <c r="O885" s="65">
        <v>42483210</v>
      </c>
      <c r="P885" s="65">
        <v>46904502</v>
      </c>
      <c r="Q885" s="65">
        <v>60070097</v>
      </c>
      <c r="R885" s="65">
        <v>65693829</v>
      </c>
      <c r="S885" s="65">
        <v>60274688</v>
      </c>
    </row>
    <row r="886" spans="1:19" ht="14.5" x14ac:dyDescent="0.35">
      <c r="A886" t="str">
        <f t="shared" si="19"/>
        <v>Kärnten90</v>
      </c>
      <c r="B886">
        <v>886</v>
      </c>
      <c r="C886" s="64" t="s">
        <v>26</v>
      </c>
      <c r="D886" s="64" t="s">
        <v>129</v>
      </c>
      <c r="E886" s="65">
        <v>93314628</v>
      </c>
      <c r="F886" s="65">
        <v>123177874</v>
      </c>
      <c r="G886" s="65">
        <v>142953186</v>
      </c>
      <c r="H886" s="65">
        <v>133229188</v>
      </c>
      <c r="I886" s="65">
        <v>131613270</v>
      </c>
      <c r="J886" s="65">
        <v>137951546</v>
      </c>
      <c r="K886" s="65">
        <v>132992457</v>
      </c>
      <c r="L886" s="65">
        <v>144033032</v>
      </c>
      <c r="M886" s="65">
        <v>153334311</v>
      </c>
      <c r="N886" s="65">
        <v>143141762</v>
      </c>
      <c r="O886" s="65">
        <v>152980610</v>
      </c>
      <c r="P886" s="65">
        <v>226956938</v>
      </c>
      <c r="Q886" s="65">
        <v>252097971</v>
      </c>
      <c r="R886" s="65">
        <v>265697756</v>
      </c>
      <c r="S886" s="65">
        <v>241354272</v>
      </c>
    </row>
    <row r="887" spans="1:19" ht="14.5" x14ac:dyDescent="0.35">
      <c r="A887" t="str">
        <f t="shared" si="19"/>
        <v>Niederösterreich90</v>
      </c>
      <c r="B887">
        <v>887</v>
      </c>
      <c r="C887" s="64" t="s">
        <v>27</v>
      </c>
      <c r="D887" s="64" t="s">
        <v>129</v>
      </c>
      <c r="E887" s="65">
        <v>430849922</v>
      </c>
      <c r="F887" s="65">
        <v>459991647</v>
      </c>
      <c r="G887" s="65">
        <v>470828860</v>
      </c>
      <c r="H887" s="65">
        <v>475829892</v>
      </c>
      <c r="I887" s="65">
        <v>512788378</v>
      </c>
      <c r="J887" s="65">
        <v>507509310</v>
      </c>
      <c r="K887" s="65">
        <v>503341878</v>
      </c>
      <c r="L887" s="65">
        <v>499394170</v>
      </c>
      <c r="M887" s="65">
        <v>557558536</v>
      </c>
      <c r="N887" s="65">
        <v>576219989</v>
      </c>
      <c r="O887" s="65">
        <v>552859109</v>
      </c>
      <c r="P887" s="65">
        <v>682842799</v>
      </c>
      <c r="Q887" s="65">
        <v>740842172</v>
      </c>
      <c r="R887" s="65">
        <v>748326321</v>
      </c>
      <c r="S887" s="65">
        <v>759973302</v>
      </c>
    </row>
    <row r="888" spans="1:19" ht="14.5" x14ac:dyDescent="0.35">
      <c r="A888" t="str">
        <f t="shared" si="19"/>
        <v>Oberösterreich90</v>
      </c>
      <c r="B888">
        <v>888</v>
      </c>
      <c r="C888" s="64" t="s">
        <v>28</v>
      </c>
      <c r="D888" s="64" t="s">
        <v>129</v>
      </c>
      <c r="E888" s="65">
        <v>507449532</v>
      </c>
      <c r="F888" s="65">
        <v>556004637</v>
      </c>
      <c r="G888" s="65">
        <v>554006031</v>
      </c>
      <c r="H888" s="65">
        <v>528503090</v>
      </c>
      <c r="I888" s="65">
        <v>607973961</v>
      </c>
      <c r="J888" s="65">
        <v>652946933</v>
      </c>
      <c r="K888" s="65">
        <v>718528962</v>
      </c>
      <c r="L888" s="65">
        <v>775250296</v>
      </c>
      <c r="M888" s="65">
        <v>806647289</v>
      </c>
      <c r="N888" s="65">
        <v>812952064</v>
      </c>
      <c r="O888" s="65">
        <v>810404776</v>
      </c>
      <c r="P888" s="65">
        <v>923267239</v>
      </c>
      <c r="Q888" s="65">
        <v>1001636283</v>
      </c>
      <c r="R888" s="65">
        <v>991991838</v>
      </c>
      <c r="S888" s="65">
        <v>981087282</v>
      </c>
    </row>
    <row r="889" spans="1:19" ht="14.5" x14ac:dyDescent="0.35">
      <c r="A889" t="str">
        <f t="shared" si="19"/>
        <v>Salzburg90</v>
      </c>
      <c r="B889">
        <v>889</v>
      </c>
      <c r="C889" s="64" t="s">
        <v>29</v>
      </c>
      <c r="D889" s="64" t="s">
        <v>129</v>
      </c>
      <c r="E889" s="65">
        <v>178759271</v>
      </c>
      <c r="F889" s="65">
        <v>203630140</v>
      </c>
      <c r="G889" s="65">
        <v>226119001</v>
      </c>
      <c r="H889" s="65">
        <v>233997419</v>
      </c>
      <c r="I889" s="65">
        <v>201098419</v>
      </c>
      <c r="J889" s="65">
        <v>183828147</v>
      </c>
      <c r="K889" s="65">
        <v>197333822</v>
      </c>
      <c r="L889" s="65">
        <v>175590488</v>
      </c>
      <c r="M889" s="65">
        <v>186096895</v>
      </c>
      <c r="N889" s="65">
        <v>178165142</v>
      </c>
      <c r="O889" s="65">
        <v>178226540</v>
      </c>
      <c r="P889" s="65">
        <v>210335432</v>
      </c>
      <c r="Q889" s="65">
        <v>223487058</v>
      </c>
      <c r="R889" s="65">
        <v>219922128</v>
      </c>
      <c r="S889" s="65">
        <v>235549290</v>
      </c>
    </row>
    <row r="890" spans="1:19" ht="14.5" x14ac:dyDescent="0.35">
      <c r="A890" t="str">
        <f t="shared" si="19"/>
        <v>Steiermark90</v>
      </c>
      <c r="B890">
        <v>890</v>
      </c>
      <c r="C890" s="64" t="s">
        <v>30</v>
      </c>
      <c r="D890" s="64" t="s">
        <v>129</v>
      </c>
      <c r="E890" s="65">
        <v>269689229</v>
      </c>
      <c r="F890" s="65">
        <v>335828467</v>
      </c>
      <c r="G890" s="65">
        <v>323474807</v>
      </c>
      <c r="H890" s="65">
        <v>369627585</v>
      </c>
      <c r="I890" s="65">
        <v>374802751</v>
      </c>
      <c r="J890" s="65">
        <v>397783089</v>
      </c>
      <c r="K890" s="65">
        <v>457068759</v>
      </c>
      <c r="L890" s="65">
        <v>513047764</v>
      </c>
      <c r="M890" s="65">
        <v>550385681</v>
      </c>
      <c r="N890" s="65">
        <v>670477638</v>
      </c>
      <c r="O890" s="65">
        <v>650399340</v>
      </c>
      <c r="P890" s="65">
        <v>708034621</v>
      </c>
      <c r="Q890" s="65">
        <v>801744646</v>
      </c>
      <c r="R890" s="65">
        <v>649463283</v>
      </c>
      <c r="S890" s="65">
        <v>634032505</v>
      </c>
    </row>
    <row r="891" spans="1:19" ht="14.5" x14ac:dyDescent="0.35">
      <c r="A891" t="str">
        <f t="shared" si="19"/>
        <v>Tirol90</v>
      </c>
      <c r="B891">
        <v>891</v>
      </c>
      <c r="C891" s="64" t="s">
        <v>31</v>
      </c>
      <c r="D891" s="64" t="s">
        <v>129</v>
      </c>
      <c r="E891" s="65">
        <v>152325289</v>
      </c>
      <c r="F891" s="65">
        <v>167090766</v>
      </c>
      <c r="G891" s="65">
        <v>184754921</v>
      </c>
      <c r="H891" s="65">
        <v>182592592</v>
      </c>
      <c r="I891" s="65">
        <v>176560412</v>
      </c>
      <c r="J891" s="65">
        <v>187003125</v>
      </c>
      <c r="K891" s="65">
        <v>206928370</v>
      </c>
      <c r="L891" s="65">
        <v>211747401</v>
      </c>
      <c r="M891" s="65">
        <v>226255146</v>
      </c>
      <c r="N891" s="65">
        <v>263286078</v>
      </c>
      <c r="O891" s="65">
        <v>272749214</v>
      </c>
      <c r="P891" s="65">
        <v>323220886</v>
      </c>
      <c r="Q891" s="65">
        <v>384933596</v>
      </c>
      <c r="R891" s="65">
        <v>457049248</v>
      </c>
      <c r="S891" s="65">
        <v>458608522</v>
      </c>
    </row>
    <row r="892" spans="1:19" ht="14.5" x14ac:dyDescent="0.35">
      <c r="A892" t="str">
        <f t="shared" si="19"/>
        <v>Vorarlberg90</v>
      </c>
      <c r="B892">
        <v>892</v>
      </c>
      <c r="C892" s="64" t="s">
        <v>32</v>
      </c>
      <c r="D892" s="64" t="s">
        <v>129</v>
      </c>
      <c r="E892" s="65">
        <v>94730456</v>
      </c>
      <c r="F892" s="65">
        <v>105538749</v>
      </c>
      <c r="G892" s="65">
        <v>111614794</v>
      </c>
      <c r="H892" s="65">
        <v>126637712</v>
      </c>
      <c r="I892" s="65">
        <v>133185907</v>
      </c>
      <c r="J892" s="65">
        <v>155299918</v>
      </c>
      <c r="K892" s="65">
        <v>172674538</v>
      </c>
      <c r="L892" s="65">
        <v>179462200</v>
      </c>
      <c r="M892" s="65">
        <v>183224495</v>
      </c>
      <c r="N892" s="65">
        <v>174231919</v>
      </c>
      <c r="O892" s="65">
        <v>163983750</v>
      </c>
      <c r="P892" s="65">
        <v>175350312</v>
      </c>
      <c r="Q892" s="65">
        <v>175269095</v>
      </c>
      <c r="R892" s="65">
        <v>173139851</v>
      </c>
      <c r="S892" s="65">
        <v>180641114</v>
      </c>
    </row>
    <row r="893" spans="1:19" ht="14.5" x14ac:dyDescent="0.35">
      <c r="A893" t="str">
        <f t="shared" si="19"/>
        <v>Wien90</v>
      </c>
      <c r="B893">
        <v>893</v>
      </c>
      <c r="C893" s="64" t="s">
        <v>33</v>
      </c>
      <c r="D893" s="64" t="s">
        <v>129</v>
      </c>
      <c r="E893" s="65">
        <v>1019184533</v>
      </c>
      <c r="F893" s="65">
        <v>995659594</v>
      </c>
      <c r="G893" s="65">
        <v>1044061476</v>
      </c>
      <c r="H893" s="65">
        <v>1011079605</v>
      </c>
      <c r="I893" s="65">
        <v>1018499223</v>
      </c>
      <c r="J893" s="65">
        <v>1132328548</v>
      </c>
      <c r="K893" s="65">
        <v>1186149155</v>
      </c>
      <c r="L893" s="65">
        <v>1273026629</v>
      </c>
      <c r="M893" s="65">
        <v>1315611832</v>
      </c>
      <c r="N893" s="65">
        <v>1412229956</v>
      </c>
      <c r="O893" s="65">
        <v>1384775347</v>
      </c>
      <c r="P893" s="65">
        <v>1552336871</v>
      </c>
      <c r="Q893" s="65">
        <v>1658212491</v>
      </c>
      <c r="R893" s="65">
        <v>1934600780</v>
      </c>
      <c r="S893" s="65">
        <v>1944981520</v>
      </c>
    </row>
    <row r="894" spans="1:19" ht="14.5" x14ac:dyDescent="0.35">
      <c r="A894" t="str">
        <f t="shared" si="19"/>
        <v>Österreich90</v>
      </c>
      <c r="B894">
        <v>894</v>
      </c>
      <c r="C894" s="64" t="s">
        <v>34</v>
      </c>
      <c r="D894" s="64" t="s">
        <v>129</v>
      </c>
      <c r="E894" s="65">
        <v>2770286992</v>
      </c>
      <c r="F894" s="65">
        <v>2971368287</v>
      </c>
      <c r="G894" s="65">
        <v>3084528666</v>
      </c>
      <c r="H894" s="65">
        <v>3089290652</v>
      </c>
      <c r="I894" s="65">
        <v>3184158499</v>
      </c>
      <c r="J894" s="65">
        <v>3384101961</v>
      </c>
      <c r="K894" s="65">
        <v>3609394416</v>
      </c>
      <c r="L894" s="65">
        <v>3802625509</v>
      </c>
      <c r="M894" s="65">
        <v>4018262991</v>
      </c>
      <c r="N894" s="65">
        <v>4270879840</v>
      </c>
      <c r="O894" s="65">
        <v>4208861896</v>
      </c>
      <c r="P894" s="65">
        <v>4849249600</v>
      </c>
      <c r="Q894" s="65">
        <v>5298293409</v>
      </c>
      <c r="R894" s="65">
        <v>5505885034</v>
      </c>
      <c r="S894" s="65">
        <v>5496502495</v>
      </c>
    </row>
    <row r="895" spans="1:19" ht="14.5" x14ac:dyDescent="0.35">
      <c r="A895" t="str">
        <f t="shared" si="19"/>
        <v>Burgenland91</v>
      </c>
      <c r="B895">
        <v>895</v>
      </c>
      <c r="C895" s="64" t="s">
        <v>25</v>
      </c>
      <c r="D895" s="64" t="s">
        <v>130</v>
      </c>
      <c r="E895" s="65">
        <v>2339488</v>
      </c>
      <c r="F895" s="65">
        <v>3925365</v>
      </c>
      <c r="G895" s="65">
        <v>3624891</v>
      </c>
      <c r="H895" s="65">
        <v>3116720</v>
      </c>
      <c r="I895" s="65">
        <v>3697346</v>
      </c>
      <c r="J895" s="65">
        <v>5261531</v>
      </c>
      <c r="K895" s="65">
        <v>3753276</v>
      </c>
      <c r="L895" s="65">
        <v>4608138</v>
      </c>
      <c r="M895" s="65">
        <v>5851600</v>
      </c>
      <c r="N895" s="65">
        <v>7274789</v>
      </c>
      <c r="O895" s="65">
        <v>5224805</v>
      </c>
      <c r="P895" s="65">
        <v>5877184</v>
      </c>
      <c r="Q895" s="65">
        <v>7905180</v>
      </c>
      <c r="R895" s="65">
        <v>7221122</v>
      </c>
      <c r="S895" s="65">
        <v>14484338</v>
      </c>
    </row>
    <row r="896" spans="1:19" ht="14.5" x14ac:dyDescent="0.35">
      <c r="A896" t="str">
        <f t="shared" si="19"/>
        <v>Kärnten91</v>
      </c>
      <c r="B896">
        <v>896</v>
      </c>
      <c r="C896" s="64" t="s">
        <v>26</v>
      </c>
      <c r="D896" s="64" t="s">
        <v>130</v>
      </c>
      <c r="E896" s="65">
        <v>20935036</v>
      </c>
      <c r="F896" s="65">
        <v>26261333</v>
      </c>
      <c r="G896" s="65">
        <v>25743830</v>
      </c>
      <c r="H896" s="65">
        <v>21198676</v>
      </c>
      <c r="I896" s="65">
        <v>22002900</v>
      </c>
      <c r="J896" s="65">
        <v>22194452</v>
      </c>
      <c r="K896" s="65">
        <v>26682848</v>
      </c>
      <c r="L896" s="65">
        <v>30799807</v>
      </c>
      <c r="M896" s="65">
        <v>25534333</v>
      </c>
      <c r="N896" s="65">
        <v>23280667</v>
      </c>
      <c r="O896" s="65">
        <v>12633570</v>
      </c>
      <c r="P896" s="65">
        <v>24980939</v>
      </c>
      <c r="Q896" s="65">
        <v>29503486</v>
      </c>
      <c r="R896" s="65">
        <v>22272718</v>
      </c>
      <c r="S896" s="65">
        <v>21639049</v>
      </c>
    </row>
    <row r="897" spans="1:19" ht="14.5" x14ac:dyDescent="0.35">
      <c r="A897" t="str">
        <f t="shared" si="19"/>
        <v>Niederösterreich91</v>
      </c>
      <c r="B897">
        <v>897</v>
      </c>
      <c r="C897" s="64" t="s">
        <v>27</v>
      </c>
      <c r="D897" s="64" t="s">
        <v>130</v>
      </c>
      <c r="E897" s="65">
        <v>34790641</v>
      </c>
      <c r="F897" s="65">
        <v>41450050</v>
      </c>
      <c r="G897" s="65">
        <v>50076059</v>
      </c>
      <c r="H897" s="65">
        <v>42932917</v>
      </c>
      <c r="I897" s="65">
        <v>42385610</v>
      </c>
      <c r="J897" s="65">
        <v>15224107</v>
      </c>
      <c r="K897" s="65">
        <v>15076102</v>
      </c>
      <c r="L897" s="65">
        <v>12769661</v>
      </c>
      <c r="M897" s="65">
        <v>12731362</v>
      </c>
      <c r="N897" s="65">
        <v>13122300</v>
      </c>
      <c r="O897" s="65">
        <v>11503882</v>
      </c>
      <c r="P897" s="65">
        <v>12714657</v>
      </c>
      <c r="Q897" s="65">
        <v>23978136</v>
      </c>
      <c r="R897" s="65">
        <v>27495505</v>
      </c>
      <c r="S897" s="65">
        <v>28216150</v>
      </c>
    </row>
    <row r="898" spans="1:19" ht="14.5" x14ac:dyDescent="0.35">
      <c r="A898" t="str">
        <f t="shared" si="19"/>
        <v>Oberösterreich91</v>
      </c>
      <c r="B898">
        <v>898</v>
      </c>
      <c r="C898" s="64" t="s">
        <v>28</v>
      </c>
      <c r="D898" s="64" t="s">
        <v>130</v>
      </c>
      <c r="E898" s="65">
        <v>27246404</v>
      </c>
      <c r="F898" s="65">
        <v>27984973</v>
      </c>
      <c r="G898" s="65">
        <v>22146765</v>
      </c>
      <c r="H898" s="65">
        <v>21283281</v>
      </c>
      <c r="I898" s="65">
        <v>29696853</v>
      </c>
      <c r="J898" s="65">
        <v>31746370</v>
      </c>
      <c r="K898" s="65">
        <v>30481586</v>
      </c>
      <c r="L898" s="65">
        <v>28586460</v>
      </c>
      <c r="M898" s="65">
        <v>26294665</v>
      </c>
      <c r="N898" s="65">
        <v>27764119</v>
      </c>
      <c r="O898" s="65">
        <v>25636229</v>
      </c>
      <c r="P898" s="65">
        <v>25226052</v>
      </c>
      <c r="Q898" s="65">
        <v>26528412</v>
      </c>
      <c r="R898" s="65">
        <v>24999598</v>
      </c>
      <c r="S898" s="65">
        <v>25223726</v>
      </c>
    </row>
    <row r="899" spans="1:19" ht="14.5" x14ac:dyDescent="0.35">
      <c r="A899" t="str">
        <f t="shared" si="19"/>
        <v>Salzburg91</v>
      </c>
      <c r="B899">
        <v>899</v>
      </c>
      <c r="C899" s="64" t="s">
        <v>29</v>
      </c>
      <c r="D899" s="64" t="s">
        <v>130</v>
      </c>
      <c r="E899" s="65">
        <v>20365501</v>
      </c>
      <c r="F899" s="65">
        <v>20620356</v>
      </c>
      <c r="G899" s="65">
        <v>19338515</v>
      </c>
      <c r="H899" s="65">
        <v>16820431</v>
      </c>
      <c r="I899" s="65">
        <v>16544172</v>
      </c>
      <c r="J899" s="65">
        <v>14783327</v>
      </c>
      <c r="K899" s="65">
        <v>15014024</v>
      </c>
      <c r="L899" s="65">
        <v>15119371</v>
      </c>
      <c r="M899" s="65">
        <v>15710422</v>
      </c>
      <c r="N899" s="65">
        <v>14547262</v>
      </c>
      <c r="O899" s="65">
        <v>13989903</v>
      </c>
      <c r="P899" s="65">
        <v>17694530</v>
      </c>
      <c r="Q899" s="65">
        <v>22414980</v>
      </c>
      <c r="R899" s="65">
        <v>17480519</v>
      </c>
      <c r="S899" s="65">
        <v>23656110</v>
      </c>
    </row>
    <row r="900" spans="1:19" ht="14.5" x14ac:dyDescent="0.35">
      <c r="A900" t="str">
        <f t="shared" si="19"/>
        <v>Steiermark91</v>
      </c>
      <c r="B900">
        <v>900</v>
      </c>
      <c r="C900" s="64" t="s">
        <v>30</v>
      </c>
      <c r="D900" s="64" t="s">
        <v>130</v>
      </c>
      <c r="E900" s="65">
        <v>12682986</v>
      </c>
      <c r="F900" s="65">
        <v>18233940</v>
      </c>
      <c r="G900" s="65">
        <v>22108641</v>
      </c>
      <c r="H900" s="65">
        <v>15345392</v>
      </c>
      <c r="I900" s="65">
        <v>16571447</v>
      </c>
      <c r="J900" s="65">
        <v>20058212</v>
      </c>
      <c r="K900" s="65">
        <v>17716109</v>
      </c>
      <c r="L900" s="65">
        <v>16856724</v>
      </c>
      <c r="M900" s="65">
        <v>15390008</v>
      </c>
      <c r="N900" s="65">
        <v>17479366</v>
      </c>
      <c r="O900" s="65">
        <v>16127841</v>
      </c>
      <c r="P900" s="65">
        <v>18968077</v>
      </c>
      <c r="Q900" s="65">
        <v>22335815</v>
      </c>
      <c r="R900" s="65">
        <v>16675059</v>
      </c>
      <c r="S900" s="65">
        <v>18588426</v>
      </c>
    </row>
    <row r="901" spans="1:19" ht="14.5" x14ac:dyDescent="0.35">
      <c r="A901" t="str">
        <f t="shared" si="19"/>
        <v>Tirol91</v>
      </c>
      <c r="B901">
        <v>901</v>
      </c>
      <c r="C901" s="64" t="s">
        <v>31</v>
      </c>
      <c r="D901" s="64" t="s">
        <v>130</v>
      </c>
      <c r="E901" s="65">
        <v>11233148</v>
      </c>
      <c r="F901" s="65">
        <v>15832077</v>
      </c>
      <c r="G901" s="65">
        <v>17976569</v>
      </c>
      <c r="H901" s="65">
        <v>20287442</v>
      </c>
      <c r="I901" s="65">
        <v>24873767</v>
      </c>
      <c r="J901" s="65">
        <v>44295008</v>
      </c>
      <c r="K901" s="65">
        <v>62575846</v>
      </c>
      <c r="L901" s="65">
        <v>49462128</v>
      </c>
      <c r="M901" s="65">
        <v>47725768</v>
      </c>
      <c r="N901" s="65">
        <v>43268231</v>
      </c>
      <c r="O901" s="65">
        <v>37322820</v>
      </c>
      <c r="P901" s="65">
        <v>41525519</v>
      </c>
      <c r="Q901" s="65">
        <v>43668981</v>
      </c>
      <c r="R901" s="65">
        <v>42643195</v>
      </c>
      <c r="S901" s="65">
        <v>36950927</v>
      </c>
    </row>
    <row r="902" spans="1:19" ht="14.5" x14ac:dyDescent="0.35">
      <c r="A902" t="str">
        <f t="shared" si="19"/>
        <v>Vorarlberg91</v>
      </c>
      <c r="B902">
        <v>902</v>
      </c>
      <c r="C902" s="64" t="s">
        <v>32</v>
      </c>
      <c r="D902" s="64" t="s">
        <v>130</v>
      </c>
      <c r="E902" s="65">
        <v>6703472</v>
      </c>
      <c r="F902" s="65">
        <v>9564378</v>
      </c>
      <c r="G902" s="65">
        <v>9297123</v>
      </c>
      <c r="H902" s="65">
        <v>8368900</v>
      </c>
      <c r="I902" s="65">
        <v>9618252</v>
      </c>
      <c r="J902" s="65">
        <v>14890589</v>
      </c>
      <c r="K902" s="65">
        <v>15309482</v>
      </c>
      <c r="L902" s="65">
        <v>16570227</v>
      </c>
      <c r="M902" s="65">
        <v>15624506</v>
      </c>
      <c r="N902" s="65">
        <v>23991635</v>
      </c>
      <c r="O902" s="65">
        <v>31076581</v>
      </c>
      <c r="P902" s="65">
        <v>30539821</v>
      </c>
      <c r="Q902" s="65">
        <v>30810372</v>
      </c>
      <c r="R902" s="65">
        <v>24261263</v>
      </c>
      <c r="S902" s="65">
        <v>18358238</v>
      </c>
    </row>
    <row r="903" spans="1:19" ht="14.5" x14ac:dyDescent="0.35">
      <c r="A903" t="str">
        <f t="shared" si="19"/>
        <v>Wien91</v>
      </c>
      <c r="B903">
        <v>903</v>
      </c>
      <c r="C903" s="64" t="s">
        <v>33</v>
      </c>
      <c r="D903" s="64" t="s">
        <v>130</v>
      </c>
      <c r="E903" s="65">
        <v>146891438</v>
      </c>
      <c r="F903" s="65">
        <v>187980277</v>
      </c>
      <c r="G903" s="65">
        <v>222411065</v>
      </c>
      <c r="H903" s="65">
        <v>211613119</v>
      </c>
      <c r="I903" s="65">
        <v>208196984</v>
      </c>
      <c r="J903" s="65">
        <v>288507694</v>
      </c>
      <c r="K903" s="65">
        <v>284563487</v>
      </c>
      <c r="L903" s="65">
        <v>276372563</v>
      </c>
      <c r="M903" s="65">
        <v>199740291</v>
      </c>
      <c r="N903" s="65">
        <v>169902437</v>
      </c>
      <c r="O903" s="65">
        <v>132852663</v>
      </c>
      <c r="P903" s="65">
        <v>140790007</v>
      </c>
      <c r="Q903" s="65">
        <v>169480937</v>
      </c>
      <c r="R903" s="65">
        <v>163980373</v>
      </c>
      <c r="S903" s="65">
        <v>190878369</v>
      </c>
    </row>
    <row r="904" spans="1:19" ht="14.5" x14ac:dyDescent="0.35">
      <c r="A904" t="str">
        <f t="shared" ref="A904:A967" si="20">C904&amp;D904</f>
        <v>Österreich91</v>
      </c>
      <c r="B904">
        <v>904</v>
      </c>
      <c r="C904" s="64" t="s">
        <v>34</v>
      </c>
      <c r="D904" s="64" t="s">
        <v>130</v>
      </c>
      <c r="E904" s="65">
        <v>283188114</v>
      </c>
      <c r="F904" s="65">
        <v>351852749</v>
      </c>
      <c r="G904" s="65">
        <v>392723458</v>
      </c>
      <c r="H904" s="65">
        <v>360966878</v>
      </c>
      <c r="I904" s="65">
        <v>373587331</v>
      </c>
      <c r="J904" s="65">
        <v>456961290</v>
      </c>
      <c r="K904" s="65">
        <v>471172760</v>
      </c>
      <c r="L904" s="65">
        <v>451145079</v>
      </c>
      <c r="M904" s="65">
        <v>364602955</v>
      </c>
      <c r="N904" s="65">
        <v>340630806</v>
      </c>
      <c r="O904" s="65">
        <v>286368294</v>
      </c>
      <c r="P904" s="65">
        <v>318316786</v>
      </c>
      <c r="Q904" s="65">
        <v>376626299</v>
      </c>
      <c r="R904" s="65">
        <v>347029352</v>
      </c>
      <c r="S904" s="65">
        <v>377995333</v>
      </c>
    </row>
    <row r="905" spans="1:19" ht="14.5" x14ac:dyDescent="0.35">
      <c r="A905" t="str">
        <f t="shared" si="20"/>
        <v>Burgenland92</v>
      </c>
      <c r="B905">
        <v>905</v>
      </c>
      <c r="C905" s="64" t="s">
        <v>25</v>
      </c>
      <c r="D905" s="64" t="s">
        <v>131</v>
      </c>
      <c r="E905" s="65">
        <v>546699</v>
      </c>
      <c r="F905" s="65">
        <v>730069</v>
      </c>
      <c r="G905" s="65">
        <v>724446</v>
      </c>
      <c r="H905" s="65">
        <v>777461</v>
      </c>
      <c r="I905" s="65">
        <v>798056</v>
      </c>
      <c r="J905" s="65">
        <v>935521</v>
      </c>
      <c r="K905" s="65">
        <v>1472653</v>
      </c>
      <c r="L905" s="65">
        <v>1419110</v>
      </c>
      <c r="M905" s="65">
        <v>993812</v>
      </c>
      <c r="N905" s="65">
        <v>1878450</v>
      </c>
      <c r="O905" s="65">
        <v>1047026</v>
      </c>
      <c r="P905" s="65">
        <v>2160719</v>
      </c>
      <c r="Q905" s="65">
        <v>946819</v>
      </c>
      <c r="R905" s="65">
        <v>1463262</v>
      </c>
      <c r="S905" s="65">
        <v>2397764</v>
      </c>
    </row>
    <row r="906" spans="1:19" ht="14.5" x14ac:dyDescent="0.35">
      <c r="A906" t="str">
        <f t="shared" si="20"/>
        <v>Kärnten92</v>
      </c>
      <c r="B906">
        <v>906</v>
      </c>
      <c r="C906" s="64" t="s">
        <v>26</v>
      </c>
      <c r="D906" s="64" t="s">
        <v>131</v>
      </c>
      <c r="E906" s="65">
        <v>1691624</v>
      </c>
      <c r="F906" s="65">
        <v>1939691</v>
      </c>
      <c r="G906" s="65">
        <v>1838356</v>
      </c>
      <c r="H906" s="65">
        <v>2173991</v>
      </c>
      <c r="I906" s="65">
        <v>2192051</v>
      </c>
      <c r="J906" s="65">
        <v>2337701</v>
      </c>
      <c r="K906" s="65">
        <v>3430935</v>
      </c>
      <c r="L906" s="65">
        <v>3652236</v>
      </c>
      <c r="M906" s="65">
        <v>3163539</v>
      </c>
      <c r="N906" s="65">
        <v>4679321</v>
      </c>
      <c r="O906" s="65">
        <v>3378049</v>
      </c>
      <c r="P906" s="65">
        <v>5572229</v>
      </c>
      <c r="Q906" s="65">
        <v>3132600</v>
      </c>
      <c r="R906" s="65">
        <v>2821184</v>
      </c>
      <c r="S906" s="65">
        <v>4759871</v>
      </c>
    </row>
    <row r="907" spans="1:19" ht="14.5" x14ac:dyDescent="0.35">
      <c r="A907" t="str">
        <f t="shared" si="20"/>
        <v>Niederösterreich92</v>
      </c>
      <c r="B907">
        <v>907</v>
      </c>
      <c r="C907" s="64" t="s">
        <v>27</v>
      </c>
      <c r="D907" s="64" t="s">
        <v>131</v>
      </c>
      <c r="E907" s="65">
        <v>6788563</v>
      </c>
      <c r="F907" s="65">
        <v>7545145</v>
      </c>
      <c r="G907" s="65">
        <v>7538271</v>
      </c>
      <c r="H907" s="65">
        <v>7217340</v>
      </c>
      <c r="I907" s="65">
        <v>8437961</v>
      </c>
      <c r="J907" s="65">
        <v>8336420</v>
      </c>
      <c r="K907" s="65">
        <v>12985412</v>
      </c>
      <c r="L907" s="65">
        <v>12607943</v>
      </c>
      <c r="M907" s="65">
        <v>10961557</v>
      </c>
      <c r="N907" s="65">
        <v>14103581</v>
      </c>
      <c r="O907" s="65">
        <v>11330798</v>
      </c>
      <c r="P907" s="65">
        <v>16947580</v>
      </c>
      <c r="Q907" s="65">
        <v>10701417</v>
      </c>
      <c r="R907" s="65">
        <v>14702165</v>
      </c>
      <c r="S907" s="65">
        <v>18509204</v>
      </c>
    </row>
    <row r="908" spans="1:19" ht="14.5" x14ac:dyDescent="0.35">
      <c r="A908" t="str">
        <f t="shared" si="20"/>
        <v>Oberösterreich92</v>
      </c>
      <c r="B908">
        <v>908</v>
      </c>
      <c r="C908" s="64" t="s">
        <v>28</v>
      </c>
      <c r="D908" s="64" t="s">
        <v>131</v>
      </c>
      <c r="E908" s="65">
        <v>7147947</v>
      </c>
      <c r="F908" s="65">
        <v>7756694</v>
      </c>
      <c r="G908" s="65">
        <v>7843329</v>
      </c>
      <c r="H908" s="65">
        <v>8045649</v>
      </c>
      <c r="I908" s="65">
        <v>9118035</v>
      </c>
      <c r="J908" s="65">
        <v>9451556</v>
      </c>
      <c r="K908" s="65">
        <v>12936727</v>
      </c>
      <c r="L908" s="65">
        <v>13106853</v>
      </c>
      <c r="M908" s="65">
        <v>11068656</v>
      </c>
      <c r="N908" s="65">
        <v>12051546</v>
      </c>
      <c r="O908" s="65">
        <v>10669691</v>
      </c>
      <c r="P908" s="65">
        <v>17156810</v>
      </c>
      <c r="Q908" s="65">
        <v>9143601</v>
      </c>
      <c r="R908" s="65">
        <v>11630895</v>
      </c>
      <c r="S908" s="65">
        <v>16749542</v>
      </c>
    </row>
    <row r="909" spans="1:19" ht="14.5" x14ac:dyDescent="0.35">
      <c r="A909" t="str">
        <f t="shared" si="20"/>
        <v>Salzburg92</v>
      </c>
      <c r="B909">
        <v>909</v>
      </c>
      <c r="C909" s="64" t="s">
        <v>29</v>
      </c>
      <c r="D909" s="64" t="s">
        <v>131</v>
      </c>
      <c r="E909" s="65">
        <v>6408833</v>
      </c>
      <c r="F909" s="65">
        <v>5831986</v>
      </c>
      <c r="G909" s="65">
        <v>5632959</v>
      </c>
      <c r="H909" s="65">
        <v>5545628</v>
      </c>
      <c r="I909" s="65">
        <v>6292542</v>
      </c>
      <c r="J909" s="65">
        <v>6913110</v>
      </c>
      <c r="K909" s="65">
        <v>10197302</v>
      </c>
      <c r="L909" s="65">
        <v>10058133</v>
      </c>
      <c r="M909" s="65">
        <v>9174030</v>
      </c>
      <c r="N909" s="65">
        <v>9739086</v>
      </c>
      <c r="O909" s="65">
        <v>7835577</v>
      </c>
      <c r="P909" s="65">
        <v>10813052</v>
      </c>
      <c r="Q909" s="65">
        <v>7616012</v>
      </c>
      <c r="R909" s="65">
        <v>8597985</v>
      </c>
      <c r="S909" s="65">
        <v>10659991</v>
      </c>
    </row>
    <row r="910" spans="1:19" ht="14.5" x14ac:dyDescent="0.35">
      <c r="A910" t="str">
        <f t="shared" si="20"/>
        <v>Steiermark92</v>
      </c>
      <c r="B910">
        <v>910</v>
      </c>
      <c r="C910" s="64" t="s">
        <v>30</v>
      </c>
      <c r="D910" s="64" t="s">
        <v>131</v>
      </c>
      <c r="E910" s="65">
        <v>3632997</v>
      </c>
      <c r="F910" s="65">
        <v>4214136</v>
      </c>
      <c r="G910" s="65">
        <v>3786184</v>
      </c>
      <c r="H910" s="65">
        <v>4080601</v>
      </c>
      <c r="I910" s="65">
        <v>4526315</v>
      </c>
      <c r="J910" s="65">
        <v>5117569</v>
      </c>
      <c r="K910" s="65">
        <v>7727928</v>
      </c>
      <c r="L910" s="65">
        <v>7702421</v>
      </c>
      <c r="M910" s="65">
        <v>6414284</v>
      </c>
      <c r="N910" s="65">
        <v>7840279</v>
      </c>
      <c r="O910" s="65">
        <v>6329955</v>
      </c>
      <c r="P910" s="65">
        <v>11172426</v>
      </c>
      <c r="Q910" s="65">
        <v>5274051</v>
      </c>
      <c r="R910" s="65">
        <v>8590521</v>
      </c>
      <c r="S910" s="65">
        <v>12093769</v>
      </c>
    </row>
    <row r="911" spans="1:19" ht="14.5" x14ac:dyDescent="0.35">
      <c r="A911" t="str">
        <f t="shared" si="20"/>
        <v>Tirol92</v>
      </c>
      <c r="B911">
        <v>911</v>
      </c>
      <c r="C911" s="64" t="s">
        <v>31</v>
      </c>
      <c r="D911" s="64" t="s">
        <v>131</v>
      </c>
      <c r="E911" s="65">
        <v>7120376</v>
      </c>
      <c r="F911" s="65">
        <v>6943581</v>
      </c>
      <c r="G911" s="65">
        <v>7079484</v>
      </c>
      <c r="H911" s="65">
        <v>7025940</v>
      </c>
      <c r="I911" s="65">
        <v>7282872</v>
      </c>
      <c r="J911" s="65">
        <v>7355489</v>
      </c>
      <c r="K911" s="65">
        <v>10149380</v>
      </c>
      <c r="L911" s="65">
        <v>9967424</v>
      </c>
      <c r="M911" s="65">
        <v>8832666</v>
      </c>
      <c r="N911" s="65">
        <v>11037548</v>
      </c>
      <c r="O911" s="65">
        <v>10023257</v>
      </c>
      <c r="P911" s="65">
        <v>13810402</v>
      </c>
      <c r="Q911" s="65">
        <v>9567973</v>
      </c>
      <c r="R911" s="65">
        <v>11141195</v>
      </c>
      <c r="S911" s="65">
        <v>14080158</v>
      </c>
    </row>
    <row r="912" spans="1:19" ht="14.5" x14ac:dyDescent="0.35">
      <c r="A912" t="str">
        <f t="shared" si="20"/>
        <v>Vorarlberg92</v>
      </c>
      <c r="B912">
        <v>912</v>
      </c>
      <c r="C912" s="64" t="s">
        <v>32</v>
      </c>
      <c r="D912" s="64" t="s">
        <v>131</v>
      </c>
      <c r="E912" s="65">
        <v>2529569</v>
      </c>
      <c r="F912" s="65">
        <v>2623602</v>
      </c>
      <c r="G912" s="65">
        <v>2991204</v>
      </c>
      <c r="H912" s="65">
        <v>3454422</v>
      </c>
      <c r="I912" s="65">
        <v>3330134</v>
      </c>
      <c r="J912" s="65">
        <v>3704581</v>
      </c>
      <c r="K912" s="65">
        <v>5490350</v>
      </c>
      <c r="L912" s="65">
        <v>5206234</v>
      </c>
      <c r="M912" s="65">
        <v>3722973</v>
      </c>
      <c r="N912" s="65">
        <v>4462343</v>
      </c>
      <c r="O912" s="65">
        <v>5417502</v>
      </c>
      <c r="P912" s="65">
        <v>6620283</v>
      </c>
      <c r="Q912" s="65">
        <v>4099782</v>
      </c>
      <c r="R912" s="65">
        <v>5038899</v>
      </c>
      <c r="S912" s="65">
        <v>6847569</v>
      </c>
    </row>
    <row r="913" spans="1:19" ht="14.5" x14ac:dyDescent="0.35">
      <c r="A913" t="str">
        <f t="shared" si="20"/>
        <v>Wien92</v>
      </c>
      <c r="B913">
        <v>913</v>
      </c>
      <c r="C913" s="64" t="s">
        <v>33</v>
      </c>
      <c r="D913" s="64" t="s">
        <v>131</v>
      </c>
      <c r="E913" s="65">
        <v>21930677</v>
      </c>
      <c r="F913" s="65">
        <v>23178656</v>
      </c>
      <c r="G913" s="65">
        <v>23692493</v>
      </c>
      <c r="H913" s="65">
        <v>22165322</v>
      </c>
      <c r="I913" s="65">
        <v>22821578</v>
      </c>
      <c r="J913" s="65">
        <v>26000180</v>
      </c>
      <c r="K913" s="65">
        <v>36347268</v>
      </c>
      <c r="L913" s="65">
        <v>35743401</v>
      </c>
      <c r="M913" s="65">
        <v>33704514</v>
      </c>
      <c r="N913" s="65">
        <v>45319796</v>
      </c>
      <c r="O913" s="65">
        <v>34879641</v>
      </c>
      <c r="P913" s="65">
        <v>41519350</v>
      </c>
      <c r="Q913" s="65">
        <v>31718887</v>
      </c>
      <c r="R913" s="65">
        <v>35980492</v>
      </c>
      <c r="S913" s="65">
        <v>36326215</v>
      </c>
    </row>
    <row r="914" spans="1:19" ht="14.5" x14ac:dyDescent="0.35">
      <c r="A914" t="str">
        <f t="shared" si="20"/>
        <v>Österreich92</v>
      </c>
      <c r="B914">
        <v>914</v>
      </c>
      <c r="C914" s="64" t="s">
        <v>34</v>
      </c>
      <c r="D914" s="64" t="s">
        <v>131</v>
      </c>
      <c r="E914" s="65">
        <v>57797285</v>
      </c>
      <c r="F914" s="65">
        <v>60763560</v>
      </c>
      <c r="G914" s="65">
        <v>61126726</v>
      </c>
      <c r="H914" s="65">
        <v>60486354</v>
      </c>
      <c r="I914" s="65">
        <v>64799544</v>
      </c>
      <c r="J914" s="65">
        <v>70152127</v>
      </c>
      <c r="K914" s="65">
        <v>100737955</v>
      </c>
      <c r="L914" s="65">
        <v>99463755</v>
      </c>
      <c r="M914" s="65">
        <v>88036031</v>
      </c>
      <c r="N914" s="65">
        <v>111111950</v>
      </c>
      <c r="O914" s="65">
        <v>90911496</v>
      </c>
      <c r="P914" s="65">
        <v>125772851</v>
      </c>
      <c r="Q914" s="65">
        <v>82201142</v>
      </c>
      <c r="R914" s="65">
        <v>99966598</v>
      </c>
      <c r="S914" s="65">
        <v>122424083</v>
      </c>
    </row>
    <row r="915" spans="1:19" ht="14.5" x14ac:dyDescent="0.35">
      <c r="A915" t="str">
        <f t="shared" si="20"/>
        <v>Burgenland93</v>
      </c>
      <c r="B915">
        <v>915</v>
      </c>
      <c r="C915" s="64" t="s">
        <v>25</v>
      </c>
      <c r="D915" s="64" t="s">
        <v>132</v>
      </c>
      <c r="E915" s="65">
        <v>1364458</v>
      </c>
      <c r="F915" s="65">
        <v>1491476</v>
      </c>
      <c r="G915" s="65">
        <v>464249</v>
      </c>
      <c r="H915" s="65">
        <v>315338</v>
      </c>
      <c r="I915" s="65">
        <v>580644</v>
      </c>
      <c r="J915" s="65">
        <v>532411</v>
      </c>
      <c r="K915" s="65">
        <v>587735</v>
      </c>
      <c r="L915" s="65">
        <v>813297</v>
      </c>
      <c r="M915" s="65">
        <v>919383</v>
      </c>
      <c r="N915" s="65">
        <v>1169281</v>
      </c>
      <c r="O915" s="65">
        <v>851896</v>
      </c>
      <c r="P915" s="65">
        <v>1314793</v>
      </c>
      <c r="Q915" s="65">
        <v>1863210</v>
      </c>
      <c r="R915" s="65">
        <v>1246137</v>
      </c>
      <c r="S915" s="65">
        <v>859054</v>
      </c>
    </row>
    <row r="916" spans="1:19" ht="14.5" x14ac:dyDescent="0.35">
      <c r="A916" t="str">
        <f t="shared" si="20"/>
        <v>Kärnten93</v>
      </c>
      <c r="B916">
        <v>916</v>
      </c>
      <c r="C916" s="64" t="s">
        <v>26</v>
      </c>
      <c r="D916" s="64" t="s">
        <v>132</v>
      </c>
      <c r="E916" s="65">
        <v>4176117</v>
      </c>
      <c r="F916" s="65">
        <v>3604254</v>
      </c>
      <c r="G916" s="65">
        <v>5407828</v>
      </c>
      <c r="H916" s="65">
        <v>6198711</v>
      </c>
      <c r="I916" s="65">
        <v>9187669</v>
      </c>
      <c r="J916" s="65">
        <v>9512297</v>
      </c>
      <c r="K916" s="65">
        <v>16637659</v>
      </c>
      <c r="L916" s="65">
        <v>13750614</v>
      </c>
      <c r="M916" s="65">
        <v>12348771</v>
      </c>
      <c r="N916" s="65">
        <v>17319003</v>
      </c>
      <c r="O916" s="65">
        <v>17166784</v>
      </c>
      <c r="P916" s="65">
        <v>15913506</v>
      </c>
      <c r="Q916" s="65">
        <v>29896037</v>
      </c>
      <c r="R916" s="65">
        <v>21816341</v>
      </c>
      <c r="S916" s="65">
        <v>19657930</v>
      </c>
    </row>
    <row r="917" spans="1:19" ht="14.5" x14ac:dyDescent="0.35">
      <c r="A917" t="str">
        <f t="shared" si="20"/>
        <v>Niederösterreich93</v>
      </c>
      <c r="B917">
        <v>917</v>
      </c>
      <c r="C917" s="64" t="s">
        <v>27</v>
      </c>
      <c r="D917" s="64" t="s">
        <v>132</v>
      </c>
      <c r="E917" s="65">
        <v>30357652</v>
      </c>
      <c r="F917" s="65">
        <v>26520115</v>
      </c>
      <c r="G917" s="65">
        <v>30343304</v>
      </c>
      <c r="H917" s="65">
        <v>26356218</v>
      </c>
      <c r="I917" s="65">
        <v>13146245</v>
      </c>
      <c r="J917" s="65">
        <v>18491650</v>
      </c>
      <c r="K917" s="65">
        <v>24011210</v>
      </c>
      <c r="L917" s="65">
        <v>24066666</v>
      </c>
      <c r="M917" s="65">
        <v>34212267</v>
      </c>
      <c r="N917" s="65">
        <v>38755187</v>
      </c>
      <c r="O917" s="65">
        <v>35260510</v>
      </c>
      <c r="P917" s="65">
        <v>37653526</v>
      </c>
      <c r="Q917" s="65">
        <v>44364975</v>
      </c>
      <c r="R917" s="65">
        <v>38050875</v>
      </c>
      <c r="S917" s="65">
        <v>38644792</v>
      </c>
    </row>
    <row r="918" spans="1:19" ht="14.5" x14ac:dyDescent="0.35">
      <c r="A918" t="str">
        <f t="shared" si="20"/>
        <v>Oberösterreich93</v>
      </c>
      <c r="B918">
        <v>918</v>
      </c>
      <c r="C918" s="64" t="s">
        <v>28</v>
      </c>
      <c r="D918" s="64" t="s">
        <v>132</v>
      </c>
      <c r="E918" s="65">
        <v>9486275</v>
      </c>
      <c r="F918" s="65">
        <v>10621318</v>
      </c>
      <c r="G918" s="65">
        <v>13222505</v>
      </c>
      <c r="H918" s="65">
        <v>10165270</v>
      </c>
      <c r="I918" s="65">
        <v>12027790</v>
      </c>
      <c r="J918" s="65">
        <v>15125565</v>
      </c>
      <c r="K918" s="65">
        <v>14232833</v>
      </c>
      <c r="L918" s="65">
        <v>16867976</v>
      </c>
      <c r="M918" s="65">
        <v>20400624</v>
      </c>
      <c r="N918" s="65">
        <v>26660835</v>
      </c>
      <c r="O918" s="65">
        <v>26043428</v>
      </c>
      <c r="P918" s="65">
        <v>26351756</v>
      </c>
      <c r="Q918" s="65">
        <v>36810108</v>
      </c>
      <c r="R918" s="65">
        <v>24544774</v>
      </c>
      <c r="S918" s="65">
        <v>20488206</v>
      </c>
    </row>
    <row r="919" spans="1:19" ht="14.5" x14ac:dyDescent="0.35">
      <c r="A919" t="str">
        <f t="shared" si="20"/>
        <v>Salzburg93</v>
      </c>
      <c r="B919">
        <v>919</v>
      </c>
      <c r="C919" s="64" t="s">
        <v>29</v>
      </c>
      <c r="D919" s="64" t="s">
        <v>132</v>
      </c>
      <c r="E919" s="65">
        <v>4501292</v>
      </c>
      <c r="F919" s="65">
        <v>4661733</v>
      </c>
      <c r="G919" s="65">
        <v>5445655</v>
      </c>
      <c r="H919" s="65">
        <v>3182274</v>
      </c>
      <c r="I919" s="65">
        <v>4061605</v>
      </c>
      <c r="J919" s="65">
        <v>6409088</v>
      </c>
      <c r="K919" s="65">
        <v>8398464</v>
      </c>
      <c r="L919" s="65">
        <v>10462990</v>
      </c>
      <c r="M919" s="65">
        <v>7628604</v>
      </c>
      <c r="N919" s="65">
        <v>9624991</v>
      </c>
      <c r="O919" s="65">
        <v>6405075</v>
      </c>
      <c r="P919" s="65">
        <v>9690691</v>
      </c>
      <c r="Q919" s="65">
        <v>13723336</v>
      </c>
      <c r="R919" s="65">
        <v>14481314</v>
      </c>
      <c r="S919" s="65">
        <v>12619999</v>
      </c>
    </row>
    <row r="920" spans="1:19" ht="14.5" x14ac:dyDescent="0.35">
      <c r="A920" t="str">
        <f t="shared" si="20"/>
        <v>Steiermark93</v>
      </c>
      <c r="B920">
        <v>920</v>
      </c>
      <c r="C920" s="64" t="s">
        <v>30</v>
      </c>
      <c r="D920" s="64" t="s">
        <v>132</v>
      </c>
      <c r="E920" s="65">
        <v>1246803</v>
      </c>
      <c r="F920" s="65">
        <v>1271541</v>
      </c>
      <c r="G920" s="65">
        <v>1100942</v>
      </c>
      <c r="H920" s="65">
        <v>1083380</v>
      </c>
      <c r="I920" s="65">
        <v>1668288</v>
      </c>
      <c r="J920" s="65">
        <v>1734924</v>
      </c>
      <c r="K920" s="65">
        <v>1227087</v>
      </c>
      <c r="L920" s="65">
        <v>3177327</v>
      </c>
      <c r="M920" s="65">
        <v>4060699</v>
      </c>
      <c r="N920" s="65">
        <v>3772075</v>
      </c>
      <c r="O920" s="65">
        <v>4412288</v>
      </c>
      <c r="P920" s="65">
        <v>6676115</v>
      </c>
      <c r="Q920" s="65">
        <v>8989596</v>
      </c>
      <c r="R920" s="65">
        <v>6550779</v>
      </c>
      <c r="S920" s="65">
        <v>5077178</v>
      </c>
    </row>
    <row r="921" spans="1:19" ht="14.5" x14ac:dyDescent="0.35">
      <c r="A921" t="str">
        <f t="shared" si="20"/>
        <v>Tirol93</v>
      </c>
      <c r="B921">
        <v>921</v>
      </c>
      <c r="C921" s="64" t="s">
        <v>31</v>
      </c>
      <c r="D921" s="64" t="s">
        <v>132</v>
      </c>
      <c r="E921" s="65">
        <v>5883866</v>
      </c>
      <c r="F921" s="65">
        <v>7563890</v>
      </c>
      <c r="G921" s="65">
        <v>6814376</v>
      </c>
      <c r="H921" s="65">
        <v>8462582</v>
      </c>
      <c r="I921" s="65">
        <v>9136342</v>
      </c>
      <c r="J921" s="65">
        <v>10092008</v>
      </c>
      <c r="K921" s="65">
        <v>11109620</v>
      </c>
      <c r="L921" s="65">
        <v>11190484</v>
      </c>
      <c r="M921" s="65">
        <v>13026045</v>
      </c>
      <c r="N921" s="65">
        <v>12341785</v>
      </c>
      <c r="O921" s="65">
        <v>10732501</v>
      </c>
      <c r="P921" s="65">
        <v>14708859</v>
      </c>
      <c r="Q921" s="65">
        <v>22079545</v>
      </c>
      <c r="R921" s="65">
        <v>17169175</v>
      </c>
      <c r="S921" s="65">
        <v>15181053</v>
      </c>
    </row>
    <row r="922" spans="1:19" ht="14.5" x14ac:dyDescent="0.35">
      <c r="A922" t="str">
        <f t="shared" si="20"/>
        <v>Vorarlberg93</v>
      </c>
      <c r="B922">
        <v>922</v>
      </c>
      <c r="C922" s="64" t="s">
        <v>32</v>
      </c>
      <c r="D922" s="64" t="s">
        <v>132</v>
      </c>
      <c r="E922" s="65">
        <v>694561</v>
      </c>
      <c r="F922" s="65">
        <v>961170</v>
      </c>
      <c r="G922" s="65">
        <v>1085786</v>
      </c>
      <c r="H922" s="65">
        <v>1207011</v>
      </c>
      <c r="I922" s="65">
        <v>2421316</v>
      </c>
      <c r="J922" s="65">
        <v>2384498</v>
      </c>
      <c r="K922" s="65">
        <v>1789132</v>
      </c>
      <c r="L922" s="65">
        <v>3409374</v>
      </c>
      <c r="M922" s="65">
        <v>3040942</v>
      </c>
      <c r="N922" s="65">
        <v>3314586</v>
      </c>
      <c r="O922" s="65">
        <v>3261286</v>
      </c>
      <c r="P922" s="65">
        <v>4403959</v>
      </c>
      <c r="Q922" s="65">
        <v>6227034</v>
      </c>
      <c r="R922" s="65">
        <v>4706845</v>
      </c>
      <c r="S922" s="65">
        <v>5303503</v>
      </c>
    </row>
    <row r="923" spans="1:19" ht="14.5" x14ac:dyDescent="0.35">
      <c r="A923" t="str">
        <f t="shared" si="20"/>
        <v>Wien93</v>
      </c>
      <c r="B923">
        <v>923</v>
      </c>
      <c r="C923" s="64" t="s">
        <v>33</v>
      </c>
      <c r="D923" s="64" t="s">
        <v>132</v>
      </c>
      <c r="E923" s="65">
        <v>49727787</v>
      </c>
      <c r="F923" s="65">
        <v>73312800</v>
      </c>
      <c r="G923" s="65">
        <v>69514722</v>
      </c>
      <c r="H923" s="65">
        <v>93606792</v>
      </c>
      <c r="I923" s="65">
        <v>26285684</v>
      </c>
      <c r="J923" s="65">
        <v>12692253</v>
      </c>
      <c r="K923" s="65">
        <v>13238662</v>
      </c>
      <c r="L923" s="65">
        <v>18850283</v>
      </c>
      <c r="M923" s="65">
        <v>19463468</v>
      </c>
      <c r="N923" s="65">
        <v>23971828</v>
      </c>
      <c r="O923" s="65">
        <v>18404866</v>
      </c>
      <c r="P923" s="65">
        <v>19334362</v>
      </c>
      <c r="Q923" s="65">
        <v>30487902</v>
      </c>
      <c r="R923" s="65">
        <v>26213292</v>
      </c>
      <c r="S923" s="65">
        <v>47362832</v>
      </c>
    </row>
    <row r="924" spans="1:19" ht="14.5" x14ac:dyDescent="0.35">
      <c r="A924" t="str">
        <f t="shared" si="20"/>
        <v>Österreich93</v>
      </c>
      <c r="B924">
        <v>924</v>
      </c>
      <c r="C924" s="64" t="s">
        <v>34</v>
      </c>
      <c r="D924" s="64" t="s">
        <v>132</v>
      </c>
      <c r="E924" s="65">
        <v>107438811</v>
      </c>
      <c r="F924" s="65">
        <v>130008297</v>
      </c>
      <c r="G924" s="65">
        <v>133399367</v>
      </c>
      <c r="H924" s="65">
        <v>150577576</v>
      </c>
      <c r="I924" s="65">
        <v>78515583</v>
      </c>
      <c r="J924" s="65">
        <v>76974694</v>
      </c>
      <c r="K924" s="65">
        <v>91232402</v>
      </c>
      <c r="L924" s="65">
        <v>102589011</v>
      </c>
      <c r="M924" s="65">
        <v>115100803</v>
      </c>
      <c r="N924" s="65">
        <v>136929571</v>
      </c>
      <c r="O924" s="65">
        <v>122538634</v>
      </c>
      <c r="P924" s="65">
        <v>136047567</v>
      </c>
      <c r="Q924" s="65">
        <v>194441743</v>
      </c>
      <c r="R924" s="65">
        <v>154779532</v>
      </c>
      <c r="S924" s="65">
        <v>165194547</v>
      </c>
    </row>
    <row r="925" spans="1:19" ht="14.5" x14ac:dyDescent="0.35">
      <c r="A925" t="str">
        <f t="shared" si="20"/>
        <v>Burgenland94</v>
      </c>
      <c r="B925">
        <v>925</v>
      </c>
      <c r="C925" s="64" t="s">
        <v>25</v>
      </c>
      <c r="D925" s="64" t="s">
        <v>133</v>
      </c>
      <c r="E925" s="65">
        <v>37990743</v>
      </c>
      <c r="F925" s="65">
        <v>56577413</v>
      </c>
      <c r="G925" s="65">
        <v>59272934</v>
      </c>
      <c r="H925" s="65">
        <v>59978204</v>
      </c>
      <c r="I925" s="65">
        <v>68031676</v>
      </c>
      <c r="J925" s="65">
        <v>69032950</v>
      </c>
      <c r="K925" s="65">
        <v>63604092</v>
      </c>
      <c r="L925" s="65">
        <v>65627142</v>
      </c>
      <c r="M925" s="65">
        <v>55982811</v>
      </c>
      <c r="N925" s="65">
        <v>66332337</v>
      </c>
      <c r="O925" s="65">
        <v>57586191</v>
      </c>
      <c r="P925" s="65">
        <v>69875368</v>
      </c>
      <c r="Q925" s="65">
        <v>71607984</v>
      </c>
      <c r="R925" s="65">
        <v>70651226</v>
      </c>
      <c r="S925" s="65">
        <v>71615520</v>
      </c>
    </row>
    <row r="926" spans="1:19" ht="14.5" x14ac:dyDescent="0.35">
      <c r="A926" t="str">
        <f t="shared" si="20"/>
        <v>Kärnten94</v>
      </c>
      <c r="B926">
        <v>926</v>
      </c>
      <c r="C926" s="64" t="s">
        <v>26</v>
      </c>
      <c r="D926" s="64" t="s">
        <v>133</v>
      </c>
      <c r="E926" s="65">
        <v>108244262</v>
      </c>
      <c r="F926" s="65">
        <v>148541923</v>
      </c>
      <c r="G926" s="65">
        <v>175647411</v>
      </c>
      <c r="H926" s="65">
        <v>183182643</v>
      </c>
      <c r="I926" s="65">
        <v>202663151</v>
      </c>
      <c r="J926" s="65">
        <v>206180037</v>
      </c>
      <c r="K926" s="65">
        <v>197018332</v>
      </c>
      <c r="L926" s="65">
        <v>190268671</v>
      </c>
      <c r="M926" s="65">
        <v>188832259</v>
      </c>
      <c r="N926" s="65">
        <v>183276928</v>
      </c>
      <c r="O926" s="65">
        <v>173290582</v>
      </c>
      <c r="P926" s="65">
        <v>197767320</v>
      </c>
      <c r="Q926" s="65">
        <v>182759171</v>
      </c>
      <c r="R926" s="65">
        <v>165933851</v>
      </c>
      <c r="S926" s="65">
        <v>172714439</v>
      </c>
    </row>
    <row r="927" spans="1:19" ht="14.5" x14ac:dyDescent="0.35">
      <c r="A927" t="str">
        <f t="shared" si="20"/>
        <v>Niederösterreich94</v>
      </c>
      <c r="B927">
        <v>927</v>
      </c>
      <c r="C927" s="64" t="s">
        <v>27</v>
      </c>
      <c r="D927" s="64" t="s">
        <v>133</v>
      </c>
      <c r="E927" s="65">
        <v>466599168</v>
      </c>
      <c r="F927" s="65">
        <v>594779168</v>
      </c>
      <c r="G927" s="65">
        <v>521265633</v>
      </c>
      <c r="H927" s="65">
        <v>535904913</v>
      </c>
      <c r="I927" s="65">
        <v>554070531</v>
      </c>
      <c r="J927" s="65">
        <v>574793946</v>
      </c>
      <c r="K927" s="65">
        <v>565948555</v>
      </c>
      <c r="L927" s="65">
        <v>582979618</v>
      </c>
      <c r="M927" s="65">
        <v>550067612</v>
      </c>
      <c r="N927" s="65">
        <v>550907194</v>
      </c>
      <c r="O927" s="65">
        <v>526016390</v>
      </c>
      <c r="P927" s="65">
        <v>582626094</v>
      </c>
      <c r="Q927" s="65">
        <v>875225479</v>
      </c>
      <c r="R927" s="65">
        <v>778170339</v>
      </c>
      <c r="S927" s="65">
        <v>756013709</v>
      </c>
    </row>
    <row r="928" spans="1:19" ht="14.5" x14ac:dyDescent="0.35">
      <c r="A928" t="str">
        <f t="shared" si="20"/>
        <v>Oberösterreich94</v>
      </c>
      <c r="B928">
        <v>928</v>
      </c>
      <c r="C928" s="64" t="s">
        <v>28</v>
      </c>
      <c r="D928" s="64" t="s">
        <v>133</v>
      </c>
      <c r="E928" s="65">
        <v>835942881</v>
      </c>
      <c r="F928" s="65">
        <v>559037717</v>
      </c>
      <c r="G928" s="65">
        <v>549178608</v>
      </c>
      <c r="H928" s="65">
        <v>510772068</v>
      </c>
      <c r="I928" s="65">
        <v>512029145</v>
      </c>
      <c r="J928" s="65">
        <v>497632370</v>
      </c>
      <c r="K928" s="65">
        <v>582819828</v>
      </c>
      <c r="L928" s="65">
        <v>609226987</v>
      </c>
      <c r="M928" s="65">
        <v>607879526</v>
      </c>
      <c r="N928" s="65">
        <v>641322853</v>
      </c>
      <c r="O928" s="65">
        <v>669088774</v>
      </c>
      <c r="P928" s="65">
        <v>784987896</v>
      </c>
      <c r="Q928" s="65">
        <v>800632278</v>
      </c>
      <c r="R928" s="65">
        <v>716844059</v>
      </c>
      <c r="S928" s="65">
        <v>724222982</v>
      </c>
    </row>
    <row r="929" spans="1:19" ht="14.5" x14ac:dyDescent="0.35">
      <c r="A929" t="str">
        <f t="shared" si="20"/>
        <v>Salzburg94</v>
      </c>
      <c r="B929">
        <v>929</v>
      </c>
      <c r="C929" s="64" t="s">
        <v>29</v>
      </c>
      <c r="D929" s="64" t="s">
        <v>133</v>
      </c>
      <c r="E929" s="65">
        <v>129630906</v>
      </c>
      <c r="F929" s="65">
        <v>192061241</v>
      </c>
      <c r="G929" s="65">
        <v>205489781</v>
      </c>
      <c r="H929" s="65">
        <v>203847130</v>
      </c>
      <c r="I929" s="65">
        <v>212951176</v>
      </c>
      <c r="J929" s="65">
        <v>208638311</v>
      </c>
      <c r="K929" s="65">
        <v>231840743</v>
      </c>
      <c r="L929" s="65">
        <v>203623703</v>
      </c>
      <c r="M929" s="65">
        <v>223051336</v>
      </c>
      <c r="N929" s="65">
        <v>222038281</v>
      </c>
      <c r="O929" s="65">
        <v>217143631</v>
      </c>
      <c r="P929" s="65">
        <v>249616383</v>
      </c>
      <c r="Q929" s="65">
        <v>223553635</v>
      </c>
      <c r="R929" s="65">
        <v>213664970</v>
      </c>
      <c r="S929" s="65">
        <v>220644062</v>
      </c>
    </row>
    <row r="930" spans="1:19" ht="14.5" x14ac:dyDescent="0.35">
      <c r="A930" t="str">
        <f t="shared" si="20"/>
        <v>Steiermark94</v>
      </c>
      <c r="B930">
        <v>930</v>
      </c>
      <c r="C930" s="64" t="s">
        <v>30</v>
      </c>
      <c r="D930" s="64" t="s">
        <v>133</v>
      </c>
      <c r="E930" s="65">
        <v>182841015</v>
      </c>
      <c r="F930" s="65">
        <v>286113006</v>
      </c>
      <c r="G930" s="65">
        <v>310523160</v>
      </c>
      <c r="H930" s="65">
        <v>314531393</v>
      </c>
      <c r="I930" s="65">
        <v>305130179</v>
      </c>
      <c r="J930" s="65">
        <v>312512802</v>
      </c>
      <c r="K930" s="65">
        <v>347310707</v>
      </c>
      <c r="L930" s="65">
        <v>406988482</v>
      </c>
      <c r="M930" s="65">
        <v>508715060</v>
      </c>
      <c r="N930" s="65">
        <v>556776817</v>
      </c>
      <c r="O930" s="65">
        <v>509345670</v>
      </c>
      <c r="P930" s="65">
        <v>595086576</v>
      </c>
      <c r="Q930" s="65">
        <v>577987629</v>
      </c>
      <c r="R930" s="65">
        <v>549775153</v>
      </c>
      <c r="S930" s="65">
        <v>506822812</v>
      </c>
    </row>
    <row r="931" spans="1:19" ht="14.5" x14ac:dyDescent="0.35">
      <c r="A931" t="str">
        <f t="shared" si="20"/>
        <v>Tirol94</v>
      </c>
      <c r="B931">
        <v>931</v>
      </c>
      <c r="C931" s="64" t="s">
        <v>31</v>
      </c>
      <c r="D931" s="64" t="s">
        <v>133</v>
      </c>
      <c r="E931" s="65">
        <v>151440009</v>
      </c>
      <c r="F931" s="65">
        <v>190687014</v>
      </c>
      <c r="G931" s="65">
        <v>212013387</v>
      </c>
      <c r="H931" s="65">
        <v>229830337</v>
      </c>
      <c r="I931" s="65">
        <v>249316179</v>
      </c>
      <c r="J931" s="65">
        <v>289689068</v>
      </c>
      <c r="K931" s="65">
        <v>283284651</v>
      </c>
      <c r="L931" s="65">
        <v>279336041</v>
      </c>
      <c r="M931" s="65">
        <v>290902723</v>
      </c>
      <c r="N931" s="65">
        <v>285907379</v>
      </c>
      <c r="O931" s="65">
        <v>265133732</v>
      </c>
      <c r="P931" s="65">
        <v>294800050</v>
      </c>
      <c r="Q931" s="65">
        <v>258608456</v>
      </c>
      <c r="R931" s="65">
        <v>245390283</v>
      </c>
      <c r="S931" s="65">
        <v>236265692</v>
      </c>
    </row>
    <row r="932" spans="1:19" ht="14.5" x14ac:dyDescent="0.35">
      <c r="A932" t="str">
        <f t="shared" si="20"/>
        <v>Vorarlberg94</v>
      </c>
      <c r="B932">
        <v>932</v>
      </c>
      <c r="C932" s="64" t="s">
        <v>32</v>
      </c>
      <c r="D932" s="64" t="s">
        <v>133</v>
      </c>
      <c r="E932" s="65">
        <v>156590871</v>
      </c>
      <c r="F932" s="65">
        <v>211953211</v>
      </c>
      <c r="G932" s="65">
        <v>204193133</v>
      </c>
      <c r="H932" s="65">
        <v>214594539</v>
      </c>
      <c r="I932" s="65">
        <v>253533134</v>
      </c>
      <c r="J932" s="65">
        <v>249393474</v>
      </c>
      <c r="K932" s="65">
        <v>150512131</v>
      </c>
      <c r="L932" s="65">
        <v>157901531</v>
      </c>
      <c r="M932" s="65">
        <v>161780004</v>
      </c>
      <c r="N932" s="65">
        <v>273838601</v>
      </c>
      <c r="O932" s="65">
        <v>286906416</v>
      </c>
      <c r="P932" s="65">
        <v>342972025</v>
      </c>
      <c r="Q932" s="65">
        <v>358778688</v>
      </c>
      <c r="R932" s="65">
        <v>354625639</v>
      </c>
      <c r="S932" s="65">
        <v>355136821</v>
      </c>
    </row>
    <row r="933" spans="1:19" ht="14.5" x14ac:dyDescent="0.35">
      <c r="A933" t="str">
        <f t="shared" si="20"/>
        <v>Wien94</v>
      </c>
      <c r="B933">
        <v>933</v>
      </c>
      <c r="C933" s="64" t="s">
        <v>33</v>
      </c>
      <c r="D933" s="64" t="s">
        <v>133</v>
      </c>
      <c r="E933" s="65">
        <v>296701066</v>
      </c>
      <c r="F933" s="65">
        <v>394200327</v>
      </c>
      <c r="G933" s="65">
        <v>471703525</v>
      </c>
      <c r="H933" s="65">
        <v>444910085</v>
      </c>
      <c r="I933" s="65">
        <v>445570347</v>
      </c>
      <c r="J933" s="65">
        <v>479567185</v>
      </c>
      <c r="K933" s="65">
        <v>538755078</v>
      </c>
      <c r="L933" s="65">
        <v>548093620</v>
      </c>
      <c r="M933" s="65">
        <v>547296053</v>
      </c>
      <c r="N933" s="65">
        <v>579551259</v>
      </c>
      <c r="O933" s="65">
        <v>538339863</v>
      </c>
      <c r="P933" s="65">
        <v>607330339</v>
      </c>
      <c r="Q933" s="65">
        <v>568198290</v>
      </c>
      <c r="R933" s="65">
        <v>570634789</v>
      </c>
      <c r="S933" s="65">
        <v>577179207</v>
      </c>
    </row>
    <row r="934" spans="1:19" ht="14.5" x14ac:dyDescent="0.35">
      <c r="A934" t="str">
        <f t="shared" si="20"/>
        <v>Österreich94</v>
      </c>
      <c r="B934">
        <v>934</v>
      </c>
      <c r="C934" s="64" t="s">
        <v>34</v>
      </c>
      <c r="D934" s="64" t="s">
        <v>133</v>
      </c>
      <c r="E934" s="65">
        <v>2365980921</v>
      </c>
      <c r="F934" s="65">
        <v>2633951020</v>
      </c>
      <c r="G934" s="65">
        <v>2709287572</v>
      </c>
      <c r="H934" s="65">
        <v>2697551312</v>
      </c>
      <c r="I934" s="65">
        <v>2803295518</v>
      </c>
      <c r="J934" s="65">
        <v>2887440143</v>
      </c>
      <c r="K934" s="65">
        <v>2961094117</v>
      </c>
      <c r="L934" s="65">
        <v>3044045795</v>
      </c>
      <c r="M934" s="65">
        <v>3134507384</v>
      </c>
      <c r="N934" s="65">
        <v>3359951649</v>
      </c>
      <c r="O934" s="65">
        <v>3242851249</v>
      </c>
      <c r="P934" s="65">
        <v>3725062051</v>
      </c>
      <c r="Q934" s="65">
        <v>3917351610</v>
      </c>
      <c r="R934" s="65">
        <v>3665690309</v>
      </c>
      <c r="S934" s="65">
        <v>3620615244</v>
      </c>
    </row>
    <row r="935" spans="1:19" ht="14.5" x14ac:dyDescent="0.35">
      <c r="A935" t="str">
        <f t="shared" si="20"/>
        <v>Burgenland95</v>
      </c>
      <c r="B935">
        <v>935</v>
      </c>
      <c r="C935" s="64" t="s">
        <v>25</v>
      </c>
      <c r="D935" s="64" t="s">
        <v>134</v>
      </c>
      <c r="E935" s="65">
        <v>9885302</v>
      </c>
      <c r="F935" s="65">
        <v>14640919</v>
      </c>
      <c r="G935" s="65">
        <v>12728753</v>
      </c>
      <c r="H935" s="65">
        <v>14579319</v>
      </c>
      <c r="I935" s="65">
        <v>15444391</v>
      </c>
      <c r="J935" s="65">
        <v>16116579</v>
      </c>
      <c r="K935" s="65">
        <v>14735781</v>
      </c>
      <c r="L935" s="65">
        <v>20722608</v>
      </c>
      <c r="M935" s="65">
        <v>31261263</v>
      </c>
      <c r="N935" s="65">
        <v>20691016</v>
      </c>
      <c r="O935" s="65">
        <v>19454670</v>
      </c>
      <c r="P935" s="65">
        <v>21813544</v>
      </c>
      <c r="Q935" s="65">
        <v>22608805</v>
      </c>
      <c r="R935" s="65">
        <v>22081907</v>
      </c>
      <c r="S935" s="65">
        <v>28786884</v>
      </c>
    </row>
    <row r="936" spans="1:19" ht="14.5" x14ac:dyDescent="0.35">
      <c r="A936" t="str">
        <f t="shared" si="20"/>
        <v>Kärnten95</v>
      </c>
      <c r="B936">
        <v>936</v>
      </c>
      <c r="C936" s="64" t="s">
        <v>26</v>
      </c>
      <c r="D936" s="64" t="s">
        <v>134</v>
      </c>
      <c r="E936" s="65">
        <v>28267752</v>
      </c>
      <c r="F936" s="65">
        <v>39478010</v>
      </c>
      <c r="G936" s="65">
        <v>39838642</v>
      </c>
      <c r="H936" s="65">
        <v>31680256</v>
      </c>
      <c r="I936" s="65">
        <v>35078740</v>
      </c>
      <c r="J936" s="65">
        <v>35906912</v>
      </c>
      <c r="K936" s="65">
        <v>41461860</v>
      </c>
      <c r="L936" s="65">
        <v>42912645</v>
      </c>
      <c r="M936" s="65">
        <v>60947031</v>
      </c>
      <c r="N936" s="65">
        <v>46843798</v>
      </c>
      <c r="O936" s="65">
        <v>45170839</v>
      </c>
      <c r="P936" s="65">
        <v>51244142</v>
      </c>
      <c r="Q936" s="65">
        <v>54986791</v>
      </c>
      <c r="R936" s="65">
        <v>56277769</v>
      </c>
      <c r="S936" s="65">
        <v>62640503</v>
      </c>
    </row>
    <row r="937" spans="1:19" ht="14.5" x14ac:dyDescent="0.35">
      <c r="A937" t="str">
        <f t="shared" si="20"/>
        <v>Niederösterreich95</v>
      </c>
      <c r="B937">
        <v>937</v>
      </c>
      <c r="C937" s="64" t="s">
        <v>27</v>
      </c>
      <c r="D937" s="64" t="s">
        <v>134</v>
      </c>
      <c r="E937" s="65">
        <v>378337957</v>
      </c>
      <c r="F937" s="65">
        <v>362939646</v>
      </c>
      <c r="G937" s="65">
        <v>324528587</v>
      </c>
      <c r="H937" s="65">
        <v>296397955</v>
      </c>
      <c r="I937" s="65">
        <v>354932019</v>
      </c>
      <c r="J937" s="65">
        <v>364237756</v>
      </c>
      <c r="K937" s="65">
        <v>355399280</v>
      </c>
      <c r="L937" s="65">
        <v>375092412</v>
      </c>
      <c r="M937" s="65">
        <v>405947912</v>
      </c>
      <c r="N937" s="65">
        <v>292798614</v>
      </c>
      <c r="O937" s="65">
        <v>270615890</v>
      </c>
      <c r="P937" s="65">
        <v>315751088</v>
      </c>
      <c r="Q937" s="65">
        <v>342924987</v>
      </c>
      <c r="R937" s="65">
        <v>340902877</v>
      </c>
      <c r="S937" s="65">
        <v>350756943</v>
      </c>
    </row>
    <row r="938" spans="1:19" ht="14.5" x14ac:dyDescent="0.35">
      <c r="A938" t="str">
        <f t="shared" si="20"/>
        <v>Oberösterreich95</v>
      </c>
      <c r="B938">
        <v>938</v>
      </c>
      <c r="C938" s="64" t="s">
        <v>28</v>
      </c>
      <c r="D938" s="64" t="s">
        <v>134</v>
      </c>
      <c r="E938" s="65">
        <v>205835502</v>
      </c>
      <c r="F938" s="65">
        <v>237423324</v>
      </c>
      <c r="G938" s="65">
        <v>213795727</v>
      </c>
      <c r="H938" s="65">
        <v>194214107</v>
      </c>
      <c r="I938" s="65">
        <v>204397215</v>
      </c>
      <c r="J938" s="65">
        <v>206545397</v>
      </c>
      <c r="K938" s="65">
        <v>219027626</v>
      </c>
      <c r="L938" s="65">
        <v>245202196</v>
      </c>
      <c r="M938" s="65">
        <v>315420102</v>
      </c>
      <c r="N938" s="65">
        <v>283789354</v>
      </c>
      <c r="O938" s="65">
        <v>260200661</v>
      </c>
      <c r="P938" s="65">
        <v>343316197</v>
      </c>
      <c r="Q938" s="65">
        <v>364285590</v>
      </c>
      <c r="R938" s="65">
        <v>299818748</v>
      </c>
      <c r="S938" s="65">
        <v>301917747</v>
      </c>
    </row>
    <row r="939" spans="1:19" ht="14.5" x14ac:dyDescent="0.35">
      <c r="A939" t="str">
        <f t="shared" si="20"/>
        <v>Salzburg95</v>
      </c>
      <c r="B939">
        <v>939</v>
      </c>
      <c r="C939" s="64" t="s">
        <v>29</v>
      </c>
      <c r="D939" s="64" t="s">
        <v>134</v>
      </c>
      <c r="E939" s="65">
        <v>191034975</v>
      </c>
      <c r="F939" s="65">
        <v>207488432</v>
      </c>
      <c r="G939" s="65">
        <v>178019723</v>
      </c>
      <c r="H939" s="65">
        <v>184692901</v>
      </c>
      <c r="I939" s="65">
        <v>186009445</v>
      </c>
      <c r="J939" s="65">
        <v>172926440</v>
      </c>
      <c r="K939" s="65">
        <v>173435043</v>
      </c>
      <c r="L939" s="65">
        <v>184237536</v>
      </c>
      <c r="M939" s="65">
        <v>235510483</v>
      </c>
      <c r="N939" s="65">
        <v>215228933</v>
      </c>
      <c r="O939" s="65">
        <v>180499954</v>
      </c>
      <c r="P939" s="65">
        <v>202896778</v>
      </c>
      <c r="Q939" s="65">
        <v>264335994</v>
      </c>
      <c r="R939" s="65">
        <v>248124883</v>
      </c>
      <c r="S939" s="65">
        <v>239897285</v>
      </c>
    </row>
    <row r="940" spans="1:19" ht="14.5" x14ac:dyDescent="0.35">
      <c r="A940" t="str">
        <f t="shared" si="20"/>
        <v>Steiermark95</v>
      </c>
      <c r="B940">
        <v>940</v>
      </c>
      <c r="C940" s="64" t="s">
        <v>30</v>
      </c>
      <c r="D940" s="64" t="s">
        <v>134</v>
      </c>
      <c r="E940" s="65">
        <v>66031468</v>
      </c>
      <c r="F940" s="65">
        <v>76762232</v>
      </c>
      <c r="G940" s="65">
        <v>65639118</v>
      </c>
      <c r="H940" s="65">
        <v>76372195</v>
      </c>
      <c r="I940" s="65">
        <v>88645187</v>
      </c>
      <c r="J940" s="65">
        <v>100438789</v>
      </c>
      <c r="K940" s="65">
        <v>91682604</v>
      </c>
      <c r="L940" s="65">
        <v>98688898</v>
      </c>
      <c r="M940" s="65">
        <v>129210517</v>
      </c>
      <c r="N940" s="65">
        <v>99606911</v>
      </c>
      <c r="O940" s="65">
        <v>105364131</v>
      </c>
      <c r="P940" s="65">
        <v>129820868</v>
      </c>
      <c r="Q940" s="65">
        <v>146282146</v>
      </c>
      <c r="R940" s="65">
        <v>121779374</v>
      </c>
      <c r="S940" s="65">
        <v>140022215</v>
      </c>
    </row>
    <row r="941" spans="1:19" ht="14.5" x14ac:dyDescent="0.35">
      <c r="A941" t="str">
        <f t="shared" si="20"/>
        <v>Tirol95</v>
      </c>
      <c r="B941">
        <v>941</v>
      </c>
      <c r="C941" s="64" t="s">
        <v>31</v>
      </c>
      <c r="D941" s="64" t="s">
        <v>134</v>
      </c>
      <c r="E941" s="65">
        <v>74260813</v>
      </c>
      <c r="F941" s="65">
        <v>132825588</v>
      </c>
      <c r="G941" s="65">
        <v>77976016</v>
      </c>
      <c r="H941" s="65">
        <v>81565992</v>
      </c>
      <c r="I941" s="65">
        <v>72436818</v>
      </c>
      <c r="J941" s="65">
        <v>76796256</v>
      </c>
      <c r="K941" s="65">
        <v>90217192</v>
      </c>
      <c r="L941" s="65">
        <v>88341928</v>
      </c>
      <c r="M941" s="65">
        <v>125820713</v>
      </c>
      <c r="N941" s="65">
        <v>98613347</v>
      </c>
      <c r="O941" s="65">
        <v>98244650</v>
      </c>
      <c r="P941" s="65">
        <v>114063591</v>
      </c>
      <c r="Q941" s="65">
        <v>125198890</v>
      </c>
      <c r="R941" s="65">
        <v>120223747</v>
      </c>
      <c r="S941" s="65">
        <v>140233967</v>
      </c>
    </row>
    <row r="942" spans="1:19" ht="14.5" x14ac:dyDescent="0.35">
      <c r="A942" t="str">
        <f t="shared" si="20"/>
        <v>Vorarlberg95</v>
      </c>
      <c r="B942">
        <v>942</v>
      </c>
      <c r="C942" s="64" t="s">
        <v>32</v>
      </c>
      <c r="D942" s="64" t="s">
        <v>134</v>
      </c>
      <c r="E942" s="65">
        <v>33430580</v>
      </c>
      <c r="F942" s="65">
        <v>38813211</v>
      </c>
      <c r="G942" s="65">
        <v>34367283</v>
      </c>
      <c r="H942" s="65">
        <v>36261626</v>
      </c>
      <c r="I942" s="65">
        <v>38706004</v>
      </c>
      <c r="J942" s="65">
        <v>75836460</v>
      </c>
      <c r="K942" s="65">
        <v>69414378</v>
      </c>
      <c r="L942" s="65">
        <v>75740838</v>
      </c>
      <c r="M942" s="65">
        <v>99636665</v>
      </c>
      <c r="N942" s="65">
        <v>89426339</v>
      </c>
      <c r="O942" s="65">
        <v>83486060</v>
      </c>
      <c r="P942" s="65">
        <v>84205284</v>
      </c>
      <c r="Q942" s="65">
        <v>102799495</v>
      </c>
      <c r="R942" s="65">
        <v>114282934</v>
      </c>
      <c r="S942" s="65">
        <v>121318466</v>
      </c>
    </row>
    <row r="943" spans="1:19" ht="14.5" x14ac:dyDescent="0.35">
      <c r="A943" t="str">
        <f t="shared" si="20"/>
        <v>Wien95</v>
      </c>
      <c r="B943">
        <v>943</v>
      </c>
      <c r="C943" s="64" t="s">
        <v>33</v>
      </c>
      <c r="D943" s="64" t="s">
        <v>134</v>
      </c>
      <c r="E943" s="65">
        <v>122495109</v>
      </c>
      <c r="F943" s="65">
        <v>138810934</v>
      </c>
      <c r="G943" s="65">
        <v>159644672</v>
      </c>
      <c r="H943" s="65">
        <v>130294593</v>
      </c>
      <c r="I943" s="65">
        <v>164206882</v>
      </c>
      <c r="J943" s="65">
        <v>165209811</v>
      </c>
      <c r="K943" s="65">
        <v>165485266</v>
      </c>
      <c r="L943" s="65">
        <v>191717968</v>
      </c>
      <c r="M943" s="65">
        <v>254943912</v>
      </c>
      <c r="N943" s="65">
        <v>209453030</v>
      </c>
      <c r="O943" s="65">
        <v>200393423</v>
      </c>
      <c r="P943" s="65">
        <v>246659449</v>
      </c>
      <c r="Q943" s="65">
        <v>239519822</v>
      </c>
      <c r="R943" s="65">
        <v>232726917</v>
      </c>
      <c r="S943" s="65">
        <v>257485183</v>
      </c>
    </row>
    <row r="944" spans="1:19" ht="14.5" x14ac:dyDescent="0.35">
      <c r="A944" t="str">
        <f t="shared" si="20"/>
        <v>Österreich95</v>
      </c>
      <c r="B944">
        <v>944</v>
      </c>
      <c r="C944" s="64" t="s">
        <v>34</v>
      </c>
      <c r="D944" s="64" t="s">
        <v>134</v>
      </c>
      <c r="E944" s="65">
        <v>1109579458</v>
      </c>
      <c r="F944" s="65">
        <v>1249182296</v>
      </c>
      <c r="G944" s="65">
        <v>1106538521</v>
      </c>
      <c r="H944" s="65">
        <v>1046058944</v>
      </c>
      <c r="I944" s="65">
        <v>1159856701</v>
      </c>
      <c r="J944" s="65">
        <v>1214014400</v>
      </c>
      <c r="K944" s="65">
        <v>1220859030</v>
      </c>
      <c r="L944" s="65">
        <v>1322657029</v>
      </c>
      <c r="M944" s="65">
        <v>1658698598</v>
      </c>
      <c r="N944" s="65">
        <v>1356451342</v>
      </c>
      <c r="O944" s="65">
        <v>1263430278</v>
      </c>
      <c r="P944" s="65">
        <v>1509770941</v>
      </c>
      <c r="Q944" s="65">
        <v>1662942520</v>
      </c>
      <c r="R944" s="65">
        <v>1556219156</v>
      </c>
      <c r="S944" s="65">
        <v>1643059193</v>
      </c>
    </row>
    <row r="945" spans="1:19" ht="14.5" x14ac:dyDescent="0.35">
      <c r="A945" t="str">
        <f t="shared" si="20"/>
        <v>Burgenland96</v>
      </c>
      <c r="B945">
        <v>945</v>
      </c>
      <c r="C945" s="64" t="s">
        <v>25</v>
      </c>
      <c r="D945" s="64" t="s">
        <v>135</v>
      </c>
      <c r="E945" s="65">
        <v>7181572</v>
      </c>
      <c r="F945" s="65">
        <v>7341112</v>
      </c>
      <c r="G945" s="65">
        <v>6699039</v>
      </c>
      <c r="H945" s="65">
        <v>8912359</v>
      </c>
      <c r="I945" s="65">
        <v>9799015</v>
      </c>
      <c r="J945" s="65">
        <v>9564152</v>
      </c>
      <c r="K945" s="65">
        <v>10168519</v>
      </c>
      <c r="L945" s="65">
        <v>10590500</v>
      </c>
      <c r="M945" s="65">
        <v>11624501</v>
      </c>
      <c r="N945" s="65">
        <v>12343634</v>
      </c>
      <c r="O945" s="65">
        <v>11163052</v>
      </c>
      <c r="P945" s="65">
        <v>13998586</v>
      </c>
      <c r="Q945" s="65">
        <v>16656530</v>
      </c>
      <c r="R945" s="65">
        <v>14106793</v>
      </c>
      <c r="S945" s="65">
        <v>14309102</v>
      </c>
    </row>
    <row r="946" spans="1:19" ht="14.5" x14ac:dyDescent="0.35">
      <c r="A946" t="str">
        <f t="shared" si="20"/>
        <v>Kärnten96</v>
      </c>
      <c r="B946">
        <v>946</v>
      </c>
      <c r="C946" s="64" t="s">
        <v>26</v>
      </c>
      <c r="D946" s="64" t="s">
        <v>135</v>
      </c>
      <c r="E946" s="65">
        <v>6822741</v>
      </c>
      <c r="F946" s="65">
        <v>7216744</v>
      </c>
      <c r="G946" s="65">
        <v>8917737</v>
      </c>
      <c r="H946" s="65">
        <v>10964097</v>
      </c>
      <c r="I946" s="65">
        <v>10955962</v>
      </c>
      <c r="J946" s="65">
        <v>13311730</v>
      </c>
      <c r="K946" s="65">
        <v>13763964</v>
      </c>
      <c r="L946" s="65">
        <v>15779867</v>
      </c>
      <c r="M946" s="65">
        <v>15580410</v>
      </c>
      <c r="N946" s="65">
        <v>13639174</v>
      </c>
      <c r="O946" s="65">
        <v>13325991</v>
      </c>
      <c r="P946" s="65">
        <v>16011606</v>
      </c>
      <c r="Q946" s="65">
        <v>17538811</v>
      </c>
      <c r="R946" s="65">
        <v>18462130</v>
      </c>
      <c r="S946" s="65">
        <v>21419521</v>
      </c>
    </row>
    <row r="947" spans="1:19" ht="14.5" x14ac:dyDescent="0.35">
      <c r="A947" t="str">
        <f t="shared" si="20"/>
        <v>Niederösterreich96</v>
      </c>
      <c r="B947">
        <v>947</v>
      </c>
      <c r="C947" s="64" t="s">
        <v>27</v>
      </c>
      <c r="D947" s="64" t="s">
        <v>135</v>
      </c>
      <c r="E947" s="65">
        <v>34032044</v>
      </c>
      <c r="F947" s="65">
        <v>36243821</v>
      </c>
      <c r="G947" s="65">
        <v>61345541</v>
      </c>
      <c r="H947" s="65">
        <v>61331205</v>
      </c>
      <c r="I947" s="65">
        <v>66309676</v>
      </c>
      <c r="J947" s="65">
        <v>71273761</v>
      </c>
      <c r="K947" s="65">
        <v>67026339</v>
      </c>
      <c r="L947" s="65">
        <v>71391128</v>
      </c>
      <c r="M947" s="65">
        <v>79053273</v>
      </c>
      <c r="N947" s="65">
        <v>76513689</v>
      </c>
      <c r="O947" s="65">
        <v>67881405</v>
      </c>
      <c r="P947" s="65">
        <v>67825097</v>
      </c>
      <c r="Q947" s="65">
        <v>79371643</v>
      </c>
      <c r="R947" s="65">
        <v>77472780</v>
      </c>
      <c r="S947" s="65">
        <v>87202661</v>
      </c>
    </row>
    <row r="948" spans="1:19" ht="14.5" x14ac:dyDescent="0.35">
      <c r="A948" t="str">
        <f t="shared" si="20"/>
        <v>Oberösterreich96</v>
      </c>
      <c r="B948">
        <v>948</v>
      </c>
      <c r="C948" s="64" t="s">
        <v>28</v>
      </c>
      <c r="D948" s="64" t="s">
        <v>135</v>
      </c>
      <c r="E948" s="65">
        <v>52298307</v>
      </c>
      <c r="F948" s="65">
        <v>57114810</v>
      </c>
      <c r="G948" s="65">
        <v>60519464</v>
      </c>
      <c r="H948" s="65">
        <v>67179518</v>
      </c>
      <c r="I948" s="65">
        <v>69246328</v>
      </c>
      <c r="J948" s="65">
        <v>86074662</v>
      </c>
      <c r="K948" s="65">
        <v>98361305</v>
      </c>
      <c r="L948" s="65">
        <v>97133182</v>
      </c>
      <c r="M948" s="65">
        <v>102077200</v>
      </c>
      <c r="N948" s="65">
        <v>98749117</v>
      </c>
      <c r="O948" s="65">
        <v>98155319</v>
      </c>
      <c r="P948" s="65">
        <v>103666128</v>
      </c>
      <c r="Q948" s="65">
        <v>111798904</v>
      </c>
      <c r="R948" s="65">
        <v>112886495</v>
      </c>
      <c r="S948" s="65">
        <v>119921678</v>
      </c>
    </row>
    <row r="949" spans="1:19" ht="14.5" x14ac:dyDescent="0.35">
      <c r="A949" t="str">
        <f t="shared" si="20"/>
        <v>Salzburg96</v>
      </c>
      <c r="B949">
        <v>949</v>
      </c>
      <c r="C949" s="64" t="s">
        <v>29</v>
      </c>
      <c r="D949" s="64" t="s">
        <v>135</v>
      </c>
      <c r="E949" s="65">
        <v>13431808</v>
      </c>
      <c r="F949" s="65">
        <v>14730819</v>
      </c>
      <c r="G949" s="65">
        <v>18699142</v>
      </c>
      <c r="H949" s="65">
        <v>20076550</v>
      </c>
      <c r="I949" s="65">
        <v>20967606</v>
      </c>
      <c r="J949" s="65">
        <v>22271440</v>
      </c>
      <c r="K949" s="65">
        <v>22020808</v>
      </c>
      <c r="L949" s="65">
        <v>25712092</v>
      </c>
      <c r="M949" s="65">
        <v>28618732</v>
      </c>
      <c r="N949" s="65">
        <v>28435619</v>
      </c>
      <c r="O949" s="65">
        <v>25600308</v>
      </c>
      <c r="P949" s="65">
        <v>28146141</v>
      </c>
      <c r="Q949" s="65">
        <v>30748288</v>
      </c>
      <c r="R949" s="65">
        <v>36566852</v>
      </c>
      <c r="S949" s="65">
        <v>39282193</v>
      </c>
    </row>
    <row r="950" spans="1:19" ht="14.5" x14ac:dyDescent="0.35">
      <c r="A950" t="str">
        <f t="shared" si="20"/>
        <v>Steiermark96</v>
      </c>
      <c r="B950">
        <v>950</v>
      </c>
      <c r="C950" s="64" t="s">
        <v>30</v>
      </c>
      <c r="D950" s="64" t="s">
        <v>135</v>
      </c>
      <c r="E950" s="65">
        <v>12500470</v>
      </c>
      <c r="F950" s="65">
        <v>13504931</v>
      </c>
      <c r="G950" s="65">
        <v>14625034</v>
      </c>
      <c r="H950" s="65">
        <v>17208790</v>
      </c>
      <c r="I950" s="65">
        <v>18239448</v>
      </c>
      <c r="J950" s="65">
        <v>20842799</v>
      </c>
      <c r="K950" s="65">
        <v>21917789</v>
      </c>
      <c r="L950" s="65">
        <v>23298676</v>
      </c>
      <c r="M950" s="65">
        <v>25325072</v>
      </c>
      <c r="N950" s="65">
        <v>25324632</v>
      </c>
      <c r="O950" s="65">
        <v>24893274</v>
      </c>
      <c r="P950" s="65">
        <v>27989567</v>
      </c>
      <c r="Q950" s="65">
        <v>31326219</v>
      </c>
      <c r="R950" s="65">
        <v>35471254</v>
      </c>
      <c r="S950" s="65">
        <v>40702949</v>
      </c>
    </row>
    <row r="951" spans="1:19" ht="14.5" x14ac:dyDescent="0.35">
      <c r="A951" t="str">
        <f t="shared" si="20"/>
        <v>Tirol96</v>
      </c>
      <c r="B951">
        <v>951</v>
      </c>
      <c r="C951" s="64" t="s">
        <v>31</v>
      </c>
      <c r="D951" s="64" t="s">
        <v>135</v>
      </c>
      <c r="E951" s="65">
        <v>28171364</v>
      </c>
      <c r="F951" s="65">
        <v>30996423</v>
      </c>
      <c r="G951" s="65">
        <v>37013161</v>
      </c>
      <c r="H951" s="65">
        <v>35985734</v>
      </c>
      <c r="I951" s="65">
        <v>37408512</v>
      </c>
      <c r="J951" s="65">
        <v>39437850</v>
      </c>
      <c r="K951" s="65">
        <v>43682450</v>
      </c>
      <c r="L951" s="65">
        <v>34966126</v>
      </c>
      <c r="M951" s="65">
        <v>38582808</v>
      </c>
      <c r="N951" s="65">
        <v>38087019</v>
      </c>
      <c r="O951" s="65">
        <v>32463973</v>
      </c>
      <c r="P951" s="65">
        <v>33663735</v>
      </c>
      <c r="Q951" s="65">
        <v>42856259</v>
      </c>
      <c r="R951" s="65">
        <v>37339970</v>
      </c>
      <c r="S951" s="65">
        <v>38805792</v>
      </c>
    </row>
    <row r="952" spans="1:19" ht="14.5" x14ac:dyDescent="0.35">
      <c r="A952" t="str">
        <f t="shared" si="20"/>
        <v>Vorarlberg96</v>
      </c>
      <c r="B952">
        <v>952</v>
      </c>
      <c r="C952" s="64" t="s">
        <v>32</v>
      </c>
      <c r="D952" s="64" t="s">
        <v>135</v>
      </c>
      <c r="E952" s="65">
        <v>8010818</v>
      </c>
      <c r="F952" s="65">
        <v>9986632</v>
      </c>
      <c r="G952" s="65">
        <v>10346980</v>
      </c>
      <c r="H952" s="65">
        <v>11713193</v>
      </c>
      <c r="I952" s="65">
        <v>12821906</v>
      </c>
      <c r="J952" s="65">
        <v>13386958</v>
      </c>
      <c r="K952" s="65">
        <v>13176002</v>
      </c>
      <c r="L952" s="65">
        <v>15168670</v>
      </c>
      <c r="M952" s="65">
        <v>17463582</v>
      </c>
      <c r="N952" s="65">
        <v>17391336</v>
      </c>
      <c r="O952" s="65">
        <v>16403616</v>
      </c>
      <c r="P952" s="65">
        <v>19943320</v>
      </c>
      <c r="Q952" s="65">
        <v>17548832</v>
      </c>
      <c r="R952" s="65">
        <v>15783555</v>
      </c>
      <c r="S952" s="65">
        <v>17948036</v>
      </c>
    </row>
    <row r="953" spans="1:19" ht="14.5" x14ac:dyDescent="0.35">
      <c r="A953" t="str">
        <f t="shared" si="20"/>
        <v>Wien96</v>
      </c>
      <c r="B953">
        <v>953</v>
      </c>
      <c r="C953" s="64" t="s">
        <v>33</v>
      </c>
      <c r="D953" s="64" t="s">
        <v>135</v>
      </c>
      <c r="E953" s="65">
        <v>50425076</v>
      </c>
      <c r="F953" s="65">
        <v>54964548</v>
      </c>
      <c r="G953" s="65">
        <v>115674668</v>
      </c>
      <c r="H953" s="65">
        <v>115318151</v>
      </c>
      <c r="I953" s="65">
        <v>128296014</v>
      </c>
      <c r="J953" s="65">
        <v>125732672</v>
      </c>
      <c r="K953" s="65">
        <v>128420072</v>
      </c>
      <c r="L953" s="65">
        <v>146250882</v>
      </c>
      <c r="M953" s="65">
        <v>144750678</v>
      </c>
      <c r="N953" s="65">
        <v>152866662</v>
      </c>
      <c r="O953" s="65">
        <v>154993499</v>
      </c>
      <c r="P953" s="65">
        <v>157078714</v>
      </c>
      <c r="Q953" s="65">
        <v>182730028</v>
      </c>
      <c r="R953" s="65">
        <v>193132549</v>
      </c>
      <c r="S953" s="65">
        <v>187775862</v>
      </c>
    </row>
    <row r="954" spans="1:19" ht="14.5" x14ac:dyDescent="0.35">
      <c r="A954" t="str">
        <f t="shared" si="20"/>
        <v>Österreich96</v>
      </c>
      <c r="B954">
        <v>954</v>
      </c>
      <c r="C954" s="64" t="s">
        <v>34</v>
      </c>
      <c r="D954" s="64" t="s">
        <v>135</v>
      </c>
      <c r="E954" s="65">
        <v>212874200</v>
      </c>
      <c r="F954" s="65">
        <v>232099840</v>
      </c>
      <c r="G954" s="65">
        <v>333840766</v>
      </c>
      <c r="H954" s="65">
        <v>348689597</v>
      </c>
      <c r="I954" s="65">
        <v>374044467</v>
      </c>
      <c r="J954" s="65">
        <v>401896024</v>
      </c>
      <c r="K954" s="65">
        <v>418537248</v>
      </c>
      <c r="L954" s="65">
        <v>440291123</v>
      </c>
      <c r="M954" s="65">
        <v>463076256</v>
      </c>
      <c r="N954" s="65">
        <v>463350882</v>
      </c>
      <c r="O954" s="65">
        <v>444880437</v>
      </c>
      <c r="P954" s="65">
        <v>468322894</v>
      </c>
      <c r="Q954" s="65">
        <v>530575514</v>
      </c>
      <c r="R954" s="65">
        <v>541222378</v>
      </c>
      <c r="S954" s="65">
        <v>567367794</v>
      </c>
    </row>
    <row r="955" spans="1:19" ht="14.5" x14ac:dyDescent="0.35">
      <c r="A955" t="str">
        <f t="shared" si="20"/>
        <v>Burgenland97</v>
      </c>
      <c r="B955">
        <v>955</v>
      </c>
      <c r="C955" s="64" t="s">
        <v>25</v>
      </c>
      <c r="D955" s="64" t="s">
        <v>136</v>
      </c>
      <c r="E955" s="65">
        <v>272050</v>
      </c>
      <c r="F955" s="65">
        <v>451608</v>
      </c>
      <c r="G955" s="65">
        <v>469691</v>
      </c>
      <c r="H955" s="65">
        <v>342426</v>
      </c>
      <c r="I955" s="65">
        <v>480869</v>
      </c>
      <c r="J955" s="65">
        <v>309953</v>
      </c>
      <c r="K955" s="65">
        <v>438552</v>
      </c>
      <c r="L955" s="65">
        <v>691019</v>
      </c>
      <c r="M955" s="65">
        <v>543484</v>
      </c>
      <c r="N955" s="65">
        <v>1898463</v>
      </c>
      <c r="O955" s="65">
        <v>782970</v>
      </c>
      <c r="P955" s="65">
        <v>667637</v>
      </c>
      <c r="Q955" s="65">
        <v>448976</v>
      </c>
      <c r="R955" s="65">
        <v>3005948</v>
      </c>
      <c r="S955" s="65">
        <v>1260556</v>
      </c>
    </row>
    <row r="956" spans="1:19" ht="14.5" x14ac:dyDescent="0.35">
      <c r="A956" t="str">
        <f t="shared" si="20"/>
        <v>Kärnten97</v>
      </c>
      <c r="B956">
        <v>956</v>
      </c>
      <c r="C956" s="64" t="s">
        <v>26</v>
      </c>
      <c r="D956" s="64" t="s">
        <v>136</v>
      </c>
      <c r="E956" s="65">
        <v>1946684</v>
      </c>
      <c r="F956" s="65">
        <v>2152060</v>
      </c>
      <c r="G956" s="65">
        <v>2218023</v>
      </c>
      <c r="H956" s="65">
        <v>2397294</v>
      </c>
      <c r="I956" s="65">
        <v>2461005</v>
      </c>
      <c r="J956" s="65">
        <v>2051694</v>
      </c>
      <c r="K956" s="65">
        <v>2714353</v>
      </c>
      <c r="L956" s="65">
        <v>2556187</v>
      </c>
      <c r="M956" s="65">
        <v>2944552</v>
      </c>
      <c r="N956" s="65">
        <v>2753342</v>
      </c>
      <c r="O956" s="65">
        <v>2511918</v>
      </c>
      <c r="P956" s="65">
        <v>3146605</v>
      </c>
      <c r="Q956" s="65">
        <v>2409619</v>
      </c>
      <c r="R956" s="65">
        <v>36359939</v>
      </c>
      <c r="S956" s="65">
        <v>4693787</v>
      </c>
    </row>
    <row r="957" spans="1:19" ht="14.5" x14ac:dyDescent="0.35">
      <c r="A957" t="str">
        <f t="shared" si="20"/>
        <v>Niederösterreich97</v>
      </c>
      <c r="B957">
        <v>957</v>
      </c>
      <c r="C957" s="64" t="s">
        <v>27</v>
      </c>
      <c r="D957" s="64" t="s">
        <v>136</v>
      </c>
      <c r="E957" s="65">
        <v>7225958</v>
      </c>
      <c r="F957" s="65">
        <v>5714127</v>
      </c>
      <c r="G957" s="65">
        <v>5741557</v>
      </c>
      <c r="H957" s="65">
        <v>6001199</v>
      </c>
      <c r="I957" s="65">
        <v>6109906</v>
      </c>
      <c r="J957" s="65">
        <v>6310120</v>
      </c>
      <c r="K957" s="65">
        <v>7090994</v>
      </c>
      <c r="L957" s="65">
        <v>8262703</v>
      </c>
      <c r="M957" s="65">
        <v>8932312</v>
      </c>
      <c r="N957" s="65">
        <v>9104060</v>
      </c>
      <c r="O957" s="65">
        <v>9454396</v>
      </c>
      <c r="P957" s="65">
        <v>8876718</v>
      </c>
      <c r="Q957" s="65">
        <v>6161859</v>
      </c>
      <c r="R957" s="65">
        <v>100692554</v>
      </c>
      <c r="S957" s="65">
        <v>14918017</v>
      </c>
    </row>
    <row r="958" spans="1:19" ht="14.5" x14ac:dyDescent="0.35">
      <c r="A958" t="str">
        <f t="shared" si="20"/>
        <v>Oberösterreich97</v>
      </c>
      <c r="B958">
        <v>958</v>
      </c>
      <c r="C958" s="64" t="s">
        <v>28</v>
      </c>
      <c r="D958" s="64" t="s">
        <v>136</v>
      </c>
      <c r="E958" s="65">
        <v>4427865</v>
      </c>
      <c r="F958" s="65">
        <v>5779035</v>
      </c>
      <c r="G958" s="65">
        <v>6746581</v>
      </c>
      <c r="H958" s="65">
        <v>5577970</v>
      </c>
      <c r="I958" s="65">
        <v>6226086</v>
      </c>
      <c r="J958" s="65">
        <v>5010977</v>
      </c>
      <c r="K958" s="65">
        <v>6691664</v>
      </c>
      <c r="L958" s="65">
        <v>8089589</v>
      </c>
      <c r="M958" s="65">
        <v>10961578</v>
      </c>
      <c r="N958" s="65">
        <v>6966680</v>
      </c>
      <c r="O958" s="65">
        <v>7199368</v>
      </c>
      <c r="P958" s="65">
        <v>8151761</v>
      </c>
      <c r="Q958" s="65">
        <v>6760090</v>
      </c>
      <c r="R958" s="65">
        <v>93540241</v>
      </c>
      <c r="S958" s="65">
        <v>12985811</v>
      </c>
    </row>
    <row r="959" spans="1:19" ht="14.5" x14ac:dyDescent="0.35">
      <c r="A959" t="str">
        <f t="shared" si="20"/>
        <v>Salzburg97</v>
      </c>
      <c r="B959">
        <v>959</v>
      </c>
      <c r="C959" s="64" t="s">
        <v>29</v>
      </c>
      <c r="D959" s="64" t="s">
        <v>136</v>
      </c>
      <c r="E959" s="65">
        <v>35805468</v>
      </c>
      <c r="F959" s="65">
        <v>44254148</v>
      </c>
      <c r="G959" s="65">
        <v>44039389</v>
      </c>
      <c r="H959" s="65">
        <v>54185679</v>
      </c>
      <c r="I959" s="65">
        <v>58219138</v>
      </c>
      <c r="J959" s="65">
        <v>71127286</v>
      </c>
      <c r="K959" s="65">
        <v>77637360</v>
      </c>
      <c r="L959" s="65">
        <v>58643069</v>
      </c>
      <c r="M959" s="65">
        <v>65230194</v>
      </c>
      <c r="N959" s="65">
        <v>78557899</v>
      </c>
      <c r="O959" s="65">
        <v>57377496</v>
      </c>
      <c r="P959" s="65">
        <v>96275732</v>
      </c>
      <c r="Q959" s="65">
        <v>65136555</v>
      </c>
      <c r="R959" s="65">
        <v>456065343</v>
      </c>
      <c r="S959" s="65">
        <v>98361404</v>
      </c>
    </row>
    <row r="960" spans="1:19" ht="14.5" x14ac:dyDescent="0.35">
      <c r="A960" t="str">
        <f t="shared" si="20"/>
        <v>Steiermark97</v>
      </c>
      <c r="B960">
        <v>960</v>
      </c>
      <c r="C960" s="64" t="s">
        <v>30</v>
      </c>
      <c r="D960" s="64" t="s">
        <v>136</v>
      </c>
      <c r="E960" s="65">
        <v>3658475</v>
      </c>
      <c r="F960" s="65">
        <v>3969547</v>
      </c>
      <c r="G960" s="65">
        <v>4664164</v>
      </c>
      <c r="H960" s="65">
        <v>5556945</v>
      </c>
      <c r="I960" s="65">
        <v>4541850</v>
      </c>
      <c r="J960" s="65">
        <v>3584182</v>
      </c>
      <c r="K960" s="65">
        <v>5072112</v>
      </c>
      <c r="L960" s="65">
        <v>5472050</v>
      </c>
      <c r="M960" s="65">
        <v>5471527</v>
      </c>
      <c r="N960" s="65">
        <v>4410886</v>
      </c>
      <c r="O960" s="65">
        <v>4634433</v>
      </c>
      <c r="P960" s="65">
        <v>5521852</v>
      </c>
      <c r="Q960" s="65">
        <v>5084657</v>
      </c>
      <c r="R960" s="65">
        <v>103783801</v>
      </c>
      <c r="S960" s="65">
        <v>11875523</v>
      </c>
    </row>
    <row r="961" spans="1:19" ht="14.5" x14ac:dyDescent="0.35">
      <c r="A961" t="str">
        <f t="shared" si="20"/>
        <v>Tirol97</v>
      </c>
      <c r="B961">
        <v>961</v>
      </c>
      <c r="C961" s="64" t="s">
        <v>31</v>
      </c>
      <c r="D961" s="64" t="s">
        <v>136</v>
      </c>
      <c r="E961" s="65">
        <v>1922510</v>
      </c>
      <c r="F961" s="65">
        <v>2990142</v>
      </c>
      <c r="G961" s="65">
        <v>2846498</v>
      </c>
      <c r="H961" s="65">
        <v>2955642</v>
      </c>
      <c r="I961" s="65">
        <v>3394386</v>
      </c>
      <c r="J961" s="65">
        <v>2854410</v>
      </c>
      <c r="K961" s="65">
        <v>4212979</v>
      </c>
      <c r="L961" s="65">
        <v>3710561</v>
      </c>
      <c r="M961" s="65">
        <v>4883007</v>
      </c>
      <c r="N961" s="65">
        <v>4073511</v>
      </c>
      <c r="O961" s="65">
        <v>3635439</v>
      </c>
      <c r="P961" s="65">
        <v>29100133</v>
      </c>
      <c r="Q961" s="65">
        <v>2128086</v>
      </c>
      <c r="R961" s="65">
        <v>49228286</v>
      </c>
      <c r="S961" s="65">
        <v>9205913</v>
      </c>
    </row>
    <row r="962" spans="1:19" ht="14.5" x14ac:dyDescent="0.35">
      <c r="A962" t="str">
        <f t="shared" si="20"/>
        <v>Vorarlberg97</v>
      </c>
      <c r="B962">
        <v>962</v>
      </c>
      <c r="C962" s="64" t="s">
        <v>32</v>
      </c>
      <c r="D962" s="64" t="s">
        <v>136</v>
      </c>
      <c r="E962" s="65">
        <v>1725223</v>
      </c>
      <c r="F962" s="65">
        <v>1814120</v>
      </c>
      <c r="G962" s="65">
        <v>2164824</v>
      </c>
      <c r="H962" s="65">
        <v>2648250</v>
      </c>
      <c r="I962" s="65">
        <v>2762288</v>
      </c>
      <c r="J962" s="65">
        <v>2135500</v>
      </c>
      <c r="K962" s="65">
        <v>3499861</v>
      </c>
      <c r="L962" s="65">
        <v>4399025</v>
      </c>
      <c r="M962" s="65">
        <v>3534282</v>
      </c>
      <c r="N962" s="65">
        <v>3311930</v>
      </c>
      <c r="O962" s="65">
        <v>2969275</v>
      </c>
      <c r="P962" s="65">
        <v>2481867</v>
      </c>
      <c r="Q962" s="65">
        <v>1492928</v>
      </c>
      <c r="R962" s="65">
        <v>32449164</v>
      </c>
      <c r="S962" s="65">
        <v>4753207</v>
      </c>
    </row>
    <row r="963" spans="1:19" ht="14.5" x14ac:dyDescent="0.35">
      <c r="A963" t="str">
        <f t="shared" si="20"/>
        <v>Wien97</v>
      </c>
      <c r="B963">
        <v>963</v>
      </c>
      <c r="C963" s="64" t="s">
        <v>33</v>
      </c>
      <c r="D963" s="64" t="s">
        <v>136</v>
      </c>
      <c r="E963" s="65">
        <v>91170007</v>
      </c>
      <c r="F963" s="65">
        <v>51393641</v>
      </c>
      <c r="G963" s="65">
        <v>59841625</v>
      </c>
      <c r="H963" s="65">
        <v>77046773</v>
      </c>
      <c r="I963" s="65">
        <v>88447049</v>
      </c>
      <c r="J963" s="65">
        <v>142571519</v>
      </c>
      <c r="K963" s="65">
        <v>98583787</v>
      </c>
      <c r="L963" s="65">
        <v>100159872</v>
      </c>
      <c r="M963" s="65">
        <v>100478682</v>
      </c>
      <c r="N963" s="65">
        <v>96817944</v>
      </c>
      <c r="O963" s="65">
        <v>93180157</v>
      </c>
      <c r="P963" s="65">
        <v>119389970</v>
      </c>
      <c r="Q963" s="65">
        <v>116261096</v>
      </c>
      <c r="R963" s="65">
        <v>1928319700</v>
      </c>
      <c r="S963" s="65">
        <v>157747905</v>
      </c>
    </row>
    <row r="964" spans="1:19" ht="14.5" x14ac:dyDescent="0.35">
      <c r="A964" t="str">
        <f t="shared" si="20"/>
        <v>Österreich97</v>
      </c>
      <c r="B964">
        <v>964</v>
      </c>
      <c r="C964" s="64" t="s">
        <v>34</v>
      </c>
      <c r="D964" s="64" t="s">
        <v>136</v>
      </c>
      <c r="E964" s="65">
        <v>148154240</v>
      </c>
      <c r="F964" s="65">
        <v>118518428</v>
      </c>
      <c r="G964" s="65">
        <v>128732352</v>
      </c>
      <c r="H964" s="65">
        <v>156712178</v>
      </c>
      <c r="I964" s="65">
        <v>172642577</v>
      </c>
      <c r="J964" s="65">
        <v>235955641</v>
      </c>
      <c r="K964" s="65">
        <v>205941662</v>
      </c>
      <c r="L964" s="65">
        <v>191984075</v>
      </c>
      <c r="M964" s="65">
        <v>202979618</v>
      </c>
      <c r="N964" s="65">
        <v>207894715</v>
      </c>
      <c r="O964" s="65">
        <v>181745452</v>
      </c>
      <c r="P964" s="65">
        <v>273612275</v>
      </c>
      <c r="Q964" s="65">
        <v>205883866</v>
      </c>
      <c r="R964" s="65">
        <v>2803444976</v>
      </c>
      <c r="S964" s="65">
        <v>315802123</v>
      </c>
    </row>
    <row r="965" spans="1:19" ht="14.5" x14ac:dyDescent="0.35">
      <c r="A965" t="str">
        <f t="shared" si="20"/>
        <v>Burgenland98</v>
      </c>
      <c r="B965">
        <v>965</v>
      </c>
      <c r="C965" s="64" t="s">
        <v>25</v>
      </c>
      <c r="D965" s="64" t="s">
        <v>137</v>
      </c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5">
        <v>68652</v>
      </c>
      <c r="P965" s="66"/>
      <c r="Q965" s="66"/>
      <c r="R965" s="66"/>
      <c r="S965" s="66"/>
    </row>
    <row r="966" spans="1:19" ht="14.5" x14ac:dyDescent="0.35">
      <c r="A966" t="str">
        <f t="shared" si="20"/>
        <v>Kärnten98</v>
      </c>
      <c r="B966">
        <v>966</v>
      </c>
      <c r="C966" s="64" t="s">
        <v>26</v>
      </c>
      <c r="D966" s="64" t="s">
        <v>137</v>
      </c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5">
        <v>138811</v>
      </c>
      <c r="P966" s="66"/>
      <c r="Q966" s="66"/>
      <c r="R966" s="66"/>
      <c r="S966" s="66"/>
    </row>
    <row r="967" spans="1:19" ht="14.5" x14ac:dyDescent="0.35">
      <c r="A967" t="str">
        <f t="shared" si="20"/>
        <v>Niederösterreich98</v>
      </c>
      <c r="B967">
        <v>967</v>
      </c>
      <c r="C967" s="64" t="s">
        <v>27</v>
      </c>
      <c r="D967" s="64" t="s">
        <v>137</v>
      </c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5">
        <v>371462</v>
      </c>
      <c r="P967" s="66"/>
      <c r="Q967" s="66"/>
      <c r="R967" s="66"/>
      <c r="S967" s="66"/>
    </row>
    <row r="968" spans="1:19" ht="14.5" x14ac:dyDescent="0.35">
      <c r="A968" t="str">
        <f t="shared" ref="A968:A997" si="21">C968&amp;D968</f>
        <v>Oberösterreich98</v>
      </c>
      <c r="B968">
        <v>968</v>
      </c>
      <c r="C968" s="64" t="s">
        <v>28</v>
      </c>
      <c r="D968" s="64" t="s">
        <v>137</v>
      </c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5">
        <v>380732</v>
      </c>
      <c r="P968" s="66"/>
      <c r="Q968" s="66"/>
      <c r="R968" s="66"/>
      <c r="S968" s="66"/>
    </row>
    <row r="969" spans="1:19" ht="14.5" x14ac:dyDescent="0.35">
      <c r="A969" t="str">
        <f t="shared" si="21"/>
        <v>Salzburg98</v>
      </c>
      <c r="B969">
        <v>969</v>
      </c>
      <c r="C969" s="64" t="s">
        <v>29</v>
      </c>
      <c r="D969" s="64" t="s">
        <v>137</v>
      </c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5">
        <v>196076</v>
      </c>
      <c r="P969" s="66"/>
      <c r="Q969" s="66"/>
      <c r="R969" s="66"/>
      <c r="S969" s="66"/>
    </row>
    <row r="970" spans="1:19" ht="14.5" x14ac:dyDescent="0.35">
      <c r="A970" t="str">
        <f t="shared" si="21"/>
        <v>Tirol98</v>
      </c>
      <c r="B970">
        <v>970</v>
      </c>
      <c r="C970" s="64" t="s">
        <v>31</v>
      </c>
      <c r="D970" s="64" t="s">
        <v>137</v>
      </c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5">
        <v>259048</v>
      </c>
      <c r="P970" s="66"/>
      <c r="Q970" s="66"/>
      <c r="R970" s="66"/>
      <c r="S970" s="66"/>
    </row>
    <row r="971" spans="1:19" ht="14.5" x14ac:dyDescent="0.35">
      <c r="A971" t="str">
        <f t="shared" si="21"/>
        <v>Vorarlberg98</v>
      </c>
      <c r="B971">
        <v>971</v>
      </c>
      <c r="C971" s="64" t="s">
        <v>32</v>
      </c>
      <c r="D971" s="64" t="s">
        <v>137</v>
      </c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5">
        <v>149805</v>
      </c>
      <c r="P971" s="66"/>
      <c r="Q971" s="66"/>
      <c r="R971" s="66"/>
      <c r="S971" s="66"/>
    </row>
    <row r="972" spans="1:19" ht="14.5" x14ac:dyDescent="0.35">
      <c r="A972" t="str">
        <f t="shared" si="21"/>
        <v>Österreich98</v>
      </c>
      <c r="B972">
        <v>972</v>
      </c>
      <c r="C972" s="64" t="s">
        <v>34</v>
      </c>
      <c r="D972" s="64" t="s">
        <v>137</v>
      </c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5">
        <v>1564586</v>
      </c>
      <c r="P972" s="66"/>
      <c r="Q972" s="66"/>
      <c r="R972" s="66"/>
      <c r="S972" s="66"/>
    </row>
    <row r="973" spans="1:19" ht="14.5" x14ac:dyDescent="0.35">
      <c r="A973" t="str">
        <f t="shared" si="21"/>
        <v>Burgenland99</v>
      </c>
      <c r="B973">
        <v>973</v>
      </c>
      <c r="C973" s="64" t="s">
        <v>25</v>
      </c>
      <c r="D973" s="64" t="s">
        <v>138</v>
      </c>
      <c r="E973" s="65">
        <v>108828</v>
      </c>
      <c r="F973" s="65">
        <v>169370</v>
      </c>
      <c r="G973" s="65">
        <v>207037</v>
      </c>
      <c r="H973" s="65">
        <v>253741</v>
      </c>
      <c r="I973" s="65">
        <v>283707</v>
      </c>
      <c r="J973" s="65">
        <v>340520</v>
      </c>
      <c r="K973" s="65">
        <v>632352</v>
      </c>
      <c r="L973" s="65">
        <v>689582</v>
      </c>
      <c r="M973" s="65">
        <v>481020</v>
      </c>
      <c r="N973" s="65">
        <v>649422</v>
      </c>
      <c r="O973" s="65">
        <v>474974</v>
      </c>
      <c r="P973" s="65">
        <v>444193</v>
      </c>
      <c r="Q973" s="65">
        <v>516679</v>
      </c>
      <c r="R973" s="65">
        <v>773221</v>
      </c>
      <c r="S973" s="65">
        <v>698006</v>
      </c>
    </row>
    <row r="974" spans="1:19" ht="14.5" x14ac:dyDescent="0.35">
      <c r="A974" t="str">
        <f t="shared" si="21"/>
        <v>Kärnten99</v>
      </c>
      <c r="B974">
        <v>974</v>
      </c>
      <c r="C974" s="64" t="s">
        <v>26</v>
      </c>
      <c r="D974" s="64" t="s">
        <v>138</v>
      </c>
      <c r="E974" s="65">
        <v>582321</v>
      </c>
      <c r="F974" s="65">
        <v>515521</v>
      </c>
      <c r="G974" s="65">
        <v>791594</v>
      </c>
      <c r="H974" s="65">
        <v>975486</v>
      </c>
      <c r="I974" s="65">
        <v>729370</v>
      </c>
      <c r="J974" s="65">
        <v>1008096</v>
      </c>
      <c r="K974" s="65">
        <v>991739</v>
      </c>
      <c r="L974" s="65">
        <v>803135</v>
      </c>
      <c r="M974" s="65">
        <v>903774</v>
      </c>
      <c r="N974" s="65">
        <v>1351283</v>
      </c>
      <c r="O974" s="65">
        <v>1102485</v>
      </c>
      <c r="P974" s="65">
        <v>1103709</v>
      </c>
      <c r="Q974" s="65">
        <v>859788</v>
      </c>
      <c r="R974" s="65">
        <v>1231158</v>
      </c>
      <c r="S974" s="65">
        <v>1132091</v>
      </c>
    </row>
    <row r="975" spans="1:19" ht="14.5" x14ac:dyDescent="0.35">
      <c r="A975" t="str">
        <f t="shared" si="21"/>
        <v>Niederösterreich99</v>
      </c>
      <c r="B975">
        <v>975</v>
      </c>
      <c r="C975" s="64" t="s">
        <v>27</v>
      </c>
      <c r="D975" s="64" t="s">
        <v>138</v>
      </c>
      <c r="E975" s="65">
        <v>3824700</v>
      </c>
      <c r="F975" s="65">
        <v>1859340</v>
      </c>
      <c r="G975" s="65">
        <v>1202260</v>
      </c>
      <c r="H975" s="65">
        <v>1564641</v>
      </c>
      <c r="I975" s="65">
        <v>1520011</v>
      </c>
      <c r="J975" s="65">
        <v>2524250</v>
      </c>
      <c r="K975" s="65">
        <v>2805067</v>
      </c>
      <c r="L975" s="65">
        <v>2616462</v>
      </c>
      <c r="M975" s="65">
        <v>2681467</v>
      </c>
      <c r="N975" s="65">
        <v>3084983</v>
      </c>
      <c r="O975" s="65">
        <v>2684201</v>
      </c>
      <c r="P975" s="65">
        <v>2880055</v>
      </c>
      <c r="Q975" s="65">
        <v>2458703</v>
      </c>
      <c r="R975" s="65">
        <v>3704850</v>
      </c>
      <c r="S975" s="65">
        <v>3766065</v>
      </c>
    </row>
    <row r="976" spans="1:19" ht="14.5" x14ac:dyDescent="0.35">
      <c r="A976" t="str">
        <f t="shared" si="21"/>
        <v>Oberösterreich99</v>
      </c>
      <c r="B976">
        <v>976</v>
      </c>
      <c r="C976" s="64" t="s">
        <v>28</v>
      </c>
      <c r="D976" s="64" t="s">
        <v>138</v>
      </c>
      <c r="E976" s="65">
        <v>2391876</v>
      </c>
      <c r="F976" s="65">
        <v>1975828</v>
      </c>
      <c r="G976" s="65">
        <v>2129686</v>
      </c>
      <c r="H976" s="65">
        <v>3005637</v>
      </c>
      <c r="I976" s="65">
        <v>2730630</v>
      </c>
      <c r="J976" s="65">
        <v>2476926</v>
      </c>
      <c r="K976" s="65">
        <v>3052603</v>
      </c>
      <c r="L976" s="65">
        <v>3259740</v>
      </c>
      <c r="M976" s="65">
        <v>3496043</v>
      </c>
      <c r="N976" s="65">
        <v>4025108</v>
      </c>
      <c r="O976" s="65">
        <v>3867231</v>
      </c>
      <c r="P976" s="65">
        <v>3844962</v>
      </c>
      <c r="Q976" s="65">
        <v>3749517</v>
      </c>
      <c r="R976" s="65">
        <v>5021029</v>
      </c>
      <c r="S976" s="65">
        <v>5636697</v>
      </c>
    </row>
    <row r="977" spans="1:19" ht="14.5" x14ac:dyDescent="0.35">
      <c r="A977" t="str">
        <f t="shared" si="21"/>
        <v>Salzburg99</v>
      </c>
      <c r="B977">
        <v>977</v>
      </c>
      <c r="C977" s="64" t="s">
        <v>29</v>
      </c>
      <c r="D977" s="64" t="s">
        <v>138</v>
      </c>
      <c r="E977" s="65">
        <v>974298</v>
      </c>
      <c r="F977" s="65">
        <v>960166</v>
      </c>
      <c r="G977" s="65">
        <v>1000344</v>
      </c>
      <c r="H977" s="65">
        <v>1179930</v>
      </c>
      <c r="I977" s="65">
        <v>1156703</v>
      </c>
      <c r="J977" s="65">
        <v>1381347</v>
      </c>
      <c r="K977" s="65">
        <v>1710118</v>
      </c>
      <c r="L977" s="65">
        <v>1897346</v>
      </c>
      <c r="M977" s="65">
        <v>1598981</v>
      </c>
      <c r="N977" s="65">
        <v>1414980</v>
      </c>
      <c r="O977" s="65">
        <v>1669542</v>
      </c>
      <c r="P977" s="65">
        <v>1842210</v>
      </c>
      <c r="Q977" s="65">
        <v>2274484</v>
      </c>
      <c r="R977" s="65">
        <v>3368157</v>
      </c>
      <c r="S977" s="65">
        <v>2852021</v>
      </c>
    </row>
    <row r="978" spans="1:19" ht="14.5" x14ac:dyDescent="0.35">
      <c r="A978" t="str">
        <f t="shared" si="21"/>
        <v>Steiermark99</v>
      </c>
      <c r="B978">
        <v>978</v>
      </c>
      <c r="C978" s="64" t="s">
        <v>30</v>
      </c>
      <c r="D978" s="64" t="s">
        <v>138</v>
      </c>
      <c r="E978" s="65">
        <v>704584</v>
      </c>
      <c r="F978" s="65">
        <v>666217</v>
      </c>
      <c r="G978" s="65">
        <v>651317</v>
      </c>
      <c r="H978" s="65">
        <v>843675</v>
      </c>
      <c r="I978" s="65">
        <v>868036</v>
      </c>
      <c r="J978" s="65">
        <v>1142018</v>
      </c>
      <c r="K978" s="65">
        <v>1528145</v>
      </c>
      <c r="L978" s="65">
        <v>1571461</v>
      </c>
      <c r="M978" s="65">
        <v>1690158</v>
      </c>
      <c r="N978" s="65">
        <v>2066627</v>
      </c>
      <c r="O978" s="65">
        <v>1908822</v>
      </c>
      <c r="P978" s="65">
        <v>1978862</v>
      </c>
      <c r="Q978" s="65">
        <v>1804779</v>
      </c>
      <c r="R978" s="65">
        <v>2891161</v>
      </c>
      <c r="S978" s="65">
        <v>2674205</v>
      </c>
    </row>
    <row r="979" spans="1:19" ht="14.5" x14ac:dyDescent="0.35">
      <c r="A979" t="str">
        <f t="shared" si="21"/>
        <v>Tirol99</v>
      </c>
      <c r="B979">
        <v>979</v>
      </c>
      <c r="C979" s="64" t="s">
        <v>31</v>
      </c>
      <c r="D979" s="64" t="s">
        <v>138</v>
      </c>
      <c r="E979" s="65">
        <v>1422598</v>
      </c>
      <c r="F979" s="65">
        <v>1371191</v>
      </c>
      <c r="G979" s="65">
        <v>1116325</v>
      </c>
      <c r="H979" s="65">
        <v>1204246</v>
      </c>
      <c r="I979" s="65">
        <v>1177028</v>
      </c>
      <c r="J979" s="65">
        <v>1399288</v>
      </c>
      <c r="K979" s="65">
        <v>1342321</v>
      </c>
      <c r="L979" s="65">
        <v>1255291</v>
      </c>
      <c r="M979" s="65">
        <v>1305696</v>
      </c>
      <c r="N979" s="65">
        <v>1631242</v>
      </c>
      <c r="O979" s="65">
        <v>1230073</v>
      </c>
      <c r="P979" s="65">
        <v>1306192</v>
      </c>
      <c r="Q979" s="65">
        <v>2118210</v>
      </c>
      <c r="R979" s="65">
        <v>3071256</v>
      </c>
      <c r="S979" s="65">
        <v>2497131</v>
      </c>
    </row>
    <row r="980" spans="1:19" ht="14.5" x14ac:dyDescent="0.35">
      <c r="A980" t="str">
        <f t="shared" si="21"/>
        <v>Vorarlberg99</v>
      </c>
      <c r="B980">
        <v>980</v>
      </c>
      <c r="C980" s="64" t="s">
        <v>32</v>
      </c>
      <c r="D980" s="64" t="s">
        <v>138</v>
      </c>
      <c r="E980" s="65">
        <v>367955</v>
      </c>
      <c r="F980" s="65">
        <v>388271</v>
      </c>
      <c r="G980" s="65">
        <v>359309</v>
      </c>
      <c r="H980" s="65">
        <v>514875</v>
      </c>
      <c r="I980" s="65">
        <v>987150</v>
      </c>
      <c r="J980" s="65">
        <v>773803</v>
      </c>
      <c r="K980" s="65">
        <v>813717</v>
      </c>
      <c r="L980" s="65">
        <v>794111</v>
      </c>
      <c r="M980" s="65">
        <v>894463</v>
      </c>
      <c r="N980" s="65">
        <v>972146</v>
      </c>
      <c r="O980" s="65">
        <v>949637</v>
      </c>
      <c r="P980" s="65">
        <v>986796</v>
      </c>
      <c r="Q980" s="65">
        <v>1526506</v>
      </c>
      <c r="R980" s="65">
        <v>1344955</v>
      </c>
      <c r="S980" s="65">
        <v>1269683</v>
      </c>
    </row>
    <row r="981" spans="1:19" ht="14.5" x14ac:dyDescent="0.35">
      <c r="A981" t="str">
        <f t="shared" si="21"/>
        <v>Wien99</v>
      </c>
      <c r="B981">
        <v>981</v>
      </c>
      <c r="C981" s="64" t="s">
        <v>33</v>
      </c>
      <c r="D981" s="64" t="s">
        <v>138</v>
      </c>
      <c r="E981" s="65">
        <v>2280439</v>
      </c>
      <c r="F981" s="65">
        <v>1619293</v>
      </c>
      <c r="G981" s="65">
        <v>1925553</v>
      </c>
      <c r="H981" s="65">
        <v>2276200</v>
      </c>
      <c r="I981" s="65">
        <v>1983795</v>
      </c>
      <c r="J981" s="65">
        <v>2600088</v>
      </c>
      <c r="K981" s="65">
        <v>17346268</v>
      </c>
      <c r="L981" s="65">
        <v>25914150</v>
      </c>
      <c r="M981" s="65">
        <v>24041474</v>
      </c>
      <c r="N981" s="65">
        <v>28877392</v>
      </c>
      <c r="O981" s="65">
        <v>31855569</v>
      </c>
      <c r="P981" s="65">
        <v>26068609</v>
      </c>
      <c r="Q981" s="65">
        <v>54935382</v>
      </c>
      <c r="R981" s="65">
        <v>100721122</v>
      </c>
      <c r="S981" s="65">
        <v>88893766</v>
      </c>
    </row>
    <row r="982" spans="1:19" ht="14.5" x14ac:dyDescent="0.35">
      <c r="A982" t="str">
        <f t="shared" si="21"/>
        <v>Österreich99</v>
      </c>
      <c r="B982">
        <v>982</v>
      </c>
      <c r="C982" s="64" t="s">
        <v>34</v>
      </c>
      <c r="D982" s="64" t="s">
        <v>138</v>
      </c>
      <c r="E982" s="65">
        <v>12657599</v>
      </c>
      <c r="F982" s="65">
        <v>9525197</v>
      </c>
      <c r="G982" s="65">
        <v>9383425</v>
      </c>
      <c r="H982" s="65">
        <v>11818431</v>
      </c>
      <c r="I982" s="65">
        <v>11436430</v>
      </c>
      <c r="J982" s="65">
        <v>13646336</v>
      </c>
      <c r="K982" s="65">
        <v>30222330</v>
      </c>
      <c r="L982" s="65">
        <v>38801278</v>
      </c>
      <c r="M982" s="65">
        <v>37093076</v>
      </c>
      <c r="N982" s="65">
        <v>44073183</v>
      </c>
      <c r="O982" s="65">
        <v>45742534</v>
      </c>
      <c r="P982" s="65">
        <v>40455588</v>
      </c>
      <c r="Q982" s="65">
        <v>70244048</v>
      </c>
      <c r="R982" s="65">
        <v>122126909</v>
      </c>
      <c r="S982" s="65">
        <v>109419665</v>
      </c>
    </row>
    <row r="983" spans="1:19" ht="14.5" x14ac:dyDescent="0.35">
      <c r="A983" t="str">
        <f t="shared" si="21"/>
        <v>BurgenlandVV</v>
      </c>
      <c r="B983">
        <v>983</v>
      </c>
      <c r="C983" s="64" t="s">
        <v>25</v>
      </c>
      <c r="D983" s="64" t="s">
        <v>139</v>
      </c>
      <c r="E983" s="65">
        <v>102246</v>
      </c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</row>
    <row r="984" spans="1:19" ht="14.5" x14ac:dyDescent="0.35">
      <c r="A984" t="str">
        <f t="shared" si="21"/>
        <v>KärntenVV</v>
      </c>
      <c r="B984">
        <v>984</v>
      </c>
      <c r="C984" s="64" t="s">
        <v>26</v>
      </c>
      <c r="D984" s="64" t="s">
        <v>139</v>
      </c>
      <c r="E984" s="65">
        <v>76602</v>
      </c>
      <c r="F984" s="66"/>
      <c r="G984" s="66"/>
      <c r="H984" s="66"/>
      <c r="I984" s="66"/>
      <c r="J984" s="66"/>
      <c r="K984" s="66"/>
      <c r="L984" s="65">
        <v>72557598</v>
      </c>
      <c r="M984" s="66"/>
      <c r="N984" s="66"/>
      <c r="O984" s="66"/>
      <c r="P984" s="66"/>
      <c r="Q984" s="66"/>
      <c r="R984" s="66"/>
      <c r="S984" s="66"/>
    </row>
    <row r="985" spans="1:19" ht="14.5" x14ac:dyDescent="0.35">
      <c r="A985" t="str">
        <f t="shared" si="21"/>
        <v>SteiermarkVV</v>
      </c>
      <c r="B985">
        <v>985</v>
      </c>
      <c r="C985" s="64" t="s">
        <v>30</v>
      </c>
      <c r="D985" s="64" t="s">
        <v>139</v>
      </c>
      <c r="E985" s="66"/>
      <c r="F985" s="66"/>
      <c r="G985" s="66"/>
      <c r="H985" s="66"/>
      <c r="I985" s="66"/>
      <c r="J985" s="66"/>
      <c r="K985" s="66"/>
      <c r="L985" s="65">
        <v>10722671</v>
      </c>
      <c r="M985" s="66"/>
      <c r="N985" s="66"/>
      <c r="O985" s="65">
        <v>10562878</v>
      </c>
      <c r="P985" s="66"/>
      <c r="Q985" s="66"/>
      <c r="R985" s="66"/>
      <c r="S985" s="66"/>
    </row>
    <row r="986" spans="1:19" ht="14.5" x14ac:dyDescent="0.35">
      <c r="A986" t="str">
        <f t="shared" si="21"/>
        <v>WienVV</v>
      </c>
      <c r="B986">
        <v>986</v>
      </c>
      <c r="C986" s="64" t="s">
        <v>33</v>
      </c>
      <c r="D986" s="64" t="s">
        <v>139</v>
      </c>
      <c r="E986" s="65">
        <v>872373</v>
      </c>
      <c r="F986" s="66"/>
      <c r="G986" s="66"/>
      <c r="H986" s="66"/>
      <c r="I986" s="66"/>
      <c r="J986" s="66"/>
      <c r="K986" s="66"/>
      <c r="L986" s="65">
        <v>1006391</v>
      </c>
      <c r="M986" s="66"/>
      <c r="N986" s="66"/>
      <c r="O986" s="65">
        <v>1475171</v>
      </c>
      <c r="P986" s="66"/>
      <c r="Q986" s="66"/>
      <c r="R986" s="66"/>
      <c r="S986" s="66"/>
    </row>
    <row r="987" spans="1:19" ht="14.5" x14ac:dyDescent="0.35">
      <c r="A987" t="str">
        <f t="shared" si="21"/>
        <v>ÖsterreichVV</v>
      </c>
      <c r="B987">
        <v>987</v>
      </c>
      <c r="C987" s="64" t="s">
        <v>34</v>
      </c>
      <c r="D987" s="64" t="s">
        <v>139</v>
      </c>
      <c r="E987" s="65">
        <v>1051221</v>
      </c>
      <c r="F987" s="66"/>
      <c r="G987" s="66"/>
      <c r="H987" s="66"/>
      <c r="I987" s="66"/>
      <c r="J987" s="66"/>
      <c r="K987" s="66"/>
      <c r="L987" s="65">
        <v>84286660</v>
      </c>
      <c r="M987" s="66"/>
      <c r="N987" s="66"/>
      <c r="O987" s="65">
        <v>12038049</v>
      </c>
      <c r="P987" s="66"/>
      <c r="Q987" s="66"/>
      <c r="R987" s="66"/>
      <c r="S987" s="66"/>
    </row>
    <row r="988" spans="1:19" ht="14.5" x14ac:dyDescent="0.35">
      <c r="A988" t="str">
        <f t="shared" si="21"/>
        <v>Burgenlandzz</v>
      </c>
      <c r="B988">
        <v>988</v>
      </c>
      <c r="C988" s="64" t="s">
        <v>25</v>
      </c>
      <c r="D988" s="64" t="s">
        <v>140</v>
      </c>
      <c r="E988" s="65">
        <v>1666119777</v>
      </c>
      <c r="F988" s="65">
        <v>1998402342</v>
      </c>
      <c r="G988" s="65">
        <v>2300381255</v>
      </c>
      <c r="H988" s="65">
        <v>2618658212</v>
      </c>
      <c r="I988" s="65">
        <v>2740920048</v>
      </c>
      <c r="J988" s="65">
        <v>2615012365</v>
      </c>
      <c r="K988" s="65">
        <v>2473280312</v>
      </c>
      <c r="L988" s="65">
        <v>2524580705</v>
      </c>
      <c r="M988" s="65">
        <v>2605557048</v>
      </c>
      <c r="N988" s="65">
        <v>2770467821</v>
      </c>
      <c r="O988" s="65">
        <v>2428372370</v>
      </c>
      <c r="P988" s="65">
        <v>3061667917</v>
      </c>
      <c r="Q988" s="65">
        <v>3601781820</v>
      </c>
      <c r="R988" s="65">
        <v>3178918039</v>
      </c>
      <c r="S988" s="65">
        <v>3345373312</v>
      </c>
    </row>
    <row r="989" spans="1:19" ht="14.5" x14ac:dyDescent="0.35">
      <c r="A989" t="str">
        <f t="shared" si="21"/>
        <v>Kärntenzz</v>
      </c>
      <c r="B989">
        <v>989</v>
      </c>
      <c r="C989" s="64" t="s">
        <v>26</v>
      </c>
      <c r="D989" s="64" t="s">
        <v>140</v>
      </c>
      <c r="E989" s="65">
        <v>4820291682</v>
      </c>
      <c r="F989" s="65">
        <v>5617313063</v>
      </c>
      <c r="G989" s="65">
        <v>5438617907</v>
      </c>
      <c r="H989" s="65">
        <v>5486536820</v>
      </c>
      <c r="I989" s="65">
        <v>5690036204</v>
      </c>
      <c r="J989" s="65">
        <v>5856454842</v>
      </c>
      <c r="K989" s="65">
        <v>6012509281</v>
      </c>
      <c r="L989" s="65">
        <v>6499956156</v>
      </c>
      <c r="M989" s="65">
        <v>7063482386</v>
      </c>
      <c r="N989" s="65">
        <v>6921920449</v>
      </c>
      <c r="O989" s="65">
        <v>6035612171</v>
      </c>
      <c r="P989" s="65">
        <v>7676347658</v>
      </c>
      <c r="Q989" s="65">
        <v>9093751539</v>
      </c>
      <c r="R989" s="65">
        <v>8402948441</v>
      </c>
      <c r="S989" s="65">
        <v>8035124256</v>
      </c>
    </row>
    <row r="990" spans="1:19" ht="14.5" x14ac:dyDescent="0.35">
      <c r="A990" t="str">
        <f t="shared" si="21"/>
        <v>Niederösterreichzz</v>
      </c>
      <c r="B990">
        <v>990</v>
      </c>
      <c r="C990" s="64" t="s">
        <v>27</v>
      </c>
      <c r="D990" s="64" t="s">
        <v>140</v>
      </c>
      <c r="E990" s="65">
        <v>19384033318</v>
      </c>
      <c r="F990" s="65">
        <v>23286059860</v>
      </c>
      <c r="G990" s="65">
        <v>24383124898</v>
      </c>
      <c r="H990" s="65">
        <v>25008385854</v>
      </c>
      <c r="I990" s="65">
        <v>23800658455</v>
      </c>
      <c r="J990" s="65">
        <v>23054898899</v>
      </c>
      <c r="K990" s="65">
        <v>22215086722</v>
      </c>
      <c r="L990" s="65">
        <v>24678794346</v>
      </c>
      <c r="M990" s="65">
        <v>26913021443</v>
      </c>
      <c r="N990" s="65">
        <v>27101919123</v>
      </c>
      <c r="O990" s="65">
        <v>23339629089</v>
      </c>
      <c r="P990" s="65">
        <v>29874310961</v>
      </c>
      <c r="Q990" s="65">
        <v>37487811467</v>
      </c>
      <c r="R990" s="65">
        <v>34237973891</v>
      </c>
      <c r="S990" s="65">
        <v>32784689882</v>
      </c>
    </row>
    <row r="991" spans="1:19" ht="14.5" x14ac:dyDescent="0.35">
      <c r="A991" t="str">
        <f t="shared" si="21"/>
        <v>Oberösterreichzz</v>
      </c>
      <c r="B991">
        <v>991</v>
      </c>
      <c r="C991" s="64" t="s">
        <v>28</v>
      </c>
      <c r="D991" s="64" t="s">
        <v>140</v>
      </c>
      <c r="E991" s="65">
        <v>21027977318</v>
      </c>
      <c r="F991" s="65">
        <v>24328756566</v>
      </c>
      <c r="G991" s="65">
        <v>23759594970</v>
      </c>
      <c r="H991" s="65">
        <v>23203307777</v>
      </c>
      <c r="I991" s="65">
        <v>23817911762</v>
      </c>
      <c r="J991" s="65">
        <v>24899947068</v>
      </c>
      <c r="K991" s="65">
        <v>25550031408</v>
      </c>
      <c r="L991" s="65">
        <v>27949052344</v>
      </c>
      <c r="M991" s="65">
        <v>28933354259</v>
      </c>
      <c r="N991" s="65">
        <v>29403507104</v>
      </c>
      <c r="O991" s="65">
        <v>28229095806</v>
      </c>
      <c r="P991" s="65">
        <v>34781084259</v>
      </c>
      <c r="Q991" s="65">
        <v>41999766797</v>
      </c>
      <c r="R991" s="65">
        <v>38649922544</v>
      </c>
      <c r="S991" s="65">
        <v>36546113273</v>
      </c>
    </row>
    <row r="992" spans="1:19" ht="14.5" x14ac:dyDescent="0.35">
      <c r="A992" t="str">
        <f t="shared" si="21"/>
        <v>Salzburgzz</v>
      </c>
      <c r="B992">
        <v>992</v>
      </c>
      <c r="C992" s="64" t="s">
        <v>29</v>
      </c>
      <c r="D992" s="64" t="s">
        <v>140</v>
      </c>
      <c r="E992" s="65">
        <v>9793063428</v>
      </c>
      <c r="F992" s="65">
        <v>11303480810</v>
      </c>
      <c r="G992" s="65">
        <v>11231405424</v>
      </c>
      <c r="H992" s="65">
        <v>10905927384</v>
      </c>
      <c r="I992" s="65">
        <v>11089414131</v>
      </c>
      <c r="J992" s="65">
        <v>11871513255</v>
      </c>
      <c r="K992" s="65">
        <v>12457091343</v>
      </c>
      <c r="L992" s="65">
        <v>12994951766</v>
      </c>
      <c r="M992" s="65">
        <v>13171077717</v>
      </c>
      <c r="N992" s="65">
        <v>13542967082</v>
      </c>
      <c r="O992" s="65">
        <v>12245453137</v>
      </c>
      <c r="P992" s="65">
        <v>14055802845</v>
      </c>
      <c r="Q992" s="65">
        <v>16396803184</v>
      </c>
      <c r="R992" s="65">
        <v>17531341222</v>
      </c>
      <c r="S992" s="65">
        <v>17000879128</v>
      </c>
    </row>
    <row r="993" spans="1:19" ht="14.5" x14ac:dyDescent="0.35">
      <c r="A993" t="str">
        <f t="shared" si="21"/>
        <v>Steiermarkzz</v>
      </c>
      <c r="B993">
        <v>993</v>
      </c>
      <c r="C993" s="64" t="s">
        <v>30</v>
      </c>
      <c r="D993" s="64" t="s">
        <v>140</v>
      </c>
      <c r="E993" s="65">
        <v>11405076281</v>
      </c>
      <c r="F993" s="65">
        <v>14204527037</v>
      </c>
      <c r="G993" s="65">
        <v>13878234227</v>
      </c>
      <c r="H993" s="65">
        <v>13610653685</v>
      </c>
      <c r="I993" s="65">
        <v>13475201804</v>
      </c>
      <c r="J993" s="65">
        <v>13765169139</v>
      </c>
      <c r="K993" s="65">
        <v>14412690157</v>
      </c>
      <c r="L993" s="65">
        <v>17040020149</v>
      </c>
      <c r="M993" s="65">
        <v>19291206084</v>
      </c>
      <c r="N993" s="65">
        <v>19598872775</v>
      </c>
      <c r="O993" s="65">
        <v>17051024301</v>
      </c>
      <c r="P993" s="65">
        <v>20083935395</v>
      </c>
      <c r="Q993" s="65">
        <v>23070250204</v>
      </c>
      <c r="R993" s="65">
        <v>21753193950</v>
      </c>
      <c r="S993" s="65">
        <v>20543758947</v>
      </c>
    </row>
    <row r="994" spans="1:19" ht="14.5" x14ac:dyDescent="0.35">
      <c r="A994" t="str">
        <f t="shared" si="21"/>
        <v>Tirolzz</v>
      </c>
      <c r="B994">
        <v>994</v>
      </c>
      <c r="C994" s="64" t="s">
        <v>31</v>
      </c>
      <c r="D994" s="64" t="s">
        <v>140</v>
      </c>
      <c r="E994" s="65">
        <v>8638333709</v>
      </c>
      <c r="F994" s="65">
        <v>9487092969</v>
      </c>
      <c r="G994" s="65">
        <v>9800712536</v>
      </c>
      <c r="H994" s="65">
        <v>9646362254</v>
      </c>
      <c r="I994" s="65">
        <v>10089856919</v>
      </c>
      <c r="J994" s="65">
        <v>10610711024</v>
      </c>
      <c r="K994" s="65">
        <v>11340114900</v>
      </c>
      <c r="L994" s="65">
        <v>12083873206</v>
      </c>
      <c r="M994" s="65">
        <v>11946359567</v>
      </c>
      <c r="N994" s="65">
        <v>12111342131</v>
      </c>
      <c r="O994" s="65">
        <v>12032891347</v>
      </c>
      <c r="P994" s="65">
        <v>14316036766</v>
      </c>
      <c r="Q994" s="65">
        <v>16179133685</v>
      </c>
      <c r="R994" s="65">
        <v>16215932092</v>
      </c>
      <c r="S994" s="65">
        <v>14409755389</v>
      </c>
    </row>
    <row r="995" spans="1:19" ht="14.5" x14ac:dyDescent="0.35">
      <c r="A995" t="str">
        <f t="shared" si="21"/>
        <v>Vorarlbergzz</v>
      </c>
      <c r="B995">
        <v>995</v>
      </c>
      <c r="C995" s="64" t="s">
        <v>32</v>
      </c>
      <c r="D995" s="64" t="s">
        <v>140</v>
      </c>
      <c r="E995" s="65">
        <v>5329164621</v>
      </c>
      <c r="F995" s="65">
        <v>5994759393</v>
      </c>
      <c r="G995" s="65">
        <v>6085591697</v>
      </c>
      <c r="H995" s="65">
        <v>6199704154</v>
      </c>
      <c r="I995" s="65">
        <v>6699081317</v>
      </c>
      <c r="J995" s="65">
        <v>7077731364</v>
      </c>
      <c r="K995" s="65">
        <v>7165743369</v>
      </c>
      <c r="L995" s="65">
        <v>7446984817</v>
      </c>
      <c r="M995" s="65">
        <v>8007734676</v>
      </c>
      <c r="N995" s="65">
        <v>7929927092</v>
      </c>
      <c r="O995" s="65">
        <v>7627374143</v>
      </c>
      <c r="P995" s="65">
        <v>9177628023</v>
      </c>
      <c r="Q995" s="65">
        <v>10737607645</v>
      </c>
      <c r="R995" s="65">
        <v>9586023906</v>
      </c>
      <c r="S995" s="65">
        <v>9154102802</v>
      </c>
    </row>
    <row r="996" spans="1:19" ht="14.5" x14ac:dyDescent="0.35">
      <c r="A996" t="str">
        <f t="shared" si="21"/>
        <v>Wienzz</v>
      </c>
      <c r="B996">
        <v>996</v>
      </c>
      <c r="C996" s="64" t="s">
        <v>33</v>
      </c>
      <c r="D996" s="64" t="s">
        <v>140</v>
      </c>
      <c r="E996" s="65">
        <v>31588062459</v>
      </c>
      <c r="F996" s="65">
        <v>34787158788</v>
      </c>
      <c r="G996" s="65">
        <v>35104373635</v>
      </c>
      <c r="H996" s="65">
        <v>34027139476</v>
      </c>
      <c r="I996" s="65">
        <v>32444167426</v>
      </c>
      <c r="J996" s="65">
        <v>33777858878</v>
      </c>
      <c r="K996" s="65">
        <v>34040580424</v>
      </c>
      <c r="L996" s="65">
        <v>36324014758</v>
      </c>
      <c r="M996" s="65">
        <v>38124314703</v>
      </c>
      <c r="N996" s="65">
        <v>38436295082</v>
      </c>
      <c r="O996" s="65">
        <v>35431764479</v>
      </c>
      <c r="P996" s="65">
        <v>45419476272</v>
      </c>
      <c r="Q996" s="65">
        <v>56705977722</v>
      </c>
      <c r="R996" s="65">
        <v>53221229731</v>
      </c>
      <c r="S996" s="65">
        <v>47169951485</v>
      </c>
    </row>
    <row r="997" spans="1:19" ht="14.5" x14ac:dyDescent="0.35">
      <c r="A997" t="str">
        <f t="shared" si="21"/>
        <v>Österreichzz</v>
      </c>
      <c r="B997">
        <v>997</v>
      </c>
      <c r="C997" s="64" t="s">
        <v>34</v>
      </c>
      <c r="D997" s="64" t="s">
        <v>140</v>
      </c>
      <c r="E997" s="65">
        <v>113652122593</v>
      </c>
      <c r="F997" s="65">
        <v>131007550828</v>
      </c>
      <c r="G997" s="65">
        <v>131982036549</v>
      </c>
      <c r="H997" s="65">
        <v>130706675616</v>
      </c>
      <c r="I997" s="65">
        <v>129847248066</v>
      </c>
      <c r="J997" s="65">
        <v>133529296834</v>
      </c>
      <c r="K997" s="65">
        <v>135667127916</v>
      </c>
      <c r="L997" s="65">
        <v>147542228247</v>
      </c>
      <c r="M997" s="65">
        <v>156056107883</v>
      </c>
      <c r="N997" s="65">
        <v>157817218659</v>
      </c>
      <c r="O997" s="65">
        <v>144421216843</v>
      </c>
      <c r="P997" s="65">
        <v>178446290096</v>
      </c>
      <c r="Q997" s="65">
        <v>215272884063</v>
      </c>
      <c r="R997" s="65">
        <v>202777483816</v>
      </c>
      <c r="S997" s="65">
        <v>188989748474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15"/>
  <sheetViews>
    <sheetView topLeftCell="M1" workbookViewId="0">
      <selection activeCell="I1" sqref="I1:R15"/>
    </sheetView>
  </sheetViews>
  <sheetFormatPr baseColWidth="10" defaultRowHeight="12.5" x14ac:dyDescent="0.25"/>
  <cols>
    <col min="1" max="1" width="34.1796875" bestFit="1" customWidth="1"/>
    <col min="2" max="2" width="12.453125" bestFit="1" customWidth="1"/>
    <col min="3" max="3" width="12" bestFit="1" customWidth="1"/>
    <col min="5" max="5" width="12" bestFit="1" customWidth="1"/>
  </cols>
  <sheetData>
    <row r="1" spans="1:18" x14ac:dyDescent="0.25">
      <c r="A1" t="s">
        <v>6</v>
      </c>
      <c r="B1">
        <v>3</v>
      </c>
      <c r="C1">
        <v>4</v>
      </c>
      <c r="D1">
        <v>5</v>
      </c>
      <c r="E1">
        <v>6</v>
      </c>
      <c r="F1">
        <v>7</v>
      </c>
      <c r="G1">
        <v>8</v>
      </c>
      <c r="H1">
        <v>9</v>
      </c>
      <c r="I1">
        <v>10</v>
      </c>
      <c r="J1">
        <v>11</v>
      </c>
      <c r="K1">
        <v>12</v>
      </c>
      <c r="L1">
        <v>13</v>
      </c>
      <c r="M1">
        <v>14</v>
      </c>
      <c r="N1">
        <v>15</v>
      </c>
      <c r="O1">
        <v>16</v>
      </c>
      <c r="P1">
        <v>17</v>
      </c>
      <c r="Q1">
        <v>18</v>
      </c>
      <c r="R1">
        <v>19</v>
      </c>
    </row>
    <row r="2" spans="1:18" x14ac:dyDescent="0.25">
      <c r="B2" s="13" t="s">
        <v>37</v>
      </c>
      <c r="C2" t="s">
        <v>171</v>
      </c>
      <c r="D2">
        <f>Export!E2</f>
        <v>2010</v>
      </c>
      <c r="E2">
        <f>Export!F2</f>
        <v>2011</v>
      </c>
      <c r="F2">
        <f>Export!G2</f>
        <v>2012</v>
      </c>
      <c r="G2">
        <f>Export!H2</f>
        <v>2013</v>
      </c>
      <c r="H2">
        <f>Export!I2</f>
        <v>2014</v>
      </c>
      <c r="I2">
        <f>Export!J2</f>
        <v>2015</v>
      </c>
      <c r="J2">
        <f>Export!K2</f>
        <v>2016</v>
      </c>
      <c r="K2">
        <f>Export!L2</f>
        <v>2017</v>
      </c>
      <c r="L2">
        <f>Export!M2</f>
        <v>2018</v>
      </c>
      <c r="M2">
        <f>Export!N2</f>
        <v>2019</v>
      </c>
      <c r="N2">
        <f>Export!O2</f>
        <v>2020</v>
      </c>
      <c r="O2">
        <f>Export!P2</f>
        <v>2021</v>
      </c>
      <c r="P2">
        <f>Export!Q2</f>
        <v>2022</v>
      </c>
      <c r="Q2">
        <f>Export!R2</f>
        <v>2023</v>
      </c>
      <c r="R2">
        <f>Export!S2</f>
        <v>2024</v>
      </c>
    </row>
    <row r="3" spans="1:18" x14ac:dyDescent="0.25">
      <c r="A3">
        <f>VLOOKUP(Auswahl_Bundesland&amp;HS_Auswahl,Export_Matrix,2,FALSE)</f>
        <v>825</v>
      </c>
      <c r="B3" s="9" t="str">
        <f>Auswahl_Bundesland</f>
        <v>Burgenland</v>
      </c>
      <c r="C3" s="9" t="str">
        <f>HS_Auswahl</f>
        <v>84</v>
      </c>
      <c r="D3" s="9">
        <f t="shared" ref="D3:R4" si="0">IF(ISERROR($A3),0,INDEX(Export_Matrix,$A3,D$1))/Einheit_Wert</f>
        <v>78579.388000000006</v>
      </c>
      <c r="E3" s="9">
        <f t="shared" si="0"/>
        <v>96525.832999999999</v>
      </c>
      <c r="F3" s="9">
        <f t="shared" si="0"/>
        <v>119058.939</v>
      </c>
      <c r="G3" s="9">
        <f t="shared" si="0"/>
        <v>130671.283</v>
      </c>
      <c r="H3" s="9">
        <f t="shared" si="0"/>
        <v>128505.143</v>
      </c>
      <c r="I3" s="9">
        <f t="shared" si="0"/>
        <v>109737.041</v>
      </c>
      <c r="J3" s="9">
        <f t="shared" si="0"/>
        <v>115157.36</v>
      </c>
      <c r="K3" s="9">
        <f t="shared" si="0"/>
        <v>123284.861</v>
      </c>
      <c r="L3" s="9">
        <f t="shared" si="0"/>
        <v>139472.894</v>
      </c>
      <c r="M3" s="9">
        <f t="shared" si="0"/>
        <v>127810.927</v>
      </c>
      <c r="N3" s="9">
        <f t="shared" si="0"/>
        <v>127833.761</v>
      </c>
      <c r="O3" s="9">
        <f t="shared" si="0"/>
        <v>131601.65900000001</v>
      </c>
      <c r="P3" s="9">
        <f t="shared" si="0"/>
        <v>133524.321</v>
      </c>
      <c r="Q3" s="9">
        <f t="shared" si="0"/>
        <v>133992.114</v>
      </c>
      <c r="R3" s="9">
        <f t="shared" si="0"/>
        <v>108965.19899999999</v>
      </c>
    </row>
    <row r="4" spans="1:18" x14ac:dyDescent="0.25">
      <c r="A4">
        <f>VLOOKUP(Auswahl_Bundesland&amp;$C$4,Export_Matrix,2,FALSE)</f>
        <v>989</v>
      </c>
      <c r="B4" t="str">
        <f>Auswahl_Bundesland</f>
        <v>Burgenland</v>
      </c>
      <c r="C4" t="str">
        <f>"zz"</f>
        <v>zz</v>
      </c>
      <c r="D4">
        <f t="shared" si="0"/>
        <v>1533471.936</v>
      </c>
      <c r="E4">
        <f t="shared" si="0"/>
        <v>1671765.246</v>
      </c>
      <c r="F4">
        <f t="shared" si="0"/>
        <v>1780244.2450000001</v>
      </c>
      <c r="G4">
        <f t="shared" si="0"/>
        <v>1963558.7609999999</v>
      </c>
      <c r="H4">
        <f t="shared" si="0"/>
        <v>1995858.3540000001</v>
      </c>
      <c r="I4">
        <f t="shared" si="0"/>
        <v>2085847.23</v>
      </c>
      <c r="J4">
        <f t="shared" si="0"/>
        <v>2025252.8529999999</v>
      </c>
      <c r="K4">
        <f t="shared" si="0"/>
        <v>2204727.9909999999</v>
      </c>
      <c r="L4">
        <f t="shared" si="0"/>
        <v>2317151.5249999999</v>
      </c>
      <c r="M4">
        <f t="shared" si="0"/>
        <v>2342247.003</v>
      </c>
      <c r="N4">
        <f t="shared" si="0"/>
        <v>2183572.2480000001</v>
      </c>
      <c r="O4">
        <f t="shared" si="0"/>
        <v>2508842.3509999998</v>
      </c>
      <c r="P4">
        <f t="shared" si="0"/>
        <v>3029534.1710000001</v>
      </c>
      <c r="Q4">
        <f t="shared" si="0"/>
        <v>2852177.05</v>
      </c>
      <c r="R4">
        <f t="shared" si="0"/>
        <v>2868885.31</v>
      </c>
    </row>
    <row r="6" spans="1:18" x14ac:dyDescent="0.25">
      <c r="B6" t="str">
        <f>Auswahl_Bundesland</f>
        <v>Burgenland</v>
      </c>
      <c r="C6" s="9" t="str">
        <f>HS_Auswahl</f>
        <v>84</v>
      </c>
      <c r="D6" s="13">
        <f>D3</f>
        <v>78579.388000000006</v>
      </c>
      <c r="E6" s="13">
        <f t="shared" ref="E6:G6" si="1">E3</f>
        <v>96525.832999999999</v>
      </c>
      <c r="F6" s="13">
        <f t="shared" si="1"/>
        <v>119058.939</v>
      </c>
      <c r="G6" s="13">
        <f t="shared" si="1"/>
        <v>130671.283</v>
      </c>
      <c r="H6" s="13">
        <f t="shared" ref="H6:I6" si="2">H3</f>
        <v>128505.143</v>
      </c>
      <c r="I6" s="13">
        <f t="shared" si="2"/>
        <v>109737.041</v>
      </c>
      <c r="J6" s="13">
        <f t="shared" ref="J6:R6" si="3">J3</f>
        <v>115157.36</v>
      </c>
      <c r="K6" s="13">
        <f t="shared" si="3"/>
        <v>123284.861</v>
      </c>
      <c r="L6" s="13">
        <f t="shared" si="3"/>
        <v>139472.894</v>
      </c>
      <c r="M6" s="13">
        <f t="shared" si="3"/>
        <v>127810.927</v>
      </c>
      <c r="N6" s="13">
        <f t="shared" si="3"/>
        <v>127833.761</v>
      </c>
      <c r="O6" s="13">
        <f t="shared" si="3"/>
        <v>131601.65900000001</v>
      </c>
      <c r="P6" s="13">
        <f t="shared" si="3"/>
        <v>133524.321</v>
      </c>
      <c r="Q6" s="13">
        <f t="shared" si="3"/>
        <v>133992.114</v>
      </c>
      <c r="R6" s="13">
        <f t="shared" si="3"/>
        <v>108965.19899999999</v>
      </c>
    </row>
    <row r="7" spans="1:18" x14ac:dyDescent="0.25">
      <c r="A7" t="s">
        <v>11</v>
      </c>
      <c r="B7" t="str">
        <f>Auswahl_Bundesland</f>
        <v>Burgenland</v>
      </c>
      <c r="C7" s="9" t="str">
        <f>HS_Auswahl</f>
        <v>84</v>
      </c>
      <c r="E7" s="1">
        <f t="shared" ref="E7:R7" si="4">(E6*100/D6)-100</f>
        <v>22.83861640663325</v>
      </c>
      <c r="F7" s="1">
        <f t="shared" si="4"/>
        <v>23.344119703167962</v>
      </c>
      <c r="G7" s="1">
        <f t="shared" si="4"/>
        <v>9.7534415286532976</v>
      </c>
      <c r="H7" s="1">
        <f t="shared" si="4"/>
        <v>-1.6577016390051114</v>
      </c>
      <c r="I7" s="1">
        <f t="shared" si="4"/>
        <v>-14.604942309585226</v>
      </c>
      <c r="J7" s="1">
        <f t="shared" si="4"/>
        <v>4.93937047199951</v>
      </c>
      <c r="K7" s="1">
        <f t="shared" si="4"/>
        <v>7.057734737927305</v>
      </c>
      <c r="L7" s="1">
        <f t="shared" si="4"/>
        <v>13.130592733523059</v>
      </c>
      <c r="M7" s="1">
        <f t="shared" si="4"/>
        <v>-8.3614576750662479</v>
      </c>
      <c r="N7" s="1">
        <f t="shared" si="4"/>
        <v>1.7865452145571226E-2</v>
      </c>
      <c r="O7" s="1">
        <f t="shared" si="4"/>
        <v>2.9474983529585899</v>
      </c>
      <c r="P7" s="1">
        <f t="shared" si="4"/>
        <v>1.460970944142872</v>
      </c>
      <c r="Q7" s="1">
        <f t="shared" si="4"/>
        <v>0.3503429161793008</v>
      </c>
      <c r="R7" s="1">
        <f t="shared" si="4"/>
        <v>-18.677901447244878</v>
      </c>
    </row>
    <row r="9" spans="1:18" x14ac:dyDescent="0.25">
      <c r="A9" t="s">
        <v>5</v>
      </c>
      <c r="B9">
        <v>3</v>
      </c>
      <c r="C9">
        <v>4</v>
      </c>
      <c r="D9">
        <v>5</v>
      </c>
      <c r="E9">
        <v>6</v>
      </c>
      <c r="F9">
        <v>7</v>
      </c>
      <c r="G9">
        <v>8</v>
      </c>
      <c r="H9">
        <v>9</v>
      </c>
      <c r="I9">
        <v>10</v>
      </c>
      <c r="J9">
        <v>11</v>
      </c>
      <c r="K9">
        <v>12</v>
      </c>
      <c r="L9">
        <v>13</v>
      </c>
      <c r="M9">
        <v>14</v>
      </c>
      <c r="N9">
        <v>15</v>
      </c>
      <c r="O9">
        <v>16</v>
      </c>
      <c r="P9">
        <v>17</v>
      </c>
      <c r="Q9">
        <v>18</v>
      </c>
      <c r="R9">
        <v>19</v>
      </c>
    </row>
    <row r="10" spans="1:18" x14ac:dyDescent="0.25">
      <c r="B10" s="13" t="s">
        <v>37</v>
      </c>
      <c r="C10" t="s">
        <v>171</v>
      </c>
      <c r="D10">
        <f>Import!E2</f>
        <v>2010</v>
      </c>
      <c r="E10">
        <f>Import!F2</f>
        <v>2011</v>
      </c>
      <c r="F10">
        <f>Import!G2</f>
        <v>2012</v>
      </c>
      <c r="G10">
        <f>Import!H2</f>
        <v>2013</v>
      </c>
      <c r="H10">
        <f>Import!I2</f>
        <v>2014</v>
      </c>
      <c r="I10">
        <f>Import!J2</f>
        <v>2015</v>
      </c>
      <c r="J10">
        <f>Import!K2</f>
        <v>2016</v>
      </c>
      <c r="K10">
        <f>Import!L2</f>
        <v>2017</v>
      </c>
      <c r="L10">
        <f>Import!M2</f>
        <v>2018</v>
      </c>
      <c r="M10">
        <f>Import!N2</f>
        <v>2019</v>
      </c>
      <c r="N10">
        <f>Import!O2</f>
        <v>2020</v>
      </c>
      <c r="O10">
        <f>Import!P2</f>
        <v>2021</v>
      </c>
      <c r="P10">
        <f>Import!Q2</f>
        <v>2022</v>
      </c>
      <c r="Q10">
        <f>Import!R2</f>
        <v>2023</v>
      </c>
      <c r="R10">
        <f>Import!S2</f>
        <v>2024</v>
      </c>
    </row>
    <row r="11" spans="1:18" x14ac:dyDescent="0.25">
      <c r="A11">
        <f>VLOOKUP(Auswahl_Bundesland&amp;HS_Auswahl,Import_Matrix,2,FALSE)</f>
        <v>825</v>
      </c>
      <c r="B11" s="9" t="str">
        <f>Auswahl_Bundesland</f>
        <v>Burgenland</v>
      </c>
      <c r="C11" s="9" t="str">
        <f>HS_Auswahl</f>
        <v>84</v>
      </c>
      <c r="D11" s="9">
        <f t="shared" ref="D11:R12" si="5">IF(ISERROR($A11),0,INDEX(Import_Matrix,$A11,D$9))/Einheit_Wert</f>
        <v>105674.342</v>
      </c>
      <c r="E11" s="9">
        <f t="shared" si="5"/>
        <v>134652.87700000001</v>
      </c>
      <c r="F11" s="9">
        <f t="shared" si="5"/>
        <v>130583.01700000001</v>
      </c>
      <c r="G11" s="9">
        <f t="shared" si="5"/>
        <v>186111.31299999999</v>
      </c>
      <c r="H11" s="9">
        <f t="shared" si="5"/>
        <v>228830.07800000001</v>
      </c>
      <c r="I11" s="9">
        <f t="shared" si="5"/>
        <v>183431.891</v>
      </c>
      <c r="J11" s="9">
        <f t="shared" si="5"/>
        <v>162783.717</v>
      </c>
      <c r="K11" s="9">
        <f t="shared" si="5"/>
        <v>154958.37899999999</v>
      </c>
      <c r="L11" s="9">
        <f t="shared" si="5"/>
        <v>161510.54</v>
      </c>
      <c r="M11" s="9">
        <f t="shared" si="5"/>
        <v>181223.53899999999</v>
      </c>
      <c r="N11" s="9">
        <f t="shared" si="5"/>
        <v>159502.37599999999</v>
      </c>
      <c r="O11" s="9">
        <f t="shared" si="5"/>
        <v>202526.601</v>
      </c>
      <c r="P11" s="9">
        <f t="shared" si="5"/>
        <v>216700.06899999999</v>
      </c>
      <c r="Q11" s="9">
        <f t="shared" si="5"/>
        <v>198924.04199999999</v>
      </c>
      <c r="R11" s="9">
        <f t="shared" si="5"/>
        <v>203244.16500000001</v>
      </c>
    </row>
    <row r="12" spans="1:18" x14ac:dyDescent="0.25">
      <c r="A12">
        <f>VLOOKUP(Auswahl_Bundesland&amp;$C$12,Import_Matrix,2,FALSE)</f>
        <v>988</v>
      </c>
      <c r="B12" t="str">
        <f>Auswahl_Bundesland</f>
        <v>Burgenland</v>
      </c>
      <c r="C12" t="str">
        <f>"zz"</f>
        <v>zz</v>
      </c>
      <c r="D12">
        <f t="shared" si="5"/>
        <v>1666119.777</v>
      </c>
      <c r="E12">
        <f t="shared" si="5"/>
        <v>1998402.3419999999</v>
      </c>
      <c r="F12">
        <f t="shared" si="5"/>
        <v>2300381.2549999999</v>
      </c>
      <c r="G12">
        <f t="shared" si="5"/>
        <v>2618658.2119999998</v>
      </c>
      <c r="H12">
        <f t="shared" si="5"/>
        <v>2740920.048</v>
      </c>
      <c r="I12">
        <f t="shared" si="5"/>
        <v>2615012.3650000002</v>
      </c>
      <c r="J12">
        <f t="shared" si="5"/>
        <v>2473280.3119999999</v>
      </c>
      <c r="K12">
        <f t="shared" si="5"/>
        <v>2524580.7050000001</v>
      </c>
      <c r="L12">
        <f t="shared" si="5"/>
        <v>2605557.048</v>
      </c>
      <c r="M12">
        <f t="shared" si="5"/>
        <v>2770467.821</v>
      </c>
      <c r="N12">
        <f t="shared" si="5"/>
        <v>2428372.37</v>
      </c>
      <c r="O12">
        <f t="shared" si="5"/>
        <v>3061667.9169999999</v>
      </c>
      <c r="P12">
        <f t="shared" si="5"/>
        <v>3601781.82</v>
      </c>
      <c r="Q12">
        <f t="shared" si="5"/>
        <v>3178918.0389999999</v>
      </c>
      <c r="R12">
        <f t="shared" si="5"/>
        <v>3345373.3119999999</v>
      </c>
    </row>
    <row r="14" spans="1:18" x14ac:dyDescent="0.25">
      <c r="B14" t="str">
        <f>Auswahl_Bundesland</f>
        <v>Burgenland</v>
      </c>
      <c r="C14" s="9" t="str">
        <f>HS_Auswahl</f>
        <v>84</v>
      </c>
      <c r="D14" s="13">
        <f>D11</f>
        <v>105674.342</v>
      </c>
      <c r="E14" s="13">
        <f t="shared" ref="E14:G14" si="6">E11</f>
        <v>134652.87700000001</v>
      </c>
      <c r="F14" s="13">
        <f t="shared" si="6"/>
        <v>130583.01700000001</v>
      </c>
      <c r="G14" s="13">
        <f t="shared" si="6"/>
        <v>186111.31299999999</v>
      </c>
      <c r="H14" s="13">
        <f t="shared" ref="H14:I14" si="7">H11</f>
        <v>228830.07800000001</v>
      </c>
      <c r="I14" s="13">
        <f t="shared" si="7"/>
        <v>183431.891</v>
      </c>
      <c r="J14" s="13">
        <f t="shared" ref="J14:R14" si="8">J11</f>
        <v>162783.717</v>
      </c>
      <c r="K14" s="13">
        <f t="shared" si="8"/>
        <v>154958.37899999999</v>
      </c>
      <c r="L14" s="13">
        <f t="shared" si="8"/>
        <v>161510.54</v>
      </c>
      <c r="M14" s="13">
        <f t="shared" si="8"/>
        <v>181223.53899999999</v>
      </c>
      <c r="N14" s="13">
        <f t="shared" si="8"/>
        <v>159502.37599999999</v>
      </c>
      <c r="O14" s="13">
        <f t="shared" si="8"/>
        <v>202526.601</v>
      </c>
      <c r="P14" s="13">
        <f t="shared" si="8"/>
        <v>216700.06899999999</v>
      </c>
      <c r="Q14" s="13">
        <f t="shared" si="8"/>
        <v>198924.04199999999</v>
      </c>
      <c r="R14" s="13">
        <f t="shared" si="8"/>
        <v>203244.16500000001</v>
      </c>
    </row>
    <row r="15" spans="1:18" x14ac:dyDescent="0.25">
      <c r="A15" t="s">
        <v>11</v>
      </c>
      <c r="B15" t="str">
        <f>Auswahl_Bundesland</f>
        <v>Burgenland</v>
      </c>
      <c r="C15" s="9" t="str">
        <f>HS_Auswahl</f>
        <v>84</v>
      </c>
      <c r="E15" s="1">
        <f t="shared" ref="E15:R15" si="9">(E14*100/D14)-100</f>
        <v>27.422489179066758</v>
      </c>
      <c r="F15" s="1">
        <f t="shared" si="9"/>
        <v>-3.0224827650730361</v>
      </c>
      <c r="G15" s="1">
        <f t="shared" si="9"/>
        <v>42.523367338035996</v>
      </c>
      <c r="H15" s="1">
        <f t="shared" si="9"/>
        <v>22.953341369420144</v>
      </c>
      <c r="I15" s="1">
        <f t="shared" si="9"/>
        <v>-19.83925688300468</v>
      </c>
      <c r="J15" s="1">
        <f t="shared" si="9"/>
        <v>-11.256588964674634</v>
      </c>
      <c r="K15" s="1">
        <f t="shared" si="9"/>
        <v>-4.8071994817516099</v>
      </c>
      <c r="L15" s="1">
        <f t="shared" si="9"/>
        <v>4.2283360488689823</v>
      </c>
      <c r="M15" s="1">
        <f t="shared" si="9"/>
        <v>12.205394768663382</v>
      </c>
      <c r="N15" s="1">
        <f t="shared" si="9"/>
        <v>-11.985839764446936</v>
      </c>
      <c r="O15" s="1">
        <f t="shared" si="9"/>
        <v>26.974033916585668</v>
      </c>
      <c r="P15" s="1">
        <f t="shared" si="9"/>
        <v>6.9983241361958193</v>
      </c>
      <c r="Q15" s="1">
        <f t="shared" si="9"/>
        <v>-8.2030555329449442</v>
      </c>
      <c r="R15" s="1">
        <f t="shared" si="9"/>
        <v>2.1717450322068288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C100"/>
  <sheetViews>
    <sheetView topLeftCell="O1" workbookViewId="0">
      <selection activeCell="AA1" sqref="AA1:AC29"/>
    </sheetView>
  </sheetViews>
  <sheetFormatPr baseColWidth="10" defaultRowHeight="12.5" x14ac:dyDescent="0.25"/>
  <cols>
    <col min="1" max="1" width="12.453125" bestFit="1" customWidth="1"/>
    <col min="6" max="6" width="12.453125" bestFit="1" customWidth="1"/>
    <col min="13" max="13" width="12" bestFit="1" customWidth="1"/>
    <col min="14" max="14" width="12.453125" bestFit="1" customWidth="1"/>
    <col min="18" max="18" width="12" bestFit="1" customWidth="1"/>
  </cols>
  <sheetData>
    <row r="1" spans="1:29" x14ac:dyDescent="0.25">
      <c r="A1">
        <f>LOOKUP(Auswahl_Jahr,Export_Jahreszahlen,Export_Spaltenindex)</f>
        <v>19</v>
      </c>
      <c r="B1" t="s">
        <v>6</v>
      </c>
      <c r="F1">
        <f>LOOKUP(Auswahl_Jahr,Export_Jahreszahlen,Export_Spaltenindex)</f>
        <v>19</v>
      </c>
      <c r="G1" t="s">
        <v>5</v>
      </c>
      <c r="O1">
        <v>5</v>
      </c>
      <c r="P1">
        <v>6</v>
      </c>
      <c r="Q1">
        <v>7</v>
      </c>
      <c r="R1">
        <v>8</v>
      </c>
      <c r="S1">
        <v>9</v>
      </c>
      <c r="T1">
        <v>10</v>
      </c>
      <c r="U1">
        <v>11</v>
      </c>
      <c r="V1">
        <v>12</v>
      </c>
      <c r="W1">
        <v>13</v>
      </c>
      <c r="X1">
        <v>14</v>
      </c>
      <c r="Y1">
        <v>15</v>
      </c>
      <c r="Z1">
        <v>16</v>
      </c>
      <c r="AA1">
        <v>17</v>
      </c>
      <c r="AB1">
        <v>18</v>
      </c>
      <c r="AC1">
        <v>19</v>
      </c>
    </row>
    <row r="2" spans="1:29" x14ac:dyDescent="0.25">
      <c r="A2">
        <f>Auswahl_Jahr</f>
        <v>2024</v>
      </c>
      <c r="B2" t="s">
        <v>2</v>
      </c>
      <c r="D2" t="str">
        <f>Auswahl_Bundesland</f>
        <v>Burgenland</v>
      </c>
      <c r="F2">
        <f>Auswahl_Jahr</f>
        <v>2024</v>
      </c>
      <c r="G2" t="s">
        <v>2</v>
      </c>
      <c r="I2" t="str">
        <f>Auswahl_Bundesland</f>
        <v>Burgenland</v>
      </c>
      <c r="K2" t="s">
        <v>39</v>
      </c>
      <c r="L2">
        <f>COUNT(O2:XFD2)</f>
        <v>15</v>
      </c>
      <c r="M2" t="s">
        <v>8</v>
      </c>
      <c r="N2">
        <f>Auswahl_Jahr</f>
        <v>2024</v>
      </c>
      <c r="O2">
        <f>Export!E2</f>
        <v>2010</v>
      </c>
      <c r="P2">
        <f>Export!F2</f>
        <v>2011</v>
      </c>
      <c r="Q2">
        <f>Export!G2</f>
        <v>2012</v>
      </c>
      <c r="R2">
        <f>Export!H2</f>
        <v>2013</v>
      </c>
      <c r="S2">
        <f>Export!I2</f>
        <v>2014</v>
      </c>
      <c r="T2">
        <f>Export!J2</f>
        <v>2015</v>
      </c>
      <c r="U2">
        <f>Export!K2</f>
        <v>2016</v>
      </c>
      <c r="V2">
        <f>Export!L2</f>
        <v>2017</v>
      </c>
      <c r="W2">
        <f>Export!M2</f>
        <v>2018</v>
      </c>
      <c r="X2">
        <f>Export!N2</f>
        <v>2019</v>
      </c>
      <c r="Y2">
        <f>Export!O2</f>
        <v>2020</v>
      </c>
      <c r="Z2">
        <f>Export!P2</f>
        <v>2021</v>
      </c>
      <c r="AA2">
        <f>Export!Q2</f>
        <v>2022</v>
      </c>
      <c r="AB2">
        <f>Export!R2</f>
        <v>2023</v>
      </c>
      <c r="AC2">
        <f>Export!S2</f>
        <v>2024</v>
      </c>
    </row>
    <row r="3" spans="1:29" x14ac:dyDescent="0.25">
      <c r="A3">
        <f t="shared" ref="A3:A66" si="0">IF(ISERROR($D3),0,INDEX(Export_Matrix,$D3,A$1))/Einheit_Wert</f>
        <v>1415.855</v>
      </c>
      <c r="B3" t="str">
        <f>Dropdown!A3</f>
        <v>01</v>
      </c>
      <c r="C3" t="str">
        <f>Dropdown!B3</f>
        <v>Lebende Tiere</v>
      </c>
      <c r="D3">
        <f t="shared" ref="D3:D66" si="1">VLOOKUP(Auswahl_Bundesland&amp;B3,Export_Matrix,2,FALSE)</f>
        <v>5</v>
      </c>
      <c r="F3">
        <f t="shared" ref="F3:F66" si="2">IF(ISERROR($I3),0,INDEX(Import_Matrix,$I3,F$1))/Einheit_Wert</f>
        <v>1301.952</v>
      </c>
      <c r="G3" t="str">
        <f>Dropdown!A3</f>
        <v>01</v>
      </c>
      <c r="H3" t="str">
        <f>Dropdown!B3</f>
        <v>Lebende Tiere</v>
      </c>
      <c r="I3">
        <f t="shared" ref="I3:I66" si="3">VLOOKUP(Auswahl_Bundesland&amp;B3,Import_Matrix,2,FALSE)</f>
        <v>5</v>
      </c>
      <c r="K3">
        <f>VLOOKUP(N3,$A$3:$D$100,4,FALSE)</f>
        <v>835</v>
      </c>
      <c r="L3">
        <v>1</v>
      </c>
      <c r="M3" t="str">
        <f>VLOOKUP(N3,$A$3:$D$100,2,FALSE) &amp; " " &amp; VLOOKUP(N3,$A$3:$D$100,3,FALSE)</f>
        <v>85 Elektrische Maschinen, Apparate und elektrotechnische Waren</v>
      </c>
      <c r="N3">
        <f t="shared" ref="N3:N12" si="4">LARGE(Export_Ranking,L3)</f>
        <v>606510.1</v>
      </c>
      <c r="O3">
        <f t="shared" ref="O3:AC12" si="5">IF(ISERROR($K3),0,INDEX(Export_Matrix,$K3,O$1))/Einheit_Wert</f>
        <v>508068.516</v>
      </c>
      <c r="P3">
        <f t="shared" si="5"/>
        <v>463452.02600000001</v>
      </c>
      <c r="Q3">
        <f t="shared" si="5"/>
        <v>440278.53600000002</v>
      </c>
      <c r="R3">
        <f t="shared" si="5"/>
        <v>516043.34700000001</v>
      </c>
      <c r="S3">
        <f t="shared" si="5"/>
        <v>573311.38899999997</v>
      </c>
      <c r="T3">
        <f t="shared" si="5"/>
        <v>589790.03899999999</v>
      </c>
      <c r="U3">
        <f t="shared" si="5"/>
        <v>533341.17099999997</v>
      </c>
      <c r="V3">
        <f t="shared" si="5"/>
        <v>505368.58899999998</v>
      </c>
      <c r="W3">
        <f t="shared" si="5"/>
        <v>523873.24400000001</v>
      </c>
      <c r="X3">
        <f t="shared" si="5"/>
        <v>491331.91100000002</v>
      </c>
      <c r="Y3">
        <f t="shared" si="5"/>
        <v>415017.266</v>
      </c>
      <c r="Z3">
        <f t="shared" si="5"/>
        <v>480597.64799999999</v>
      </c>
      <c r="AA3">
        <f t="shared" si="5"/>
        <v>581157.36399999994</v>
      </c>
      <c r="AB3">
        <f t="shared" si="5"/>
        <v>652603.51399999997</v>
      </c>
      <c r="AC3">
        <f t="shared" si="5"/>
        <v>606510.1</v>
      </c>
    </row>
    <row r="4" spans="1:29" x14ac:dyDescent="0.25">
      <c r="A4">
        <f t="shared" si="0"/>
        <v>2437.6779999999999</v>
      </c>
      <c r="B4" t="str">
        <f>Dropdown!A4</f>
        <v>02</v>
      </c>
      <c r="C4" t="str">
        <f>Dropdown!B4</f>
        <v>Fleisch, Innereien, Schlachtanfall</v>
      </c>
      <c r="D4">
        <f t="shared" si="1"/>
        <v>15</v>
      </c>
      <c r="F4">
        <f t="shared" si="2"/>
        <v>9989.0949999999993</v>
      </c>
      <c r="G4" t="str">
        <f>Dropdown!A4</f>
        <v>02</v>
      </c>
      <c r="H4" t="str">
        <f>Dropdown!B4</f>
        <v>Fleisch, Innereien, Schlachtanfall</v>
      </c>
      <c r="I4">
        <f t="shared" si="3"/>
        <v>15</v>
      </c>
      <c r="K4">
        <f t="shared" ref="K4:K14" si="6">VLOOKUP(N4,$A$3:$D$100,4,FALSE)</f>
        <v>265</v>
      </c>
      <c r="L4">
        <v>2</v>
      </c>
      <c r="M4" t="str">
        <f t="shared" ref="M4:M12" si="7">VLOOKUP(N4,$A$3:$D$100,2,FALSE) &amp; " " &amp; VLOOKUP(N4,$A$3:$D$100,3,FALSE)</f>
        <v>27 Mineralische Brennstoffe; Mineralöle, Destillationserzeugnisse</v>
      </c>
      <c r="N4">
        <f t="shared" si="4"/>
        <v>459839.6</v>
      </c>
      <c r="O4">
        <f t="shared" si="5"/>
        <v>3438.6709999999998</v>
      </c>
      <c r="P4">
        <f t="shared" si="5"/>
        <v>5634.5519999999997</v>
      </c>
      <c r="Q4">
        <f t="shared" si="5"/>
        <v>5155.6409999999996</v>
      </c>
      <c r="R4">
        <f t="shared" si="5"/>
        <v>68713.775999999998</v>
      </c>
      <c r="S4">
        <f t="shared" si="5"/>
        <v>43683.082000000002</v>
      </c>
      <c r="T4">
        <f t="shared" si="5"/>
        <v>74577.303</v>
      </c>
      <c r="U4">
        <f t="shared" si="5"/>
        <v>64374.042999999998</v>
      </c>
      <c r="V4">
        <f t="shared" si="5"/>
        <v>97654.187000000005</v>
      </c>
      <c r="W4">
        <f t="shared" si="5"/>
        <v>133403.13099999999</v>
      </c>
      <c r="X4">
        <f t="shared" si="5"/>
        <v>206553.508</v>
      </c>
      <c r="Y4">
        <f t="shared" si="5"/>
        <v>227203.758</v>
      </c>
      <c r="Z4">
        <f t="shared" si="5"/>
        <v>294652.80099999998</v>
      </c>
      <c r="AA4">
        <f t="shared" si="5"/>
        <v>453781.94400000002</v>
      </c>
      <c r="AB4">
        <f t="shared" si="5"/>
        <v>420094.94500000001</v>
      </c>
      <c r="AC4">
        <f t="shared" si="5"/>
        <v>459839.6</v>
      </c>
    </row>
    <row r="5" spans="1:29" x14ac:dyDescent="0.25">
      <c r="A5">
        <f t="shared" si="0"/>
        <v>300.76</v>
      </c>
      <c r="B5" t="str">
        <f>Dropdown!A5</f>
        <v>03</v>
      </c>
      <c r="C5" t="str">
        <f>Dropdown!B5</f>
        <v>Fische, Krebs- und Weichtiere</v>
      </c>
      <c r="D5">
        <f t="shared" si="1"/>
        <v>25</v>
      </c>
      <c r="F5">
        <f t="shared" si="2"/>
        <v>4676.41</v>
      </c>
      <c r="G5" t="str">
        <f>Dropdown!A5</f>
        <v>03</v>
      </c>
      <c r="H5" t="str">
        <f>Dropdown!B5</f>
        <v>Fische, Krebs- und Weichtiere</v>
      </c>
      <c r="I5">
        <f t="shared" si="3"/>
        <v>25</v>
      </c>
      <c r="K5">
        <f t="shared" si="6"/>
        <v>385</v>
      </c>
      <c r="L5">
        <v>3</v>
      </c>
      <c r="M5" t="str">
        <f t="shared" si="7"/>
        <v>39 Kunststoffe und Waren daraus</v>
      </c>
      <c r="N5">
        <f t="shared" si="4"/>
        <v>269484.23</v>
      </c>
      <c r="O5">
        <f t="shared" si="5"/>
        <v>126538.26300000001</v>
      </c>
      <c r="P5">
        <f t="shared" si="5"/>
        <v>152743.611</v>
      </c>
      <c r="Q5">
        <f t="shared" si="5"/>
        <v>171935.679</v>
      </c>
      <c r="R5">
        <f t="shared" si="5"/>
        <v>183097.56899999999</v>
      </c>
      <c r="S5">
        <f t="shared" si="5"/>
        <v>154133.22</v>
      </c>
      <c r="T5">
        <f t="shared" si="5"/>
        <v>180994.34400000001</v>
      </c>
      <c r="U5">
        <f t="shared" si="5"/>
        <v>187775.55300000001</v>
      </c>
      <c r="V5">
        <f t="shared" si="5"/>
        <v>214093.44899999999</v>
      </c>
      <c r="W5">
        <f t="shared" si="5"/>
        <v>239798.217</v>
      </c>
      <c r="X5">
        <f t="shared" si="5"/>
        <v>224424.67800000001</v>
      </c>
      <c r="Y5">
        <f t="shared" si="5"/>
        <v>208147.20499999999</v>
      </c>
      <c r="Z5">
        <f t="shared" si="5"/>
        <v>262971.10600000003</v>
      </c>
      <c r="AA5">
        <f t="shared" si="5"/>
        <v>308962.52799999999</v>
      </c>
      <c r="AB5">
        <f t="shared" si="5"/>
        <v>268889.86599999998</v>
      </c>
      <c r="AC5">
        <f t="shared" si="5"/>
        <v>269484.23</v>
      </c>
    </row>
    <row r="6" spans="1:29" x14ac:dyDescent="0.25">
      <c r="A6">
        <f t="shared" si="0"/>
        <v>1815.809</v>
      </c>
      <c r="B6" t="str">
        <f>Dropdown!A6</f>
        <v>04</v>
      </c>
      <c r="C6" t="str">
        <f>Dropdown!B6</f>
        <v>Milch, Molkereierzeugnisse, Vogeleier, Honig</v>
      </c>
      <c r="D6">
        <f t="shared" si="1"/>
        <v>35</v>
      </c>
      <c r="F6">
        <f t="shared" si="2"/>
        <v>11498.439</v>
      </c>
      <c r="G6" t="str">
        <f>Dropdown!A6</f>
        <v>04</v>
      </c>
      <c r="H6" t="str">
        <f>Dropdown!B6</f>
        <v>Milch, Molkereierzeugnisse, Vogeleier, Honig</v>
      </c>
      <c r="I6">
        <f t="shared" si="3"/>
        <v>35</v>
      </c>
      <c r="K6">
        <f t="shared" si="6"/>
        <v>545</v>
      </c>
      <c r="L6">
        <v>4</v>
      </c>
      <c r="M6" t="str">
        <f t="shared" si="7"/>
        <v>55 Synthetische oder künstliche Stapelfasern</v>
      </c>
      <c r="N6">
        <f t="shared" si="4"/>
        <v>164709.766</v>
      </c>
      <c r="O6">
        <f t="shared" si="5"/>
        <v>76633.214999999997</v>
      </c>
      <c r="P6">
        <f t="shared" si="5"/>
        <v>127768.416</v>
      </c>
      <c r="Q6">
        <f t="shared" si="5"/>
        <v>124386.761</v>
      </c>
      <c r="R6">
        <f t="shared" si="5"/>
        <v>106737.63</v>
      </c>
      <c r="S6">
        <f t="shared" si="5"/>
        <v>106267.245</v>
      </c>
      <c r="T6">
        <f t="shared" si="5"/>
        <v>117778.12699999999</v>
      </c>
      <c r="U6">
        <f t="shared" si="5"/>
        <v>127315.929</v>
      </c>
      <c r="V6">
        <f t="shared" si="5"/>
        <v>128038.435</v>
      </c>
      <c r="W6">
        <f t="shared" si="5"/>
        <v>147319.50599999999</v>
      </c>
      <c r="X6">
        <f t="shared" si="5"/>
        <v>163770.223</v>
      </c>
      <c r="Y6">
        <f t="shared" si="5"/>
        <v>105524.416</v>
      </c>
      <c r="Z6">
        <f t="shared" si="5"/>
        <v>141555.60999999999</v>
      </c>
      <c r="AA6">
        <f t="shared" si="5"/>
        <v>162046.43</v>
      </c>
      <c r="AB6">
        <f t="shared" si="5"/>
        <v>108601.442</v>
      </c>
      <c r="AC6">
        <f t="shared" si="5"/>
        <v>164709.766</v>
      </c>
    </row>
    <row r="7" spans="1:29" x14ac:dyDescent="0.25">
      <c r="A7">
        <f t="shared" si="0"/>
        <v>76.691000000000003</v>
      </c>
      <c r="B7" t="str">
        <f>Dropdown!A7</f>
        <v>05</v>
      </c>
      <c r="C7" t="str">
        <f>Dropdown!B7</f>
        <v>Andere Waren tierischen  Ursprungs</v>
      </c>
      <c r="D7">
        <f t="shared" si="1"/>
        <v>45</v>
      </c>
      <c r="F7">
        <f t="shared" si="2"/>
        <v>9571.232</v>
      </c>
      <c r="G7" t="str">
        <f>Dropdown!A7</f>
        <v>05</v>
      </c>
      <c r="H7" t="str">
        <f>Dropdown!B7</f>
        <v>Andere Waren tierischen  Ursprungs</v>
      </c>
      <c r="I7">
        <f t="shared" si="3"/>
        <v>45</v>
      </c>
      <c r="K7">
        <f t="shared" si="6"/>
        <v>95</v>
      </c>
      <c r="L7">
        <v>5</v>
      </c>
      <c r="M7" t="str">
        <f t="shared" si="7"/>
        <v>10 Getreide</v>
      </c>
      <c r="N7">
        <f t="shared" si="4"/>
        <v>157895.95800000001</v>
      </c>
      <c r="O7">
        <f t="shared" si="5"/>
        <v>30256.13</v>
      </c>
      <c r="P7">
        <f t="shared" si="5"/>
        <v>47751.612999999998</v>
      </c>
      <c r="Q7">
        <f t="shared" si="5"/>
        <v>61048.792999999998</v>
      </c>
      <c r="R7">
        <f t="shared" si="5"/>
        <v>83032.095000000001</v>
      </c>
      <c r="S7">
        <f t="shared" si="5"/>
        <v>82509.755999999994</v>
      </c>
      <c r="T7">
        <f t="shared" si="5"/>
        <v>63512.981</v>
      </c>
      <c r="U7">
        <f t="shared" si="5"/>
        <v>76443.115999999995</v>
      </c>
      <c r="V7">
        <f t="shared" si="5"/>
        <v>90440.888999999996</v>
      </c>
      <c r="W7">
        <f t="shared" si="5"/>
        <v>75073.206999999995</v>
      </c>
      <c r="X7">
        <f t="shared" si="5"/>
        <v>102982.018</v>
      </c>
      <c r="Y7">
        <f t="shared" si="5"/>
        <v>123137.86599999999</v>
      </c>
      <c r="Z7">
        <f t="shared" si="5"/>
        <v>91359.895999999993</v>
      </c>
      <c r="AA7">
        <f t="shared" si="5"/>
        <v>156150.351</v>
      </c>
      <c r="AB7">
        <f t="shared" si="5"/>
        <v>146641.361</v>
      </c>
      <c r="AC7">
        <f t="shared" si="5"/>
        <v>157895.95800000001</v>
      </c>
    </row>
    <row r="8" spans="1:29" x14ac:dyDescent="0.25">
      <c r="A8">
        <f t="shared" si="0"/>
        <v>7278.1109999999999</v>
      </c>
      <c r="B8" t="str">
        <f>Dropdown!A8</f>
        <v>06</v>
      </c>
      <c r="C8" t="str">
        <f>Dropdown!B8</f>
        <v>Lebende Bäume, Pflanzen, Schnittblumen</v>
      </c>
      <c r="D8">
        <f t="shared" si="1"/>
        <v>55</v>
      </c>
      <c r="F8">
        <f t="shared" si="2"/>
        <v>12770.715</v>
      </c>
      <c r="G8" t="str">
        <f>Dropdown!A8</f>
        <v>06</v>
      </c>
      <c r="H8" t="str">
        <f>Dropdown!B8</f>
        <v>Lebende Bäume, Pflanzen, Schnittblumen</v>
      </c>
      <c r="I8">
        <f t="shared" si="3"/>
        <v>55</v>
      </c>
      <c r="K8">
        <f t="shared" si="6"/>
        <v>825</v>
      </c>
      <c r="L8">
        <v>6</v>
      </c>
      <c r="M8" t="str">
        <f t="shared" si="7"/>
        <v>84 Kernreaktoren, Kessel, Maschinen, Apparate und mechan. Geräte</v>
      </c>
      <c r="N8">
        <f t="shared" si="4"/>
        <v>108965.19899999999</v>
      </c>
      <c r="O8">
        <f t="shared" si="5"/>
        <v>78579.388000000006</v>
      </c>
      <c r="P8">
        <f t="shared" si="5"/>
        <v>96525.832999999999</v>
      </c>
      <c r="Q8">
        <f t="shared" si="5"/>
        <v>119058.939</v>
      </c>
      <c r="R8">
        <f t="shared" si="5"/>
        <v>130671.283</v>
      </c>
      <c r="S8">
        <f t="shared" si="5"/>
        <v>128505.143</v>
      </c>
      <c r="T8">
        <f t="shared" si="5"/>
        <v>109737.041</v>
      </c>
      <c r="U8">
        <f t="shared" si="5"/>
        <v>115157.36</v>
      </c>
      <c r="V8">
        <f t="shared" si="5"/>
        <v>123284.861</v>
      </c>
      <c r="W8">
        <f t="shared" si="5"/>
        <v>139472.894</v>
      </c>
      <c r="X8">
        <f t="shared" si="5"/>
        <v>127810.927</v>
      </c>
      <c r="Y8">
        <f t="shared" si="5"/>
        <v>127833.761</v>
      </c>
      <c r="Z8">
        <f t="shared" si="5"/>
        <v>131601.65900000001</v>
      </c>
      <c r="AA8">
        <f t="shared" si="5"/>
        <v>133524.321</v>
      </c>
      <c r="AB8">
        <f t="shared" si="5"/>
        <v>133992.114</v>
      </c>
      <c r="AC8">
        <f t="shared" si="5"/>
        <v>108965.19899999999</v>
      </c>
    </row>
    <row r="9" spans="1:29" x14ac:dyDescent="0.25">
      <c r="A9">
        <f t="shared" si="0"/>
        <v>5053.0320000000002</v>
      </c>
      <c r="B9" t="str">
        <f>Dropdown!A9</f>
        <v>07</v>
      </c>
      <c r="C9" t="str">
        <f>Dropdown!B9</f>
        <v>Gemüse, genießbare Pflanzen, Wurzeln, Knollen</v>
      </c>
      <c r="D9">
        <f t="shared" si="1"/>
        <v>65</v>
      </c>
      <c r="F9">
        <f t="shared" si="2"/>
        <v>25115.038</v>
      </c>
      <c r="G9" t="str">
        <f>Dropdown!A9</f>
        <v>07</v>
      </c>
      <c r="H9" t="str">
        <f>Dropdown!B9</f>
        <v>Gemüse, genießbare Pflanzen, Wurzeln, Knollen</v>
      </c>
      <c r="I9">
        <f t="shared" si="3"/>
        <v>65</v>
      </c>
      <c r="K9">
        <f t="shared" si="6"/>
        <v>855</v>
      </c>
      <c r="L9">
        <v>7</v>
      </c>
      <c r="M9" t="str">
        <f t="shared" si="7"/>
        <v>87 Zugmaschinen , Kraftfahrzeuge, Traktoren, Motorräder, Fahrräder</v>
      </c>
      <c r="N9">
        <f t="shared" si="4"/>
        <v>105345.02</v>
      </c>
      <c r="O9">
        <f t="shared" si="5"/>
        <v>64790.430999999997</v>
      </c>
      <c r="P9">
        <f t="shared" si="5"/>
        <v>86832.827000000005</v>
      </c>
      <c r="Q9">
        <f t="shared" si="5"/>
        <v>70760.745999999999</v>
      </c>
      <c r="R9">
        <f t="shared" si="5"/>
        <v>70584.383000000002</v>
      </c>
      <c r="S9">
        <f t="shared" si="5"/>
        <v>74859.305999999997</v>
      </c>
      <c r="T9">
        <f t="shared" si="5"/>
        <v>90926.581999999995</v>
      </c>
      <c r="U9">
        <f t="shared" si="5"/>
        <v>99145.095000000001</v>
      </c>
      <c r="V9">
        <f t="shared" si="5"/>
        <v>84059.358999999997</v>
      </c>
      <c r="W9">
        <f t="shared" si="5"/>
        <v>94968.948000000004</v>
      </c>
      <c r="X9">
        <f t="shared" si="5"/>
        <v>85734.587</v>
      </c>
      <c r="Y9">
        <f t="shared" si="5"/>
        <v>82799.013999999996</v>
      </c>
      <c r="Z9">
        <f t="shared" si="5"/>
        <v>129122.13499999999</v>
      </c>
      <c r="AA9">
        <f t="shared" si="5"/>
        <v>91172.676000000007</v>
      </c>
      <c r="AB9">
        <f t="shared" si="5"/>
        <v>112870.363</v>
      </c>
      <c r="AC9">
        <f t="shared" si="5"/>
        <v>105345.02</v>
      </c>
    </row>
    <row r="10" spans="1:29" x14ac:dyDescent="0.25">
      <c r="A10">
        <f t="shared" si="0"/>
        <v>3246.643</v>
      </c>
      <c r="B10" t="str">
        <f>Dropdown!A10</f>
        <v>08</v>
      </c>
      <c r="C10" t="str">
        <f>Dropdown!B10</f>
        <v>Genießbare Früchte, Schalen von Zitrusfrüchten, Melonen</v>
      </c>
      <c r="D10">
        <f t="shared" si="1"/>
        <v>75</v>
      </c>
      <c r="F10">
        <f t="shared" si="2"/>
        <v>36114.188000000002</v>
      </c>
      <c r="G10" t="str">
        <f>Dropdown!A10</f>
        <v>08</v>
      </c>
      <c r="H10" t="str">
        <f>Dropdown!B10</f>
        <v>Genießbare Früchte, Schalen von Zitrusfrüchten, Melonen</v>
      </c>
      <c r="I10">
        <f t="shared" si="3"/>
        <v>75</v>
      </c>
      <c r="K10">
        <f t="shared" si="6"/>
        <v>215</v>
      </c>
      <c r="L10">
        <v>8</v>
      </c>
      <c r="M10" t="str">
        <f t="shared" si="7"/>
        <v>22 Getränke, alkoholische Flüssigkeiten, Essig</v>
      </c>
      <c r="N10">
        <f t="shared" si="4"/>
        <v>98849.615999999995</v>
      </c>
      <c r="O10">
        <f t="shared" si="5"/>
        <v>29350.447</v>
      </c>
      <c r="P10">
        <f t="shared" si="5"/>
        <v>34182.572999999997</v>
      </c>
      <c r="Q10">
        <f t="shared" si="5"/>
        <v>33165.993999999999</v>
      </c>
      <c r="R10">
        <f t="shared" si="5"/>
        <v>41536.167999999998</v>
      </c>
      <c r="S10">
        <f t="shared" si="5"/>
        <v>42231.538</v>
      </c>
      <c r="T10">
        <f t="shared" si="5"/>
        <v>55819.576000000001</v>
      </c>
      <c r="U10">
        <f t="shared" si="5"/>
        <v>68498.566000000006</v>
      </c>
      <c r="V10">
        <f t="shared" si="5"/>
        <v>80455.982000000004</v>
      </c>
      <c r="W10">
        <f t="shared" si="5"/>
        <v>87429.444000000003</v>
      </c>
      <c r="X10">
        <f t="shared" si="5"/>
        <v>84812.892000000007</v>
      </c>
      <c r="Y10">
        <f t="shared" si="5"/>
        <v>79658.082999999999</v>
      </c>
      <c r="Z10">
        <f t="shared" si="5"/>
        <v>81064.682000000001</v>
      </c>
      <c r="AA10">
        <f t="shared" si="5"/>
        <v>102688.376</v>
      </c>
      <c r="AB10">
        <f t="shared" si="5"/>
        <v>100577.149</v>
      </c>
      <c r="AC10">
        <f t="shared" si="5"/>
        <v>98849.615999999995</v>
      </c>
    </row>
    <row r="11" spans="1:29" x14ac:dyDescent="0.25">
      <c r="A11">
        <f t="shared" si="0"/>
        <v>1918.153</v>
      </c>
      <c r="B11" t="str">
        <f>Dropdown!A11</f>
        <v>09</v>
      </c>
      <c r="C11" t="str">
        <f>Dropdown!B11</f>
        <v>Kaffee, Tee, Mate und Gewürze</v>
      </c>
      <c r="D11">
        <f t="shared" si="1"/>
        <v>85</v>
      </c>
      <c r="F11">
        <f t="shared" si="2"/>
        <v>7400.848</v>
      </c>
      <c r="G11" t="str">
        <f>Dropdown!A11</f>
        <v>09</v>
      </c>
      <c r="H11" t="str">
        <f>Dropdown!B11</f>
        <v>Kaffee, Tee, Mate und Gewürze</v>
      </c>
      <c r="I11">
        <f t="shared" si="3"/>
        <v>85</v>
      </c>
      <c r="K11">
        <f t="shared" si="6"/>
        <v>295</v>
      </c>
      <c r="L11">
        <v>9</v>
      </c>
      <c r="M11" t="str">
        <f t="shared" si="7"/>
        <v>30 Pharmazeutische Erzeugnisse</v>
      </c>
      <c r="N11">
        <f t="shared" si="4"/>
        <v>56565.766000000003</v>
      </c>
      <c r="O11">
        <f t="shared" si="5"/>
        <v>10386.455</v>
      </c>
      <c r="P11">
        <f t="shared" si="5"/>
        <v>16174.111000000001</v>
      </c>
      <c r="Q11">
        <f t="shared" si="5"/>
        <v>14815.421</v>
      </c>
      <c r="R11">
        <f t="shared" si="5"/>
        <v>15242.025</v>
      </c>
      <c r="S11">
        <f t="shared" si="5"/>
        <v>19041.145</v>
      </c>
      <c r="T11">
        <f t="shared" si="5"/>
        <v>23407.112000000001</v>
      </c>
      <c r="U11">
        <f t="shared" si="5"/>
        <v>26326.194</v>
      </c>
      <c r="V11">
        <f t="shared" si="5"/>
        <v>31539.363000000001</v>
      </c>
      <c r="W11">
        <f t="shared" si="5"/>
        <v>25987.044999999998</v>
      </c>
      <c r="X11">
        <f t="shared" si="5"/>
        <v>33165.857000000004</v>
      </c>
      <c r="Y11">
        <f t="shared" si="5"/>
        <v>25132.15</v>
      </c>
      <c r="Z11">
        <f t="shared" si="5"/>
        <v>74599.523000000001</v>
      </c>
      <c r="AA11">
        <f t="shared" si="5"/>
        <v>49345.63</v>
      </c>
      <c r="AB11">
        <f t="shared" si="5"/>
        <v>34220.150999999998</v>
      </c>
      <c r="AC11">
        <f t="shared" si="5"/>
        <v>56565.766000000003</v>
      </c>
    </row>
    <row r="12" spans="1:29" x14ac:dyDescent="0.25">
      <c r="A12">
        <f t="shared" si="0"/>
        <v>157895.95800000001</v>
      </c>
      <c r="B12" t="str">
        <f>Dropdown!A12</f>
        <v>10</v>
      </c>
      <c r="C12" t="str">
        <f>Dropdown!B12</f>
        <v>Getreide</v>
      </c>
      <c r="D12">
        <f t="shared" si="1"/>
        <v>95</v>
      </c>
      <c r="F12">
        <f t="shared" si="2"/>
        <v>144021.48000000001</v>
      </c>
      <c r="G12" t="str">
        <f>Dropdown!A12</f>
        <v>10</v>
      </c>
      <c r="H12" t="str">
        <f>Dropdown!B12</f>
        <v>Getreide</v>
      </c>
      <c r="I12">
        <f t="shared" si="3"/>
        <v>95</v>
      </c>
      <c r="K12">
        <f t="shared" si="6"/>
        <v>225</v>
      </c>
      <c r="L12">
        <v>10</v>
      </c>
      <c r="M12" t="str">
        <f t="shared" si="7"/>
        <v>23 Rückstände, Abfälle der Lebensmittelerzeugung; Futtermittel</v>
      </c>
      <c r="N12">
        <f t="shared" si="4"/>
        <v>53086.322</v>
      </c>
      <c r="O12">
        <f t="shared" si="5"/>
        <v>51180.108999999997</v>
      </c>
      <c r="P12">
        <f t="shared" si="5"/>
        <v>47295.921000000002</v>
      </c>
      <c r="Q12">
        <f t="shared" si="5"/>
        <v>54849.781000000003</v>
      </c>
      <c r="R12">
        <f t="shared" si="5"/>
        <v>66113.7</v>
      </c>
      <c r="S12">
        <f t="shared" si="5"/>
        <v>74551.879000000001</v>
      </c>
      <c r="T12">
        <f t="shared" si="5"/>
        <v>85354.485000000001</v>
      </c>
      <c r="U12">
        <f t="shared" si="5"/>
        <v>37885.857000000004</v>
      </c>
      <c r="V12">
        <f t="shared" si="5"/>
        <v>39609.103000000003</v>
      </c>
      <c r="W12">
        <f t="shared" si="5"/>
        <v>43395.949000000001</v>
      </c>
      <c r="X12">
        <f t="shared" si="5"/>
        <v>47717.237000000001</v>
      </c>
      <c r="Y12">
        <f t="shared" si="5"/>
        <v>52124.336000000003</v>
      </c>
      <c r="Z12">
        <f t="shared" si="5"/>
        <v>41243.082999999999</v>
      </c>
      <c r="AA12">
        <f t="shared" si="5"/>
        <v>55297.158000000003</v>
      </c>
      <c r="AB12">
        <f t="shared" si="5"/>
        <v>57292.805</v>
      </c>
      <c r="AC12">
        <f t="shared" si="5"/>
        <v>53086.322</v>
      </c>
    </row>
    <row r="13" spans="1:29" x14ac:dyDescent="0.25">
      <c r="A13">
        <f t="shared" si="0"/>
        <v>1106.1890000000001</v>
      </c>
      <c r="B13" t="str">
        <f>Dropdown!A13</f>
        <v>11</v>
      </c>
      <c r="C13" t="str">
        <f>Dropdown!B13</f>
        <v>Müllereierzeugnisse, Malz, Stärke und dergleichen</v>
      </c>
      <c r="D13">
        <f t="shared" si="1"/>
        <v>105</v>
      </c>
      <c r="F13">
        <f t="shared" si="2"/>
        <v>1698.7639999999999</v>
      </c>
      <c r="G13" t="str">
        <f>Dropdown!A13</f>
        <v>11</v>
      </c>
      <c r="H13" t="str">
        <f>Dropdown!B13</f>
        <v>Müllereierzeugnisse, Malz, Stärke und dergleichen</v>
      </c>
      <c r="I13">
        <f t="shared" si="3"/>
        <v>105</v>
      </c>
    </row>
    <row r="14" spans="1:29" x14ac:dyDescent="0.25">
      <c r="A14">
        <f t="shared" si="0"/>
        <v>43315.71</v>
      </c>
      <c r="B14" t="str">
        <f>Dropdown!A14</f>
        <v>12</v>
      </c>
      <c r="C14" t="str">
        <f>Dropdown!B14</f>
        <v>Ölsaaten, ölhaltige Früchte, Körner, Samen, Früchte</v>
      </c>
      <c r="D14">
        <f t="shared" si="1"/>
        <v>115</v>
      </c>
      <c r="F14">
        <f t="shared" si="2"/>
        <v>81800.872000000003</v>
      </c>
      <c r="G14" t="str">
        <f>Dropdown!A14</f>
        <v>12</v>
      </c>
      <c r="H14" t="str">
        <f>Dropdown!B14</f>
        <v>Ölsaaten, ölhaltige Früchte, Körner, Samen, Früchte</v>
      </c>
      <c r="I14">
        <f t="shared" si="3"/>
        <v>115</v>
      </c>
      <c r="K14">
        <f t="shared" si="6"/>
        <v>825</v>
      </c>
      <c r="L14">
        <f>IF(ISNUMBER(FIND("EU",HS_Auswahl)),0,IF(HS_Auswahl="Welt",0,_xlfn.RANK.EQ($N$14,Export_Ranking)))</f>
        <v>6</v>
      </c>
      <c r="M14" t="str">
        <f>VLOOKUP(N14,$A$3:$D$100,2,FALSE) &amp; " " &amp; VLOOKUP(N14,$A$3:$D$100,3,FALSE)</f>
        <v>84 Kernreaktoren, Kessel, Maschinen, Apparate und mechan. Geräte</v>
      </c>
      <c r="N14">
        <f>IF(ISERROR(Export_Außenhandelspartner_Zeilenindex),0,INDEX(Export_Matrix,Export_Außenhandelspartner_Zeilenindex,A$1))/Einheit_Wert</f>
        <v>108965.19899999999</v>
      </c>
      <c r="O14">
        <f t="shared" ref="O14:AC14" si="8">IF(ISERROR($K14),0,INDEX(Export_Matrix,$K14,O$1))/Einheit_Wert</f>
        <v>78579.388000000006</v>
      </c>
      <c r="P14">
        <f t="shared" si="8"/>
        <v>96525.832999999999</v>
      </c>
      <c r="Q14">
        <f t="shared" si="8"/>
        <v>119058.939</v>
      </c>
      <c r="R14">
        <f t="shared" si="8"/>
        <v>130671.283</v>
      </c>
      <c r="S14">
        <f t="shared" si="8"/>
        <v>128505.143</v>
      </c>
      <c r="T14">
        <f t="shared" si="8"/>
        <v>109737.041</v>
      </c>
      <c r="U14">
        <f t="shared" si="8"/>
        <v>115157.36</v>
      </c>
      <c r="V14">
        <f t="shared" si="8"/>
        <v>123284.861</v>
      </c>
      <c r="W14">
        <f t="shared" si="8"/>
        <v>139472.894</v>
      </c>
      <c r="X14">
        <f t="shared" si="8"/>
        <v>127810.927</v>
      </c>
      <c r="Y14">
        <f t="shared" si="8"/>
        <v>127833.761</v>
      </c>
      <c r="Z14">
        <f t="shared" si="8"/>
        <v>131601.65900000001</v>
      </c>
      <c r="AA14">
        <f t="shared" si="8"/>
        <v>133524.321</v>
      </c>
      <c r="AB14">
        <f t="shared" si="8"/>
        <v>133992.114</v>
      </c>
      <c r="AC14">
        <f t="shared" si="8"/>
        <v>108965.19899999999</v>
      </c>
    </row>
    <row r="15" spans="1:29" x14ac:dyDescent="0.25">
      <c r="A15">
        <f t="shared" si="0"/>
        <v>1873.1130000000001</v>
      </c>
      <c r="B15" t="str">
        <f>Dropdown!A15</f>
        <v>13</v>
      </c>
      <c r="C15" t="str">
        <f>Dropdown!B15</f>
        <v>Schellack, Gummen, Harze; Pflanzensäfte</v>
      </c>
      <c r="D15">
        <f t="shared" si="1"/>
        <v>125</v>
      </c>
      <c r="F15">
        <f t="shared" si="2"/>
        <v>1292.252</v>
      </c>
      <c r="G15" t="str">
        <f>Dropdown!A15</f>
        <v>13</v>
      </c>
      <c r="H15" t="str">
        <f>Dropdown!B15</f>
        <v>Schellack, Gummen, Harze; Pflanzensäfte</v>
      </c>
      <c r="I15">
        <f t="shared" si="3"/>
        <v>125</v>
      </c>
    </row>
    <row r="16" spans="1:29" x14ac:dyDescent="0.25">
      <c r="A16">
        <f t="shared" si="0"/>
        <v>170.40299999999999</v>
      </c>
      <c r="B16" t="str">
        <f>Dropdown!A16</f>
        <v>14</v>
      </c>
      <c r="C16" t="str">
        <f>Dropdown!B16</f>
        <v>Flechtstoffe, andere Waren pflanzlichen Ursprungs</v>
      </c>
      <c r="D16">
        <f t="shared" si="1"/>
        <v>135</v>
      </c>
      <c r="F16">
        <f t="shared" si="2"/>
        <v>190.00399999999999</v>
      </c>
      <c r="G16" t="str">
        <f>Dropdown!A16</f>
        <v>14</v>
      </c>
      <c r="H16" t="str">
        <f>Dropdown!B16</f>
        <v>Flechtstoffe, andere Waren pflanzlichen Ursprungs</v>
      </c>
      <c r="I16">
        <f t="shared" si="3"/>
        <v>135</v>
      </c>
    </row>
    <row r="17" spans="1:29" x14ac:dyDescent="0.25">
      <c r="A17">
        <f t="shared" si="0"/>
        <v>7791.4809999999998</v>
      </c>
      <c r="B17" t="str">
        <f>Dropdown!A17</f>
        <v>15</v>
      </c>
      <c r="C17" t="str">
        <f>Dropdown!B17</f>
        <v>Tierische und pflanzliche Fette und Öle</v>
      </c>
      <c r="D17">
        <f t="shared" si="1"/>
        <v>145</v>
      </c>
      <c r="F17">
        <f t="shared" si="2"/>
        <v>6923.13</v>
      </c>
      <c r="G17" t="str">
        <f>Dropdown!A17</f>
        <v>15</v>
      </c>
      <c r="H17" t="str">
        <f>Dropdown!B17</f>
        <v>Tierische und pflanzliche Fette und Öle</v>
      </c>
      <c r="I17">
        <f t="shared" si="3"/>
        <v>145</v>
      </c>
      <c r="L17">
        <f>COUNT(O17:XFD17)</f>
        <v>15</v>
      </c>
      <c r="M17" t="s">
        <v>9</v>
      </c>
      <c r="N17">
        <f>Auswahl_Jahr</f>
        <v>2024</v>
      </c>
      <c r="O17">
        <f>Import!E2</f>
        <v>2010</v>
      </c>
      <c r="P17">
        <f>Import!F2</f>
        <v>2011</v>
      </c>
      <c r="Q17">
        <f>Import!G2</f>
        <v>2012</v>
      </c>
      <c r="R17">
        <f>Import!H2</f>
        <v>2013</v>
      </c>
      <c r="S17">
        <f>Import!I2</f>
        <v>2014</v>
      </c>
      <c r="T17">
        <f>Import!J2</f>
        <v>2015</v>
      </c>
      <c r="U17">
        <f>Import!K2</f>
        <v>2016</v>
      </c>
      <c r="V17">
        <f>Import!L2</f>
        <v>2017</v>
      </c>
      <c r="W17">
        <f>Import!M2</f>
        <v>2018</v>
      </c>
      <c r="X17">
        <f>Import!N2</f>
        <v>2019</v>
      </c>
      <c r="Y17">
        <f>Import!O2</f>
        <v>2020</v>
      </c>
      <c r="Z17">
        <f>Import!P2</f>
        <v>2021</v>
      </c>
      <c r="AA17">
        <f>Import!Q2</f>
        <v>2022</v>
      </c>
      <c r="AB17">
        <f>Import!R2</f>
        <v>2023</v>
      </c>
      <c r="AC17">
        <f>Import!S2</f>
        <v>2024</v>
      </c>
    </row>
    <row r="18" spans="1:29" x14ac:dyDescent="0.25">
      <c r="A18">
        <f t="shared" si="0"/>
        <v>3027.6869999999999</v>
      </c>
      <c r="B18" t="str">
        <f>Dropdown!A18</f>
        <v>16</v>
      </c>
      <c r="C18" t="str">
        <f>Dropdown!B18</f>
        <v>Zubereitungen von Fleisch, Fisch und Schalentieren</v>
      </c>
      <c r="D18">
        <f t="shared" si="1"/>
        <v>155</v>
      </c>
      <c r="F18">
        <f t="shared" si="2"/>
        <v>4636.6220000000003</v>
      </c>
      <c r="G18" t="str">
        <f>Dropdown!A18</f>
        <v>16</v>
      </c>
      <c r="H18" t="str">
        <f>Dropdown!B18</f>
        <v>Zubereitungen von Fleisch, Fisch und Schalentieren</v>
      </c>
      <c r="I18">
        <f t="shared" si="3"/>
        <v>155</v>
      </c>
      <c r="K18">
        <f>VLOOKUP(N18,$F$3:$I$100,4,FALSE)</f>
        <v>835</v>
      </c>
      <c r="L18">
        <v>1</v>
      </c>
      <c r="M18" t="str">
        <f>VLOOKUP(N18,$F$3:$I$100,2,FALSE) &amp; " " &amp; VLOOKUP(N18,$F$3:$I$100,3,FALSE)</f>
        <v>85 Elektrische Maschinen, Apparate und elektrotechnische Waren</v>
      </c>
      <c r="N18">
        <f t="shared" ref="N18:N27" si="9">LARGE(Import_Ranking,L18)</f>
        <v>545971.07499999995</v>
      </c>
      <c r="O18">
        <f t="shared" ref="O18:AC27" si="10">IF(ISERROR($K18),0,INDEX(Import_Matrix,$K18,O$1))/Einheit_Wert</f>
        <v>326797.94699999999</v>
      </c>
      <c r="P18">
        <f t="shared" si="10"/>
        <v>352268.64399999997</v>
      </c>
      <c r="Q18">
        <f t="shared" si="10"/>
        <v>529855.79500000004</v>
      </c>
      <c r="R18">
        <f t="shared" si="10"/>
        <v>563158.97400000005</v>
      </c>
      <c r="S18">
        <f t="shared" si="10"/>
        <v>601528.74800000002</v>
      </c>
      <c r="T18">
        <f t="shared" si="10"/>
        <v>554464.25600000005</v>
      </c>
      <c r="U18">
        <f t="shared" si="10"/>
        <v>568062.71100000001</v>
      </c>
      <c r="V18">
        <f t="shared" si="10"/>
        <v>444162.201</v>
      </c>
      <c r="W18">
        <f t="shared" si="10"/>
        <v>450026.41899999999</v>
      </c>
      <c r="X18">
        <f t="shared" si="10"/>
        <v>429324.141</v>
      </c>
      <c r="Y18">
        <f t="shared" si="10"/>
        <v>313681.42200000002</v>
      </c>
      <c r="Z18">
        <f t="shared" si="10"/>
        <v>422796.685</v>
      </c>
      <c r="AA18">
        <f t="shared" si="10"/>
        <v>651664.26399999997</v>
      </c>
      <c r="AB18">
        <f t="shared" si="10"/>
        <v>641713.93000000005</v>
      </c>
      <c r="AC18">
        <f t="shared" si="10"/>
        <v>545971.07499999995</v>
      </c>
    </row>
    <row r="19" spans="1:29" x14ac:dyDescent="0.25">
      <c r="A19">
        <f t="shared" si="0"/>
        <v>657.09100000000001</v>
      </c>
      <c r="B19" t="str">
        <f>Dropdown!A19</f>
        <v>17</v>
      </c>
      <c r="C19" t="str">
        <f>Dropdown!B19</f>
        <v>Zucker und Zuckerwaren</v>
      </c>
      <c r="D19">
        <f t="shared" si="1"/>
        <v>165</v>
      </c>
      <c r="F19">
        <f t="shared" si="2"/>
        <v>12610.186</v>
      </c>
      <c r="G19" t="str">
        <f>Dropdown!A19</f>
        <v>17</v>
      </c>
      <c r="H19" t="str">
        <f>Dropdown!B19</f>
        <v>Zucker und Zuckerwaren</v>
      </c>
      <c r="I19">
        <f t="shared" si="3"/>
        <v>165</v>
      </c>
      <c r="K19">
        <f t="shared" ref="K19:K29" si="11">VLOOKUP(N19,$F$3:$I$100,4,FALSE)</f>
        <v>385</v>
      </c>
      <c r="L19">
        <v>2</v>
      </c>
      <c r="M19" t="str">
        <f t="shared" ref="M19:M29" si="12">VLOOKUP(N19,$F$3:$I$100,2,FALSE) &amp; " " &amp; VLOOKUP(N19,$F$3:$I$100,3,FALSE)</f>
        <v>39 Kunststoffe und Waren daraus</v>
      </c>
      <c r="N19">
        <f t="shared" si="9"/>
        <v>336109.00400000002</v>
      </c>
      <c r="O19">
        <f t="shared" si="10"/>
        <v>151805.69399999999</v>
      </c>
      <c r="P19">
        <f t="shared" si="10"/>
        <v>184274.38099999999</v>
      </c>
      <c r="Q19">
        <f t="shared" si="10"/>
        <v>187192.55100000001</v>
      </c>
      <c r="R19">
        <f t="shared" si="10"/>
        <v>209295.701</v>
      </c>
      <c r="S19">
        <f t="shared" si="10"/>
        <v>214119.37400000001</v>
      </c>
      <c r="T19">
        <f t="shared" si="10"/>
        <v>214037.799</v>
      </c>
      <c r="U19">
        <f t="shared" si="10"/>
        <v>191340.33900000001</v>
      </c>
      <c r="V19">
        <f t="shared" si="10"/>
        <v>271267.39600000001</v>
      </c>
      <c r="W19">
        <f t="shared" si="10"/>
        <v>317096.83500000002</v>
      </c>
      <c r="X19">
        <f t="shared" si="10"/>
        <v>294644.43300000002</v>
      </c>
      <c r="Y19">
        <f t="shared" si="10"/>
        <v>211129.772</v>
      </c>
      <c r="Z19">
        <f t="shared" si="10"/>
        <v>314255.701</v>
      </c>
      <c r="AA19">
        <f t="shared" si="10"/>
        <v>358330.3</v>
      </c>
      <c r="AB19">
        <f t="shared" si="10"/>
        <v>298500.97399999999</v>
      </c>
      <c r="AC19">
        <f t="shared" si="10"/>
        <v>336109.00400000002</v>
      </c>
    </row>
    <row r="20" spans="1:29" x14ac:dyDescent="0.25">
      <c r="A20">
        <f t="shared" si="0"/>
        <v>24655.035</v>
      </c>
      <c r="B20" t="str">
        <f>Dropdown!A20</f>
        <v>18</v>
      </c>
      <c r="C20" t="str">
        <f>Dropdown!B20</f>
        <v>Kakao und Kakaozubereitungen</v>
      </c>
      <c r="D20">
        <f t="shared" si="1"/>
        <v>175</v>
      </c>
      <c r="F20">
        <f t="shared" si="2"/>
        <v>18203.781999999999</v>
      </c>
      <c r="G20" t="str">
        <f>Dropdown!A20</f>
        <v>18</v>
      </c>
      <c r="H20" t="str">
        <f>Dropdown!B20</f>
        <v>Kakao und Kakaozubereitungen</v>
      </c>
      <c r="I20">
        <f t="shared" si="3"/>
        <v>175</v>
      </c>
      <c r="K20">
        <f t="shared" si="11"/>
        <v>825</v>
      </c>
      <c r="L20">
        <v>3</v>
      </c>
      <c r="M20" t="str">
        <f t="shared" si="12"/>
        <v>84 Kernreaktoren, Kessel, Maschinen, Apparate und mechan. Geräte</v>
      </c>
      <c r="N20">
        <f t="shared" si="9"/>
        <v>203244.16500000001</v>
      </c>
      <c r="O20">
        <f t="shared" si="10"/>
        <v>105674.342</v>
      </c>
      <c r="P20">
        <f t="shared" si="10"/>
        <v>134652.87700000001</v>
      </c>
      <c r="Q20">
        <f t="shared" si="10"/>
        <v>130583.01700000001</v>
      </c>
      <c r="R20">
        <f t="shared" si="10"/>
        <v>186111.31299999999</v>
      </c>
      <c r="S20">
        <f t="shared" si="10"/>
        <v>228830.07800000001</v>
      </c>
      <c r="T20">
        <f t="shared" si="10"/>
        <v>183431.891</v>
      </c>
      <c r="U20">
        <f t="shared" si="10"/>
        <v>162783.717</v>
      </c>
      <c r="V20">
        <f t="shared" si="10"/>
        <v>154958.37899999999</v>
      </c>
      <c r="W20">
        <f t="shared" si="10"/>
        <v>161510.54</v>
      </c>
      <c r="X20">
        <f t="shared" si="10"/>
        <v>181223.53899999999</v>
      </c>
      <c r="Y20">
        <f t="shared" si="10"/>
        <v>159502.37599999999</v>
      </c>
      <c r="Z20">
        <f t="shared" si="10"/>
        <v>202526.601</v>
      </c>
      <c r="AA20">
        <f t="shared" si="10"/>
        <v>216700.06899999999</v>
      </c>
      <c r="AB20">
        <f t="shared" si="10"/>
        <v>198924.04199999999</v>
      </c>
      <c r="AC20">
        <f t="shared" si="10"/>
        <v>203244.16500000001</v>
      </c>
    </row>
    <row r="21" spans="1:29" x14ac:dyDescent="0.25">
      <c r="A21">
        <f t="shared" si="0"/>
        <v>15040.013999999999</v>
      </c>
      <c r="B21" t="str">
        <f>Dropdown!A21</f>
        <v>19</v>
      </c>
      <c r="C21" t="str">
        <f>Dropdown!B21</f>
        <v>Zubereitungen von Getreide, Mehl, Stärke, Milch; Backwaren</v>
      </c>
      <c r="D21">
        <f t="shared" si="1"/>
        <v>185</v>
      </c>
      <c r="F21">
        <f t="shared" si="2"/>
        <v>16151.349</v>
      </c>
      <c r="G21" t="str">
        <f>Dropdown!A21</f>
        <v>19</v>
      </c>
      <c r="H21" t="str">
        <f>Dropdown!B21</f>
        <v>Zubereitungen von Getreide, Mehl, Stärke, Milch; Backwaren</v>
      </c>
      <c r="I21">
        <f t="shared" si="3"/>
        <v>185</v>
      </c>
      <c r="K21">
        <f t="shared" si="11"/>
        <v>265</v>
      </c>
      <c r="L21">
        <v>4</v>
      </c>
      <c r="M21" t="str">
        <f t="shared" si="12"/>
        <v>27 Mineralische Brennstoffe; Mineralöle, Destillationserzeugnisse</v>
      </c>
      <c r="N21">
        <f t="shared" si="9"/>
        <v>187037.17499999999</v>
      </c>
      <c r="O21">
        <f t="shared" si="10"/>
        <v>4872.0280000000002</v>
      </c>
      <c r="P21">
        <f t="shared" si="10"/>
        <v>4286.59</v>
      </c>
      <c r="Q21">
        <f t="shared" si="10"/>
        <v>9695.6540000000005</v>
      </c>
      <c r="R21">
        <f t="shared" si="10"/>
        <v>94924.527000000002</v>
      </c>
      <c r="S21">
        <f t="shared" si="10"/>
        <v>50672.180999999997</v>
      </c>
      <c r="T21">
        <f t="shared" si="10"/>
        <v>72916.129000000001</v>
      </c>
      <c r="U21">
        <f t="shared" si="10"/>
        <v>56351.385000000002</v>
      </c>
      <c r="V21">
        <f t="shared" si="10"/>
        <v>76528.3</v>
      </c>
      <c r="W21">
        <f t="shared" si="10"/>
        <v>129484.966</v>
      </c>
      <c r="X21">
        <f t="shared" si="10"/>
        <v>187683.288</v>
      </c>
      <c r="Y21">
        <f t="shared" si="10"/>
        <v>223858.59099999999</v>
      </c>
      <c r="Z21">
        <f t="shared" si="10"/>
        <v>397935.73499999999</v>
      </c>
      <c r="AA21">
        <f t="shared" si="10"/>
        <v>334189.28700000001</v>
      </c>
      <c r="AB21">
        <f t="shared" si="10"/>
        <v>141546.63099999999</v>
      </c>
      <c r="AC21">
        <f t="shared" si="10"/>
        <v>187037.17499999999</v>
      </c>
    </row>
    <row r="22" spans="1:29" x14ac:dyDescent="0.25">
      <c r="A22">
        <f t="shared" si="0"/>
        <v>18838.127</v>
      </c>
      <c r="B22" t="str">
        <f>Dropdown!A22</f>
        <v>20</v>
      </c>
      <c r="C22" t="str">
        <f>Dropdown!B22</f>
        <v>Zubereitungen von Gemüsen, Früchten und anderen Pflanzen</v>
      </c>
      <c r="D22">
        <f t="shared" si="1"/>
        <v>195</v>
      </c>
      <c r="F22">
        <f t="shared" si="2"/>
        <v>30248.794999999998</v>
      </c>
      <c r="G22" t="str">
        <f>Dropdown!A22</f>
        <v>20</v>
      </c>
      <c r="H22" t="str">
        <f>Dropdown!B22</f>
        <v>Zubereitungen von Gemüsen, Früchten und anderen Pflanzen</v>
      </c>
      <c r="I22">
        <f t="shared" si="3"/>
        <v>195</v>
      </c>
      <c r="K22">
        <f t="shared" si="11"/>
        <v>605</v>
      </c>
      <c r="L22">
        <v>5</v>
      </c>
      <c r="M22" t="str">
        <f t="shared" si="12"/>
        <v>61 Bekleidung und -zubehör, gewirkt oder gestrickt</v>
      </c>
      <c r="N22">
        <f t="shared" si="9"/>
        <v>167632.848</v>
      </c>
      <c r="O22">
        <f t="shared" si="10"/>
        <v>85455.81</v>
      </c>
      <c r="P22">
        <f t="shared" si="10"/>
        <v>140014.533</v>
      </c>
      <c r="Q22">
        <f t="shared" si="10"/>
        <v>125129.678</v>
      </c>
      <c r="R22">
        <f t="shared" si="10"/>
        <v>146914.261</v>
      </c>
      <c r="S22">
        <f t="shared" si="10"/>
        <v>154559.47500000001</v>
      </c>
      <c r="T22">
        <f t="shared" si="10"/>
        <v>149227.446</v>
      </c>
      <c r="U22">
        <f t="shared" si="10"/>
        <v>79723.98</v>
      </c>
      <c r="V22">
        <f t="shared" si="10"/>
        <v>103384.98</v>
      </c>
      <c r="W22">
        <f t="shared" si="10"/>
        <v>95773.010999999999</v>
      </c>
      <c r="X22">
        <f t="shared" si="10"/>
        <v>111275.59</v>
      </c>
      <c r="Y22">
        <f t="shared" si="10"/>
        <v>93413.256999999998</v>
      </c>
      <c r="Z22">
        <f t="shared" si="10"/>
        <v>100695.41899999999</v>
      </c>
      <c r="AA22">
        <f t="shared" si="10"/>
        <v>137653.261</v>
      </c>
      <c r="AB22">
        <f t="shared" si="10"/>
        <v>138507.845</v>
      </c>
      <c r="AC22">
        <f t="shared" si="10"/>
        <v>167632.848</v>
      </c>
    </row>
    <row r="23" spans="1:29" x14ac:dyDescent="0.25">
      <c r="A23">
        <f t="shared" si="0"/>
        <v>39168.417999999998</v>
      </c>
      <c r="B23" t="str">
        <f>Dropdown!A23</f>
        <v>21</v>
      </c>
      <c r="C23" t="str">
        <f>Dropdown!B23</f>
        <v>Verschiedene eßbare Zubereitungen</v>
      </c>
      <c r="D23">
        <f t="shared" si="1"/>
        <v>205</v>
      </c>
      <c r="F23">
        <f t="shared" si="2"/>
        <v>28928.598999999998</v>
      </c>
      <c r="G23" t="str">
        <f>Dropdown!A23</f>
        <v>21</v>
      </c>
      <c r="H23" t="str">
        <f>Dropdown!B23</f>
        <v>Verschiedene eßbare Zubereitungen</v>
      </c>
      <c r="I23">
        <f t="shared" si="3"/>
        <v>205</v>
      </c>
      <c r="K23">
        <f t="shared" si="11"/>
        <v>615</v>
      </c>
      <c r="L23">
        <v>6</v>
      </c>
      <c r="M23" t="str">
        <f t="shared" si="12"/>
        <v>62 Bekleidung und -zubehör, nicht gewirkt oder  gestrickt</v>
      </c>
      <c r="N23">
        <f t="shared" si="9"/>
        <v>164766.769</v>
      </c>
      <c r="O23">
        <f t="shared" si="10"/>
        <v>124021.72900000001</v>
      </c>
      <c r="P23">
        <f t="shared" si="10"/>
        <v>187295.71400000001</v>
      </c>
      <c r="Q23">
        <f t="shared" si="10"/>
        <v>186267.72500000001</v>
      </c>
      <c r="R23">
        <f t="shared" si="10"/>
        <v>197251.011</v>
      </c>
      <c r="S23">
        <f t="shared" si="10"/>
        <v>214310.24</v>
      </c>
      <c r="T23">
        <f t="shared" si="10"/>
        <v>185077.57699999999</v>
      </c>
      <c r="U23">
        <f t="shared" si="10"/>
        <v>116412.175</v>
      </c>
      <c r="V23">
        <f t="shared" si="10"/>
        <v>142737.19099999999</v>
      </c>
      <c r="W23">
        <f t="shared" si="10"/>
        <v>136776.06</v>
      </c>
      <c r="X23">
        <f t="shared" si="10"/>
        <v>141985.94699999999</v>
      </c>
      <c r="Y23">
        <f t="shared" si="10"/>
        <v>99274.327999999994</v>
      </c>
      <c r="Z23">
        <f t="shared" si="10"/>
        <v>108699.875</v>
      </c>
      <c r="AA23">
        <f t="shared" si="10"/>
        <v>143609.75599999999</v>
      </c>
      <c r="AB23">
        <f t="shared" si="10"/>
        <v>153273.049</v>
      </c>
      <c r="AC23">
        <f t="shared" si="10"/>
        <v>164766.769</v>
      </c>
    </row>
    <row r="24" spans="1:29" x14ac:dyDescent="0.25">
      <c r="A24">
        <f t="shared" si="0"/>
        <v>98849.615999999995</v>
      </c>
      <c r="B24" t="str">
        <f>Dropdown!A24</f>
        <v>22</v>
      </c>
      <c r="C24" t="str">
        <f>Dropdown!B24</f>
        <v>Getränke, alkoholische Flüssigkeiten, Essig</v>
      </c>
      <c r="D24">
        <f t="shared" si="1"/>
        <v>215</v>
      </c>
      <c r="F24">
        <f t="shared" si="2"/>
        <v>42706.387000000002</v>
      </c>
      <c r="G24" t="str">
        <f>Dropdown!A24</f>
        <v>22</v>
      </c>
      <c r="H24" t="str">
        <f>Dropdown!B24</f>
        <v>Getränke, alkoholische Flüssigkeiten, Essig</v>
      </c>
      <c r="I24">
        <f t="shared" si="3"/>
        <v>215</v>
      </c>
      <c r="K24">
        <f t="shared" si="11"/>
        <v>95</v>
      </c>
      <c r="L24">
        <v>7</v>
      </c>
      <c r="M24" t="str">
        <f t="shared" si="12"/>
        <v>10 Getreide</v>
      </c>
      <c r="N24">
        <f t="shared" si="9"/>
        <v>144021.48000000001</v>
      </c>
      <c r="O24">
        <f t="shared" si="10"/>
        <v>28280.512999999999</v>
      </c>
      <c r="P24">
        <f t="shared" si="10"/>
        <v>33707.610999999997</v>
      </c>
      <c r="Q24">
        <f t="shared" si="10"/>
        <v>36280.898000000001</v>
      </c>
      <c r="R24">
        <f t="shared" si="10"/>
        <v>42597.506999999998</v>
      </c>
      <c r="S24">
        <f t="shared" si="10"/>
        <v>45445.470999999998</v>
      </c>
      <c r="T24">
        <f t="shared" si="10"/>
        <v>49628.762000000002</v>
      </c>
      <c r="U24">
        <f t="shared" si="10"/>
        <v>43075.472999999998</v>
      </c>
      <c r="V24">
        <f t="shared" si="10"/>
        <v>64136.334000000003</v>
      </c>
      <c r="W24">
        <f t="shared" si="10"/>
        <v>44097.629000000001</v>
      </c>
      <c r="X24">
        <f t="shared" si="10"/>
        <v>53009.758999999998</v>
      </c>
      <c r="Y24">
        <f t="shared" si="10"/>
        <v>57484.44</v>
      </c>
      <c r="Z24">
        <f t="shared" si="10"/>
        <v>60093.932999999997</v>
      </c>
      <c r="AA24">
        <f t="shared" si="10"/>
        <v>91786.341</v>
      </c>
      <c r="AB24">
        <f t="shared" si="10"/>
        <v>91436.317999999999</v>
      </c>
      <c r="AC24">
        <f t="shared" si="10"/>
        <v>144021.48000000001</v>
      </c>
    </row>
    <row r="25" spans="1:29" x14ac:dyDescent="0.25">
      <c r="A25">
        <f t="shared" si="0"/>
        <v>53086.322</v>
      </c>
      <c r="B25" t="str">
        <f>Dropdown!A25</f>
        <v>23</v>
      </c>
      <c r="C25" t="str">
        <f>Dropdown!B25</f>
        <v>Rückstände, Abfälle der Lebensmittelerzeugung; Futtermittel</v>
      </c>
      <c r="D25">
        <f t="shared" si="1"/>
        <v>225</v>
      </c>
      <c r="F25">
        <f t="shared" si="2"/>
        <v>14672.431</v>
      </c>
      <c r="G25" t="str">
        <f>Dropdown!A25</f>
        <v>23</v>
      </c>
      <c r="H25" t="str">
        <f>Dropdown!B25</f>
        <v>Rückstände, Abfälle der Lebensmittelerzeugung; Futtermittel</v>
      </c>
      <c r="I25">
        <f t="shared" si="3"/>
        <v>225</v>
      </c>
      <c r="K25">
        <f t="shared" si="11"/>
        <v>635</v>
      </c>
      <c r="L25">
        <v>8</v>
      </c>
      <c r="M25" t="str">
        <f t="shared" si="12"/>
        <v>64 Schuhe, Gamaschen, Teile davon</v>
      </c>
      <c r="N25">
        <f t="shared" si="9"/>
        <v>130884.45600000001</v>
      </c>
      <c r="O25">
        <f t="shared" si="10"/>
        <v>22436.394</v>
      </c>
      <c r="P25">
        <f t="shared" si="10"/>
        <v>34954.932999999997</v>
      </c>
      <c r="Q25">
        <f t="shared" si="10"/>
        <v>35047.046999999999</v>
      </c>
      <c r="R25">
        <f t="shared" si="10"/>
        <v>51388.974000000002</v>
      </c>
      <c r="S25">
        <f t="shared" si="10"/>
        <v>56971.684000000001</v>
      </c>
      <c r="T25">
        <f t="shared" si="10"/>
        <v>68147.520000000004</v>
      </c>
      <c r="U25">
        <f t="shared" si="10"/>
        <v>56004.659</v>
      </c>
      <c r="V25">
        <f t="shared" si="10"/>
        <v>68253.84</v>
      </c>
      <c r="W25">
        <f t="shared" si="10"/>
        <v>67649.277000000002</v>
      </c>
      <c r="X25">
        <f t="shared" si="10"/>
        <v>77000.565000000002</v>
      </c>
      <c r="Y25">
        <f t="shared" si="10"/>
        <v>69787.782000000007</v>
      </c>
      <c r="Z25">
        <f t="shared" si="10"/>
        <v>76079.127999999997</v>
      </c>
      <c r="AA25">
        <f t="shared" si="10"/>
        <v>129192.592</v>
      </c>
      <c r="AB25">
        <f t="shared" si="10"/>
        <v>135424.71799999999</v>
      </c>
      <c r="AC25">
        <f t="shared" si="10"/>
        <v>130884.45600000001</v>
      </c>
    </row>
    <row r="26" spans="1:29" x14ac:dyDescent="0.25">
      <c r="A26">
        <f t="shared" si="0"/>
        <v>14.974</v>
      </c>
      <c r="B26" t="str">
        <f>Dropdown!A26</f>
        <v>24</v>
      </c>
      <c r="C26" t="str">
        <f>Dropdown!B26</f>
        <v>Tabak und verarbeiteter Tabakersatz</v>
      </c>
      <c r="D26">
        <f t="shared" si="1"/>
        <v>235</v>
      </c>
      <c r="F26">
        <f t="shared" si="2"/>
        <v>5217.6760000000004</v>
      </c>
      <c r="G26" t="str">
        <f>Dropdown!A26</f>
        <v>24</v>
      </c>
      <c r="H26" t="str">
        <f>Dropdown!B26</f>
        <v>Tabak und verarbeiteter Tabakersatz</v>
      </c>
      <c r="I26">
        <f t="shared" si="3"/>
        <v>235</v>
      </c>
      <c r="K26">
        <f t="shared" si="11"/>
        <v>855</v>
      </c>
      <c r="L26">
        <v>9</v>
      </c>
      <c r="M26" t="str">
        <f t="shared" si="12"/>
        <v>87 Zugmaschinen , Kraftfahrzeuge, Traktoren, Motorräder, Fahrräder</v>
      </c>
      <c r="N26">
        <f t="shared" si="9"/>
        <v>120137.193</v>
      </c>
      <c r="O26">
        <f t="shared" si="10"/>
        <v>40834.353999999999</v>
      </c>
      <c r="P26">
        <f t="shared" si="10"/>
        <v>77297.134999999995</v>
      </c>
      <c r="Q26">
        <f t="shared" si="10"/>
        <v>92527.875</v>
      </c>
      <c r="R26">
        <f t="shared" si="10"/>
        <v>81270.092000000004</v>
      </c>
      <c r="S26">
        <f t="shared" si="10"/>
        <v>93618.489000000001</v>
      </c>
      <c r="T26">
        <f t="shared" si="10"/>
        <v>88601.19</v>
      </c>
      <c r="U26">
        <f t="shared" si="10"/>
        <v>119585.618</v>
      </c>
      <c r="V26">
        <f t="shared" si="10"/>
        <v>117819.09600000001</v>
      </c>
      <c r="W26">
        <f t="shared" si="10"/>
        <v>107319.996</v>
      </c>
      <c r="X26">
        <f t="shared" si="10"/>
        <v>117810.626</v>
      </c>
      <c r="Y26">
        <f t="shared" si="10"/>
        <v>108020.88</v>
      </c>
      <c r="Z26">
        <f t="shared" si="10"/>
        <v>148030.53700000001</v>
      </c>
      <c r="AA26">
        <f t="shared" si="10"/>
        <v>112863.606</v>
      </c>
      <c r="AB26">
        <f t="shared" si="10"/>
        <v>123045.213</v>
      </c>
      <c r="AC26">
        <f t="shared" si="10"/>
        <v>120137.193</v>
      </c>
    </row>
    <row r="27" spans="1:29" x14ac:dyDescent="0.25">
      <c r="A27">
        <f t="shared" si="0"/>
        <v>3615.4409999999998</v>
      </c>
      <c r="B27" t="str">
        <f>Dropdown!A27</f>
        <v>25</v>
      </c>
      <c r="C27" t="str">
        <f>Dropdown!B27</f>
        <v>Salz, Schwefel; Erden, Steine; Gips, Kalk, Zement</v>
      </c>
      <c r="D27">
        <f t="shared" si="1"/>
        <v>245</v>
      </c>
      <c r="F27">
        <f t="shared" si="2"/>
        <v>5718.6570000000002</v>
      </c>
      <c r="G27" t="str">
        <f>Dropdown!A27</f>
        <v>25</v>
      </c>
      <c r="H27" t="str">
        <f>Dropdown!B27</f>
        <v>Salz, Schwefel; Erden, Steine; Gips, Kalk, Zement</v>
      </c>
      <c r="I27">
        <f t="shared" si="3"/>
        <v>245</v>
      </c>
      <c r="K27">
        <f t="shared" si="11"/>
        <v>705</v>
      </c>
      <c r="L27">
        <v>10</v>
      </c>
      <c r="M27" t="str">
        <f t="shared" si="12"/>
        <v>71 Perlen, Edelsteine, Schmuck, Edelmetalle, Münzen</v>
      </c>
      <c r="N27">
        <f t="shared" si="9"/>
        <v>96633.63</v>
      </c>
      <c r="O27">
        <f t="shared" si="10"/>
        <v>4141.5349999999999</v>
      </c>
      <c r="P27">
        <f t="shared" si="10"/>
        <v>4195.8090000000002</v>
      </c>
      <c r="Q27">
        <f t="shared" si="10"/>
        <v>4447.0889999999999</v>
      </c>
      <c r="R27">
        <f t="shared" si="10"/>
        <v>7227.4219999999996</v>
      </c>
      <c r="S27">
        <f t="shared" si="10"/>
        <v>14532.775</v>
      </c>
      <c r="T27">
        <f t="shared" si="10"/>
        <v>11262.761</v>
      </c>
      <c r="U27">
        <f t="shared" si="10"/>
        <v>5334.5829999999996</v>
      </c>
      <c r="V27">
        <f t="shared" si="10"/>
        <v>5953.8429999999998</v>
      </c>
      <c r="W27">
        <f t="shared" si="10"/>
        <v>6516.7030000000004</v>
      </c>
      <c r="X27">
        <f t="shared" si="10"/>
        <v>7021.3360000000002</v>
      </c>
      <c r="Y27">
        <f t="shared" si="10"/>
        <v>5922.5360000000001</v>
      </c>
      <c r="Z27">
        <f t="shared" si="10"/>
        <v>8642.7720000000008</v>
      </c>
      <c r="AA27">
        <f t="shared" si="10"/>
        <v>9569.7129999999997</v>
      </c>
      <c r="AB27">
        <f t="shared" si="10"/>
        <v>11241.971</v>
      </c>
      <c r="AC27">
        <f t="shared" si="10"/>
        <v>96633.63</v>
      </c>
    </row>
    <row r="28" spans="1:29" x14ac:dyDescent="0.25">
      <c r="A28">
        <f t="shared" si="0"/>
        <v>6.1559999999999997</v>
      </c>
      <c r="B28" t="str">
        <f>Dropdown!A28</f>
        <v>26</v>
      </c>
      <c r="C28" t="str">
        <f>Dropdown!B28</f>
        <v>Erze, Schlacken und Aschen</v>
      </c>
      <c r="D28">
        <f t="shared" si="1"/>
        <v>255</v>
      </c>
      <c r="F28">
        <f t="shared" si="2"/>
        <v>205.023</v>
      </c>
      <c r="G28" t="str">
        <f>Dropdown!A28</f>
        <v>26</v>
      </c>
      <c r="H28" t="str">
        <f>Dropdown!B28</f>
        <v>Erze, Schlacken und Aschen</v>
      </c>
      <c r="I28">
        <f t="shared" si="3"/>
        <v>255</v>
      </c>
    </row>
    <row r="29" spans="1:29" x14ac:dyDescent="0.25">
      <c r="A29">
        <f t="shared" si="0"/>
        <v>459839.6</v>
      </c>
      <c r="B29" t="str">
        <f>Dropdown!A29</f>
        <v>27</v>
      </c>
      <c r="C29" t="str">
        <f>Dropdown!B29</f>
        <v>Mineralische Brennstoffe; Mineralöle, Destillationserzeugnisse</v>
      </c>
      <c r="D29">
        <f t="shared" si="1"/>
        <v>265</v>
      </c>
      <c r="F29">
        <f t="shared" si="2"/>
        <v>187037.17499999999</v>
      </c>
      <c r="G29" t="str">
        <f>Dropdown!A29</f>
        <v>27</v>
      </c>
      <c r="H29" t="str">
        <f>Dropdown!B29</f>
        <v>Mineralische Brennstoffe; Mineralöle, Destillationserzeugnisse</v>
      </c>
      <c r="I29">
        <f t="shared" si="3"/>
        <v>265</v>
      </c>
      <c r="K29">
        <f t="shared" si="11"/>
        <v>825</v>
      </c>
      <c r="L29">
        <f>IF(ISNUMBER(FIND("EU",HS_Auswahl)),0,IF(HS_Auswahl="Welt",0,_xlfn.RANK.EQ($N$29,Import_Ranking)))</f>
        <v>3</v>
      </c>
      <c r="M29" t="str">
        <f t="shared" si="12"/>
        <v>84 Kernreaktoren, Kessel, Maschinen, Apparate und mechan. Geräte</v>
      </c>
      <c r="N29">
        <f>IF(ISERROR(Import_Außenhandelspartner_Zeilenindex),0,INDEX(Import_Matrix,Import_Außenhandelspartner_Zeilenindex,F$1))/Einheit_Wert</f>
        <v>203244.16500000001</v>
      </c>
      <c r="O29">
        <f t="shared" ref="O29:AC29" si="13">IF(ISERROR($K29),0,INDEX(Import_Matrix,$K29,O$1))/Einheit_Wert</f>
        <v>105674.342</v>
      </c>
      <c r="P29">
        <f t="shared" si="13"/>
        <v>134652.87700000001</v>
      </c>
      <c r="Q29">
        <f t="shared" si="13"/>
        <v>130583.01700000001</v>
      </c>
      <c r="R29">
        <f t="shared" si="13"/>
        <v>186111.31299999999</v>
      </c>
      <c r="S29">
        <f t="shared" si="13"/>
        <v>228830.07800000001</v>
      </c>
      <c r="T29">
        <f t="shared" si="13"/>
        <v>183431.891</v>
      </c>
      <c r="U29">
        <f t="shared" si="13"/>
        <v>162783.717</v>
      </c>
      <c r="V29">
        <f t="shared" si="13"/>
        <v>154958.37899999999</v>
      </c>
      <c r="W29">
        <f t="shared" si="13"/>
        <v>161510.54</v>
      </c>
      <c r="X29">
        <f t="shared" si="13"/>
        <v>181223.53899999999</v>
      </c>
      <c r="Y29">
        <f t="shared" si="13"/>
        <v>159502.37599999999</v>
      </c>
      <c r="Z29">
        <f t="shared" si="13"/>
        <v>202526.601</v>
      </c>
      <c r="AA29">
        <f t="shared" si="13"/>
        <v>216700.06899999999</v>
      </c>
      <c r="AB29">
        <f t="shared" si="13"/>
        <v>198924.04199999999</v>
      </c>
      <c r="AC29">
        <f t="shared" si="13"/>
        <v>203244.16500000001</v>
      </c>
    </row>
    <row r="30" spans="1:29" x14ac:dyDescent="0.25">
      <c r="A30">
        <f t="shared" si="0"/>
        <v>2190.489</v>
      </c>
      <c r="B30" t="str">
        <f>Dropdown!A30</f>
        <v>28</v>
      </c>
      <c r="C30" t="str">
        <f>Dropdown!B30</f>
        <v>Anorganische chemische Erzeugnisse</v>
      </c>
      <c r="D30">
        <f t="shared" si="1"/>
        <v>275</v>
      </c>
      <c r="F30">
        <f t="shared" si="2"/>
        <v>7219.018</v>
      </c>
      <c r="G30" t="str">
        <f>Dropdown!A30</f>
        <v>28</v>
      </c>
      <c r="H30" t="str">
        <f>Dropdown!B30</f>
        <v>Anorganische chemische Erzeugnisse</v>
      </c>
      <c r="I30">
        <f t="shared" si="3"/>
        <v>275</v>
      </c>
    </row>
    <row r="31" spans="1:29" x14ac:dyDescent="0.25">
      <c r="A31">
        <f t="shared" si="0"/>
        <v>2732.6480000000001</v>
      </c>
      <c r="B31" t="str">
        <f>Dropdown!A31</f>
        <v>29</v>
      </c>
      <c r="C31" t="str">
        <f>Dropdown!B31</f>
        <v>Organische Verbindungen</v>
      </c>
      <c r="D31">
        <f t="shared" si="1"/>
        <v>285</v>
      </c>
      <c r="F31">
        <f t="shared" si="2"/>
        <v>38770.19</v>
      </c>
      <c r="G31" t="str">
        <f>Dropdown!A31</f>
        <v>29</v>
      </c>
      <c r="H31" t="str">
        <f>Dropdown!B31</f>
        <v>Organische Verbindungen</v>
      </c>
      <c r="I31">
        <f t="shared" si="3"/>
        <v>285</v>
      </c>
    </row>
    <row r="32" spans="1:29" x14ac:dyDescent="0.25">
      <c r="A32">
        <f t="shared" si="0"/>
        <v>56565.766000000003</v>
      </c>
      <c r="B32" t="str">
        <f>Dropdown!A32</f>
        <v>30</v>
      </c>
      <c r="C32" t="str">
        <f>Dropdown!B32</f>
        <v>Pharmazeutische Erzeugnisse</v>
      </c>
      <c r="D32">
        <f t="shared" si="1"/>
        <v>295</v>
      </c>
      <c r="F32">
        <f t="shared" si="2"/>
        <v>7968.7079999999996</v>
      </c>
      <c r="G32" t="str">
        <f>Dropdown!A32</f>
        <v>30</v>
      </c>
      <c r="H32" t="str">
        <f>Dropdown!B32</f>
        <v>Pharmazeutische Erzeugnisse</v>
      </c>
      <c r="I32">
        <f t="shared" si="3"/>
        <v>295</v>
      </c>
    </row>
    <row r="33" spans="1:9" x14ac:dyDescent="0.25">
      <c r="A33">
        <f t="shared" si="0"/>
        <v>2422.328</v>
      </c>
      <c r="B33" t="str">
        <f>Dropdown!A33</f>
        <v>31</v>
      </c>
      <c r="C33" t="str">
        <f>Dropdown!B33</f>
        <v>Düngemittel</v>
      </c>
      <c r="D33">
        <f t="shared" si="1"/>
        <v>305</v>
      </c>
      <c r="F33">
        <f t="shared" si="2"/>
        <v>1806.3219999999999</v>
      </c>
      <c r="G33" t="str">
        <f>Dropdown!A33</f>
        <v>31</v>
      </c>
      <c r="H33" t="str">
        <f>Dropdown!B33</f>
        <v>Düngemittel</v>
      </c>
      <c r="I33">
        <f t="shared" si="3"/>
        <v>305</v>
      </c>
    </row>
    <row r="34" spans="1:9" x14ac:dyDescent="0.25">
      <c r="A34">
        <f t="shared" si="0"/>
        <v>4546.9719999999998</v>
      </c>
      <c r="B34" t="str">
        <f>Dropdown!A34</f>
        <v>32</v>
      </c>
      <c r="C34" t="str">
        <f>Dropdown!B34</f>
        <v>Gerb-, Farbstoffauszüge; Tannine; Farbstoffe</v>
      </c>
      <c r="D34">
        <f t="shared" si="1"/>
        <v>315</v>
      </c>
      <c r="F34">
        <f t="shared" si="2"/>
        <v>18359.491999999998</v>
      </c>
      <c r="G34" t="str">
        <f>Dropdown!A34</f>
        <v>32</v>
      </c>
      <c r="H34" t="str">
        <f>Dropdown!B34</f>
        <v>Gerb-, Farbstoffauszüge; Tannine; Farbstoffe</v>
      </c>
      <c r="I34">
        <f t="shared" si="3"/>
        <v>315</v>
      </c>
    </row>
    <row r="35" spans="1:9" x14ac:dyDescent="0.25">
      <c r="A35">
        <f t="shared" si="0"/>
        <v>10010.824000000001</v>
      </c>
      <c r="B35" t="str">
        <f>Dropdown!A35</f>
        <v>33</v>
      </c>
      <c r="C35" t="str">
        <f>Dropdown!B35</f>
        <v>Etherische Öle; Parfümerie- und Kosmetikzubereitungen</v>
      </c>
      <c r="D35">
        <f t="shared" si="1"/>
        <v>325</v>
      </c>
      <c r="F35">
        <f t="shared" si="2"/>
        <v>37739.339</v>
      </c>
      <c r="G35" t="str">
        <f>Dropdown!A35</f>
        <v>33</v>
      </c>
      <c r="H35" t="str">
        <f>Dropdown!B35</f>
        <v>Etherische Öle; Parfümerie- und Kosmetikzubereitungen</v>
      </c>
      <c r="I35">
        <f t="shared" si="3"/>
        <v>325</v>
      </c>
    </row>
    <row r="36" spans="1:9" x14ac:dyDescent="0.25">
      <c r="A36">
        <f t="shared" si="0"/>
        <v>1143.652</v>
      </c>
      <c r="B36" t="str">
        <f>Dropdown!A36</f>
        <v>34</v>
      </c>
      <c r="C36" t="str">
        <f>Dropdown!B36</f>
        <v>Seifen, Wasch- und Schmiermittel; Wachse; Poliermittel</v>
      </c>
      <c r="D36">
        <f t="shared" si="1"/>
        <v>335</v>
      </c>
      <c r="F36">
        <f t="shared" si="2"/>
        <v>13424.34</v>
      </c>
      <c r="G36" t="str">
        <f>Dropdown!A36</f>
        <v>34</v>
      </c>
      <c r="H36" t="str">
        <f>Dropdown!B36</f>
        <v>Seifen, Wasch- und Schmiermittel; Wachse; Poliermittel</v>
      </c>
      <c r="I36">
        <f t="shared" si="3"/>
        <v>335</v>
      </c>
    </row>
    <row r="37" spans="1:9" x14ac:dyDescent="0.25">
      <c r="A37">
        <f t="shared" si="0"/>
        <v>7383.9859999999999</v>
      </c>
      <c r="B37" t="str">
        <f>Dropdown!A37</f>
        <v>35</v>
      </c>
      <c r="C37" t="str">
        <f>Dropdown!B37</f>
        <v>Eiweißstoffe; Stärken; Klebstoffe; Enzyme</v>
      </c>
      <c r="D37">
        <f t="shared" si="1"/>
        <v>345</v>
      </c>
      <c r="F37">
        <f t="shared" si="2"/>
        <v>8049.8440000000001</v>
      </c>
      <c r="G37" t="str">
        <f>Dropdown!A37</f>
        <v>35</v>
      </c>
      <c r="H37" t="str">
        <f>Dropdown!B37</f>
        <v>Eiweißstoffe; Stärken; Klebstoffe; Enzyme</v>
      </c>
      <c r="I37">
        <f t="shared" si="3"/>
        <v>345</v>
      </c>
    </row>
    <row r="38" spans="1:9" x14ac:dyDescent="0.25">
      <c r="A38">
        <f t="shared" si="0"/>
        <v>9.4559999999999995</v>
      </c>
      <c r="B38" t="str">
        <f>Dropdown!A38</f>
        <v>36</v>
      </c>
      <c r="C38" t="str">
        <f>Dropdown!B38</f>
        <v>Explosivstoffe; pyrotechnische Waren; Zündhölzer</v>
      </c>
      <c r="D38">
        <f t="shared" si="1"/>
        <v>355</v>
      </c>
      <c r="F38">
        <f t="shared" si="2"/>
        <v>252.89</v>
      </c>
      <c r="G38" t="str">
        <f>Dropdown!A38</f>
        <v>36</v>
      </c>
      <c r="H38" t="str">
        <f>Dropdown!B38</f>
        <v>Explosivstoffe; pyrotechnische Waren; Zündhölzer</v>
      </c>
      <c r="I38">
        <f t="shared" si="3"/>
        <v>355</v>
      </c>
    </row>
    <row r="39" spans="1:9" x14ac:dyDescent="0.25">
      <c r="A39">
        <f t="shared" si="0"/>
        <v>37.558999999999997</v>
      </c>
      <c r="B39" t="str">
        <f>Dropdown!A39</f>
        <v>37</v>
      </c>
      <c r="C39" t="str">
        <f>Dropdown!B39</f>
        <v>Photographische oder kinomatographische Waren</v>
      </c>
      <c r="D39">
        <f t="shared" si="1"/>
        <v>365</v>
      </c>
      <c r="F39">
        <f t="shared" si="2"/>
        <v>298.27699999999999</v>
      </c>
      <c r="G39" t="str">
        <f>Dropdown!A39</f>
        <v>37</v>
      </c>
      <c r="H39" t="str">
        <f>Dropdown!B39</f>
        <v>Photographische oder kinomatographische Waren</v>
      </c>
      <c r="I39">
        <f t="shared" si="3"/>
        <v>365</v>
      </c>
    </row>
    <row r="40" spans="1:9" x14ac:dyDescent="0.25">
      <c r="A40">
        <f t="shared" si="0"/>
        <v>37012.067000000003</v>
      </c>
      <c r="B40" t="str">
        <f>Dropdown!A40</f>
        <v>38</v>
      </c>
      <c r="C40" t="str">
        <f>Dropdown!B40</f>
        <v>Verschiedene chemische Erzeugnisse</v>
      </c>
      <c r="D40">
        <f t="shared" si="1"/>
        <v>375</v>
      </c>
      <c r="F40">
        <f t="shared" si="2"/>
        <v>23752.913</v>
      </c>
      <c r="G40" t="str">
        <f>Dropdown!A40</f>
        <v>38</v>
      </c>
      <c r="H40" t="str">
        <f>Dropdown!B40</f>
        <v>Verschiedene chemische Erzeugnisse</v>
      </c>
      <c r="I40">
        <f t="shared" si="3"/>
        <v>375</v>
      </c>
    </row>
    <row r="41" spans="1:9" x14ac:dyDescent="0.25">
      <c r="A41">
        <f t="shared" si="0"/>
        <v>269484.23</v>
      </c>
      <c r="B41" t="str">
        <f>Dropdown!A41</f>
        <v>39</v>
      </c>
      <c r="C41" t="str">
        <f>Dropdown!B41</f>
        <v>Kunststoffe und Waren daraus</v>
      </c>
      <c r="D41">
        <f t="shared" si="1"/>
        <v>385</v>
      </c>
      <c r="F41">
        <f t="shared" si="2"/>
        <v>336109.00400000002</v>
      </c>
      <c r="G41" t="str">
        <f>Dropdown!A41</f>
        <v>39</v>
      </c>
      <c r="H41" t="str">
        <f>Dropdown!B41</f>
        <v>Kunststoffe und Waren daraus</v>
      </c>
      <c r="I41">
        <f t="shared" si="3"/>
        <v>385</v>
      </c>
    </row>
    <row r="42" spans="1:9" x14ac:dyDescent="0.25">
      <c r="A42">
        <f t="shared" si="0"/>
        <v>21551.828000000001</v>
      </c>
      <c r="B42" t="str">
        <f>Dropdown!A42</f>
        <v>40</v>
      </c>
      <c r="C42" t="str">
        <f>Dropdown!B42</f>
        <v>Kautschuk und Waren daraus</v>
      </c>
      <c r="D42">
        <f t="shared" si="1"/>
        <v>395</v>
      </c>
      <c r="F42">
        <f t="shared" si="2"/>
        <v>28461.575000000001</v>
      </c>
      <c r="G42" t="str">
        <f>Dropdown!A42</f>
        <v>40</v>
      </c>
      <c r="H42" t="str">
        <f>Dropdown!B42</f>
        <v>Kautschuk und Waren daraus</v>
      </c>
      <c r="I42">
        <f t="shared" si="3"/>
        <v>395</v>
      </c>
    </row>
    <row r="43" spans="1:9" x14ac:dyDescent="0.25">
      <c r="A43">
        <f t="shared" si="0"/>
        <v>64.847999999999999</v>
      </c>
      <c r="B43" t="str">
        <f>Dropdown!A43</f>
        <v>41</v>
      </c>
      <c r="C43" t="str">
        <f>Dropdown!B43</f>
        <v>Rohe Häute und Felle sowie Leder</v>
      </c>
      <c r="D43">
        <f t="shared" si="1"/>
        <v>405</v>
      </c>
      <c r="F43">
        <f t="shared" si="2"/>
        <v>58.281999999999996</v>
      </c>
      <c r="G43" t="str">
        <f>Dropdown!A43</f>
        <v>41</v>
      </c>
      <c r="H43" t="str">
        <f>Dropdown!B43</f>
        <v>Rohe Häute und Felle sowie Leder</v>
      </c>
      <c r="I43">
        <f t="shared" si="3"/>
        <v>405</v>
      </c>
    </row>
    <row r="44" spans="1:9" x14ac:dyDescent="0.25">
      <c r="A44">
        <f t="shared" si="0"/>
        <v>4827.5789999999997</v>
      </c>
      <c r="B44" t="str">
        <f>Dropdown!A44</f>
        <v>42</v>
      </c>
      <c r="C44" t="str">
        <f>Dropdown!B44</f>
        <v>Leder- und Sattlerwaren; Reiseartikel, Handtaschen</v>
      </c>
      <c r="D44">
        <f t="shared" si="1"/>
        <v>415</v>
      </c>
      <c r="F44">
        <f t="shared" si="2"/>
        <v>59765.228000000003</v>
      </c>
      <c r="G44" t="str">
        <f>Dropdown!A44</f>
        <v>42</v>
      </c>
      <c r="H44" t="str">
        <f>Dropdown!B44</f>
        <v>Leder- und Sattlerwaren; Reiseartikel, Handtaschen</v>
      </c>
      <c r="I44">
        <f t="shared" si="3"/>
        <v>415</v>
      </c>
    </row>
    <row r="45" spans="1:9" x14ac:dyDescent="0.25">
      <c r="A45">
        <f t="shared" si="0"/>
        <v>189.36</v>
      </c>
      <c r="B45" t="str">
        <f>Dropdown!A45</f>
        <v>43</v>
      </c>
      <c r="C45" t="str">
        <f>Dropdown!B45</f>
        <v>Pelzfelle und künstliches Pelzwerk; Waren daraus</v>
      </c>
      <c r="D45">
        <f t="shared" si="1"/>
        <v>425</v>
      </c>
      <c r="F45">
        <f t="shared" si="2"/>
        <v>611.69100000000003</v>
      </c>
      <c r="G45" t="str">
        <f>Dropdown!A45</f>
        <v>43</v>
      </c>
      <c r="H45" t="str">
        <f>Dropdown!B45</f>
        <v>Pelzfelle und künstliches Pelzwerk; Waren daraus</v>
      </c>
      <c r="I45">
        <f t="shared" si="3"/>
        <v>425</v>
      </c>
    </row>
    <row r="46" spans="1:9" x14ac:dyDescent="0.25">
      <c r="A46">
        <f t="shared" si="0"/>
        <v>47744.478000000003</v>
      </c>
      <c r="B46" t="str">
        <f>Dropdown!A46</f>
        <v>44</v>
      </c>
      <c r="C46" t="str">
        <f>Dropdown!B46</f>
        <v>Holz und Waren daraus; Holzkohle</v>
      </c>
      <c r="D46">
        <f t="shared" si="1"/>
        <v>435</v>
      </c>
      <c r="F46">
        <f t="shared" si="2"/>
        <v>44323.866999999998</v>
      </c>
      <c r="G46" t="str">
        <f>Dropdown!A46</f>
        <v>44</v>
      </c>
      <c r="H46" t="str">
        <f>Dropdown!B46</f>
        <v>Holz und Waren daraus; Holzkohle</v>
      </c>
      <c r="I46">
        <f t="shared" si="3"/>
        <v>435</v>
      </c>
    </row>
    <row r="47" spans="1:9" x14ac:dyDescent="0.25">
      <c r="A47">
        <f t="shared" si="0"/>
        <v>6.5170000000000003</v>
      </c>
      <c r="B47" t="str">
        <f>Dropdown!A47</f>
        <v>45</v>
      </c>
      <c r="C47" t="str">
        <f>Dropdown!B47</f>
        <v>Kork und Korkwaren</v>
      </c>
      <c r="D47">
        <f t="shared" si="1"/>
        <v>445</v>
      </c>
      <c r="F47">
        <f t="shared" si="2"/>
        <v>67.813999999999993</v>
      </c>
      <c r="G47" t="str">
        <f>Dropdown!A47</f>
        <v>45</v>
      </c>
      <c r="H47" t="str">
        <f>Dropdown!B47</f>
        <v>Kork und Korkwaren</v>
      </c>
      <c r="I47">
        <f t="shared" si="3"/>
        <v>445</v>
      </c>
    </row>
    <row r="48" spans="1:9" x14ac:dyDescent="0.25">
      <c r="A48">
        <f t="shared" si="0"/>
        <v>47.055999999999997</v>
      </c>
      <c r="B48" t="str">
        <f>Dropdown!A48</f>
        <v>46</v>
      </c>
      <c r="C48" t="str">
        <f>Dropdown!B48</f>
        <v>Flecht- und Korbwaren</v>
      </c>
      <c r="D48">
        <f t="shared" si="1"/>
        <v>455</v>
      </c>
      <c r="F48">
        <f t="shared" si="2"/>
        <v>667.59100000000001</v>
      </c>
      <c r="G48" t="str">
        <f>Dropdown!A48</f>
        <v>46</v>
      </c>
      <c r="H48" t="str">
        <f>Dropdown!B48</f>
        <v>Flecht- und Korbwaren</v>
      </c>
      <c r="I48">
        <f t="shared" si="3"/>
        <v>455</v>
      </c>
    </row>
    <row r="49" spans="1:9" x14ac:dyDescent="0.25">
      <c r="A49">
        <f t="shared" si="0"/>
        <v>1070.903</v>
      </c>
      <c r="B49" t="str">
        <f>Dropdown!A49</f>
        <v>47</v>
      </c>
      <c r="C49" t="str">
        <f>Dropdown!B49</f>
        <v>Halbstoffe aus Holz, Papier- und Pappeabfälle</v>
      </c>
      <c r="D49">
        <f t="shared" si="1"/>
        <v>465</v>
      </c>
      <c r="F49">
        <f t="shared" si="2"/>
        <v>29723.995999999999</v>
      </c>
      <c r="G49" t="str">
        <f>Dropdown!A49</f>
        <v>47</v>
      </c>
      <c r="H49" t="str">
        <f>Dropdown!B49</f>
        <v>Halbstoffe aus Holz, Papier- und Pappeabfälle</v>
      </c>
      <c r="I49">
        <f t="shared" si="3"/>
        <v>465</v>
      </c>
    </row>
    <row r="50" spans="1:9" x14ac:dyDescent="0.25">
      <c r="A50">
        <f t="shared" si="0"/>
        <v>9218.6980000000003</v>
      </c>
      <c r="B50" t="str">
        <f>Dropdown!A50</f>
        <v>48</v>
      </c>
      <c r="C50" t="str">
        <f>Dropdown!B50</f>
        <v>Papier und Pappe; Waren daraus</v>
      </c>
      <c r="D50">
        <f t="shared" si="1"/>
        <v>475</v>
      </c>
      <c r="F50">
        <f t="shared" si="2"/>
        <v>49304.243000000002</v>
      </c>
      <c r="G50" t="str">
        <f>Dropdown!A50</f>
        <v>48</v>
      </c>
      <c r="H50" t="str">
        <f>Dropdown!B50</f>
        <v>Papier und Pappe; Waren daraus</v>
      </c>
      <c r="I50">
        <f t="shared" si="3"/>
        <v>475</v>
      </c>
    </row>
    <row r="51" spans="1:9" x14ac:dyDescent="0.25">
      <c r="A51">
        <f t="shared" si="0"/>
        <v>16518.96</v>
      </c>
      <c r="B51" t="str">
        <f>Dropdown!A51</f>
        <v>49</v>
      </c>
      <c r="C51" t="str">
        <f>Dropdown!B51</f>
        <v>Bücher, Zeitschriften, Graphische Erzeignisse</v>
      </c>
      <c r="D51">
        <f t="shared" si="1"/>
        <v>485</v>
      </c>
      <c r="F51">
        <f t="shared" si="2"/>
        <v>18744.272000000001</v>
      </c>
      <c r="G51" t="str">
        <f>Dropdown!A51</f>
        <v>49</v>
      </c>
      <c r="H51" t="str">
        <f>Dropdown!B51</f>
        <v>Bücher, Zeitschriften, Graphische Erzeignisse</v>
      </c>
      <c r="I51">
        <f t="shared" si="3"/>
        <v>485</v>
      </c>
    </row>
    <row r="52" spans="1:9" x14ac:dyDescent="0.25">
      <c r="A52">
        <f t="shared" si="0"/>
        <v>0.749</v>
      </c>
      <c r="B52" t="str">
        <f>Dropdown!A52</f>
        <v>50</v>
      </c>
      <c r="C52" t="str">
        <f>Dropdown!B52</f>
        <v>Seide</v>
      </c>
      <c r="D52">
        <f t="shared" si="1"/>
        <v>495</v>
      </c>
      <c r="F52">
        <f t="shared" si="2"/>
        <v>22.571999999999999</v>
      </c>
      <c r="G52" t="str">
        <f>Dropdown!A52</f>
        <v>50</v>
      </c>
      <c r="H52" t="str">
        <f>Dropdown!B52</f>
        <v>Seide</v>
      </c>
      <c r="I52">
        <f t="shared" si="3"/>
        <v>495</v>
      </c>
    </row>
    <row r="53" spans="1:9" x14ac:dyDescent="0.25">
      <c r="A53">
        <f t="shared" si="0"/>
        <v>84.346000000000004</v>
      </c>
      <c r="B53" t="str">
        <f>Dropdown!A53</f>
        <v>51</v>
      </c>
      <c r="C53" t="str">
        <f>Dropdown!B53</f>
        <v>Wolle,Tierhaare, Roßhaar</v>
      </c>
      <c r="D53">
        <f t="shared" si="1"/>
        <v>505</v>
      </c>
      <c r="F53">
        <f t="shared" si="2"/>
        <v>350.548</v>
      </c>
      <c r="G53" t="str">
        <f>Dropdown!A53</f>
        <v>51</v>
      </c>
      <c r="H53" t="str">
        <f>Dropdown!B53</f>
        <v>Wolle,Tierhaare, Roßhaar</v>
      </c>
      <c r="I53">
        <f t="shared" si="3"/>
        <v>505</v>
      </c>
    </row>
    <row r="54" spans="1:9" x14ac:dyDescent="0.25">
      <c r="A54">
        <f t="shared" si="0"/>
        <v>365.26499999999999</v>
      </c>
      <c r="B54" t="str">
        <f>Dropdown!A54</f>
        <v>52</v>
      </c>
      <c r="C54" t="str">
        <f>Dropdown!B54</f>
        <v>Baumwolle</v>
      </c>
      <c r="D54">
        <f t="shared" si="1"/>
        <v>515</v>
      </c>
      <c r="F54">
        <f t="shared" si="2"/>
        <v>4924.4219999999996</v>
      </c>
      <c r="G54" t="str">
        <f>Dropdown!A54</f>
        <v>52</v>
      </c>
      <c r="H54" t="str">
        <f>Dropdown!B54</f>
        <v>Baumwolle</v>
      </c>
      <c r="I54">
        <f t="shared" si="3"/>
        <v>515</v>
      </c>
    </row>
    <row r="55" spans="1:9" x14ac:dyDescent="0.25">
      <c r="A55">
        <f t="shared" si="0"/>
        <v>38.837000000000003</v>
      </c>
      <c r="B55" t="str">
        <f>Dropdown!A55</f>
        <v>53</v>
      </c>
      <c r="C55" t="str">
        <f>Dropdown!B55</f>
        <v>Andere pflanzliche Spinnstoffe, Papiergarne und -gewebe</v>
      </c>
      <c r="D55">
        <f t="shared" si="1"/>
        <v>525</v>
      </c>
      <c r="F55">
        <f t="shared" si="2"/>
        <v>508.22699999999998</v>
      </c>
      <c r="G55" t="str">
        <f>Dropdown!A55</f>
        <v>53</v>
      </c>
      <c r="H55" t="str">
        <f>Dropdown!B55</f>
        <v>Andere pflanzliche Spinnstoffe, Papiergarne und -gewebe</v>
      </c>
      <c r="I55">
        <f t="shared" si="3"/>
        <v>525</v>
      </c>
    </row>
    <row r="56" spans="1:9" x14ac:dyDescent="0.25">
      <c r="A56">
        <f t="shared" si="0"/>
        <v>384.09300000000002</v>
      </c>
      <c r="B56" t="str">
        <f>Dropdown!A56</f>
        <v>54</v>
      </c>
      <c r="C56" t="str">
        <f>Dropdown!B56</f>
        <v>Synthetische und künstliche Filamente</v>
      </c>
      <c r="D56">
        <f t="shared" si="1"/>
        <v>535</v>
      </c>
      <c r="F56">
        <f t="shared" si="2"/>
        <v>1037.4259999999999</v>
      </c>
      <c r="G56" t="str">
        <f>Dropdown!A56</f>
        <v>54</v>
      </c>
      <c r="H56" t="str">
        <f>Dropdown!B56</f>
        <v>Synthetische und künstliche Filamente</v>
      </c>
      <c r="I56">
        <f t="shared" si="3"/>
        <v>535</v>
      </c>
    </row>
    <row r="57" spans="1:9" x14ac:dyDescent="0.25">
      <c r="A57">
        <f t="shared" si="0"/>
        <v>164709.766</v>
      </c>
      <c r="B57" t="str">
        <f>Dropdown!A57</f>
        <v>55</v>
      </c>
      <c r="C57" t="str">
        <f>Dropdown!B57</f>
        <v>Synthetische oder künstliche Stapelfasern</v>
      </c>
      <c r="D57">
        <f t="shared" si="1"/>
        <v>545</v>
      </c>
      <c r="F57">
        <f t="shared" si="2"/>
        <v>564.51099999999997</v>
      </c>
      <c r="G57" t="str">
        <f>Dropdown!A57</f>
        <v>55</v>
      </c>
      <c r="H57" t="str">
        <f>Dropdown!B57</f>
        <v>Synthetische oder künstliche Stapelfasern</v>
      </c>
      <c r="I57">
        <f t="shared" si="3"/>
        <v>545</v>
      </c>
    </row>
    <row r="58" spans="1:9" x14ac:dyDescent="0.25">
      <c r="A58">
        <f t="shared" si="0"/>
        <v>5235.6040000000003</v>
      </c>
      <c r="B58" t="str">
        <f>Dropdown!A58</f>
        <v>56</v>
      </c>
      <c r="C58" t="str">
        <f>Dropdown!B58</f>
        <v>Watte, Filze, Spezialgarne, Seilerwaren</v>
      </c>
      <c r="D58">
        <f t="shared" si="1"/>
        <v>555</v>
      </c>
      <c r="F58">
        <f t="shared" si="2"/>
        <v>5344.4049999999997</v>
      </c>
      <c r="G58" t="str">
        <f>Dropdown!A58</f>
        <v>56</v>
      </c>
      <c r="H58" t="str">
        <f>Dropdown!B58</f>
        <v>Watte, Filze, Spezialgarne, Seilerwaren</v>
      </c>
      <c r="I58">
        <f t="shared" si="3"/>
        <v>555</v>
      </c>
    </row>
    <row r="59" spans="1:9" x14ac:dyDescent="0.25">
      <c r="A59">
        <f t="shared" si="0"/>
        <v>1481.87</v>
      </c>
      <c r="B59" t="str">
        <f>Dropdown!A59</f>
        <v>57</v>
      </c>
      <c r="C59" t="str">
        <f>Dropdown!B59</f>
        <v>Teppiche und andere Bodenbeläge aus Spinnstoffen</v>
      </c>
      <c r="D59">
        <f t="shared" si="1"/>
        <v>565</v>
      </c>
      <c r="F59">
        <f t="shared" si="2"/>
        <v>3293.61</v>
      </c>
      <c r="G59" t="str">
        <f>Dropdown!A59</f>
        <v>57</v>
      </c>
      <c r="H59" t="str">
        <f>Dropdown!B59</f>
        <v>Teppiche und andere Bodenbeläge aus Spinnstoffen</v>
      </c>
      <c r="I59">
        <f t="shared" si="3"/>
        <v>565</v>
      </c>
    </row>
    <row r="60" spans="1:9" x14ac:dyDescent="0.25">
      <c r="A60">
        <f t="shared" si="0"/>
        <v>663.00099999999998</v>
      </c>
      <c r="B60" t="str">
        <f>Dropdown!A60</f>
        <v>58</v>
      </c>
      <c r="C60" t="str">
        <f>Dropdown!B60</f>
        <v>Spezialgewebe, getuftete Flächenerzeugnisse, Spitzen, Stickerei</v>
      </c>
      <c r="D60">
        <f t="shared" si="1"/>
        <v>575</v>
      </c>
      <c r="F60">
        <f t="shared" si="2"/>
        <v>1314.5740000000001</v>
      </c>
      <c r="G60" t="str">
        <f>Dropdown!A60</f>
        <v>58</v>
      </c>
      <c r="H60" t="str">
        <f>Dropdown!B60</f>
        <v>Spezialgewebe, getuftete Flächenerzeugnisse, Spitzen, Stickerei</v>
      </c>
      <c r="I60">
        <f t="shared" si="3"/>
        <v>575</v>
      </c>
    </row>
    <row r="61" spans="1:9" x14ac:dyDescent="0.25">
      <c r="A61">
        <f t="shared" si="0"/>
        <v>328.78500000000003</v>
      </c>
      <c r="B61" t="str">
        <f>Dropdown!A61</f>
        <v>59</v>
      </c>
      <c r="C61" t="str">
        <f>Dropdown!B61</f>
        <v>Imprägnierte, bestrichene Gewebe, technische Spinnstoffwaren</v>
      </c>
      <c r="D61">
        <f t="shared" si="1"/>
        <v>585</v>
      </c>
      <c r="F61">
        <f t="shared" si="2"/>
        <v>2681.0239999999999</v>
      </c>
      <c r="G61" t="str">
        <f>Dropdown!A61</f>
        <v>59</v>
      </c>
      <c r="H61" t="str">
        <f>Dropdown!B61</f>
        <v>Imprägnierte, bestrichene Gewebe, technische Spinnstoffwaren</v>
      </c>
      <c r="I61">
        <f t="shared" si="3"/>
        <v>585</v>
      </c>
    </row>
    <row r="62" spans="1:9" x14ac:dyDescent="0.25">
      <c r="A62">
        <f t="shared" si="0"/>
        <v>138.49299999999999</v>
      </c>
      <c r="B62" t="str">
        <f>Dropdown!A62</f>
        <v>60</v>
      </c>
      <c r="C62" t="str">
        <f>Dropdown!B62</f>
        <v>Gewirkte oder gestrickte Flächenerzeugnisse</v>
      </c>
      <c r="D62">
        <f t="shared" si="1"/>
        <v>595</v>
      </c>
      <c r="F62">
        <f t="shared" si="2"/>
        <v>575.64200000000005</v>
      </c>
      <c r="G62" t="str">
        <f>Dropdown!A62</f>
        <v>60</v>
      </c>
      <c r="H62" t="str">
        <f>Dropdown!B62</f>
        <v>Gewirkte oder gestrickte Flächenerzeugnisse</v>
      </c>
      <c r="I62">
        <f t="shared" si="3"/>
        <v>595</v>
      </c>
    </row>
    <row r="63" spans="1:9" x14ac:dyDescent="0.25">
      <c r="A63">
        <f t="shared" si="0"/>
        <v>24554.113000000001</v>
      </c>
      <c r="B63" t="str">
        <f>Dropdown!A63</f>
        <v>61</v>
      </c>
      <c r="C63" t="str">
        <f>Dropdown!B63</f>
        <v>Bekleidung und -zubehör, gewirkt oder gestrickt</v>
      </c>
      <c r="D63">
        <f t="shared" si="1"/>
        <v>605</v>
      </c>
      <c r="F63">
        <f t="shared" si="2"/>
        <v>167632.848</v>
      </c>
      <c r="G63" t="str">
        <f>Dropdown!A63</f>
        <v>61</v>
      </c>
      <c r="H63" t="str">
        <f>Dropdown!B63</f>
        <v>Bekleidung und -zubehör, gewirkt oder gestrickt</v>
      </c>
      <c r="I63">
        <f t="shared" si="3"/>
        <v>605</v>
      </c>
    </row>
    <row r="64" spans="1:9" x14ac:dyDescent="0.25">
      <c r="A64">
        <f t="shared" si="0"/>
        <v>34853.938000000002</v>
      </c>
      <c r="B64" t="str">
        <f>Dropdown!A64</f>
        <v>62</v>
      </c>
      <c r="C64" t="str">
        <f>Dropdown!B64</f>
        <v>Bekleidung und -zubehör, nicht gewirkt oder  gestrickt</v>
      </c>
      <c r="D64">
        <f t="shared" si="1"/>
        <v>615</v>
      </c>
      <c r="F64">
        <f t="shared" si="2"/>
        <v>164766.769</v>
      </c>
      <c r="G64" t="str">
        <f>Dropdown!A64</f>
        <v>62</v>
      </c>
      <c r="H64" t="str">
        <f>Dropdown!B64</f>
        <v>Bekleidung und -zubehör, nicht gewirkt oder  gestrickt</v>
      </c>
      <c r="I64">
        <f t="shared" si="3"/>
        <v>615</v>
      </c>
    </row>
    <row r="65" spans="1:9" x14ac:dyDescent="0.25">
      <c r="A65">
        <f t="shared" si="0"/>
        <v>27646.896000000001</v>
      </c>
      <c r="B65" t="str">
        <f>Dropdown!A65</f>
        <v>63</v>
      </c>
      <c r="C65" t="str">
        <f>Dropdown!B65</f>
        <v>Andere konfektionierte Spinnstoffwaren, Altwaren, Lumpen</v>
      </c>
      <c r="D65">
        <f t="shared" si="1"/>
        <v>625</v>
      </c>
      <c r="F65">
        <f t="shared" si="2"/>
        <v>22597.06</v>
      </c>
      <c r="G65" t="str">
        <f>Dropdown!A65</f>
        <v>63</v>
      </c>
      <c r="H65" t="str">
        <f>Dropdown!B65</f>
        <v>Andere konfektionierte Spinnstoffwaren, Altwaren, Lumpen</v>
      </c>
      <c r="I65">
        <f t="shared" si="3"/>
        <v>625</v>
      </c>
    </row>
    <row r="66" spans="1:9" x14ac:dyDescent="0.25">
      <c r="A66">
        <f t="shared" si="0"/>
        <v>27808.514999999999</v>
      </c>
      <c r="B66" t="str">
        <f>Dropdown!A66</f>
        <v>64</v>
      </c>
      <c r="C66" t="str">
        <f>Dropdown!B66</f>
        <v>Schuhe, Gamaschen, Teile davon</v>
      </c>
      <c r="D66">
        <f t="shared" si="1"/>
        <v>635</v>
      </c>
      <c r="F66">
        <f t="shared" si="2"/>
        <v>130884.45600000001</v>
      </c>
      <c r="G66" t="str">
        <f>Dropdown!A66</f>
        <v>64</v>
      </c>
      <c r="H66" t="str">
        <f>Dropdown!B66</f>
        <v>Schuhe, Gamaschen, Teile davon</v>
      </c>
      <c r="I66">
        <f t="shared" si="3"/>
        <v>635</v>
      </c>
    </row>
    <row r="67" spans="1:9" x14ac:dyDescent="0.25">
      <c r="A67">
        <f t="shared" ref="A67:A100" si="14">IF(ISERROR($D67),0,INDEX(Export_Matrix,$D67,A$1))/Einheit_Wert</f>
        <v>775.84699999999998</v>
      </c>
      <c r="B67" t="str">
        <f>Dropdown!A67</f>
        <v>65</v>
      </c>
      <c r="C67" t="str">
        <f>Dropdown!B67</f>
        <v>Kopfbedeckungen und Teile davon</v>
      </c>
      <c r="D67">
        <f t="shared" ref="D67:D100" si="15">VLOOKUP(Auswahl_Bundesland&amp;B67,Export_Matrix,2,FALSE)</f>
        <v>645</v>
      </c>
      <c r="F67">
        <f t="shared" ref="F67:F100" si="16">IF(ISERROR($I67),0,INDEX(Import_Matrix,$I67,F$1))/Einheit_Wert</f>
        <v>6486.058</v>
      </c>
      <c r="G67" t="str">
        <f>Dropdown!A67</f>
        <v>65</v>
      </c>
      <c r="H67" t="str">
        <f>Dropdown!B67</f>
        <v>Kopfbedeckungen und Teile davon</v>
      </c>
      <c r="I67">
        <f t="shared" ref="I67:I100" si="17">VLOOKUP(Auswahl_Bundesland&amp;B67,Import_Matrix,2,FALSE)</f>
        <v>645</v>
      </c>
    </row>
    <row r="68" spans="1:9" x14ac:dyDescent="0.25">
      <c r="A68">
        <f t="shared" si="14"/>
        <v>117.35</v>
      </c>
      <c r="B68" t="str">
        <f>Dropdown!A68</f>
        <v>66</v>
      </c>
      <c r="C68" t="str">
        <f>Dropdown!B68</f>
        <v>Regen- und Sonnenschirme, Stöcke und Teile davon</v>
      </c>
      <c r="D68">
        <f t="shared" si="15"/>
        <v>655</v>
      </c>
      <c r="F68">
        <f t="shared" si="16"/>
        <v>990.20500000000004</v>
      </c>
      <c r="G68" t="str">
        <f>Dropdown!A68</f>
        <v>66</v>
      </c>
      <c r="H68" t="str">
        <f>Dropdown!B68</f>
        <v>Regen- und Sonnenschirme, Stöcke und Teile davon</v>
      </c>
      <c r="I68">
        <f t="shared" si="17"/>
        <v>655</v>
      </c>
    </row>
    <row r="69" spans="1:9" x14ac:dyDescent="0.25">
      <c r="A69">
        <f t="shared" si="14"/>
        <v>181.15700000000001</v>
      </c>
      <c r="B69" t="str">
        <f>Dropdown!A69</f>
        <v>67</v>
      </c>
      <c r="C69" t="str">
        <f>Dropdown!B69</f>
        <v>Zugerichtete Federn, Daunen, künstliche Blumen</v>
      </c>
      <c r="D69">
        <f t="shared" si="15"/>
        <v>665</v>
      </c>
      <c r="F69">
        <f t="shared" si="16"/>
        <v>1093.693</v>
      </c>
      <c r="G69" t="str">
        <f>Dropdown!A69</f>
        <v>67</v>
      </c>
      <c r="H69" t="str">
        <f>Dropdown!B69</f>
        <v>Zugerichtete Federn, Daunen, künstliche Blumen</v>
      </c>
      <c r="I69">
        <f t="shared" si="17"/>
        <v>665</v>
      </c>
    </row>
    <row r="70" spans="1:9" x14ac:dyDescent="0.25">
      <c r="A70">
        <f t="shared" si="14"/>
        <v>4889.3609999999999</v>
      </c>
      <c r="B70" t="str">
        <f>Dropdown!A70</f>
        <v>68</v>
      </c>
      <c r="C70" t="str">
        <f>Dropdown!B70</f>
        <v>Waren aus Steinen, Gips, Zement, Asbest oder ähnlichen Stoffen</v>
      </c>
      <c r="D70">
        <f t="shared" si="15"/>
        <v>675</v>
      </c>
      <c r="F70">
        <f t="shared" si="16"/>
        <v>16728.343000000001</v>
      </c>
      <c r="G70" t="str">
        <f>Dropdown!A70</f>
        <v>68</v>
      </c>
      <c r="H70" t="str">
        <f>Dropdown!B70</f>
        <v>Waren aus Steinen, Gips, Zement, Asbest oder ähnlichen Stoffen</v>
      </c>
      <c r="I70">
        <f t="shared" si="17"/>
        <v>675</v>
      </c>
    </row>
    <row r="71" spans="1:9" x14ac:dyDescent="0.25">
      <c r="A71">
        <f t="shared" si="14"/>
        <v>1028.33</v>
      </c>
      <c r="B71" t="str">
        <f>Dropdown!A71</f>
        <v>69</v>
      </c>
      <c r="C71" t="str">
        <f>Dropdown!B71</f>
        <v>Keramische Erzeugnisse</v>
      </c>
      <c r="D71">
        <f t="shared" si="15"/>
        <v>685</v>
      </c>
      <c r="F71">
        <f t="shared" si="16"/>
        <v>11243.723</v>
      </c>
      <c r="G71" t="str">
        <f>Dropdown!A71</f>
        <v>69</v>
      </c>
      <c r="H71" t="str">
        <f>Dropdown!B71</f>
        <v>Keramische Erzeugnisse</v>
      </c>
      <c r="I71">
        <f t="shared" si="17"/>
        <v>685</v>
      </c>
    </row>
    <row r="72" spans="1:9" x14ac:dyDescent="0.25">
      <c r="A72">
        <f t="shared" si="14"/>
        <v>11869.504000000001</v>
      </c>
      <c r="B72" t="str">
        <f>Dropdown!A72</f>
        <v>70</v>
      </c>
      <c r="C72" t="str">
        <f>Dropdown!B72</f>
        <v>Glas und Glaswaren</v>
      </c>
      <c r="D72">
        <f t="shared" si="15"/>
        <v>695</v>
      </c>
      <c r="F72">
        <f t="shared" si="16"/>
        <v>24530.281999999999</v>
      </c>
      <c r="G72" t="str">
        <f>Dropdown!A72</f>
        <v>70</v>
      </c>
      <c r="H72" t="str">
        <f>Dropdown!B72</f>
        <v>Glas und Glaswaren</v>
      </c>
      <c r="I72">
        <f t="shared" si="17"/>
        <v>695</v>
      </c>
    </row>
    <row r="73" spans="1:9" x14ac:dyDescent="0.25">
      <c r="A73">
        <f t="shared" si="14"/>
        <v>46863.870999999999</v>
      </c>
      <c r="B73" t="str">
        <f>Dropdown!A73</f>
        <v>71</v>
      </c>
      <c r="C73" t="str">
        <f>Dropdown!B73</f>
        <v>Perlen, Edelsteine, Schmuck, Edelmetalle, Münzen</v>
      </c>
      <c r="D73">
        <f t="shared" si="15"/>
        <v>705</v>
      </c>
      <c r="F73">
        <f t="shared" si="16"/>
        <v>96633.63</v>
      </c>
      <c r="G73" t="str">
        <f>Dropdown!A73</f>
        <v>71</v>
      </c>
      <c r="H73" t="str">
        <f>Dropdown!B73</f>
        <v>Perlen, Edelsteine, Schmuck, Edelmetalle, Münzen</v>
      </c>
      <c r="I73">
        <f t="shared" si="17"/>
        <v>705</v>
      </c>
    </row>
    <row r="74" spans="1:9" x14ac:dyDescent="0.25">
      <c r="A74">
        <f t="shared" si="14"/>
        <v>9650.2649999999994</v>
      </c>
      <c r="B74" t="str">
        <f>Dropdown!A74</f>
        <v>72</v>
      </c>
      <c r="C74" t="str">
        <f>Dropdown!B74</f>
        <v>Eisen und Stahl</v>
      </c>
      <c r="D74">
        <f t="shared" si="15"/>
        <v>715</v>
      </c>
      <c r="F74">
        <f t="shared" si="16"/>
        <v>16948.648000000001</v>
      </c>
      <c r="G74" t="str">
        <f>Dropdown!A74</f>
        <v>72</v>
      </c>
      <c r="H74" t="str">
        <f>Dropdown!B74</f>
        <v>Eisen und Stahl</v>
      </c>
      <c r="I74">
        <f t="shared" si="17"/>
        <v>715</v>
      </c>
    </row>
    <row r="75" spans="1:9" x14ac:dyDescent="0.25">
      <c r="A75">
        <f t="shared" si="14"/>
        <v>40607.445</v>
      </c>
      <c r="B75" t="str">
        <f>Dropdown!A75</f>
        <v>73</v>
      </c>
      <c r="C75" t="str">
        <f>Dropdown!B75</f>
        <v>Waren aus Eisen oder Stahl</v>
      </c>
      <c r="D75">
        <f t="shared" si="15"/>
        <v>725</v>
      </c>
      <c r="F75">
        <f t="shared" si="16"/>
        <v>69099.713000000003</v>
      </c>
      <c r="G75" t="str">
        <f>Dropdown!A75</f>
        <v>73</v>
      </c>
      <c r="H75" t="str">
        <f>Dropdown!B75</f>
        <v>Waren aus Eisen oder Stahl</v>
      </c>
      <c r="I75">
        <f t="shared" si="17"/>
        <v>725</v>
      </c>
    </row>
    <row r="76" spans="1:9" x14ac:dyDescent="0.25">
      <c r="A76">
        <f t="shared" si="14"/>
        <v>34627.805999999997</v>
      </c>
      <c r="B76" t="str">
        <f>Dropdown!A76</f>
        <v>74</v>
      </c>
      <c r="C76" t="str">
        <f>Dropdown!B76</f>
        <v>Kupfer und Waren daraus</v>
      </c>
      <c r="D76">
        <f t="shared" si="15"/>
        <v>735</v>
      </c>
      <c r="F76">
        <f t="shared" si="16"/>
        <v>10596.550999999999</v>
      </c>
      <c r="G76" t="str">
        <f>Dropdown!A76</f>
        <v>74</v>
      </c>
      <c r="H76" t="str">
        <f>Dropdown!B76</f>
        <v>Kupfer und Waren daraus</v>
      </c>
      <c r="I76">
        <f t="shared" si="17"/>
        <v>735</v>
      </c>
    </row>
    <row r="77" spans="1:9" x14ac:dyDescent="0.25">
      <c r="A77">
        <f t="shared" si="14"/>
        <v>446.27800000000002</v>
      </c>
      <c r="B77" t="str">
        <f>Dropdown!A77</f>
        <v>75</v>
      </c>
      <c r="C77" t="str">
        <f>Dropdown!B77</f>
        <v>Nickel und Waren daraus</v>
      </c>
      <c r="D77">
        <f t="shared" si="15"/>
        <v>745</v>
      </c>
      <c r="F77">
        <f t="shared" si="16"/>
        <v>284.41399999999999</v>
      </c>
      <c r="G77" t="str">
        <f>Dropdown!A77</f>
        <v>75</v>
      </c>
      <c r="H77" t="str">
        <f>Dropdown!B77</f>
        <v>Nickel und Waren daraus</v>
      </c>
      <c r="I77">
        <f t="shared" si="17"/>
        <v>745</v>
      </c>
    </row>
    <row r="78" spans="1:9" x14ac:dyDescent="0.25">
      <c r="A78">
        <f t="shared" si="14"/>
        <v>32378.395</v>
      </c>
      <c r="B78" t="str">
        <f>Dropdown!A78</f>
        <v>76</v>
      </c>
      <c r="C78" t="str">
        <f>Dropdown!B78</f>
        <v>Aluminium und Waren daraus</v>
      </c>
      <c r="D78">
        <f t="shared" si="15"/>
        <v>755</v>
      </c>
      <c r="F78">
        <f t="shared" si="16"/>
        <v>32703.59</v>
      </c>
      <c r="G78" t="str">
        <f>Dropdown!A78</f>
        <v>76</v>
      </c>
      <c r="H78" t="str">
        <f>Dropdown!B78</f>
        <v>Aluminium und Waren daraus</v>
      </c>
      <c r="I78">
        <f t="shared" si="17"/>
        <v>755</v>
      </c>
    </row>
    <row r="79" spans="1:9" x14ac:dyDescent="0.25">
      <c r="A79">
        <f t="shared" si="14"/>
        <v>413.71699999999998</v>
      </c>
      <c r="B79" t="str">
        <f>Dropdown!A79</f>
        <v>78</v>
      </c>
      <c r="C79" t="str">
        <f>Dropdown!B79</f>
        <v>Blei und Waren daraus</v>
      </c>
      <c r="D79">
        <f t="shared" si="15"/>
        <v>765</v>
      </c>
      <c r="F79">
        <f t="shared" si="16"/>
        <v>51.48</v>
      </c>
      <c r="G79" t="str">
        <f>Dropdown!A79</f>
        <v>78</v>
      </c>
      <c r="H79" t="str">
        <f>Dropdown!B79</f>
        <v>Blei und Waren daraus</v>
      </c>
      <c r="I79">
        <f t="shared" si="17"/>
        <v>765</v>
      </c>
    </row>
    <row r="80" spans="1:9" x14ac:dyDescent="0.25">
      <c r="A80">
        <f t="shared" si="14"/>
        <v>33.722000000000001</v>
      </c>
      <c r="B80" t="str">
        <f>Dropdown!A80</f>
        <v>79</v>
      </c>
      <c r="C80" t="str">
        <f>Dropdown!B80</f>
        <v>Zink und Waren daraus</v>
      </c>
      <c r="D80">
        <f t="shared" si="15"/>
        <v>775</v>
      </c>
      <c r="F80">
        <f t="shared" si="16"/>
        <v>436.94499999999999</v>
      </c>
      <c r="G80" t="str">
        <f>Dropdown!A80</f>
        <v>79</v>
      </c>
      <c r="H80" t="str">
        <f>Dropdown!B80</f>
        <v>Zink und Waren daraus</v>
      </c>
      <c r="I80">
        <f t="shared" si="17"/>
        <v>775</v>
      </c>
    </row>
    <row r="81" spans="1:9" x14ac:dyDescent="0.25">
      <c r="A81">
        <f t="shared" si="14"/>
        <v>33.784999999999997</v>
      </c>
      <c r="B81" t="str">
        <f>Dropdown!A81</f>
        <v>80</v>
      </c>
      <c r="C81" t="str">
        <f>Dropdown!B81</f>
        <v>Zinn und Waren daraus</v>
      </c>
      <c r="D81">
        <f t="shared" si="15"/>
        <v>785</v>
      </c>
      <c r="F81">
        <f t="shared" si="16"/>
        <v>18.754999999999999</v>
      </c>
      <c r="G81" t="str">
        <f>Dropdown!A81</f>
        <v>80</v>
      </c>
      <c r="H81" t="str">
        <f>Dropdown!B81</f>
        <v>Zinn und Waren daraus</v>
      </c>
      <c r="I81">
        <f t="shared" si="17"/>
        <v>785</v>
      </c>
    </row>
    <row r="82" spans="1:9" x14ac:dyDescent="0.25">
      <c r="A82">
        <f t="shared" si="14"/>
        <v>32.613999999999997</v>
      </c>
      <c r="B82" t="str">
        <f>Dropdown!A82</f>
        <v>81</v>
      </c>
      <c r="C82" t="str">
        <f>Dropdown!B82</f>
        <v>Andere unedle Metalle; Cermets; Waren daraus</v>
      </c>
      <c r="D82">
        <f t="shared" si="15"/>
        <v>795</v>
      </c>
      <c r="F82">
        <f t="shared" si="16"/>
        <v>428.37</v>
      </c>
      <c r="G82" t="str">
        <f>Dropdown!A82</f>
        <v>81</v>
      </c>
      <c r="H82" t="str">
        <f>Dropdown!B82</f>
        <v>Andere unedle Metalle; Cermets; Waren daraus</v>
      </c>
      <c r="I82">
        <f t="shared" si="17"/>
        <v>795</v>
      </c>
    </row>
    <row r="83" spans="1:9" x14ac:dyDescent="0.25">
      <c r="A83">
        <f t="shared" si="14"/>
        <v>4658.0349999999999</v>
      </c>
      <c r="B83" t="str">
        <f>Dropdown!A83</f>
        <v>82</v>
      </c>
      <c r="C83" t="str">
        <f>Dropdown!B83</f>
        <v>Werkzeuge, Messerschmiedewaren, Eßbestecke</v>
      </c>
      <c r="D83">
        <f t="shared" si="15"/>
        <v>805</v>
      </c>
      <c r="F83">
        <f t="shared" si="16"/>
        <v>11921.78</v>
      </c>
      <c r="G83" t="str">
        <f>Dropdown!A83</f>
        <v>82</v>
      </c>
      <c r="H83" t="str">
        <f>Dropdown!B83</f>
        <v>Werkzeuge, Messerschmiedewaren, Eßbestecke</v>
      </c>
      <c r="I83">
        <f t="shared" si="17"/>
        <v>805</v>
      </c>
    </row>
    <row r="84" spans="1:9" x14ac:dyDescent="0.25">
      <c r="A84">
        <f t="shared" si="14"/>
        <v>7827.732</v>
      </c>
      <c r="B84" t="str">
        <f>Dropdown!A84</f>
        <v>83</v>
      </c>
      <c r="C84" t="str">
        <f>Dropdown!B84</f>
        <v>Verschiedene Waren aus unedlen Metallen</v>
      </c>
      <c r="D84">
        <f t="shared" si="15"/>
        <v>815</v>
      </c>
      <c r="F84">
        <f t="shared" si="16"/>
        <v>12269.546</v>
      </c>
      <c r="G84" t="str">
        <f>Dropdown!A84</f>
        <v>83</v>
      </c>
      <c r="H84" t="str">
        <f>Dropdown!B84</f>
        <v>Verschiedene Waren aus unedlen Metallen</v>
      </c>
      <c r="I84">
        <f t="shared" si="17"/>
        <v>815</v>
      </c>
    </row>
    <row r="85" spans="1:9" x14ac:dyDescent="0.25">
      <c r="A85">
        <f t="shared" si="14"/>
        <v>108965.19899999999</v>
      </c>
      <c r="B85" t="str">
        <f>Dropdown!A85</f>
        <v>84</v>
      </c>
      <c r="C85" t="str">
        <f>Dropdown!B85</f>
        <v>Kernreaktoren, Kessel, Maschinen, Apparate und mechan. Geräte</v>
      </c>
      <c r="D85">
        <f t="shared" si="15"/>
        <v>825</v>
      </c>
      <c r="F85">
        <f t="shared" si="16"/>
        <v>203244.16500000001</v>
      </c>
      <c r="G85" t="str">
        <f>Dropdown!A85</f>
        <v>84</v>
      </c>
      <c r="H85" t="str">
        <f>Dropdown!B85</f>
        <v>Kernreaktoren, Kessel, Maschinen, Apparate und mechan. Geräte</v>
      </c>
      <c r="I85">
        <f t="shared" si="17"/>
        <v>825</v>
      </c>
    </row>
    <row r="86" spans="1:9" x14ac:dyDescent="0.25">
      <c r="A86">
        <f t="shared" si="14"/>
        <v>606510.1</v>
      </c>
      <c r="B86" t="str">
        <f>Dropdown!A86</f>
        <v>85</v>
      </c>
      <c r="C86" t="str">
        <f>Dropdown!B86</f>
        <v>Elektrische Maschinen, Apparate und elektrotechnische Waren</v>
      </c>
      <c r="D86">
        <f t="shared" si="15"/>
        <v>835</v>
      </c>
      <c r="F86">
        <f t="shared" si="16"/>
        <v>545971.07499999995</v>
      </c>
      <c r="G86" t="str">
        <f>Dropdown!A86</f>
        <v>85</v>
      </c>
      <c r="H86" t="str">
        <f>Dropdown!B86</f>
        <v>Elektrische Maschinen, Apparate und elektrotechnische Waren</v>
      </c>
      <c r="I86">
        <f t="shared" si="17"/>
        <v>835</v>
      </c>
    </row>
    <row r="87" spans="1:9" x14ac:dyDescent="0.25">
      <c r="A87">
        <f t="shared" si="14"/>
        <v>7104.7780000000002</v>
      </c>
      <c r="B87" t="str">
        <f>Dropdown!A87</f>
        <v>86</v>
      </c>
      <c r="C87" t="str">
        <f>Dropdown!B87</f>
        <v>Schienenfahrzeuge, Gleismaterial, Signalgeräte</v>
      </c>
      <c r="D87">
        <f t="shared" si="15"/>
        <v>845</v>
      </c>
      <c r="F87">
        <f t="shared" si="16"/>
        <v>11948.651</v>
      </c>
      <c r="G87" t="str">
        <f>Dropdown!A87</f>
        <v>86</v>
      </c>
      <c r="H87" t="str">
        <f>Dropdown!B87</f>
        <v>Schienenfahrzeuge, Gleismaterial, Signalgeräte</v>
      </c>
      <c r="I87">
        <f t="shared" si="17"/>
        <v>845</v>
      </c>
    </row>
    <row r="88" spans="1:9" x14ac:dyDescent="0.25">
      <c r="A88">
        <f t="shared" si="14"/>
        <v>105345.02</v>
      </c>
      <c r="B88" t="str">
        <f>Dropdown!A88</f>
        <v>87</v>
      </c>
      <c r="C88" t="str">
        <f>Dropdown!B88</f>
        <v>Zugmaschinen , Kraftfahrzeuge, Traktoren, Motorräder, Fahrräder</v>
      </c>
      <c r="D88">
        <f t="shared" si="15"/>
        <v>855</v>
      </c>
      <c r="F88">
        <f t="shared" si="16"/>
        <v>120137.193</v>
      </c>
      <c r="G88" t="str">
        <f>Dropdown!A88</f>
        <v>87</v>
      </c>
      <c r="H88" t="str">
        <f>Dropdown!B88</f>
        <v>Zugmaschinen , Kraftfahrzeuge, Traktoren, Motorräder, Fahrräder</v>
      </c>
      <c r="I88">
        <f t="shared" si="17"/>
        <v>855</v>
      </c>
    </row>
    <row r="89" spans="1:9" x14ac:dyDescent="0.25">
      <c r="A89">
        <f t="shared" si="14"/>
        <v>343.55200000000002</v>
      </c>
      <c r="B89" t="str">
        <f>Dropdown!A89</f>
        <v>88</v>
      </c>
      <c r="C89" t="str">
        <f>Dropdown!B89</f>
        <v>Luftfahrzeuge und  Raumfahrzeuge, Teile davon</v>
      </c>
      <c r="D89">
        <f t="shared" si="15"/>
        <v>865</v>
      </c>
      <c r="F89">
        <f t="shared" si="16"/>
        <v>3406.348</v>
      </c>
      <c r="G89" t="str">
        <f>Dropdown!A89</f>
        <v>88</v>
      </c>
      <c r="H89" t="str">
        <f>Dropdown!B89</f>
        <v>Luftfahrzeuge und  Raumfahrzeuge, Teile davon</v>
      </c>
      <c r="I89">
        <f t="shared" si="17"/>
        <v>865</v>
      </c>
    </row>
    <row r="90" spans="1:9" x14ac:dyDescent="0.25">
      <c r="A90">
        <f t="shared" si="14"/>
        <v>91.680999999999997</v>
      </c>
      <c r="B90" t="str">
        <f>Dropdown!A90</f>
        <v>89</v>
      </c>
      <c r="C90" t="str">
        <f>Dropdown!B90</f>
        <v>Wasserfahrzeuge und schwimmende Konstruktionen</v>
      </c>
      <c r="D90">
        <f t="shared" si="15"/>
        <v>875</v>
      </c>
      <c r="F90">
        <f t="shared" si="16"/>
        <v>836.15099999999995</v>
      </c>
      <c r="G90" t="str">
        <f>Dropdown!A90</f>
        <v>89</v>
      </c>
      <c r="H90" t="str">
        <f>Dropdown!B90</f>
        <v>Wasserfahrzeuge und schwimmende Konstruktionen</v>
      </c>
      <c r="I90">
        <f t="shared" si="17"/>
        <v>875</v>
      </c>
    </row>
    <row r="91" spans="1:9" x14ac:dyDescent="0.25">
      <c r="A91">
        <f t="shared" si="14"/>
        <v>42008.635000000002</v>
      </c>
      <c r="B91" t="str">
        <f>Dropdown!A91</f>
        <v>90</v>
      </c>
      <c r="C91" t="str">
        <f>Dropdown!B91</f>
        <v>Optische, photographische Geräte, Meß- und Prüfinstrumente</v>
      </c>
      <c r="D91">
        <f t="shared" si="15"/>
        <v>885</v>
      </c>
      <c r="F91">
        <f t="shared" si="16"/>
        <v>60274.688000000002</v>
      </c>
      <c r="G91" t="str">
        <f>Dropdown!A91</f>
        <v>90</v>
      </c>
      <c r="H91" t="str">
        <f>Dropdown!B91</f>
        <v>Optische, photographische Geräte, Meß- und Prüfinstrumente</v>
      </c>
      <c r="I91">
        <f t="shared" si="17"/>
        <v>885</v>
      </c>
    </row>
    <row r="92" spans="1:9" x14ac:dyDescent="0.25">
      <c r="A92">
        <f t="shared" si="14"/>
        <v>7548.1310000000003</v>
      </c>
      <c r="B92" t="str">
        <f>Dropdown!A92</f>
        <v>91</v>
      </c>
      <c r="C92" t="str">
        <f>Dropdown!B92</f>
        <v>Uhrmacherwaren</v>
      </c>
      <c r="D92">
        <f t="shared" si="15"/>
        <v>895</v>
      </c>
      <c r="F92">
        <f t="shared" si="16"/>
        <v>14484.338</v>
      </c>
      <c r="G92" t="str">
        <f>Dropdown!A92</f>
        <v>91</v>
      </c>
      <c r="H92" t="str">
        <f>Dropdown!B92</f>
        <v>Uhrmacherwaren</v>
      </c>
      <c r="I92">
        <f t="shared" si="17"/>
        <v>895</v>
      </c>
    </row>
    <row r="93" spans="1:9" x14ac:dyDescent="0.25">
      <c r="A93">
        <f t="shared" si="14"/>
        <v>304.815</v>
      </c>
      <c r="B93" t="str">
        <f>Dropdown!A93</f>
        <v>92</v>
      </c>
      <c r="C93" t="str">
        <f>Dropdown!B93</f>
        <v>Musikinstrumente, Teile und Zubehör</v>
      </c>
      <c r="D93">
        <f t="shared" si="15"/>
        <v>905</v>
      </c>
      <c r="F93">
        <f t="shared" si="16"/>
        <v>2397.7640000000001</v>
      </c>
      <c r="G93" t="str">
        <f>Dropdown!A93</f>
        <v>92</v>
      </c>
      <c r="H93" t="str">
        <f>Dropdown!B93</f>
        <v>Musikinstrumente, Teile und Zubehör</v>
      </c>
      <c r="I93">
        <f t="shared" si="17"/>
        <v>905</v>
      </c>
    </row>
    <row r="94" spans="1:9" x14ac:dyDescent="0.25">
      <c r="A94">
        <f t="shared" si="14"/>
        <v>170.58500000000001</v>
      </c>
      <c r="B94" t="str">
        <f>Dropdown!A94</f>
        <v>93</v>
      </c>
      <c r="C94" t="str">
        <f>Dropdown!B94</f>
        <v>Waffen und Munition, Teile und Zubehör</v>
      </c>
      <c r="D94">
        <f t="shared" si="15"/>
        <v>915</v>
      </c>
      <c r="F94">
        <f t="shared" si="16"/>
        <v>859.05399999999997</v>
      </c>
      <c r="G94" t="str">
        <f>Dropdown!A94</f>
        <v>93</v>
      </c>
      <c r="H94" t="str">
        <f>Dropdown!B94</f>
        <v>Waffen und Munition, Teile und Zubehör</v>
      </c>
      <c r="I94">
        <f t="shared" si="17"/>
        <v>915</v>
      </c>
    </row>
    <row r="95" spans="1:9" x14ac:dyDescent="0.25">
      <c r="A95">
        <f t="shared" si="14"/>
        <v>37331.396000000001</v>
      </c>
      <c r="B95" t="str">
        <f>Dropdown!A95</f>
        <v>94</v>
      </c>
      <c r="C95" t="str">
        <f>Dropdown!B95</f>
        <v>Möbel, Bettwaren, Beleuchtungskörper, vorgefertigte Gebäude</v>
      </c>
      <c r="D95">
        <f t="shared" si="15"/>
        <v>925</v>
      </c>
      <c r="F95">
        <f t="shared" si="16"/>
        <v>71615.520000000004</v>
      </c>
      <c r="G95" t="str">
        <f>Dropdown!A95</f>
        <v>94</v>
      </c>
      <c r="H95" t="str">
        <f>Dropdown!B95</f>
        <v>Möbel, Bettwaren, Beleuchtungskörper, vorgefertigte Gebäude</v>
      </c>
      <c r="I95">
        <f t="shared" si="17"/>
        <v>925</v>
      </c>
    </row>
    <row r="96" spans="1:9" x14ac:dyDescent="0.25">
      <c r="A96">
        <f t="shared" si="14"/>
        <v>6166.4250000000002</v>
      </c>
      <c r="B96" t="str">
        <f>Dropdown!A96</f>
        <v>95</v>
      </c>
      <c r="C96" t="str">
        <f>Dropdown!B96</f>
        <v>Spielzeug, Spiele, Unterhaltungsartikel, Sportgeräte; Zubehör</v>
      </c>
      <c r="D96">
        <f t="shared" si="15"/>
        <v>935</v>
      </c>
      <c r="F96">
        <f t="shared" si="16"/>
        <v>28786.883999999998</v>
      </c>
      <c r="G96" t="str">
        <f>Dropdown!A96</f>
        <v>95</v>
      </c>
      <c r="H96" t="str">
        <f>Dropdown!B96</f>
        <v>Spielzeug, Spiele, Unterhaltungsartikel, Sportgeräte; Zubehör</v>
      </c>
      <c r="I96">
        <f t="shared" si="17"/>
        <v>935</v>
      </c>
    </row>
    <row r="97" spans="1:9" x14ac:dyDescent="0.25">
      <c r="A97">
        <f t="shared" si="14"/>
        <v>14452.125</v>
      </c>
      <c r="B97" t="str">
        <f>Dropdown!A97</f>
        <v>96</v>
      </c>
      <c r="C97" t="str">
        <f>Dropdown!B97</f>
        <v>Verschiedene Waren</v>
      </c>
      <c r="D97">
        <f t="shared" si="15"/>
        <v>945</v>
      </c>
      <c r="F97">
        <f t="shared" si="16"/>
        <v>14309.102000000001</v>
      </c>
      <c r="G97" t="str">
        <f>Dropdown!A97</f>
        <v>96</v>
      </c>
      <c r="H97" t="str">
        <f>Dropdown!B97</f>
        <v>Verschiedene Waren</v>
      </c>
      <c r="I97">
        <f t="shared" si="17"/>
        <v>945</v>
      </c>
    </row>
    <row r="98" spans="1:9" x14ac:dyDescent="0.25">
      <c r="A98">
        <f t="shared" si="14"/>
        <v>385.58300000000003</v>
      </c>
      <c r="B98" t="str">
        <f>Dropdown!A98</f>
        <v>97</v>
      </c>
      <c r="C98" t="str">
        <f>Dropdown!B98</f>
        <v>Kunstgegenstände, Sammlungsstücke und Antiquitäten</v>
      </c>
      <c r="D98">
        <f t="shared" si="15"/>
        <v>955</v>
      </c>
      <c r="F98">
        <f t="shared" si="16"/>
        <v>1260.556</v>
      </c>
      <c r="G98" t="str">
        <f>Dropdown!A98</f>
        <v>97</v>
      </c>
      <c r="H98" t="str">
        <f>Dropdown!B98</f>
        <v>Kunstgegenstände, Sammlungsstücke und Antiquitäten</v>
      </c>
      <c r="I98">
        <f t="shared" si="17"/>
        <v>955</v>
      </c>
    </row>
    <row r="99" spans="1:9" x14ac:dyDescent="0.25">
      <c r="A99">
        <f t="shared" si="14"/>
        <v>0</v>
      </c>
      <c r="B99" t="str">
        <f>Dropdown!A99</f>
        <v>98</v>
      </c>
      <c r="C99" t="str">
        <f>Dropdown!B99</f>
        <v>Fabrikationsanlagen in der Ausfuhr</v>
      </c>
      <c r="D99">
        <f t="shared" si="15"/>
        <v>965</v>
      </c>
      <c r="F99">
        <f t="shared" si="16"/>
        <v>0</v>
      </c>
      <c r="G99" t="str">
        <f>Dropdown!A99</f>
        <v>98</v>
      </c>
      <c r="H99" t="str">
        <f>Dropdown!B99</f>
        <v>Fabrikationsanlagen in der Ausfuhr</v>
      </c>
      <c r="I99">
        <f t="shared" si="17"/>
        <v>965</v>
      </c>
    </row>
    <row r="100" spans="1:9" x14ac:dyDescent="0.25">
      <c r="A100">
        <f t="shared" si="14"/>
        <v>153.529</v>
      </c>
      <c r="B100" t="str">
        <f>Dropdown!A100</f>
        <v>99</v>
      </c>
      <c r="C100" t="str">
        <f>Dropdown!B100</f>
        <v>Waren unter 100 Euro je Geschäft</v>
      </c>
      <c r="D100">
        <f t="shared" si="15"/>
        <v>969</v>
      </c>
      <c r="F100">
        <f t="shared" si="16"/>
        <v>698.00599999999997</v>
      </c>
      <c r="G100" t="str">
        <f>Dropdown!A100</f>
        <v>99</v>
      </c>
      <c r="H100" t="str">
        <f>Dropdown!B100</f>
        <v>Waren unter 100 Euro je Geschäft</v>
      </c>
      <c r="I100">
        <f t="shared" si="17"/>
        <v>973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00"/>
  <sheetViews>
    <sheetView workbookViewId="0">
      <selection activeCell="I18" sqref="I18"/>
    </sheetView>
  </sheetViews>
  <sheetFormatPr baseColWidth="10" defaultRowHeight="12.5" x14ac:dyDescent="0.25"/>
  <cols>
    <col min="1" max="1" width="8.26953125" customWidth="1"/>
    <col min="2" max="2" width="23.7265625" customWidth="1"/>
    <col min="3" max="4" width="8" customWidth="1"/>
    <col min="5" max="5" width="8.81640625" customWidth="1"/>
    <col min="6" max="6" width="37.1796875" bestFit="1" customWidth="1"/>
    <col min="7" max="7" width="3.1796875" customWidth="1"/>
    <col min="8" max="9" width="9.54296875" customWidth="1"/>
    <col min="10" max="10" width="13.26953125" customWidth="1"/>
    <col min="11" max="11" width="4.7265625" customWidth="1"/>
    <col min="12" max="12" width="8.1796875" bestFit="1" customWidth="1"/>
  </cols>
  <sheetData>
    <row r="1" spans="1:15" x14ac:dyDescent="0.25">
      <c r="A1" s="60" t="s">
        <v>172</v>
      </c>
      <c r="B1" s="60"/>
      <c r="C1" s="2"/>
      <c r="D1" s="60"/>
      <c r="E1" s="60"/>
      <c r="F1" s="60"/>
      <c r="G1" s="2"/>
      <c r="H1" s="60" t="s">
        <v>10</v>
      </c>
      <c r="I1" s="60"/>
      <c r="J1" s="60"/>
      <c r="K1" s="60"/>
      <c r="L1" t="b">
        <v>0</v>
      </c>
      <c r="M1" t="s">
        <v>13</v>
      </c>
      <c r="N1" t="s">
        <v>14</v>
      </c>
      <c r="O1" t="s">
        <v>15</v>
      </c>
    </row>
    <row r="2" spans="1:15" ht="14.5" x14ac:dyDescent="0.35">
      <c r="A2" s="21" t="s">
        <v>141</v>
      </c>
      <c r="B2" s="21" t="s">
        <v>142</v>
      </c>
      <c r="C2" t="s">
        <v>0</v>
      </c>
      <c r="D2" s="4" t="s">
        <v>1</v>
      </c>
      <c r="E2" s="12" t="s">
        <v>7</v>
      </c>
      <c r="F2" s="3" t="s">
        <v>170</v>
      </c>
      <c r="G2" s="3"/>
      <c r="H2" s="21" t="s">
        <v>3</v>
      </c>
      <c r="I2" s="21" t="s">
        <v>17</v>
      </c>
      <c r="J2" s="2" t="s">
        <v>7</v>
      </c>
      <c r="K2" s="2"/>
      <c r="L2" t="b">
        <v>1</v>
      </c>
      <c r="M2">
        <f>IF(L1=TRUE,1,IF(L2=TRUE,2,3))</f>
        <v>2</v>
      </c>
      <c r="N2" t="str">
        <f>IF(AND(Texte!$A$1=2,$M$2=1),"in Euros",IF(AND(Texte!$A$1=1,$M$2=1),"in Euro",IF(AND(Texte!$A$1=2,$M$2=2),"in 1000 Euros",IF(AND(Texte!$A$1=1,$M$2=2),"in 1000 Euro",IF(AND(Texte!$A$1=2,$M$2=3),"in mill. Euros","in Mio. Euro")))))</f>
        <v>in 1000 Euro</v>
      </c>
      <c r="O2">
        <f>IF($M$2=1,1,IF($M$2=2,1000,1000000))</f>
        <v>1000</v>
      </c>
    </row>
    <row r="3" spans="1:15" ht="14.5" x14ac:dyDescent="0.35">
      <c r="A3" s="22" t="str">
        <f>Texte!A4</f>
        <v>01</v>
      </c>
      <c r="B3" s="22" t="str">
        <f>VLOOKUP(Tabelle_Abfrage_von_MS_Access_Database4[[#This Row],[KN2]],Texte!$A$4:$C$101,Texte!$A$1+1,FALSE)</f>
        <v>Lebende Tiere</v>
      </c>
      <c r="C3">
        <v>1</v>
      </c>
      <c r="D3" s="5"/>
      <c r="E3" s="7" t="s">
        <v>123</v>
      </c>
      <c r="F3" t="str">
        <f>LOOKUP(E3,Tabelle_Abfrage_von_MS_Access_Database4[[KN2]:[Text]])</f>
        <v>Kernreaktoren, Kessel, Maschinen, Apparate und mechan. Geräte</v>
      </c>
      <c r="H3" s="29">
        <v>2010</v>
      </c>
      <c r="I3" s="30" t="s">
        <v>18</v>
      </c>
      <c r="J3">
        <v>2024</v>
      </c>
      <c r="L3" t="b">
        <v>0</v>
      </c>
    </row>
    <row r="4" spans="1:15" ht="14.5" x14ac:dyDescent="0.35">
      <c r="A4" s="22" t="str">
        <f>Texte!A5</f>
        <v>02</v>
      </c>
      <c r="B4" s="22" t="str">
        <f>VLOOKUP(Tabelle_Abfrage_von_MS_Access_Database4[[#This Row],[KN2]],Texte!$A$4:$C$101,Texte!$A$1+1,FALSE)</f>
        <v>Fleisch, Innereien, Schlachtanfall</v>
      </c>
      <c r="C4">
        <v>2</v>
      </c>
      <c r="E4" s="10" t="e">
        <f>LOOKUP(D4,Land_Wert,Tabelle_Abfrage_von_MS_Access_Database4[KN2])</f>
        <v>#N/A</v>
      </c>
      <c r="F4" t="e">
        <f>LOOKUP(E4,Tabelle_Abfrage_von_MS_Access_Database4[[KN2]:[Text]])</f>
        <v>#N/A</v>
      </c>
      <c r="H4" s="29">
        <v>2011</v>
      </c>
      <c r="I4" s="30" t="s">
        <v>18</v>
      </c>
      <c r="M4" t="s">
        <v>16</v>
      </c>
    </row>
    <row r="5" spans="1:15" ht="14.5" x14ac:dyDescent="0.35">
      <c r="A5" s="22" t="str">
        <f>Texte!A6</f>
        <v>03</v>
      </c>
      <c r="B5" s="22" t="str">
        <f>VLOOKUP(Tabelle_Abfrage_von_MS_Access_Database4[[#This Row],[KN2]],Texte!$A$4:$C$101,Texte!$A$1+1,FALSE)</f>
        <v>Fische, Krebs- und Weichtiere</v>
      </c>
      <c r="C5">
        <v>3</v>
      </c>
      <c r="E5" s="10" t="e">
        <f>LOOKUP(D5,Land_Wert,Tabelle_Abfrage_von_MS_Access_Database4[KN2])</f>
        <v>#N/A</v>
      </c>
      <c r="F5" t="e">
        <f>LOOKUP(E5,Tabelle_Abfrage_von_MS_Access_Database4[[KN2]:[Text]])</f>
        <v>#N/A</v>
      </c>
      <c r="H5" s="29">
        <v>2012</v>
      </c>
      <c r="I5" s="30" t="s">
        <v>18</v>
      </c>
      <c r="M5" t="str">
        <f>IF(Texte!$A$1=2,"Foreign trade " &amp; Einheit_Text  &amp;" - HS " &amp; HS_Auswahl,"Außenhandelsergebnisse " &amp; Einheit_Text  &amp;" - HS " &amp; HS_Auswahl)</f>
        <v>Außenhandelsergebnisse in 1000 Euro - HS 84</v>
      </c>
    </row>
    <row r="6" spans="1:15" ht="14.5" x14ac:dyDescent="0.35">
      <c r="A6" s="22" t="str">
        <f>Texte!A7</f>
        <v>04</v>
      </c>
      <c r="B6" s="22" t="str">
        <f>VLOOKUP(Tabelle_Abfrage_von_MS_Access_Database4[[#This Row],[KN2]],Texte!$A$4:$C$101,Texte!$A$1+1,FALSE)</f>
        <v>Milch, Molkereierzeugnisse, Vogeleier, Honig</v>
      </c>
      <c r="C6">
        <v>4</v>
      </c>
      <c r="E6" s="10" t="e">
        <f>LOOKUP(D6,Land_Wert,Tabelle_Abfrage_von_MS_Access_Database4[KN2])</f>
        <v>#N/A</v>
      </c>
      <c r="F6" t="e">
        <f>LOOKUP(E6,Tabelle_Abfrage_von_MS_Access_Database4[[KN2]:[Text]])</f>
        <v>#N/A</v>
      </c>
      <c r="H6" s="29">
        <v>2013</v>
      </c>
      <c r="I6" s="30" t="s">
        <v>18</v>
      </c>
    </row>
    <row r="7" spans="1:15" ht="14.5" x14ac:dyDescent="0.35">
      <c r="A7" s="22" t="str">
        <f>Texte!A8</f>
        <v>05</v>
      </c>
      <c r="B7" s="22" t="str">
        <f>VLOOKUP(Tabelle_Abfrage_von_MS_Access_Database4[[#This Row],[KN2]],Texte!$A$4:$C$101,Texte!$A$1+1,FALSE)</f>
        <v>Andere Waren tierischen  Ursprungs</v>
      </c>
      <c r="C7">
        <v>5</v>
      </c>
      <c r="E7" s="10" t="e">
        <f>LOOKUP(D7,Land_Wert,Tabelle_Abfrage_von_MS_Access_Database4[KN2])</f>
        <v>#N/A</v>
      </c>
      <c r="F7" t="e">
        <f>LOOKUP(E7,Tabelle_Abfrage_von_MS_Access_Database4[[KN2]:[Text]])</f>
        <v>#N/A</v>
      </c>
      <c r="H7" s="29">
        <v>2014</v>
      </c>
      <c r="I7" s="30" t="s">
        <v>18</v>
      </c>
      <c r="M7" t="s">
        <v>19</v>
      </c>
      <c r="N7" t="s">
        <v>4</v>
      </c>
    </row>
    <row r="8" spans="1:15" ht="14.5" x14ac:dyDescent="0.35">
      <c r="A8" s="22" t="str">
        <f>Texte!A9</f>
        <v>06</v>
      </c>
      <c r="B8" s="22" t="str">
        <f>VLOOKUP(Tabelle_Abfrage_von_MS_Access_Database4[[#This Row],[KN2]],Texte!$A$4:$C$101,Texte!$A$1+1,FALSE)</f>
        <v>Lebende Bäume, Pflanzen, Schnittblumen</v>
      </c>
      <c r="C8">
        <v>6</v>
      </c>
      <c r="E8" s="10" t="e">
        <f>LOOKUP(D8,Land_Wert,Tabelle_Abfrage_von_MS_Access_Database4[KN2])</f>
        <v>#N/A</v>
      </c>
      <c r="F8" t="e">
        <f>LOOKUP(E8,Tabelle_Abfrage_von_MS_Access_Database4[[KN2]:[Text]])</f>
        <v>#N/A</v>
      </c>
      <c r="H8" s="29">
        <v>2015</v>
      </c>
      <c r="I8" s="30" t="s">
        <v>18</v>
      </c>
      <c r="M8" t="str">
        <f>VLOOKUP(Auswahl_Jahr,Tabelle_Abfrage_von_MS_Access_Database_1[[Jahr]:[Status]],2,FALSE)</f>
        <v>e</v>
      </c>
      <c r="N8">
        <f>VLOOKUP(Auswahl_Jahr,Tabelle_Abfrage_von_MS_Access_Database_1[[Jahr]:[Status]],1,FALSE)</f>
        <v>2024</v>
      </c>
      <c r="O8" t="str">
        <f>IF(Texte!$A$1=2,IF(M8="e","final data",IF(M8="v","preliminary data")),IF(M8="e","endgültige Daten",IF(M8="v","vorläufige Daten")))</f>
        <v>endgültige Daten</v>
      </c>
    </row>
    <row r="9" spans="1:15" ht="14.5" x14ac:dyDescent="0.35">
      <c r="A9" s="22" t="str">
        <f>Texte!A10</f>
        <v>07</v>
      </c>
      <c r="B9" s="22" t="str">
        <f>VLOOKUP(Tabelle_Abfrage_von_MS_Access_Database4[[#This Row],[KN2]],Texte!$A$4:$C$101,Texte!$A$1+1,FALSE)</f>
        <v>Gemüse, genießbare Pflanzen, Wurzeln, Knollen</v>
      </c>
      <c r="C9">
        <v>7</v>
      </c>
      <c r="E9" s="10" t="e">
        <f>LOOKUP(D9,Land_Wert,Tabelle_Abfrage_von_MS_Access_Database4[KN2])</f>
        <v>#N/A</v>
      </c>
      <c r="F9" t="e">
        <f>LOOKUP(E9,Tabelle_Abfrage_von_MS_Access_Database4[[KN2]:[Text]])</f>
        <v>#N/A</v>
      </c>
      <c r="H9" s="29">
        <v>2016</v>
      </c>
      <c r="I9" s="30" t="s">
        <v>18</v>
      </c>
    </row>
    <row r="10" spans="1:15" ht="14.5" x14ac:dyDescent="0.35">
      <c r="A10" s="22" t="str">
        <f>Texte!A11</f>
        <v>08</v>
      </c>
      <c r="B10" s="22" t="str">
        <f>VLOOKUP(Tabelle_Abfrage_von_MS_Access_Database4[[#This Row],[KN2]],Texte!$A$4:$C$101,Texte!$A$1+1,FALSE)</f>
        <v>Genießbare Früchte, Schalen von Zitrusfrüchten, Melonen</v>
      </c>
      <c r="C10">
        <v>8</v>
      </c>
      <c r="E10" s="10" t="e">
        <f>LOOKUP(D10,Land_Wert,Tabelle_Abfrage_von_MS_Access_Database4[KN2])</f>
        <v>#N/A</v>
      </c>
      <c r="F10" t="e">
        <f>LOOKUP(E10,Tabelle_Abfrage_von_MS_Access_Database4[[KN2]:[Text]])</f>
        <v>#N/A</v>
      </c>
      <c r="H10" s="29">
        <v>2017</v>
      </c>
      <c r="I10" s="30" t="s">
        <v>18</v>
      </c>
      <c r="M10">
        <v>1</v>
      </c>
      <c r="N10" t="str">
        <f>IF(M10=1,"Jahresdaten","Halbjahresdaten")</f>
        <v>Jahresdaten</v>
      </c>
    </row>
    <row r="11" spans="1:15" ht="14.5" x14ac:dyDescent="0.35">
      <c r="A11" s="22" t="str">
        <f>Texte!A12</f>
        <v>09</v>
      </c>
      <c r="B11" s="22" t="str">
        <f>VLOOKUP(Tabelle_Abfrage_von_MS_Access_Database4[[#This Row],[KN2]],Texte!$A$4:$C$101,Texte!$A$1+1,FALSE)</f>
        <v>Kaffee, Tee, Mate und Gewürze</v>
      </c>
      <c r="C11">
        <v>9</v>
      </c>
      <c r="E11" s="10" t="e">
        <f>LOOKUP(D11,Land_Wert,Tabelle_Abfrage_von_MS_Access_Database4[KN2])</f>
        <v>#N/A</v>
      </c>
      <c r="F11" t="e">
        <f>LOOKUP(E11,Tabelle_Abfrage_von_MS_Access_Database4[[KN2]:[Text]])</f>
        <v>#N/A</v>
      </c>
      <c r="H11" s="29">
        <v>2018</v>
      </c>
      <c r="I11" s="30" t="s">
        <v>18</v>
      </c>
    </row>
    <row r="12" spans="1:15" ht="14.5" x14ac:dyDescent="0.35">
      <c r="A12" s="22" t="str">
        <f>Texte!A13</f>
        <v>10</v>
      </c>
      <c r="B12" s="22" t="str">
        <f>VLOOKUP(Tabelle_Abfrage_von_MS_Access_Database4[[#This Row],[KN2]],Texte!$A$4:$C$101,Texte!$A$1+1,FALSE)</f>
        <v>Getreide</v>
      </c>
      <c r="C12">
        <v>10</v>
      </c>
      <c r="E12" s="10" t="e">
        <f>LOOKUP(D12,Land_Wert,Tabelle_Abfrage_von_MS_Access_Database4[KN2])</f>
        <v>#N/A</v>
      </c>
      <c r="F12" t="e">
        <f>LOOKUP(E12,Tabelle_Abfrage_von_MS_Access_Database4[[KN2]:[Text]])</f>
        <v>#N/A</v>
      </c>
      <c r="H12" s="29">
        <v>2019</v>
      </c>
      <c r="I12" s="30" t="s">
        <v>18</v>
      </c>
      <c r="M12">
        <f>COUNTA(H3:H1048576)</f>
        <v>15</v>
      </c>
      <c r="N12" t="s">
        <v>38</v>
      </c>
    </row>
    <row r="13" spans="1:15" ht="14.5" x14ac:dyDescent="0.35">
      <c r="A13" s="22" t="str">
        <f>Texte!A14</f>
        <v>11</v>
      </c>
      <c r="B13" s="22" t="str">
        <f>VLOOKUP(Tabelle_Abfrage_von_MS_Access_Database4[[#This Row],[KN2]],Texte!$A$4:$C$101,Texte!$A$1+1,FALSE)</f>
        <v>Müllereierzeugnisse, Malz, Stärke und dergleichen</v>
      </c>
      <c r="C13">
        <v>11</v>
      </c>
      <c r="E13" s="10" t="e">
        <f>LOOKUP(D13,Land_Wert,Tabelle_Abfrage_von_MS_Access_Database4[KN2])</f>
        <v>#N/A</v>
      </c>
      <c r="F13" t="e">
        <f>LOOKUP(E13,Tabelle_Abfrage_von_MS_Access_Database4[[KN2]:[Text]])</f>
        <v>#N/A</v>
      </c>
      <c r="H13" s="29">
        <v>2020</v>
      </c>
      <c r="I13" s="30" t="s">
        <v>18</v>
      </c>
    </row>
    <row r="14" spans="1:15" ht="14.5" x14ac:dyDescent="0.35">
      <c r="A14" s="22" t="str">
        <f>Texte!A15</f>
        <v>12</v>
      </c>
      <c r="B14" s="22" t="str">
        <f>VLOOKUP(Tabelle_Abfrage_von_MS_Access_Database4[[#This Row],[KN2]],Texte!$A$4:$C$101,Texte!$A$1+1,FALSE)</f>
        <v>Ölsaaten, ölhaltige Früchte, Körner, Samen, Früchte</v>
      </c>
      <c r="C14">
        <v>12</v>
      </c>
      <c r="E14" s="10" t="e">
        <f>LOOKUP(D14,Land_Wert,Tabelle_Abfrage_von_MS_Access_Database4[KN2])</f>
        <v>#N/A</v>
      </c>
      <c r="F14" t="e">
        <f>LOOKUP(E14,Tabelle_Abfrage_von_MS_Access_Database4[[KN2]:[Text]])</f>
        <v>#N/A</v>
      </c>
      <c r="H14" s="29">
        <v>2021</v>
      </c>
      <c r="I14" s="30" t="s">
        <v>18</v>
      </c>
      <c r="M14" t="s">
        <v>358</v>
      </c>
    </row>
    <row r="15" spans="1:15" ht="14.5" x14ac:dyDescent="0.35">
      <c r="A15" s="22" t="str">
        <f>Texte!A16</f>
        <v>13</v>
      </c>
      <c r="B15" s="22" t="str">
        <f>VLOOKUP(Tabelle_Abfrage_von_MS_Access_Database4[[#This Row],[KN2]],Texte!$A$4:$C$101,Texte!$A$1+1,FALSE)</f>
        <v>Schellack, Gummen, Harze; Pflanzensäfte</v>
      </c>
      <c r="C15">
        <v>13</v>
      </c>
      <c r="E15" s="10" t="e">
        <f>LOOKUP(D15,Land_Wert,Tabelle_Abfrage_von_MS_Access_Database4[KN2])</f>
        <v>#N/A</v>
      </c>
      <c r="F15" t="e">
        <f>LOOKUP(E15,Tabelle_Abfrage_von_MS_Access_Database4[[KN2]:[Text]])</f>
        <v>#N/A</v>
      </c>
      <c r="H15" s="29">
        <v>2022</v>
      </c>
      <c r="I15" s="30" t="s">
        <v>18</v>
      </c>
      <c r="M15" t="str">
        <f>IF(Texte!$A$1=2,"Change to previous year (in %)","Veränderung in % zum Vorjahr")</f>
        <v>Veränderung in % zum Vorjahr</v>
      </c>
    </row>
    <row r="16" spans="1:15" ht="14.5" x14ac:dyDescent="0.35">
      <c r="A16" s="22" t="str">
        <f>Texte!A17</f>
        <v>14</v>
      </c>
      <c r="B16" s="22" t="str">
        <f>VLOOKUP(Tabelle_Abfrage_von_MS_Access_Database4[[#This Row],[KN2]],Texte!$A$4:$C$101,Texte!$A$1+1,FALSE)</f>
        <v>Flechtstoffe, andere Waren pflanzlichen Ursprungs</v>
      </c>
      <c r="C16">
        <v>14</v>
      </c>
      <c r="E16" s="10" t="e">
        <f>LOOKUP(D16,Land_Wert,Tabelle_Abfrage_von_MS_Access_Database4[KN2])</f>
        <v>#N/A</v>
      </c>
      <c r="F16" t="e">
        <f>LOOKUP(E16,Tabelle_Abfrage_von_MS_Access_Database4[[KN2]:[Text]])</f>
        <v>#N/A</v>
      </c>
      <c r="H16" s="29">
        <v>2023</v>
      </c>
      <c r="I16" s="30" t="s">
        <v>18</v>
      </c>
    </row>
    <row r="17" spans="1:9" ht="14.5" x14ac:dyDescent="0.35">
      <c r="A17" s="22" t="str">
        <f>Texte!A18</f>
        <v>15</v>
      </c>
      <c r="B17" s="22" t="str">
        <f>VLOOKUP(Tabelle_Abfrage_von_MS_Access_Database4[[#This Row],[KN2]],Texte!$A$4:$C$101,Texte!$A$1+1,FALSE)</f>
        <v>Tierische und pflanzliche Fette und Öle</v>
      </c>
      <c r="C17">
        <v>15</v>
      </c>
      <c r="E17" s="10" t="e">
        <f>LOOKUP(D17,Land_Wert,Tabelle_Abfrage_von_MS_Access_Database4[KN2])</f>
        <v>#N/A</v>
      </c>
      <c r="F17" t="e">
        <f>LOOKUP(E17,Tabelle_Abfrage_von_MS_Access_Database4[[KN2]:[Text]])</f>
        <v>#N/A</v>
      </c>
      <c r="H17" s="29">
        <v>2024</v>
      </c>
      <c r="I17" s="30" t="s">
        <v>18</v>
      </c>
    </row>
    <row r="18" spans="1:9" ht="14.5" x14ac:dyDescent="0.35">
      <c r="A18" s="22" t="str">
        <f>Texte!A19</f>
        <v>16</v>
      </c>
      <c r="B18" s="22" t="str">
        <f>VLOOKUP(Tabelle_Abfrage_von_MS_Access_Database4[[#This Row],[KN2]],Texte!$A$4:$C$101,Texte!$A$1+1,FALSE)</f>
        <v>Zubereitungen von Fleisch, Fisch und Schalentieren</v>
      </c>
      <c r="C18">
        <v>16</v>
      </c>
      <c r="D18" s="4"/>
      <c r="E18" t="e">
        <f>LOOKUP(D18,Land_Wert,Tabelle_Abfrage_von_MS_Access_Database4[KN2])</f>
        <v>#N/A</v>
      </c>
      <c r="F18" t="e">
        <f>LOOKUP(E18,Tabelle_Abfrage_von_MS_Access_Database4[[KN2]:[Text]])</f>
        <v>#N/A</v>
      </c>
    </row>
    <row r="19" spans="1:9" ht="14.5" x14ac:dyDescent="0.35">
      <c r="A19" s="22" t="str">
        <f>Texte!A20</f>
        <v>17</v>
      </c>
      <c r="B19" s="22" t="str">
        <f>VLOOKUP(Tabelle_Abfrage_von_MS_Access_Database4[[#This Row],[KN2]],Texte!$A$4:$C$101,Texte!$A$1+1,FALSE)</f>
        <v>Zucker und Zuckerwaren</v>
      </c>
      <c r="C19">
        <v>17</v>
      </c>
      <c r="D19" s="4"/>
      <c r="E19" s="4" t="e">
        <f>LOOKUP(D19,Land_Wert,Tabelle_Abfrage_von_MS_Access_Database4[KN2])</f>
        <v>#N/A</v>
      </c>
      <c r="F19" t="e">
        <f>LOOKUP(E19,Tabelle_Abfrage_von_MS_Access_Database4[[KN2]:[Text]])</f>
        <v>#N/A</v>
      </c>
    </row>
    <row r="20" spans="1:9" ht="14.5" x14ac:dyDescent="0.35">
      <c r="A20" s="22" t="str">
        <f>Texte!A21</f>
        <v>18</v>
      </c>
      <c r="B20" s="22" t="str">
        <f>VLOOKUP(Tabelle_Abfrage_von_MS_Access_Database4[[#This Row],[KN2]],Texte!$A$4:$C$101,Texte!$A$1+1,FALSE)</f>
        <v>Kakao und Kakaozubereitungen</v>
      </c>
      <c r="C20">
        <v>18</v>
      </c>
      <c r="E20" t="e">
        <f>LOOKUP(D20,Land_Wert,Tabelle_Abfrage_von_MS_Access_Database4[KN2])</f>
        <v>#N/A</v>
      </c>
      <c r="F20" t="e">
        <f>LOOKUP(E20,Tabelle_Abfrage_von_MS_Access_Database4[[KN2]:[Text]])</f>
        <v>#N/A</v>
      </c>
    </row>
    <row r="21" spans="1:9" ht="14.5" x14ac:dyDescent="0.35">
      <c r="A21" s="22" t="str">
        <f>Texte!A22</f>
        <v>19</v>
      </c>
      <c r="B21" s="22" t="str">
        <f>VLOOKUP(Tabelle_Abfrage_von_MS_Access_Database4[[#This Row],[KN2]],Texte!$A$4:$C$101,Texte!$A$1+1,FALSE)</f>
        <v>Zubereitungen von Getreide, Mehl, Stärke, Milch; Backwaren</v>
      </c>
      <c r="C21">
        <v>19</v>
      </c>
      <c r="E21" t="e">
        <f>LOOKUP(D21,Land_Wert,Tabelle_Abfrage_von_MS_Access_Database4[KN2])</f>
        <v>#N/A</v>
      </c>
      <c r="F21" t="e">
        <f>LOOKUP(E21,Tabelle_Abfrage_von_MS_Access_Database4[[KN2]:[Text]])</f>
        <v>#N/A</v>
      </c>
    </row>
    <row r="22" spans="1:9" ht="14.5" x14ac:dyDescent="0.35">
      <c r="A22" s="22" t="str">
        <f>Texte!A23</f>
        <v>20</v>
      </c>
      <c r="B22" s="22" t="str">
        <f>VLOOKUP(Tabelle_Abfrage_von_MS_Access_Database4[[#This Row],[KN2]],Texte!$A$4:$C$101,Texte!$A$1+1,FALSE)</f>
        <v>Zubereitungen von Gemüsen, Früchten und anderen Pflanzen</v>
      </c>
      <c r="C22">
        <v>20</v>
      </c>
      <c r="E22" t="e">
        <f>LOOKUP(D22,Land_Wert,Tabelle_Abfrage_von_MS_Access_Database4[KN2])</f>
        <v>#N/A</v>
      </c>
      <c r="F22" t="e">
        <f>LOOKUP(E22,Tabelle_Abfrage_von_MS_Access_Database4[[KN2]:[Text]])</f>
        <v>#N/A</v>
      </c>
    </row>
    <row r="23" spans="1:9" ht="14.5" x14ac:dyDescent="0.35">
      <c r="A23" s="22" t="str">
        <f>Texte!A24</f>
        <v>21</v>
      </c>
      <c r="B23" s="22" t="str">
        <f>VLOOKUP(Tabelle_Abfrage_von_MS_Access_Database4[[#This Row],[KN2]],Texte!$A$4:$C$101,Texte!$A$1+1,FALSE)</f>
        <v>Verschiedene eßbare Zubereitungen</v>
      </c>
      <c r="C23">
        <v>21</v>
      </c>
      <c r="E23" t="e">
        <f>LOOKUP(D23,Land_Wert,Tabelle_Abfrage_von_MS_Access_Database4[KN2])</f>
        <v>#N/A</v>
      </c>
      <c r="F23" t="e">
        <f>LOOKUP(E23,Tabelle_Abfrage_von_MS_Access_Database4[[KN2]:[Text]])</f>
        <v>#N/A</v>
      </c>
    </row>
    <row r="24" spans="1:9" ht="14.5" x14ac:dyDescent="0.35">
      <c r="A24" s="22" t="str">
        <f>Texte!A25</f>
        <v>22</v>
      </c>
      <c r="B24" s="22" t="str">
        <f>VLOOKUP(Tabelle_Abfrage_von_MS_Access_Database4[[#This Row],[KN2]],Texte!$A$4:$C$101,Texte!$A$1+1,FALSE)</f>
        <v>Getränke, alkoholische Flüssigkeiten, Essig</v>
      </c>
      <c r="C24">
        <v>22</v>
      </c>
      <c r="E24" t="e">
        <f>LOOKUP(D24,Land_Wert,Tabelle_Abfrage_von_MS_Access_Database4[KN2])</f>
        <v>#N/A</v>
      </c>
      <c r="F24" t="e">
        <f>LOOKUP(E24,Tabelle_Abfrage_von_MS_Access_Database4[[KN2]:[Text]])</f>
        <v>#N/A</v>
      </c>
    </row>
    <row r="25" spans="1:9" ht="14.5" x14ac:dyDescent="0.35">
      <c r="A25" s="22" t="str">
        <f>Texte!A26</f>
        <v>23</v>
      </c>
      <c r="B25" s="22" t="str">
        <f>VLOOKUP(Tabelle_Abfrage_von_MS_Access_Database4[[#This Row],[KN2]],Texte!$A$4:$C$101,Texte!$A$1+1,FALSE)</f>
        <v>Rückstände, Abfälle der Lebensmittelerzeugung; Futtermittel</v>
      </c>
      <c r="C25">
        <v>23</v>
      </c>
      <c r="E25" t="e">
        <f>LOOKUP(D25,Land_Wert,Tabelle_Abfrage_von_MS_Access_Database4[KN2])</f>
        <v>#N/A</v>
      </c>
      <c r="F25" t="e">
        <f>LOOKUP(E25,Tabelle_Abfrage_von_MS_Access_Database4[[KN2]:[Text]])</f>
        <v>#N/A</v>
      </c>
    </row>
    <row r="26" spans="1:9" ht="14.5" x14ac:dyDescent="0.35">
      <c r="A26" s="22" t="str">
        <f>Texte!A27</f>
        <v>24</v>
      </c>
      <c r="B26" s="22" t="str">
        <f>VLOOKUP(Tabelle_Abfrage_von_MS_Access_Database4[[#This Row],[KN2]],Texte!$A$4:$C$101,Texte!$A$1+1,FALSE)</f>
        <v>Tabak und verarbeiteter Tabakersatz</v>
      </c>
      <c r="C26">
        <v>24</v>
      </c>
      <c r="E26" t="e">
        <f>LOOKUP(D26,Land_Wert,Tabelle_Abfrage_von_MS_Access_Database4[KN2])</f>
        <v>#N/A</v>
      </c>
      <c r="F26" t="e">
        <f>LOOKUP(E26,Tabelle_Abfrage_von_MS_Access_Database4[[KN2]:[Text]])</f>
        <v>#N/A</v>
      </c>
    </row>
    <row r="27" spans="1:9" ht="14.5" x14ac:dyDescent="0.35">
      <c r="A27" s="22" t="str">
        <f>Texte!A28</f>
        <v>25</v>
      </c>
      <c r="B27" s="22" t="str">
        <f>VLOOKUP(Tabelle_Abfrage_von_MS_Access_Database4[[#This Row],[KN2]],Texte!$A$4:$C$101,Texte!$A$1+1,FALSE)</f>
        <v>Salz, Schwefel; Erden, Steine; Gips, Kalk, Zement</v>
      </c>
      <c r="C27">
        <v>25</v>
      </c>
      <c r="E27" t="e">
        <f>LOOKUP(D27,Land_Wert,Tabelle_Abfrage_von_MS_Access_Database4[KN2])</f>
        <v>#N/A</v>
      </c>
      <c r="F27" t="e">
        <f>LOOKUP(E27,Tabelle_Abfrage_von_MS_Access_Database4[[KN2]:[Text]])</f>
        <v>#N/A</v>
      </c>
    </row>
    <row r="28" spans="1:9" ht="14.5" x14ac:dyDescent="0.35">
      <c r="A28" s="22" t="str">
        <f>Texte!A29</f>
        <v>26</v>
      </c>
      <c r="B28" s="22" t="str">
        <f>VLOOKUP(Tabelle_Abfrage_von_MS_Access_Database4[[#This Row],[KN2]],Texte!$A$4:$C$101,Texte!$A$1+1,FALSE)</f>
        <v>Erze, Schlacken und Aschen</v>
      </c>
      <c r="C28">
        <v>26</v>
      </c>
      <c r="E28" t="e">
        <f>LOOKUP(D28,Land_Wert,Tabelle_Abfrage_von_MS_Access_Database4[KN2])</f>
        <v>#N/A</v>
      </c>
      <c r="F28" t="e">
        <f>LOOKUP(E28,Tabelle_Abfrage_von_MS_Access_Database4[[KN2]:[Text]])</f>
        <v>#N/A</v>
      </c>
    </row>
    <row r="29" spans="1:9" ht="14.5" x14ac:dyDescent="0.35">
      <c r="A29" s="22" t="str">
        <f>Texte!A30</f>
        <v>27</v>
      </c>
      <c r="B29" s="22" t="str">
        <f>VLOOKUP(Tabelle_Abfrage_von_MS_Access_Database4[[#This Row],[KN2]],Texte!$A$4:$C$101,Texte!$A$1+1,FALSE)</f>
        <v>Mineralische Brennstoffe; Mineralöle, Destillationserzeugnisse</v>
      </c>
      <c r="C29">
        <v>27</v>
      </c>
      <c r="E29" t="e">
        <f>LOOKUP(D29,Land_Wert,Tabelle_Abfrage_von_MS_Access_Database4[KN2])</f>
        <v>#N/A</v>
      </c>
      <c r="F29" t="e">
        <f>LOOKUP(E29,Tabelle_Abfrage_von_MS_Access_Database4[[KN2]:[Text]])</f>
        <v>#N/A</v>
      </c>
    </row>
    <row r="30" spans="1:9" ht="14.5" x14ac:dyDescent="0.35">
      <c r="A30" s="22" t="str">
        <f>Texte!A31</f>
        <v>28</v>
      </c>
      <c r="B30" s="22" t="str">
        <f>VLOOKUP(Tabelle_Abfrage_von_MS_Access_Database4[[#This Row],[KN2]],Texte!$A$4:$C$101,Texte!$A$1+1,FALSE)</f>
        <v>Anorganische chemische Erzeugnisse</v>
      </c>
      <c r="C30">
        <v>28</v>
      </c>
      <c r="E30" t="e">
        <f>LOOKUP(D30,Land_Wert,Tabelle_Abfrage_von_MS_Access_Database4[KN2])</f>
        <v>#N/A</v>
      </c>
      <c r="F30" t="e">
        <f>LOOKUP(E30,Tabelle_Abfrage_von_MS_Access_Database4[[KN2]:[Text]])</f>
        <v>#N/A</v>
      </c>
    </row>
    <row r="31" spans="1:9" ht="14.5" x14ac:dyDescent="0.35">
      <c r="A31" s="22" t="str">
        <f>Texte!A32</f>
        <v>29</v>
      </c>
      <c r="B31" s="22" t="str">
        <f>VLOOKUP(Tabelle_Abfrage_von_MS_Access_Database4[[#This Row],[KN2]],Texte!$A$4:$C$101,Texte!$A$1+1,FALSE)</f>
        <v>Organische Verbindungen</v>
      </c>
      <c r="C31">
        <v>29</v>
      </c>
      <c r="E31" t="e">
        <f>LOOKUP(D31,Land_Wert,Tabelle_Abfrage_von_MS_Access_Database4[KN2])</f>
        <v>#N/A</v>
      </c>
      <c r="F31" t="e">
        <f>LOOKUP(E31,Tabelle_Abfrage_von_MS_Access_Database4[[KN2]:[Text]])</f>
        <v>#N/A</v>
      </c>
    </row>
    <row r="32" spans="1:9" ht="14.5" x14ac:dyDescent="0.35">
      <c r="A32" s="22" t="str">
        <f>Texte!A33</f>
        <v>30</v>
      </c>
      <c r="B32" s="22" t="str">
        <f>VLOOKUP(Tabelle_Abfrage_von_MS_Access_Database4[[#This Row],[KN2]],Texte!$A$4:$C$101,Texte!$A$1+1,FALSE)</f>
        <v>Pharmazeutische Erzeugnisse</v>
      </c>
      <c r="C32">
        <v>30</v>
      </c>
      <c r="E32" t="e">
        <f>LOOKUP(D32,Land_Wert,Tabelle_Abfrage_von_MS_Access_Database4[KN2])</f>
        <v>#N/A</v>
      </c>
      <c r="F32" t="e">
        <f>LOOKUP(E32,Tabelle_Abfrage_von_MS_Access_Database4[[KN2]:[Text]])</f>
        <v>#N/A</v>
      </c>
    </row>
    <row r="33" spans="1:6" ht="14.5" x14ac:dyDescent="0.35">
      <c r="A33" s="22" t="str">
        <f>Texte!A34</f>
        <v>31</v>
      </c>
      <c r="B33" s="22" t="str">
        <f>VLOOKUP(Tabelle_Abfrage_von_MS_Access_Database4[[#This Row],[KN2]],Texte!$A$4:$C$101,Texte!$A$1+1,FALSE)</f>
        <v>Düngemittel</v>
      </c>
      <c r="C33">
        <v>31</v>
      </c>
      <c r="E33" t="e">
        <f>LOOKUP(D33,Land_Wert,Tabelle_Abfrage_von_MS_Access_Database4[KN2])</f>
        <v>#N/A</v>
      </c>
      <c r="F33" t="e">
        <f>LOOKUP(E33,Tabelle_Abfrage_von_MS_Access_Database4[[KN2]:[Text]])</f>
        <v>#N/A</v>
      </c>
    </row>
    <row r="34" spans="1:6" ht="14.5" x14ac:dyDescent="0.35">
      <c r="A34" s="22" t="str">
        <f>Texte!A35</f>
        <v>32</v>
      </c>
      <c r="B34" s="22" t="str">
        <f>VLOOKUP(Tabelle_Abfrage_von_MS_Access_Database4[[#This Row],[KN2]],Texte!$A$4:$C$101,Texte!$A$1+1,FALSE)</f>
        <v>Gerb-, Farbstoffauszüge; Tannine; Farbstoffe</v>
      </c>
      <c r="C34">
        <v>32</v>
      </c>
      <c r="E34" t="e">
        <f>LOOKUP(D34,Land_Wert,Tabelle_Abfrage_von_MS_Access_Database4[KN2])</f>
        <v>#N/A</v>
      </c>
      <c r="F34" t="e">
        <f>LOOKUP(E34,Tabelle_Abfrage_von_MS_Access_Database4[[KN2]:[Text]])</f>
        <v>#N/A</v>
      </c>
    </row>
    <row r="35" spans="1:6" ht="14.5" x14ac:dyDescent="0.35">
      <c r="A35" s="22" t="str">
        <f>Texte!A36</f>
        <v>33</v>
      </c>
      <c r="B35" s="22" t="str">
        <f>VLOOKUP(Tabelle_Abfrage_von_MS_Access_Database4[[#This Row],[KN2]],Texte!$A$4:$C$101,Texte!$A$1+1,FALSE)</f>
        <v>Etherische Öle; Parfümerie- und Kosmetikzubereitungen</v>
      </c>
      <c r="C35">
        <v>33</v>
      </c>
      <c r="E35" t="e">
        <f>LOOKUP(D35,Land_Wert,Tabelle_Abfrage_von_MS_Access_Database4[KN2])</f>
        <v>#N/A</v>
      </c>
      <c r="F35" t="e">
        <f>LOOKUP(E35,Tabelle_Abfrage_von_MS_Access_Database4[[KN2]:[Text]])</f>
        <v>#N/A</v>
      </c>
    </row>
    <row r="36" spans="1:6" ht="14.5" x14ac:dyDescent="0.35">
      <c r="A36" s="22" t="str">
        <f>Texte!A37</f>
        <v>34</v>
      </c>
      <c r="B36" s="22" t="str">
        <f>VLOOKUP(Tabelle_Abfrage_von_MS_Access_Database4[[#This Row],[KN2]],Texte!$A$4:$C$101,Texte!$A$1+1,FALSE)</f>
        <v>Seifen, Wasch- und Schmiermittel; Wachse; Poliermittel</v>
      </c>
      <c r="C36">
        <v>34</v>
      </c>
      <c r="E36" t="e">
        <f>LOOKUP(D36,Land_Wert,Tabelle_Abfrage_von_MS_Access_Database4[KN2])</f>
        <v>#N/A</v>
      </c>
      <c r="F36" t="e">
        <f>LOOKUP(E36,Tabelle_Abfrage_von_MS_Access_Database4[[KN2]:[Text]])</f>
        <v>#N/A</v>
      </c>
    </row>
    <row r="37" spans="1:6" ht="14.5" x14ac:dyDescent="0.35">
      <c r="A37" s="22" t="str">
        <f>Texte!A38</f>
        <v>35</v>
      </c>
      <c r="B37" s="22" t="str">
        <f>VLOOKUP(Tabelle_Abfrage_von_MS_Access_Database4[[#This Row],[KN2]],Texte!$A$4:$C$101,Texte!$A$1+1,FALSE)</f>
        <v>Eiweißstoffe; Stärken; Klebstoffe; Enzyme</v>
      </c>
      <c r="C37">
        <v>35</v>
      </c>
      <c r="E37" t="e">
        <f>LOOKUP(D37,Land_Wert,Tabelle_Abfrage_von_MS_Access_Database4[KN2])</f>
        <v>#N/A</v>
      </c>
      <c r="F37" t="e">
        <f>LOOKUP(E37,Tabelle_Abfrage_von_MS_Access_Database4[[KN2]:[Text]])</f>
        <v>#N/A</v>
      </c>
    </row>
    <row r="38" spans="1:6" ht="14.5" x14ac:dyDescent="0.35">
      <c r="A38" s="22" t="str">
        <f>Texte!A39</f>
        <v>36</v>
      </c>
      <c r="B38" s="22" t="str">
        <f>VLOOKUP(Tabelle_Abfrage_von_MS_Access_Database4[[#This Row],[KN2]],Texte!$A$4:$C$101,Texte!$A$1+1,FALSE)</f>
        <v>Explosivstoffe; pyrotechnische Waren; Zündhölzer</v>
      </c>
      <c r="C38">
        <v>36</v>
      </c>
      <c r="E38" t="e">
        <f>LOOKUP(D38,Land_Wert,Tabelle_Abfrage_von_MS_Access_Database4[KN2])</f>
        <v>#N/A</v>
      </c>
      <c r="F38" t="e">
        <f>LOOKUP(E38,Tabelle_Abfrage_von_MS_Access_Database4[[KN2]:[Text]])</f>
        <v>#N/A</v>
      </c>
    </row>
    <row r="39" spans="1:6" ht="14.5" x14ac:dyDescent="0.35">
      <c r="A39" s="22" t="str">
        <f>Texte!A40</f>
        <v>37</v>
      </c>
      <c r="B39" s="22" t="str">
        <f>VLOOKUP(Tabelle_Abfrage_von_MS_Access_Database4[[#This Row],[KN2]],Texte!$A$4:$C$101,Texte!$A$1+1,FALSE)</f>
        <v>Photographische oder kinomatographische Waren</v>
      </c>
      <c r="C39">
        <v>37</v>
      </c>
      <c r="E39" t="e">
        <f>LOOKUP(D39,Land_Wert,Tabelle_Abfrage_von_MS_Access_Database4[KN2])</f>
        <v>#N/A</v>
      </c>
      <c r="F39" t="e">
        <f>LOOKUP(E39,Tabelle_Abfrage_von_MS_Access_Database4[[KN2]:[Text]])</f>
        <v>#N/A</v>
      </c>
    </row>
    <row r="40" spans="1:6" ht="14.5" x14ac:dyDescent="0.35">
      <c r="A40" s="22" t="str">
        <f>Texte!A41</f>
        <v>38</v>
      </c>
      <c r="B40" s="22" t="str">
        <f>VLOOKUP(Tabelle_Abfrage_von_MS_Access_Database4[[#This Row],[KN2]],Texte!$A$4:$C$101,Texte!$A$1+1,FALSE)</f>
        <v>Verschiedene chemische Erzeugnisse</v>
      </c>
      <c r="C40">
        <v>38</v>
      </c>
      <c r="E40" t="e">
        <f>LOOKUP(D40,Land_Wert,Tabelle_Abfrage_von_MS_Access_Database4[KN2])</f>
        <v>#N/A</v>
      </c>
      <c r="F40" t="e">
        <f>LOOKUP(E40,Tabelle_Abfrage_von_MS_Access_Database4[[KN2]:[Text]])</f>
        <v>#N/A</v>
      </c>
    </row>
    <row r="41" spans="1:6" ht="14.5" x14ac:dyDescent="0.35">
      <c r="A41" s="22" t="str">
        <f>Texte!A42</f>
        <v>39</v>
      </c>
      <c r="B41" s="22" t="str">
        <f>VLOOKUP(Tabelle_Abfrage_von_MS_Access_Database4[[#This Row],[KN2]],Texte!$A$4:$C$101,Texte!$A$1+1,FALSE)</f>
        <v>Kunststoffe und Waren daraus</v>
      </c>
      <c r="C41">
        <v>39</v>
      </c>
      <c r="E41" t="e">
        <f>LOOKUP(D41,Land_Wert,Tabelle_Abfrage_von_MS_Access_Database4[KN2])</f>
        <v>#N/A</v>
      </c>
      <c r="F41" t="e">
        <f>LOOKUP(E41,Tabelle_Abfrage_von_MS_Access_Database4[[KN2]:[Text]])</f>
        <v>#N/A</v>
      </c>
    </row>
    <row r="42" spans="1:6" ht="14.5" x14ac:dyDescent="0.35">
      <c r="A42" s="22" t="str">
        <f>Texte!A43</f>
        <v>40</v>
      </c>
      <c r="B42" s="22" t="str">
        <f>VLOOKUP(Tabelle_Abfrage_von_MS_Access_Database4[[#This Row],[KN2]],Texte!$A$4:$C$101,Texte!$A$1+1,FALSE)</f>
        <v>Kautschuk und Waren daraus</v>
      </c>
      <c r="C42">
        <v>40</v>
      </c>
      <c r="E42" t="e">
        <f>LOOKUP(D42,Land_Wert,Tabelle_Abfrage_von_MS_Access_Database4[KN2])</f>
        <v>#N/A</v>
      </c>
      <c r="F42" t="e">
        <f>LOOKUP(E42,Tabelle_Abfrage_von_MS_Access_Database4[[KN2]:[Text]])</f>
        <v>#N/A</v>
      </c>
    </row>
    <row r="43" spans="1:6" ht="14.5" x14ac:dyDescent="0.35">
      <c r="A43" s="22" t="str">
        <f>Texte!A44</f>
        <v>41</v>
      </c>
      <c r="B43" s="22" t="str">
        <f>VLOOKUP(Tabelle_Abfrage_von_MS_Access_Database4[[#This Row],[KN2]],Texte!$A$4:$C$101,Texte!$A$1+1,FALSE)</f>
        <v>Rohe Häute und Felle sowie Leder</v>
      </c>
      <c r="C43">
        <v>41</v>
      </c>
      <c r="E43" t="e">
        <f>LOOKUP(D43,Land_Wert,Tabelle_Abfrage_von_MS_Access_Database4[KN2])</f>
        <v>#N/A</v>
      </c>
      <c r="F43" t="e">
        <f>LOOKUP(E43,Tabelle_Abfrage_von_MS_Access_Database4[[KN2]:[Text]])</f>
        <v>#N/A</v>
      </c>
    </row>
    <row r="44" spans="1:6" ht="14.5" x14ac:dyDescent="0.35">
      <c r="A44" s="22" t="str">
        <f>Texte!A45</f>
        <v>42</v>
      </c>
      <c r="B44" s="22" t="str">
        <f>VLOOKUP(Tabelle_Abfrage_von_MS_Access_Database4[[#This Row],[KN2]],Texte!$A$4:$C$101,Texte!$A$1+1,FALSE)</f>
        <v>Leder- und Sattlerwaren; Reiseartikel, Handtaschen</v>
      </c>
      <c r="C44">
        <v>42</v>
      </c>
      <c r="E44" t="e">
        <f>LOOKUP(D44,Land_Wert,Tabelle_Abfrage_von_MS_Access_Database4[KN2])</f>
        <v>#N/A</v>
      </c>
      <c r="F44" t="e">
        <f>LOOKUP(E44,Tabelle_Abfrage_von_MS_Access_Database4[[KN2]:[Text]])</f>
        <v>#N/A</v>
      </c>
    </row>
    <row r="45" spans="1:6" ht="14.5" x14ac:dyDescent="0.35">
      <c r="A45" s="22" t="str">
        <f>Texte!A46</f>
        <v>43</v>
      </c>
      <c r="B45" s="22" t="str">
        <f>VLOOKUP(Tabelle_Abfrage_von_MS_Access_Database4[[#This Row],[KN2]],Texte!$A$4:$C$101,Texte!$A$1+1,FALSE)</f>
        <v>Pelzfelle und künstliches Pelzwerk; Waren daraus</v>
      </c>
      <c r="C45">
        <v>43</v>
      </c>
      <c r="E45" t="e">
        <f>LOOKUP(D45,Land_Wert,Tabelle_Abfrage_von_MS_Access_Database4[KN2])</f>
        <v>#N/A</v>
      </c>
      <c r="F45" t="e">
        <f>LOOKUP(E45,Tabelle_Abfrage_von_MS_Access_Database4[[KN2]:[Text]])</f>
        <v>#N/A</v>
      </c>
    </row>
    <row r="46" spans="1:6" ht="14.5" x14ac:dyDescent="0.35">
      <c r="A46" s="22" t="str">
        <f>Texte!A47</f>
        <v>44</v>
      </c>
      <c r="B46" s="22" t="str">
        <f>VLOOKUP(Tabelle_Abfrage_von_MS_Access_Database4[[#This Row],[KN2]],Texte!$A$4:$C$101,Texte!$A$1+1,FALSE)</f>
        <v>Holz und Waren daraus; Holzkohle</v>
      </c>
      <c r="C46">
        <v>44</v>
      </c>
      <c r="E46" t="e">
        <f>LOOKUP(D46,Land_Wert,Tabelle_Abfrage_von_MS_Access_Database4[KN2])</f>
        <v>#N/A</v>
      </c>
      <c r="F46" t="e">
        <f>LOOKUP(E46,Tabelle_Abfrage_von_MS_Access_Database4[[KN2]:[Text]])</f>
        <v>#N/A</v>
      </c>
    </row>
    <row r="47" spans="1:6" ht="14.5" x14ac:dyDescent="0.35">
      <c r="A47" s="22" t="str">
        <f>Texte!A48</f>
        <v>45</v>
      </c>
      <c r="B47" s="22" t="str">
        <f>VLOOKUP(Tabelle_Abfrage_von_MS_Access_Database4[[#This Row],[KN2]],Texte!$A$4:$C$101,Texte!$A$1+1,FALSE)</f>
        <v>Kork und Korkwaren</v>
      </c>
      <c r="C47">
        <v>45</v>
      </c>
      <c r="E47" t="e">
        <f>LOOKUP(D47,Land_Wert,Tabelle_Abfrage_von_MS_Access_Database4[KN2])</f>
        <v>#N/A</v>
      </c>
      <c r="F47" t="e">
        <f>LOOKUP(E47,Tabelle_Abfrage_von_MS_Access_Database4[[KN2]:[Text]])</f>
        <v>#N/A</v>
      </c>
    </row>
    <row r="48" spans="1:6" ht="14.5" x14ac:dyDescent="0.35">
      <c r="A48" s="22" t="str">
        <f>Texte!A49</f>
        <v>46</v>
      </c>
      <c r="B48" s="22" t="str">
        <f>VLOOKUP(Tabelle_Abfrage_von_MS_Access_Database4[[#This Row],[KN2]],Texte!$A$4:$C$101,Texte!$A$1+1,FALSE)</f>
        <v>Flecht- und Korbwaren</v>
      </c>
      <c r="C48">
        <v>46</v>
      </c>
      <c r="E48" t="e">
        <f>LOOKUP(D48,Land_Wert,Tabelle_Abfrage_von_MS_Access_Database4[KN2])</f>
        <v>#N/A</v>
      </c>
      <c r="F48" t="e">
        <f>LOOKUP(E48,Tabelle_Abfrage_von_MS_Access_Database4[[KN2]:[Text]])</f>
        <v>#N/A</v>
      </c>
    </row>
    <row r="49" spans="1:6" ht="14.5" x14ac:dyDescent="0.35">
      <c r="A49" s="22" t="str">
        <f>Texte!A50</f>
        <v>47</v>
      </c>
      <c r="B49" s="22" t="str">
        <f>VLOOKUP(Tabelle_Abfrage_von_MS_Access_Database4[[#This Row],[KN2]],Texte!$A$4:$C$101,Texte!$A$1+1,FALSE)</f>
        <v>Halbstoffe aus Holz, Papier- und Pappeabfälle</v>
      </c>
      <c r="C49">
        <v>47</v>
      </c>
      <c r="E49" t="e">
        <f>LOOKUP(D49,Land_Wert,Tabelle_Abfrage_von_MS_Access_Database4[KN2])</f>
        <v>#N/A</v>
      </c>
      <c r="F49" t="e">
        <f>LOOKUP(E49,Tabelle_Abfrage_von_MS_Access_Database4[[KN2]:[Text]])</f>
        <v>#N/A</v>
      </c>
    </row>
    <row r="50" spans="1:6" ht="14.5" x14ac:dyDescent="0.35">
      <c r="A50" s="22" t="str">
        <f>Texte!A51</f>
        <v>48</v>
      </c>
      <c r="B50" s="22" t="str">
        <f>VLOOKUP(Tabelle_Abfrage_von_MS_Access_Database4[[#This Row],[KN2]],Texte!$A$4:$C$101,Texte!$A$1+1,FALSE)</f>
        <v>Papier und Pappe; Waren daraus</v>
      </c>
      <c r="C50">
        <v>48</v>
      </c>
      <c r="E50" t="e">
        <f>LOOKUP(D50,Land_Wert,Tabelle_Abfrage_von_MS_Access_Database4[KN2])</f>
        <v>#N/A</v>
      </c>
      <c r="F50" t="e">
        <f>LOOKUP(E50,Tabelle_Abfrage_von_MS_Access_Database4[[KN2]:[Text]])</f>
        <v>#N/A</v>
      </c>
    </row>
    <row r="51" spans="1:6" ht="14.5" x14ac:dyDescent="0.35">
      <c r="A51" s="22" t="str">
        <f>Texte!A52</f>
        <v>49</v>
      </c>
      <c r="B51" s="22" t="str">
        <f>VLOOKUP(Tabelle_Abfrage_von_MS_Access_Database4[[#This Row],[KN2]],Texte!$A$4:$C$101,Texte!$A$1+1,FALSE)</f>
        <v>Bücher, Zeitschriften, Graphische Erzeignisse</v>
      </c>
      <c r="C51">
        <v>49</v>
      </c>
      <c r="E51" t="e">
        <f>LOOKUP(D51,Land_Wert,Tabelle_Abfrage_von_MS_Access_Database4[KN2])</f>
        <v>#N/A</v>
      </c>
      <c r="F51" t="e">
        <f>LOOKUP(E51,Tabelle_Abfrage_von_MS_Access_Database4[[KN2]:[Text]])</f>
        <v>#N/A</v>
      </c>
    </row>
    <row r="52" spans="1:6" ht="14.5" x14ac:dyDescent="0.35">
      <c r="A52" s="22" t="str">
        <f>Texte!A53</f>
        <v>50</v>
      </c>
      <c r="B52" s="22" t="str">
        <f>VLOOKUP(Tabelle_Abfrage_von_MS_Access_Database4[[#This Row],[KN2]],Texte!$A$4:$C$101,Texte!$A$1+1,FALSE)</f>
        <v>Seide</v>
      </c>
      <c r="C52">
        <v>50</v>
      </c>
      <c r="E52" t="e">
        <f>LOOKUP(D52,Land_Wert,Tabelle_Abfrage_von_MS_Access_Database4[KN2])</f>
        <v>#N/A</v>
      </c>
      <c r="F52" t="e">
        <f>LOOKUP(E52,Tabelle_Abfrage_von_MS_Access_Database4[[KN2]:[Text]])</f>
        <v>#N/A</v>
      </c>
    </row>
    <row r="53" spans="1:6" ht="14.5" x14ac:dyDescent="0.35">
      <c r="A53" s="22" t="str">
        <f>Texte!A54</f>
        <v>51</v>
      </c>
      <c r="B53" s="22" t="str">
        <f>VLOOKUP(Tabelle_Abfrage_von_MS_Access_Database4[[#This Row],[KN2]],Texte!$A$4:$C$101,Texte!$A$1+1,FALSE)</f>
        <v>Wolle,Tierhaare, Roßhaar</v>
      </c>
      <c r="C53">
        <v>51</v>
      </c>
      <c r="E53" t="e">
        <f>LOOKUP(D53,Land_Wert,Tabelle_Abfrage_von_MS_Access_Database4[KN2])</f>
        <v>#N/A</v>
      </c>
      <c r="F53" t="e">
        <f>LOOKUP(E53,Tabelle_Abfrage_von_MS_Access_Database4[[KN2]:[Text]])</f>
        <v>#N/A</v>
      </c>
    </row>
    <row r="54" spans="1:6" ht="14.5" x14ac:dyDescent="0.35">
      <c r="A54" s="22" t="str">
        <f>Texte!A55</f>
        <v>52</v>
      </c>
      <c r="B54" s="22" t="str">
        <f>VLOOKUP(Tabelle_Abfrage_von_MS_Access_Database4[[#This Row],[KN2]],Texte!$A$4:$C$101,Texte!$A$1+1,FALSE)</f>
        <v>Baumwolle</v>
      </c>
      <c r="C54">
        <v>52</v>
      </c>
      <c r="E54" t="e">
        <f>LOOKUP(D54,Land_Wert,Tabelle_Abfrage_von_MS_Access_Database4[KN2])</f>
        <v>#N/A</v>
      </c>
      <c r="F54" t="e">
        <f>LOOKUP(E54,Tabelle_Abfrage_von_MS_Access_Database4[[KN2]:[Text]])</f>
        <v>#N/A</v>
      </c>
    </row>
    <row r="55" spans="1:6" ht="14.5" x14ac:dyDescent="0.35">
      <c r="A55" s="22" t="str">
        <f>Texte!A56</f>
        <v>53</v>
      </c>
      <c r="B55" s="22" t="str">
        <f>VLOOKUP(Tabelle_Abfrage_von_MS_Access_Database4[[#This Row],[KN2]],Texte!$A$4:$C$101,Texte!$A$1+1,FALSE)</f>
        <v>Andere pflanzliche Spinnstoffe, Papiergarne und -gewebe</v>
      </c>
      <c r="C55">
        <v>53</v>
      </c>
      <c r="E55" t="e">
        <f>LOOKUP(D55,Land_Wert,Tabelle_Abfrage_von_MS_Access_Database4[KN2])</f>
        <v>#N/A</v>
      </c>
      <c r="F55" t="e">
        <f>LOOKUP(E55,Tabelle_Abfrage_von_MS_Access_Database4[[KN2]:[Text]])</f>
        <v>#N/A</v>
      </c>
    </row>
    <row r="56" spans="1:6" ht="14.5" x14ac:dyDescent="0.35">
      <c r="A56" s="22" t="str">
        <f>Texte!A57</f>
        <v>54</v>
      </c>
      <c r="B56" s="22" t="str">
        <f>VLOOKUP(Tabelle_Abfrage_von_MS_Access_Database4[[#This Row],[KN2]],Texte!$A$4:$C$101,Texte!$A$1+1,FALSE)</f>
        <v>Synthetische und künstliche Filamente</v>
      </c>
      <c r="C56">
        <v>54</v>
      </c>
      <c r="E56" t="e">
        <f>LOOKUP(D56,Land_Wert,Tabelle_Abfrage_von_MS_Access_Database4[KN2])</f>
        <v>#N/A</v>
      </c>
      <c r="F56" t="e">
        <f>LOOKUP(E56,Tabelle_Abfrage_von_MS_Access_Database4[[KN2]:[Text]])</f>
        <v>#N/A</v>
      </c>
    </row>
    <row r="57" spans="1:6" ht="14.5" x14ac:dyDescent="0.35">
      <c r="A57" s="22" t="str">
        <f>Texte!A58</f>
        <v>55</v>
      </c>
      <c r="B57" s="22" t="str">
        <f>VLOOKUP(Tabelle_Abfrage_von_MS_Access_Database4[[#This Row],[KN2]],Texte!$A$4:$C$101,Texte!$A$1+1,FALSE)</f>
        <v>Synthetische oder künstliche Stapelfasern</v>
      </c>
      <c r="C57">
        <v>55</v>
      </c>
      <c r="E57" t="e">
        <f>LOOKUP(D57,Land_Wert,Tabelle_Abfrage_von_MS_Access_Database4[KN2])</f>
        <v>#N/A</v>
      </c>
      <c r="F57" t="e">
        <f>LOOKUP(E57,Tabelle_Abfrage_von_MS_Access_Database4[[KN2]:[Text]])</f>
        <v>#N/A</v>
      </c>
    </row>
    <row r="58" spans="1:6" ht="14.5" x14ac:dyDescent="0.35">
      <c r="A58" s="22" t="str">
        <f>Texte!A59</f>
        <v>56</v>
      </c>
      <c r="B58" s="22" t="str">
        <f>VLOOKUP(Tabelle_Abfrage_von_MS_Access_Database4[[#This Row],[KN2]],Texte!$A$4:$C$101,Texte!$A$1+1,FALSE)</f>
        <v>Watte, Filze, Spezialgarne, Seilerwaren</v>
      </c>
      <c r="C58">
        <v>56</v>
      </c>
      <c r="E58" t="e">
        <f>LOOKUP(D58,Land_Wert,Tabelle_Abfrage_von_MS_Access_Database4[KN2])</f>
        <v>#N/A</v>
      </c>
      <c r="F58" t="e">
        <f>LOOKUP(E58,Tabelle_Abfrage_von_MS_Access_Database4[[KN2]:[Text]])</f>
        <v>#N/A</v>
      </c>
    </row>
    <row r="59" spans="1:6" ht="14.5" x14ac:dyDescent="0.35">
      <c r="A59" s="22" t="str">
        <f>Texte!A60</f>
        <v>57</v>
      </c>
      <c r="B59" s="22" t="str">
        <f>VLOOKUP(Tabelle_Abfrage_von_MS_Access_Database4[[#This Row],[KN2]],Texte!$A$4:$C$101,Texte!$A$1+1,FALSE)</f>
        <v>Teppiche und andere Bodenbeläge aus Spinnstoffen</v>
      </c>
      <c r="C59">
        <v>57</v>
      </c>
      <c r="E59" t="e">
        <f>LOOKUP(D59,Land_Wert,Tabelle_Abfrage_von_MS_Access_Database4[KN2])</f>
        <v>#N/A</v>
      </c>
      <c r="F59" t="e">
        <f>LOOKUP(E59,Tabelle_Abfrage_von_MS_Access_Database4[[KN2]:[Text]])</f>
        <v>#N/A</v>
      </c>
    </row>
    <row r="60" spans="1:6" ht="14.5" x14ac:dyDescent="0.35">
      <c r="A60" s="22" t="str">
        <f>Texte!A61</f>
        <v>58</v>
      </c>
      <c r="B60" s="22" t="str">
        <f>VLOOKUP(Tabelle_Abfrage_von_MS_Access_Database4[[#This Row],[KN2]],Texte!$A$4:$C$101,Texte!$A$1+1,FALSE)</f>
        <v>Spezialgewebe, getuftete Flächenerzeugnisse, Spitzen, Stickerei</v>
      </c>
      <c r="C60">
        <v>58</v>
      </c>
      <c r="E60" t="e">
        <f>LOOKUP(D60,Land_Wert,Tabelle_Abfrage_von_MS_Access_Database4[KN2])</f>
        <v>#N/A</v>
      </c>
      <c r="F60" t="e">
        <f>LOOKUP(E60,Tabelle_Abfrage_von_MS_Access_Database4[[KN2]:[Text]])</f>
        <v>#N/A</v>
      </c>
    </row>
    <row r="61" spans="1:6" ht="14.5" x14ac:dyDescent="0.35">
      <c r="A61" s="22" t="str">
        <f>Texte!A62</f>
        <v>59</v>
      </c>
      <c r="B61" s="22" t="str">
        <f>VLOOKUP(Tabelle_Abfrage_von_MS_Access_Database4[[#This Row],[KN2]],Texte!$A$4:$C$101,Texte!$A$1+1,FALSE)</f>
        <v>Imprägnierte, bestrichene Gewebe, technische Spinnstoffwaren</v>
      </c>
      <c r="C61">
        <v>59</v>
      </c>
      <c r="E61" t="e">
        <f>LOOKUP(D61,Land_Wert,Tabelle_Abfrage_von_MS_Access_Database4[KN2])</f>
        <v>#N/A</v>
      </c>
      <c r="F61" t="e">
        <f>LOOKUP(E61,Tabelle_Abfrage_von_MS_Access_Database4[[KN2]:[Text]])</f>
        <v>#N/A</v>
      </c>
    </row>
    <row r="62" spans="1:6" ht="14.5" x14ac:dyDescent="0.35">
      <c r="A62" s="22" t="str">
        <f>Texte!A63</f>
        <v>60</v>
      </c>
      <c r="B62" s="22" t="str">
        <f>VLOOKUP(Tabelle_Abfrage_von_MS_Access_Database4[[#This Row],[KN2]],Texte!$A$4:$C$101,Texte!$A$1+1,FALSE)</f>
        <v>Gewirkte oder gestrickte Flächenerzeugnisse</v>
      </c>
      <c r="C62">
        <v>60</v>
      </c>
      <c r="E62" t="e">
        <f>LOOKUP(D62,Land_Wert,Tabelle_Abfrage_von_MS_Access_Database4[KN2])</f>
        <v>#N/A</v>
      </c>
      <c r="F62" t="e">
        <f>LOOKUP(E62,Tabelle_Abfrage_von_MS_Access_Database4[[KN2]:[Text]])</f>
        <v>#N/A</v>
      </c>
    </row>
    <row r="63" spans="1:6" ht="14.5" x14ac:dyDescent="0.35">
      <c r="A63" s="22" t="str">
        <f>Texte!A64</f>
        <v>61</v>
      </c>
      <c r="B63" s="22" t="str">
        <f>VLOOKUP(Tabelle_Abfrage_von_MS_Access_Database4[[#This Row],[KN2]],Texte!$A$4:$C$101,Texte!$A$1+1,FALSE)</f>
        <v>Bekleidung und -zubehör, gewirkt oder gestrickt</v>
      </c>
      <c r="C63">
        <v>61</v>
      </c>
      <c r="E63" t="e">
        <f>LOOKUP(D63,Land_Wert,Tabelle_Abfrage_von_MS_Access_Database4[KN2])</f>
        <v>#N/A</v>
      </c>
      <c r="F63" t="e">
        <f>LOOKUP(E63,Tabelle_Abfrage_von_MS_Access_Database4[[KN2]:[Text]])</f>
        <v>#N/A</v>
      </c>
    </row>
    <row r="64" spans="1:6" ht="14.5" x14ac:dyDescent="0.35">
      <c r="A64" s="22" t="str">
        <f>Texte!A65</f>
        <v>62</v>
      </c>
      <c r="B64" s="22" t="str">
        <f>VLOOKUP(Tabelle_Abfrage_von_MS_Access_Database4[[#This Row],[KN2]],Texte!$A$4:$C$101,Texte!$A$1+1,FALSE)</f>
        <v>Bekleidung und -zubehör, nicht gewirkt oder  gestrickt</v>
      </c>
      <c r="C64">
        <v>62</v>
      </c>
      <c r="E64" t="e">
        <f>LOOKUP(D64,Land_Wert,Tabelle_Abfrage_von_MS_Access_Database4[KN2])</f>
        <v>#N/A</v>
      </c>
      <c r="F64" t="e">
        <f>LOOKUP(E64,Tabelle_Abfrage_von_MS_Access_Database4[[KN2]:[Text]])</f>
        <v>#N/A</v>
      </c>
    </row>
    <row r="65" spans="1:6" ht="14.5" x14ac:dyDescent="0.35">
      <c r="A65" s="22" t="str">
        <f>Texte!A66</f>
        <v>63</v>
      </c>
      <c r="B65" s="22" t="str">
        <f>VLOOKUP(Tabelle_Abfrage_von_MS_Access_Database4[[#This Row],[KN2]],Texte!$A$4:$C$101,Texte!$A$1+1,FALSE)</f>
        <v>Andere konfektionierte Spinnstoffwaren, Altwaren, Lumpen</v>
      </c>
      <c r="C65">
        <v>63</v>
      </c>
      <c r="E65" t="e">
        <f>LOOKUP(D65,Land_Wert,Tabelle_Abfrage_von_MS_Access_Database4[KN2])</f>
        <v>#N/A</v>
      </c>
      <c r="F65" t="e">
        <f>LOOKUP(E65,Tabelle_Abfrage_von_MS_Access_Database4[[KN2]:[Text]])</f>
        <v>#N/A</v>
      </c>
    </row>
    <row r="66" spans="1:6" ht="14.5" x14ac:dyDescent="0.35">
      <c r="A66" s="22" t="str">
        <f>Texte!A67</f>
        <v>64</v>
      </c>
      <c r="B66" s="22" t="str">
        <f>VLOOKUP(Tabelle_Abfrage_von_MS_Access_Database4[[#This Row],[KN2]],Texte!$A$4:$C$101,Texte!$A$1+1,FALSE)</f>
        <v>Schuhe, Gamaschen, Teile davon</v>
      </c>
      <c r="C66">
        <v>64</v>
      </c>
      <c r="E66" t="e">
        <f>LOOKUP(D66,Land_Wert,Tabelle_Abfrage_von_MS_Access_Database4[KN2])</f>
        <v>#N/A</v>
      </c>
      <c r="F66" t="e">
        <f>LOOKUP(E66,Tabelle_Abfrage_von_MS_Access_Database4[[KN2]:[Text]])</f>
        <v>#N/A</v>
      </c>
    </row>
    <row r="67" spans="1:6" ht="14.5" x14ac:dyDescent="0.35">
      <c r="A67" s="22" t="str">
        <f>Texte!A68</f>
        <v>65</v>
      </c>
      <c r="B67" s="22" t="str">
        <f>VLOOKUP(Tabelle_Abfrage_von_MS_Access_Database4[[#This Row],[KN2]],Texte!$A$4:$C$101,Texte!$A$1+1,FALSE)</f>
        <v>Kopfbedeckungen und Teile davon</v>
      </c>
      <c r="C67">
        <v>65</v>
      </c>
      <c r="E67" t="e">
        <f>LOOKUP(D67,Land_Wert,Tabelle_Abfrage_von_MS_Access_Database4[KN2])</f>
        <v>#N/A</v>
      </c>
      <c r="F67" t="e">
        <f>LOOKUP(E67,Tabelle_Abfrage_von_MS_Access_Database4[[KN2]:[Text]])</f>
        <v>#N/A</v>
      </c>
    </row>
    <row r="68" spans="1:6" ht="14.5" x14ac:dyDescent="0.35">
      <c r="A68" s="22" t="str">
        <f>Texte!A69</f>
        <v>66</v>
      </c>
      <c r="B68" s="22" t="str">
        <f>VLOOKUP(Tabelle_Abfrage_von_MS_Access_Database4[[#This Row],[KN2]],Texte!$A$4:$C$101,Texte!$A$1+1,FALSE)</f>
        <v>Regen- und Sonnenschirme, Stöcke und Teile davon</v>
      </c>
      <c r="C68">
        <v>66</v>
      </c>
      <c r="E68" t="e">
        <f>LOOKUP(D68,Land_Wert,Tabelle_Abfrage_von_MS_Access_Database4[KN2])</f>
        <v>#N/A</v>
      </c>
      <c r="F68" t="e">
        <f>LOOKUP(E68,Tabelle_Abfrage_von_MS_Access_Database4[[KN2]:[Text]])</f>
        <v>#N/A</v>
      </c>
    </row>
    <row r="69" spans="1:6" ht="14.5" x14ac:dyDescent="0.35">
      <c r="A69" s="22" t="str">
        <f>Texte!A70</f>
        <v>67</v>
      </c>
      <c r="B69" s="22" t="str">
        <f>VLOOKUP(Tabelle_Abfrage_von_MS_Access_Database4[[#This Row],[KN2]],Texte!$A$4:$C$101,Texte!$A$1+1,FALSE)</f>
        <v>Zugerichtete Federn, Daunen, künstliche Blumen</v>
      </c>
      <c r="C69">
        <v>67</v>
      </c>
      <c r="E69" t="e">
        <f>LOOKUP(D69,Land_Wert,Tabelle_Abfrage_von_MS_Access_Database4[KN2])</f>
        <v>#N/A</v>
      </c>
      <c r="F69" t="e">
        <f>LOOKUP(E69,Tabelle_Abfrage_von_MS_Access_Database4[[KN2]:[Text]])</f>
        <v>#N/A</v>
      </c>
    </row>
    <row r="70" spans="1:6" ht="14.5" x14ac:dyDescent="0.35">
      <c r="A70" s="22" t="str">
        <f>Texte!A71</f>
        <v>68</v>
      </c>
      <c r="B70" s="22" t="str">
        <f>VLOOKUP(Tabelle_Abfrage_von_MS_Access_Database4[[#This Row],[KN2]],Texte!$A$4:$C$101,Texte!$A$1+1,FALSE)</f>
        <v>Waren aus Steinen, Gips, Zement, Asbest oder ähnlichen Stoffen</v>
      </c>
      <c r="C70">
        <v>68</v>
      </c>
      <c r="E70" t="e">
        <f>LOOKUP(D70,Land_Wert,Tabelle_Abfrage_von_MS_Access_Database4[KN2])</f>
        <v>#N/A</v>
      </c>
      <c r="F70" t="e">
        <f>LOOKUP(E70,Tabelle_Abfrage_von_MS_Access_Database4[[KN2]:[Text]])</f>
        <v>#N/A</v>
      </c>
    </row>
    <row r="71" spans="1:6" ht="14.5" x14ac:dyDescent="0.35">
      <c r="A71" s="22" t="str">
        <f>Texte!A72</f>
        <v>69</v>
      </c>
      <c r="B71" s="22" t="str">
        <f>VLOOKUP(Tabelle_Abfrage_von_MS_Access_Database4[[#This Row],[KN2]],Texte!$A$4:$C$101,Texte!$A$1+1,FALSE)</f>
        <v>Keramische Erzeugnisse</v>
      </c>
      <c r="C71">
        <v>69</v>
      </c>
      <c r="E71" t="e">
        <f>LOOKUP(D71,Land_Wert,Tabelle_Abfrage_von_MS_Access_Database4[KN2])</f>
        <v>#N/A</v>
      </c>
      <c r="F71" t="e">
        <f>LOOKUP(E71,Tabelle_Abfrage_von_MS_Access_Database4[[KN2]:[Text]])</f>
        <v>#N/A</v>
      </c>
    </row>
    <row r="72" spans="1:6" ht="14.5" x14ac:dyDescent="0.35">
      <c r="A72" s="22" t="str">
        <f>Texte!A73</f>
        <v>70</v>
      </c>
      <c r="B72" s="22" t="str">
        <f>VLOOKUP(Tabelle_Abfrage_von_MS_Access_Database4[[#This Row],[KN2]],Texte!$A$4:$C$101,Texte!$A$1+1,FALSE)</f>
        <v>Glas und Glaswaren</v>
      </c>
      <c r="C72">
        <v>70</v>
      </c>
      <c r="E72" t="e">
        <f>LOOKUP(D72,Land_Wert,Tabelle_Abfrage_von_MS_Access_Database4[KN2])</f>
        <v>#N/A</v>
      </c>
      <c r="F72" t="e">
        <f>LOOKUP(E72,Tabelle_Abfrage_von_MS_Access_Database4[[KN2]:[Text]])</f>
        <v>#N/A</v>
      </c>
    </row>
    <row r="73" spans="1:6" ht="14.5" x14ac:dyDescent="0.35">
      <c r="A73" s="22" t="str">
        <f>Texte!A74</f>
        <v>71</v>
      </c>
      <c r="B73" s="22" t="str">
        <f>VLOOKUP(Tabelle_Abfrage_von_MS_Access_Database4[[#This Row],[KN2]],Texte!$A$4:$C$101,Texte!$A$1+1,FALSE)</f>
        <v>Perlen, Edelsteine, Schmuck, Edelmetalle, Münzen</v>
      </c>
      <c r="C73">
        <v>71</v>
      </c>
      <c r="E73" t="e">
        <f>LOOKUP(D73,Land_Wert,Tabelle_Abfrage_von_MS_Access_Database4[KN2])</f>
        <v>#N/A</v>
      </c>
      <c r="F73" t="e">
        <f>LOOKUP(E73,Tabelle_Abfrage_von_MS_Access_Database4[[KN2]:[Text]])</f>
        <v>#N/A</v>
      </c>
    </row>
    <row r="74" spans="1:6" ht="14.5" x14ac:dyDescent="0.35">
      <c r="A74" s="22" t="str">
        <f>Texte!A75</f>
        <v>72</v>
      </c>
      <c r="B74" s="22" t="str">
        <f>VLOOKUP(Tabelle_Abfrage_von_MS_Access_Database4[[#This Row],[KN2]],Texte!$A$4:$C$101,Texte!$A$1+1,FALSE)</f>
        <v>Eisen und Stahl</v>
      </c>
      <c r="C74">
        <v>72</v>
      </c>
      <c r="E74" t="e">
        <f>LOOKUP(D74,Land_Wert,Tabelle_Abfrage_von_MS_Access_Database4[KN2])</f>
        <v>#N/A</v>
      </c>
      <c r="F74" t="e">
        <f>LOOKUP(E74,Tabelle_Abfrage_von_MS_Access_Database4[[KN2]:[Text]])</f>
        <v>#N/A</v>
      </c>
    </row>
    <row r="75" spans="1:6" ht="14.5" x14ac:dyDescent="0.35">
      <c r="A75" s="22" t="str">
        <f>Texte!A76</f>
        <v>73</v>
      </c>
      <c r="B75" s="22" t="str">
        <f>VLOOKUP(Tabelle_Abfrage_von_MS_Access_Database4[[#This Row],[KN2]],Texte!$A$4:$C$101,Texte!$A$1+1,FALSE)</f>
        <v>Waren aus Eisen oder Stahl</v>
      </c>
      <c r="C75">
        <v>73</v>
      </c>
      <c r="E75" t="e">
        <f>LOOKUP(D75,Land_Wert,Tabelle_Abfrage_von_MS_Access_Database4[KN2])</f>
        <v>#N/A</v>
      </c>
      <c r="F75" t="e">
        <f>LOOKUP(E75,Tabelle_Abfrage_von_MS_Access_Database4[[KN2]:[Text]])</f>
        <v>#N/A</v>
      </c>
    </row>
    <row r="76" spans="1:6" ht="14.5" x14ac:dyDescent="0.35">
      <c r="A76" s="22" t="str">
        <f>Texte!A77</f>
        <v>74</v>
      </c>
      <c r="B76" s="22" t="str">
        <f>VLOOKUP(Tabelle_Abfrage_von_MS_Access_Database4[[#This Row],[KN2]],Texte!$A$4:$C$101,Texte!$A$1+1,FALSE)</f>
        <v>Kupfer und Waren daraus</v>
      </c>
      <c r="C76">
        <v>74</v>
      </c>
      <c r="E76" t="e">
        <f>LOOKUP(D76,Land_Wert,Tabelle_Abfrage_von_MS_Access_Database4[KN2])</f>
        <v>#N/A</v>
      </c>
      <c r="F76" t="e">
        <f>LOOKUP(E76,Tabelle_Abfrage_von_MS_Access_Database4[[KN2]:[Text]])</f>
        <v>#N/A</v>
      </c>
    </row>
    <row r="77" spans="1:6" ht="14.5" x14ac:dyDescent="0.35">
      <c r="A77" s="22" t="str">
        <f>Texte!A78</f>
        <v>75</v>
      </c>
      <c r="B77" s="22" t="str">
        <f>VLOOKUP(Tabelle_Abfrage_von_MS_Access_Database4[[#This Row],[KN2]],Texte!$A$4:$C$101,Texte!$A$1+1,FALSE)</f>
        <v>Nickel und Waren daraus</v>
      </c>
      <c r="C77">
        <v>75</v>
      </c>
      <c r="E77" t="e">
        <f>LOOKUP(D77,Land_Wert,Tabelle_Abfrage_von_MS_Access_Database4[KN2])</f>
        <v>#N/A</v>
      </c>
      <c r="F77" t="e">
        <f>LOOKUP(E77,Tabelle_Abfrage_von_MS_Access_Database4[[KN2]:[Text]])</f>
        <v>#N/A</v>
      </c>
    </row>
    <row r="78" spans="1:6" ht="14.5" x14ac:dyDescent="0.35">
      <c r="A78" s="22" t="str">
        <f>Texte!A79</f>
        <v>76</v>
      </c>
      <c r="B78" s="22" t="str">
        <f>VLOOKUP(Tabelle_Abfrage_von_MS_Access_Database4[[#This Row],[KN2]],Texte!$A$4:$C$101,Texte!$A$1+1,FALSE)</f>
        <v>Aluminium und Waren daraus</v>
      </c>
      <c r="C78">
        <v>76</v>
      </c>
      <c r="E78" t="e">
        <f>LOOKUP(D78,Land_Wert,Tabelle_Abfrage_von_MS_Access_Database4[KN2])</f>
        <v>#N/A</v>
      </c>
      <c r="F78" t="e">
        <f>LOOKUP(E78,Tabelle_Abfrage_von_MS_Access_Database4[[KN2]:[Text]])</f>
        <v>#N/A</v>
      </c>
    </row>
    <row r="79" spans="1:6" ht="14.5" x14ac:dyDescent="0.35">
      <c r="A79" s="22" t="str">
        <f>Texte!A80</f>
        <v>78</v>
      </c>
      <c r="B79" s="22" t="str">
        <f>VLOOKUP(Tabelle_Abfrage_von_MS_Access_Database4[[#This Row],[KN2]],Texte!$A$4:$C$101,Texte!$A$1+1,FALSE)</f>
        <v>Blei und Waren daraus</v>
      </c>
      <c r="C79">
        <v>77</v>
      </c>
      <c r="E79" t="e">
        <f>LOOKUP(D79,Land_Wert,Tabelle_Abfrage_von_MS_Access_Database4[KN2])</f>
        <v>#N/A</v>
      </c>
      <c r="F79" t="e">
        <f>LOOKUP(E79,Tabelle_Abfrage_von_MS_Access_Database4[[KN2]:[Text]])</f>
        <v>#N/A</v>
      </c>
    </row>
    <row r="80" spans="1:6" ht="14.5" x14ac:dyDescent="0.35">
      <c r="A80" s="22" t="str">
        <f>Texte!A81</f>
        <v>79</v>
      </c>
      <c r="B80" s="22" t="str">
        <f>VLOOKUP(Tabelle_Abfrage_von_MS_Access_Database4[[#This Row],[KN2]],Texte!$A$4:$C$101,Texte!$A$1+1,FALSE)</f>
        <v>Zink und Waren daraus</v>
      </c>
      <c r="C80">
        <v>78</v>
      </c>
      <c r="E80" t="e">
        <f>LOOKUP(D80,Land_Wert,Tabelle_Abfrage_von_MS_Access_Database4[KN2])</f>
        <v>#N/A</v>
      </c>
      <c r="F80" t="e">
        <f>LOOKUP(E80,Tabelle_Abfrage_von_MS_Access_Database4[[KN2]:[Text]])</f>
        <v>#N/A</v>
      </c>
    </row>
    <row r="81" spans="1:6" ht="14.5" x14ac:dyDescent="0.35">
      <c r="A81" s="22" t="str">
        <f>Texte!A82</f>
        <v>80</v>
      </c>
      <c r="B81" s="22" t="str">
        <f>VLOOKUP(Tabelle_Abfrage_von_MS_Access_Database4[[#This Row],[KN2]],Texte!$A$4:$C$101,Texte!$A$1+1,FALSE)</f>
        <v>Zinn und Waren daraus</v>
      </c>
      <c r="C81">
        <v>79</v>
      </c>
      <c r="E81" t="e">
        <f>LOOKUP(D81,Land_Wert,Tabelle_Abfrage_von_MS_Access_Database4[KN2])</f>
        <v>#N/A</v>
      </c>
      <c r="F81" t="e">
        <f>LOOKUP(E81,Tabelle_Abfrage_von_MS_Access_Database4[[KN2]:[Text]])</f>
        <v>#N/A</v>
      </c>
    </row>
    <row r="82" spans="1:6" ht="14.5" x14ac:dyDescent="0.35">
      <c r="A82" s="22" t="str">
        <f>Texte!A83</f>
        <v>81</v>
      </c>
      <c r="B82" s="22" t="str">
        <f>VLOOKUP(Tabelle_Abfrage_von_MS_Access_Database4[[#This Row],[KN2]],Texte!$A$4:$C$101,Texte!$A$1+1,FALSE)</f>
        <v>Andere unedle Metalle; Cermets; Waren daraus</v>
      </c>
      <c r="C82">
        <v>80</v>
      </c>
      <c r="E82" t="e">
        <f>LOOKUP(D82,Land_Wert,Tabelle_Abfrage_von_MS_Access_Database4[KN2])</f>
        <v>#N/A</v>
      </c>
      <c r="F82" t="e">
        <f>LOOKUP(E82,Tabelle_Abfrage_von_MS_Access_Database4[[KN2]:[Text]])</f>
        <v>#N/A</v>
      </c>
    </row>
    <row r="83" spans="1:6" ht="14.5" x14ac:dyDescent="0.35">
      <c r="A83" s="22" t="str">
        <f>Texte!A84</f>
        <v>82</v>
      </c>
      <c r="B83" s="22" t="str">
        <f>VLOOKUP(Tabelle_Abfrage_von_MS_Access_Database4[[#This Row],[KN2]],Texte!$A$4:$C$101,Texte!$A$1+1,FALSE)</f>
        <v>Werkzeuge, Messerschmiedewaren, Eßbestecke</v>
      </c>
      <c r="C83">
        <v>81</v>
      </c>
      <c r="E83" t="e">
        <f>LOOKUP(D83,Land_Wert,Tabelle_Abfrage_von_MS_Access_Database4[KN2])</f>
        <v>#N/A</v>
      </c>
      <c r="F83" t="e">
        <f>LOOKUP(E83,Tabelle_Abfrage_von_MS_Access_Database4[[KN2]:[Text]])</f>
        <v>#N/A</v>
      </c>
    </row>
    <row r="84" spans="1:6" ht="14.5" x14ac:dyDescent="0.35">
      <c r="A84" s="22" t="str">
        <f>Texte!A85</f>
        <v>83</v>
      </c>
      <c r="B84" s="22" t="str">
        <f>VLOOKUP(Tabelle_Abfrage_von_MS_Access_Database4[[#This Row],[KN2]],Texte!$A$4:$C$101,Texte!$A$1+1,FALSE)</f>
        <v>Verschiedene Waren aus unedlen Metallen</v>
      </c>
      <c r="C84">
        <v>82</v>
      </c>
      <c r="E84" t="e">
        <f>LOOKUP(D84,Land_Wert,Tabelle_Abfrage_von_MS_Access_Database4[KN2])</f>
        <v>#N/A</v>
      </c>
      <c r="F84" t="e">
        <f>LOOKUP(E84,Tabelle_Abfrage_von_MS_Access_Database4[[KN2]:[Text]])</f>
        <v>#N/A</v>
      </c>
    </row>
    <row r="85" spans="1:6" ht="14.5" x14ac:dyDescent="0.35">
      <c r="A85" s="22" t="str">
        <f>Texte!A86</f>
        <v>84</v>
      </c>
      <c r="B85" s="22" t="str">
        <f>VLOOKUP(Tabelle_Abfrage_von_MS_Access_Database4[[#This Row],[KN2]],Texte!$A$4:$C$101,Texte!$A$1+1,FALSE)</f>
        <v>Kernreaktoren, Kessel, Maschinen, Apparate und mechan. Geräte</v>
      </c>
      <c r="C85">
        <v>83</v>
      </c>
      <c r="E85" t="e">
        <f>LOOKUP(D85,Land_Wert,Tabelle_Abfrage_von_MS_Access_Database4[KN2])</f>
        <v>#N/A</v>
      </c>
      <c r="F85" t="e">
        <f>LOOKUP(E85,Tabelle_Abfrage_von_MS_Access_Database4[[KN2]:[Text]])</f>
        <v>#N/A</v>
      </c>
    </row>
    <row r="86" spans="1:6" ht="14.5" x14ac:dyDescent="0.35">
      <c r="A86" s="22" t="str">
        <f>Texte!A87</f>
        <v>85</v>
      </c>
      <c r="B86" s="22" t="str">
        <f>VLOOKUP(Tabelle_Abfrage_von_MS_Access_Database4[[#This Row],[KN2]],Texte!$A$4:$C$101,Texte!$A$1+1,FALSE)</f>
        <v>Elektrische Maschinen, Apparate und elektrotechnische Waren</v>
      </c>
      <c r="C86">
        <v>84</v>
      </c>
      <c r="E86" t="e">
        <f>LOOKUP(D86,Land_Wert,Tabelle_Abfrage_von_MS_Access_Database4[KN2])</f>
        <v>#N/A</v>
      </c>
      <c r="F86" t="e">
        <f>LOOKUP(E86,Tabelle_Abfrage_von_MS_Access_Database4[[KN2]:[Text]])</f>
        <v>#N/A</v>
      </c>
    </row>
    <row r="87" spans="1:6" ht="14.5" x14ac:dyDescent="0.35">
      <c r="A87" s="22" t="str">
        <f>Texte!A88</f>
        <v>86</v>
      </c>
      <c r="B87" s="22" t="str">
        <f>VLOOKUP(Tabelle_Abfrage_von_MS_Access_Database4[[#This Row],[KN2]],Texte!$A$4:$C$101,Texte!$A$1+1,FALSE)</f>
        <v>Schienenfahrzeuge, Gleismaterial, Signalgeräte</v>
      </c>
      <c r="C87">
        <v>85</v>
      </c>
      <c r="E87" t="e">
        <f>LOOKUP(D87,Land_Wert,Tabelle_Abfrage_von_MS_Access_Database4[KN2])</f>
        <v>#N/A</v>
      </c>
      <c r="F87" t="e">
        <f>LOOKUP(E87,Tabelle_Abfrage_von_MS_Access_Database4[[KN2]:[Text]])</f>
        <v>#N/A</v>
      </c>
    </row>
    <row r="88" spans="1:6" ht="14.5" x14ac:dyDescent="0.35">
      <c r="A88" s="22" t="str">
        <f>Texte!A89</f>
        <v>87</v>
      </c>
      <c r="B88" s="22" t="str">
        <f>VLOOKUP(Tabelle_Abfrage_von_MS_Access_Database4[[#This Row],[KN2]],Texte!$A$4:$C$101,Texte!$A$1+1,FALSE)</f>
        <v>Zugmaschinen , Kraftfahrzeuge, Traktoren, Motorräder, Fahrräder</v>
      </c>
      <c r="C88">
        <v>86</v>
      </c>
      <c r="E88" t="e">
        <f>LOOKUP(D88,Land_Wert,Tabelle_Abfrage_von_MS_Access_Database4[KN2])</f>
        <v>#N/A</v>
      </c>
      <c r="F88" t="e">
        <f>LOOKUP(E88,Tabelle_Abfrage_von_MS_Access_Database4[[KN2]:[Text]])</f>
        <v>#N/A</v>
      </c>
    </row>
    <row r="89" spans="1:6" ht="14.5" x14ac:dyDescent="0.35">
      <c r="A89" s="22" t="str">
        <f>Texte!A90</f>
        <v>88</v>
      </c>
      <c r="B89" s="22" t="str">
        <f>VLOOKUP(Tabelle_Abfrage_von_MS_Access_Database4[[#This Row],[KN2]],Texte!$A$4:$C$101,Texte!$A$1+1,FALSE)</f>
        <v>Luftfahrzeuge und  Raumfahrzeuge, Teile davon</v>
      </c>
      <c r="C89">
        <v>87</v>
      </c>
      <c r="E89" t="e">
        <f>LOOKUP(D89,Land_Wert,Tabelle_Abfrage_von_MS_Access_Database4[KN2])</f>
        <v>#N/A</v>
      </c>
      <c r="F89" t="e">
        <f>LOOKUP(E89,Tabelle_Abfrage_von_MS_Access_Database4[[KN2]:[Text]])</f>
        <v>#N/A</v>
      </c>
    </row>
    <row r="90" spans="1:6" ht="14.5" x14ac:dyDescent="0.35">
      <c r="A90" s="22" t="str">
        <f>Texte!A91</f>
        <v>89</v>
      </c>
      <c r="B90" s="22" t="str">
        <f>VLOOKUP(Tabelle_Abfrage_von_MS_Access_Database4[[#This Row],[KN2]],Texte!$A$4:$C$101,Texte!$A$1+1,FALSE)</f>
        <v>Wasserfahrzeuge und schwimmende Konstruktionen</v>
      </c>
      <c r="C90">
        <v>88</v>
      </c>
      <c r="E90" t="e">
        <f>LOOKUP(D90,Land_Wert,Tabelle_Abfrage_von_MS_Access_Database4[KN2])</f>
        <v>#N/A</v>
      </c>
      <c r="F90" t="e">
        <f>LOOKUP(E90,Tabelle_Abfrage_von_MS_Access_Database4[[KN2]:[Text]])</f>
        <v>#N/A</v>
      </c>
    </row>
    <row r="91" spans="1:6" ht="14.5" x14ac:dyDescent="0.35">
      <c r="A91" s="22" t="str">
        <f>Texte!A92</f>
        <v>90</v>
      </c>
      <c r="B91" s="22" t="str">
        <f>VLOOKUP(Tabelle_Abfrage_von_MS_Access_Database4[[#This Row],[KN2]],Texte!$A$4:$C$101,Texte!$A$1+1,FALSE)</f>
        <v>Optische, photographische Geräte, Meß- und Prüfinstrumente</v>
      </c>
      <c r="C91">
        <v>89</v>
      </c>
      <c r="E91" t="e">
        <f>LOOKUP(D91,Land_Wert,Tabelle_Abfrage_von_MS_Access_Database4[KN2])</f>
        <v>#N/A</v>
      </c>
      <c r="F91" t="e">
        <f>LOOKUP(E91,Tabelle_Abfrage_von_MS_Access_Database4[[KN2]:[Text]])</f>
        <v>#N/A</v>
      </c>
    </row>
    <row r="92" spans="1:6" ht="14.5" x14ac:dyDescent="0.35">
      <c r="A92" s="22" t="str">
        <f>Texte!A93</f>
        <v>91</v>
      </c>
      <c r="B92" s="22" t="str">
        <f>VLOOKUP(Tabelle_Abfrage_von_MS_Access_Database4[[#This Row],[KN2]],Texte!$A$4:$C$101,Texte!$A$1+1,FALSE)</f>
        <v>Uhrmacherwaren</v>
      </c>
      <c r="C92">
        <v>90</v>
      </c>
      <c r="E92" t="e">
        <f>LOOKUP(D92,Land_Wert,Tabelle_Abfrage_von_MS_Access_Database4[KN2])</f>
        <v>#N/A</v>
      </c>
      <c r="F92" t="e">
        <f>LOOKUP(E92,Tabelle_Abfrage_von_MS_Access_Database4[[KN2]:[Text]])</f>
        <v>#N/A</v>
      </c>
    </row>
    <row r="93" spans="1:6" ht="14.5" x14ac:dyDescent="0.35">
      <c r="A93" s="22" t="str">
        <f>Texte!A94</f>
        <v>92</v>
      </c>
      <c r="B93" s="22" t="str">
        <f>VLOOKUP(Tabelle_Abfrage_von_MS_Access_Database4[[#This Row],[KN2]],Texte!$A$4:$C$101,Texte!$A$1+1,FALSE)</f>
        <v>Musikinstrumente, Teile und Zubehör</v>
      </c>
      <c r="C93">
        <v>91</v>
      </c>
      <c r="E93" t="e">
        <f>LOOKUP(D93,Land_Wert,Tabelle_Abfrage_von_MS_Access_Database4[KN2])</f>
        <v>#N/A</v>
      </c>
      <c r="F93" t="e">
        <f>LOOKUP(E93,Tabelle_Abfrage_von_MS_Access_Database4[[KN2]:[Text]])</f>
        <v>#N/A</v>
      </c>
    </row>
    <row r="94" spans="1:6" ht="14.5" x14ac:dyDescent="0.35">
      <c r="A94" s="22" t="str">
        <f>Texte!A95</f>
        <v>93</v>
      </c>
      <c r="B94" s="22" t="str">
        <f>VLOOKUP(Tabelle_Abfrage_von_MS_Access_Database4[[#This Row],[KN2]],Texte!$A$4:$C$101,Texte!$A$1+1,FALSE)</f>
        <v>Waffen und Munition, Teile und Zubehör</v>
      </c>
      <c r="C94">
        <v>92</v>
      </c>
      <c r="E94" t="e">
        <f>LOOKUP(D94,Land_Wert,Tabelle_Abfrage_von_MS_Access_Database4[KN2])</f>
        <v>#N/A</v>
      </c>
      <c r="F94" t="e">
        <f>LOOKUP(E94,Tabelle_Abfrage_von_MS_Access_Database4[[KN2]:[Text]])</f>
        <v>#N/A</v>
      </c>
    </row>
    <row r="95" spans="1:6" ht="14.5" x14ac:dyDescent="0.35">
      <c r="A95" s="22" t="str">
        <f>Texte!A96</f>
        <v>94</v>
      </c>
      <c r="B95" s="22" t="str">
        <f>VLOOKUP(Tabelle_Abfrage_von_MS_Access_Database4[[#This Row],[KN2]],Texte!$A$4:$C$101,Texte!$A$1+1,FALSE)</f>
        <v>Möbel, Bettwaren, Beleuchtungskörper, vorgefertigte Gebäude</v>
      </c>
      <c r="C95">
        <v>93</v>
      </c>
      <c r="E95" t="e">
        <f>LOOKUP(D95,Land_Wert,Tabelle_Abfrage_von_MS_Access_Database4[KN2])</f>
        <v>#N/A</v>
      </c>
      <c r="F95" t="e">
        <f>LOOKUP(E95,Tabelle_Abfrage_von_MS_Access_Database4[[KN2]:[Text]])</f>
        <v>#N/A</v>
      </c>
    </row>
    <row r="96" spans="1:6" ht="14.5" x14ac:dyDescent="0.35">
      <c r="A96" s="22" t="str">
        <f>Texte!A97</f>
        <v>95</v>
      </c>
      <c r="B96" s="22" t="str">
        <f>VLOOKUP(Tabelle_Abfrage_von_MS_Access_Database4[[#This Row],[KN2]],Texte!$A$4:$C$101,Texte!$A$1+1,FALSE)</f>
        <v>Spielzeug, Spiele, Unterhaltungsartikel, Sportgeräte; Zubehör</v>
      </c>
      <c r="C96">
        <v>94</v>
      </c>
      <c r="E96" t="e">
        <f>LOOKUP(D96,Land_Wert,Tabelle_Abfrage_von_MS_Access_Database4[KN2])</f>
        <v>#N/A</v>
      </c>
      <c r="F96" t="e">
        <f>LOOKUP(E96,Tabelle_Abfrage_von_MS_Access_Database4[[KN2]:[Text]])</f>
        <v>#N/A</v>
      </c>
    </row>
    <row r="97" spans="1:6" ht="14.5" x14ac:dyDescent="0.35">
      <c r="A97" s="22" t="str">
        <f>Texte!A98</f>
        <v>96</v>
      </c>
      <c r="B97" s="22" t="str">
        <f>VLOOKUP(Tabelle_Abfrage_von_MS_Access_Database4[[#This Row],[KN2]],Texte!$A$4:$C$101,Texte!$A$1+1,FALSE)</f>
        <v>Verschiedene Waren</v>
      </c>
      <c r="C97">
        <v>95</v>
      </c>
      <c r="E97" t="e">
        <f>LOOKUP(D97,Land_Wert,Tabelle_Abfrage_von_MS_Access_Database4[KN2])</f>
        <v>#N/A</v>
      </c>
      <c r="F97" t="e">
        <f>LOOKUP(E97,Tabelle_Abfrage_von_MS_Access_Database4[[KN2]:[Text]])</f>
        <v>#N/A</v>
      </c>
    </row>
    <row r="98" spans="1:6" ht="14.5" x14ac:dyDescent="0.35">
      <c r="A98" s="22" t="str">
        <f>Texte!A99</f>
        <v>97</v>
      </c>
      <c r="B98" s="22" t="str">
        <f>VLOOKUP(Tabelle_Abfrage_von_MS_Access_Database4[[#This Row],[KN2]],Texte!$A$4:$C$101,Texte!$A$1+1,FALSE)</f>
        <v>Kunstgegenstände, Sammlungsstücke und Antiquitäten</v>
      </c>
      <c r="C98">
        <v>96</v>
      </c>
      <c r="E98" t="e">
        <f>LOOKUP(D98,Land_Wert,Tabelle_Abfrage_von_MS_Access_Database4[KN2])</f>
        <v>#N/A</v>
      </c>
      <c r="F98" t="e">
        <f>LOOKUP(E98,Tabelle_Abfrage_von_MS_Access_Database4[[KN2]:[Text]])</f>
        <v>#N/A</v>
      </c>
    </row>
    <row r="99" spans="1:6" ht="14.5" x14ac:dyDescent="0.35">
      <c r="A99" s="22" t="str">
        <f>Texte!A100</f>
        <v>98</v>
      </c>
      <c r="B99" s="22" t="str">
        <f>VLOOKUP(Tabelle_Abfrage_von_MS_Access_Database4[[#This Row],[KN2]],Texte!$A$4:$C$101,Texte!$A$1+1,FALSE)</f>
        <v>Fabrikationsanlagen in der Ausfuhr</v>
      </c>
      <c r="C99">
        <v>97</v>
      </c>
      <c r="E99" t="e">
        <f>LOOKUP(D99,Land_Wert,Tabelle_Abfrage_von_MS_Access_Database4[KN2])</f>
        <v>#N/A</v>
      </c>
      <c r="F99" t="e">
        <f>LOOKUP(E99,Tabelle_Abfrage_von_MS_Access_Database4[[KN2]:[Text]])</f>
        <v>#N/A</v>
      </c>
    </row>
    <row r="100" spans="1:6" ht="14.5" x14ac:dyDescent="0.35">
      <c r="A100" s="22" t="str">
        <f>Texte!A101</f>
        <v>99</v>
      </c>
      <c r="B100" s="22" t="str">
        <f>VLOOKUP(Tabelle_Abfrage_von_MS_Access_Database4[[#This Row],[KN2]],Texte!$A$4:$C$101,Texte!$A$1+1,FALSE)</f>
        <v>Waren unter 100 Euro je Geschäft</v>
      </c>
      <c r="C100">
        <v>98</v>
      </c>
      <c r="E100" t="e">
        <f>LOOKUP(D100,Land_Wert,Tabelle_Abfrage_von_MS_Access_Database4[KN2])</f>
        <v>#N/A</v>
      </c>
      <c r="F100" t="e">
        <f>LOOKUP(E100,Tabelle_Abfrage_von_MS_Access_Database4[[KN2]:[Text]])</f>
        <v>#N/A</v>
      </c>
    </row>
  </sheetData>
  <sheetProtection selectLockedCells="1" selectUnlockedCells="1"/>
  <mergeCells count="3">
    <mergeCell ref="D1:F1"/>
    <mergeCell ref="H1:K1"/>
    <mergeCell ref="A1:B1"/>
  </mergeCells>
  <phoneticPr fontId="4" type="noConversion"/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M101"/>
  <sheetViews>
    <sheetView workbookViewId="0">
      <selection activeCell="C4" sqref="C4:K998"/>
    </sheetView>
  </sheetViews>
  <sheetFormatPr baseColWidth="10" defaultRowHeight="12.5" x14ac:dyDescent="0.25"/>
  <sheetData>
    <row r="1" spans="1:13" ht="13.5" x14ac:dyDescent="0.35">
      <c r="A1">
        <v>1</v>
      </c>
      <c r="B1" t="str">
        <f>IF($A$1=2,"Englisch","Deutsch")</f>
        <v>Deutsch</v>
      </c>
      <c r="L1" s="6"/>
      <c r="M1" s="6" t="s">
        <v>359</v>
      </c>
    </row>
    <row r="2" spans="1:13" ht="13.5" x14ac:dyDescent="0.35">
      <c r="I2" t="s">
        <v>355</v>
      </c>
      <c r="L2" s="6" t="s">
        <v>360</v>
      </c>
      <c r="M2" s="19" t="str">
        <f>IF($A$1=1,"Quelle: Statistik Austria im Auftrag der Wirtschaftskammerorganisation und der Landesregierungen","Source: Statistics Austria on behalf of the Austrian Chamber of Commerce (WKO) and the nine Austrian federal states")</f>
        <v>Quelle: Statistik Austria im Auftrag der Wirtschaftskammerorganisation und der Landesregierungen</v>
      </c>
    </row>
    <row r="3" spans="1:13" ht="14.5" x14ac:dyDescent="0.35">
      <c r="A3" s="21" t="s">
        <v>175</v>
      </c>
      <c r="B3" s="21" t="s">
        <v>176</v>
      </c>
      <c r="C3" s="21" t="s">
        <v>177</v>
      </c>
      <c r="I3" t="str">
        <f>IF(Texte!$A$1=1,Auswahl_Bundesland &amp;": Außenhandel mit",Auswahl_Bundesland_EN &amp;": Foreign trade with")</f>
        <v>Burgenland: Außenhandel mit</v>
      </c>
      <c r="L3" s="6" t="s">
        <v>361</v>
      </c>
      <c r="M3" s="19" t="str">
        <f>IF($A$1=1,"Veröffentlichungstermine:","Release Dates:")</f>
        <v>Veröffentlichungstermine:</v>
      </c>
    </row>
    <row r="4" spans="1:13" ht="14.5" x14ac:dyDescent="0.35">
      <c r="A4" s="30" t="s">
        <v>41</v>
      </c>
      <c r="B4" s="22" t="s">
        <v>143</v>
      </c>
      <c r="C4" s="33" t="s">
        <v>178</v>
      </c>
      <c r="L4" s="6" t="s">
        <v>362</v>
      </c>
      <c r="M4" s="19" t="str">
        <f>IF($A$1=1,"vorläufige Jahresdaten - Mitte Juli des folgenden Jahres","preliminary year data - in mid-July of the following year")</f>
        <v>vorläufige Jahresdaten - Mitte Juli des folgenden Jahres</v>
      </c>
    </row>
    <row r="5" spans="1:13" ht="14.5" x14ac:dyDescent="0.35">
      <c r="A5" s="30" t="s">
        <v>42</v>
      </c>
      <c r="B5" s="22" t="s">
        <v>179</v>
      </c>
      <c r="C5" s="33" t="s">
        <v>180</v>
      </c>
      <c r="I5" t="s">
        <v>356</v>
      </c>
      <c r="L5" s="6" t="s">
        <v>363</v>
      </c>
      <c r="M5" s="19" t="str">
        <f>IF($A$1=1,"endgültige Jahresdaten - Ende Jänner des zweiten Folgejahres","final year data - End of January of the second following year")</f>
        <v>endgültige Jahresdaten - Ende Jänner des zweiten Folgejahres</v>
      </c>
    </row>
    <row r="6" spans="1:13" ht="14.5" x14ac:dyDescent="0.35">
      <c r="A6" s="30" t="s">
        <v>43</v>
      </c>
      <c r="B6" s="22" t="s">
        <v>181</v>
      </c>
      <c r="C6" s="33" t="s">
        <v>182</v>
      </c>
      <c r="I6" t="str">
        <f>IF(Texte!$A$1=1,"im Jahr","for the year")</f>
        <v>im Jahr</v>
      </c>
    </row>
    <row r="7" spans="1:13" ht="14.5" x14ac:dyDescent="0.35">
      <c r="A7" s="30" t="s">
        <v>44</v>
      </c>
      <c r="B7" s="22" t="s">
        <v>183</v>
      </c>
      <c r="C7" s="33" t="s">
        <v>184</v>
      </c>
    </row>
    <row r="8" spans="1:13" ht="14.5" x14ac:dyDescent="0.35">
      <c r="A8" s="30" t="s">
        <v>45</v>
      </c>
      <c r="B8" s="22" t="s">
        <v>185</v>
      </c>
      <c r="C8" s="33" t="s">
        <v>186</v>
      </c>
      <c r="I8" t="s">
        <v>357</v>
      </c>
    </row>
    <row r="9" spans="1:13" ht="14.5" x14ac:dyDescent="0.35">
      <c r="A9" s="30" t="s">
        <v>46</v>
      </c>
      <c r="B9" s="22" t="s">
        <v>187</v>
      </c>
      <c r="C9" s="33" t="s">
        <v>188</v>
      </c>
      <c r="I9" t="str">
        <f>IF(Texte!$A$1=1,"HS2-Steller:","HS2-Code:")</f>
        <v>HS2-Steller:</v>
      </c>
    </row>
    <row r="10" spans="1:13" ht="14.5" x14ac:dyDescent="0.35">
      <c r="A10" s="30" t="s">
        <v>47</v>
      </c>
      <c r="B10" s="22" t="s">
        <v>189</v>
      </c>
      <c r="C10" s="33" t="s">
        <v>190</v>
      </c>
    </row>
    <row r="11" spans="1:13" ht="14.5" x14ac:dyDescent="0.35">
      <c r="A11" s="30" t="s">
        <v>48</v>
      </c>
      <c r="B11" s="22" t="s">
        <v>191</v>
      </c>
      <c r="C11" s="33" t="s">
        <v>192</v>
      </c>
      <c r="I11" t="s">
        <v>12</v>
      </c>
    </row>
    <row r="12" spans="1:13" ht="14.5" x14ac:dyDescent="0.35">
      <c r="A12" s="30" t="s">
        <v>49</v>
      </c>
      <c r="B12" s="22" t="s">
        <v>144</v>
      </c>
      <c r="C12" s="33" t="s">
        <v>193</v>
      </c>
      <c r="I12" t="str">
        <f>IF(Texte!$A$1=1,"Einheit:","Unit:")</f>
        <v>Einheit:</v>
      </c>
    </row>
    <row r="13" spans="1:13" ht="14.5" x14ac:dyDescent="0.35">
      <c r="A13" s="30" t="s">
        <v>50</v>
      </c>
      <c r="B13" s="22" t="s">
        <v>145</v>
      </c>
      <c r="C13" s="33" t="s">
        <v>194</v>
      </c>
    </row>
    <row r="14" spans="1:13" ht="14.5" x14ac:dyDescent="0.35">
      <c r="A14" s="30" t="s">
        <v>51</v>
      </c>
      <c r="B14" s="22" t="s">
        <v>195</v>
      </c>
      <c r="C14" s="33" t="s">
        <v>196</v>
      </c>
    </row>
    <row r="15" spans="1:13" ht="14.5" x14ac:dyDescent="0.35">
      <c r="A15" s="30" t="s">
        <v>52</v>
      </c>
      <c r="B15" s="22" t="s">
        <v>197</v>
      </c>
      <c r="C15" s="33" t="s">
        <v>198</v>
      </c>
    </row>
    <row r="16" spans="1:13" ht="14.5" x14ac:dyDescent="0.35">
      <c r="A16" s="30" t="s">
        <v>53</v>
      </c>
      <c r="B16" s="22" t="s">
        <v>199</v>
      </c>
      <c r="C16" s="33" t="s">
        <v>200</v>
      </c>
    </row>
    <row r="17" spans="1:3" ht="14.5" x14ac:dyDescent="0.35">
      <c r="A17" s="30" t="s">
        <v>54</v>
      </c>
      <c r="B17" s="22" t="s">
        <v>201</v>
      </c>
      <c r="C17" s="33" t="s">
        <v>202</v>
      </c>
    </row>
    <row r="18" spans="1:3" ht="14.5" x14ac:dyDescent="0.35">
      <c r="A18" s="30" t="s">
        <v>55</v>
      </c>
      <c r="B18" s="22" t="s">
        <v>203</v>
      </c>
      <c r="C18" s="33" t="s">
        <v>204</v>
      </c>
    </row>
    <row r="19" spans="1:3" ht="14.5" x14ac:dyDescent="0.35">
      <c r="A19" s="30" t="s">
        <v>56</v>
      </c>
      <c r="B19" s="22" t="s">
        <v>205</v>
      </c>
      <c r="C19" s="33" t="s">
        <v>206</v>
      </c>
    </row>
    <row r="20" spans="1:3" ht="14.5" x14ac:dyDescent="0.35">
      <c r="A20" s="30" t="s">
        <v>57</v>
      </c>
      <c r="B20" s="22" t="s">
        <v>146</v>
      </c>
      <c r="C20" s="33" t="s">
        <v>207</v>
      </c>
    </row>
    <row r="21" spans="1:3" ht="14.5" x14ac:dyDescent="0.35">
      <c r="A21" s="30" t="s">
        <v>58</v>
      </c>
      <c r="B21" s="22" t="s">
        <v>208</v>
      </c>
      <c r="C21" s="33" t="s">
        <v>209</v>
      </c>
    </row>
    <row r="22" spans="1:3" ht="14.5" x14ac:dyDescent="0.35">
      <c r="A22" s="30" t="s">
        <v>59</v>
      </c>
      <c r="B22" s="22" t="s">
        <v>210</v>
      </c>
      <c r="C22" s="33" t="s">
        <v>211</v>
      </c>
    </row>
    <row r="23" spans="1:3" ht="14.5" x14ac:dyDescent="0.35">
      <c r="A23" s="30" t="s">
        <v>60</v>
      </c>
      <c r="B23" s="22" t="s">
        <v>212</v>
      </c>
      <c r="C23" s="33" t="s">
        <v>213</v>
      </c>
    </row>
    <row r="24" spans="1:3" ht="14.5" x14ac:dyDescent="0.35">
      <c r="A24" s="30" t="s">
        <v>61</v>
      </c>
      <c r="B24" s="22" t="s">
        <v>214</v>
      </c>
      <c r="C24" s="33" t="s">
        <v>215</v>
      </c>
    </row>
    <row r="25" spans="1:3" ht="14.5" x14ac:dyDescent="0.35">
      <c r="A25" s="30" t="s">
        <v>62</v>
      </c>
      <c r="B25" s="22" t="s">
        <v>216</v>
      </c>
      <c r="C25" s="33" t="s">
        <v>217</v>
      </c>
    </row>
    <row r="26" spans="1:3" ht="14.5" x14ac:dyDescent="0.35">
      <c r="A26" s="30" t="s">
        <v>63</v>
      </c>
      <c r="B26" s="22" t="s">
        <v>218</v>
      </c>
      <c r="C26" s="33" t="s">
        <v>219</v>
      </c>
    </row>
    <row r="27" spans="1:3" ht="14.5" x14ac:dyDescent="0.35">
      <c r="A27" s="30" t="s">
        <v>64</v>
      </c>
      <c r="B27" s="22" t="s">
        <v>220</v>
      </c>
      <c r="C27" s="33" t="s">
        <v>221</v>
      </c>
    </row>
    <row r="28" spans="1:3" ht="14.5" x14ac:dyDescent="0.35">
      <c r="A28" s="30" t="s">
        <v>65</v>
      </c>
      <c r="B28" s="22" t="s">
        <v>222</v>
      </c>
      <c r="C28" s="33" t="s">
        <v>223</v>
      </c>
    </row>
    <row r="29" spans="1:3" ht="14.5" x14ac:dyDescent="0.35">
      <c r="A29" s="30" t="s">
        <v>66</v>
      </c>
      <c r="B29" s="22" t="s">
        <v>224</v>
      </c>
      <c r="C29" s="33" t="s">
        <v>225</v>
      </c>
    </row>
    <row r="30" spans="1:3" ht="14.5" x14ac:dyDescent="0.35">
      <c r="A30" s="30" t="s">
        <v>67</v>
      </c>
      <c r="B30" s="22" t="s">
        <v>226</v>
      </c>
      <c r="C30" s="33" t="s">
        <v>227</v>
      </c>
    </row>
    <row r="31" spans="1:3" ht="14.5" x14ac:dyDescent="0.35">
      <c r="A31" s="30" t="s">
        <v>68</v>
      </c>
      <c r="B31" s="22" t="s">
        <v>147</v>
      </c>
      <c r="C31" s="33" t="s">
        <v>228</v>
      </c>
    </row>
    <row r="32" spans="1:3" ht="14.5" x14ac:dyDescent="0.35">
      <c r="A32" s="30" t="s">
        <v>69</v>
      </c>
      <c r="B32" s="22" t="s">
        <v>229</v>
      </c>
      <c r="C32" s="33" t="s">
        <v>230</v>
      </c>
    </row>
    <row r="33" spans="1:3" ht="14.5" x14ac:dyDescent="0.35">
      <c r="A33" s="30" t="s">
        <v>70</v>
      </c>
      <c r="B33" s="22" t="s">
        <v>148</v>
      </c>
      <c r="C33" s="33" t="s">
        <v>231</v>
      </c>
    </row>
    <row r="34" spans="1:3" ht="14.5" x14ac:dyDescent="0.35">
      <c r="A34" s="30" t="s">
        <v>71</v>
      </c>
      <c r="B34" s="22" t="s">
        <v>149</v>
      </c>
      <c r="C34" s="33" t="s">
        <v>232</v>
      </c>
    </row>
    <row r="35" spans="1:3" ht="14.5" x14ac:dyDescent="0.35">
      <c r="A35" s="30" t="s">
        <v>72</v>
      </c>
      <c r="B35" s="22" t="s">
        <v>233</v>
      </c>
      <c r="C35" s="33" t="s">
        <v>234</v>
      </c>
    </row>
    <row r="36" spans="1:3" ht="14.5" x14ac:dyDescent="0.35">
      <c r="A36" s="30" t="s">
        <v>73</v>
      </c>
      <c r="B36" s="22" t="s">
        <v>235</v>
      </c>
      <c r="C36" s="33" t="s">
        <v>236</v>
      </c>
    </row>
    <row r="37" spans="1:3" ht="14.5" x14ac:dyDescent="0.35">
      <c r="A37" s="30" t="s">
        <v>74</v>
      </c>
      <c r="B37" s="22" t="s">
        <v>237</v>
      </c>
      <c r="C37" s="33" t="s">
        <v>238</v>
      </c>
    </row>
    <row r="38" spans="1:3" ht="14.5" x14ac:dyDescent="0.35">
      <c r="A38" s="30" t="s">
        <v>75</v>
      </c>
      <c r="B38" s="22" t="s">
        <v>239</v>
      </c>
      <c r="C38" s="33" t="s">
        <v>240</v>
      </c>
    </row>
    <row r="39" spans="1:3" ht="14.5" x14ac:dyDescent="0.35">
      <c r="A39" s="30" t="s">
        <v>76</v>
      </c>
      <c r="B39" s="22" t="s">
        <v>241</v>
      </c>
      <c r="C39" s="33" t="s">
        <v>242</v>
      </c>
    </row>
    <row r="40" spans="1:3" ht="14.5" x14ac:dyDescent="0.35">
      <c r="A40" s="30" t="s">
        <v>77</v>
      </c>
      <c r="B40" s="22" t="s">
        <v>243</v>
      </c>
      <c r="C40" s="33" t="s">
        <v>244</v>
      </c>
    </row>
    <row r="41" spans="1:3" ht="14.5" x14ac:dyDescent="0.35">
      <c r="A41" s="30" t="s">
        <v>78</v>
      </c>
      <c r="B41" s="22" t="s">
        <v>245</v>
      </c>
      <c r="C41" s="33" t="s">
        <v>246</v>
      </c>
    </row>
    <row r="42" spans="1:3" ht="14.5" x14ac:dyDescent="0.35">
      <c r="A42" s="30" t="s">
        <v>79</v>
      </c>
      <c r="B42" s="22" t="s">
        <v>150</v>
      </c>
      <c r="C42" s="33" t="s">
        <v>247</v>
      </c>
    </row>
    <row r="43" spans="1:3" ht="14.5" x14ac:dyDescent="0.35">
      <c r="A43" s="30" t="s">
        <v>80</v>
      </c>
      <c r="B43" s="22" t="s">
        <v>151</v>
      </c>
      <c r="C43" s="33" t="s">
        <v>248</v>
      </c>
    </row>
    <row r="44" spans="1:3" ht="14.5" x14ac:dyDescent="0.35">
      <c r="A44" s="30" t="s">
        <v>81</v>
      </c>
      <c r="B44" s="22" t="s">
        <v>249</v>
      </c>
      <c r="C44" s="33" t="s">
        <v>250</v>
      </c>
    </row>
    <row r="45" spans="1:3" ht="14.5" x14ac:dyDescent="0.35">
      <c r="A45" s="30" t="s">
        <v>82</v>
      </c>
      <c r="B45" s="22" t="s">
        <v>251</v>
      </c>
      <c r="C45" s="33" t="s">
        <v>252</v>
      </c>
    </row>
    <row r="46" spans="1:3" ht="14.5" x14ac:dyDescent="0.35">
      <c r="A46" s="30" t="s">
        <v>83</v>
      </c>
      <c r="B46" s="22" t="s">
        <v>253</v>
      </c>
      <c r="C46" s="33" t="s">
        <v>254</v>
      </c>
    </row>
    <row r="47" spans="1:3" ht="14.5" x14ac:dyDescent="0.35">
      <c r="A47" s="30" t="s">
        <v>84</v>
      </c>
      <c r="B47" s="22" t="s">
        <v>255</v>
      </c>
      <c r="C47" s="33" t="s">
        <v>256</v>
      </c>
    </row>
    <row r="48" spans="1:3" ht="14.5" x14ac:dyDescent="0.35">
      <c r="A48" s="30" t="s">
        <v>85</v>
      </c>
      <c r="B48" s="22" t="s">
        <v>152</v>
      </c>
      <c r="C48" s="33" t="s">
        <v>257</v>
      </c>
    </row>
    <row r="49" spans="1:3" ht="14.5" x14ac:dyDescent="0.35">
      <c r="A49" s="30" t="s">
        <v>86</v>
      </c>
      <c r="B49" s="22" t="s">
        <v>258</v>
      </c>
      <c r="C49" s="33" t="s">
        <v>259</v>
      </c>
    </row>
    <row r="50" spans="1:3" ht="14.5" x14ac:dyDescent="0.35">
      <c r="A50" s="30" t="s">
        <v>87</v>
      </c>
      <c r="B50" s="22" t="s">
        <v>260</v>
      </c>
      <c r="C50" s="33" t="s">
        <v>261</v>
      </c>
    </row>
    <row r="51" spans="1:3" ht="14.5" x14ac:dyDescent="0.35">
      <c r="A51" s="30" t="s">
        <v>88</v>
      </c>
      <c r="B51" s="22" t="s">
        <v>262</v>
      </c>
      <c r="C51" s="33" t="s">
        <v>263</v>
      </c>
    </row>
    <row r="52" spans="1:3" ht="14.5" x14ac:dyDescent="0.35">
      <c r="A52" s="30" t="s">
        <v>89</v>
      </c>
      <c r="B52" s="22" t="s">
        <v>264</v>
      </c>
      <c r="C52" s="33" t="s">
        <v>265</v>
      </c>
    </row>
    <row r="53" spans="1:3" ht="14.5" x14ac:dyDescent="0.35">
      <c r="A53" s="30" t="s">
        <v>90</v>
      </c>
      <c r="B53" s="22" t="s">
        <v>153</v>
      </c>
      <c r="C53" s="33" t="s">
        <v>266</v>
      </c>
    </row>
    <row r="54" spans="1:3" ht="14.5" x14ac:dyDescent="0.35">
      <c r="A54" s="30" t="s">
        <v>91</v>
      </c>
      <c r="B54" s="22" t="s">
        <v>267</v>
      </c>
      <c r="C54" s="33" t="s">
        <v>268</v>
      </c>
    </row>
    <row r="55" spans="1:3" ht="14.5" x14ac:dyDescent="0.35">
      <c r="A55" s="30" t="s">
        <v>92</v>
      </c>
      <c r="B55" s="22" t="s">
        <v>154</v>
      </c>
      <c r="C55" s="33" t="s">
        <v>269</v>
      </c>
    </row>
    <row r="56" spans="1:3" ht="14.5" x14ac:dyDescent="0.35">
      <c r="A56" s="30" t="s">
        <v>93</v>
      </c>
      <c r="B56" s="22" t="s">
        <v>270</v>
      </c>
      <c r="C56" s="33" t="s">
        <v>271</v>
      </c>
    </row>
    <row r="57" spans="1:3" ht="14.5" x14ac:dyDescent="0.35">
      <c r="A57" s="30" t="s">
        <v>94</v>
      </c>
      <c r="B57" s="22" t="s">
        <v>272</v>
      </c>
      <c r="C57" s="33" t="s">
        <v>273</v>
      </c>
    </row>
    <row r="58" spans="1:3" ht="14.5" x14ac:dyDescent="0.35">
      <c r="A58" s="30" t="s">
        <v>95</v>
      </c>
      <c r="B58" s="22" t="s">
        <v>274</v>
      </c>
      <c r="C58" s="33" t="s">
        <v>275</v>
      </c>
    </row>
    <row r="59" spans="1:3" ht="14.5" x14ac:dyDescent="0.35">
      <c r="A59" s="30" t="s">
        <v>96</v>
      </c>
      <c r="B59" s="22" t="s">
        <v>276</v>
      </c>
      <c r="C59" s="33" t="s">
        <v>277</v>
      </c>
    </row>
    <row r="60" spans="1:3" ht="14.5" x14ac:dyDescent="0.35">
      <c r="A60" s="30" t="s">
        <v>97</v>
      </c>
      <c r="B60" s="22" t="s">
        <v>278</v>
      </c>
      <c r="C60" s="33" t="s">
        <v>279</v>
      </c>
    </row>
    <row r="61" spans="1:3" ht="14.5" x14ac:dyDescent="0.35">
      <c r="A61" s="30" t="s">
        <v>98</v>
      </c>
      <c r="B61" s="22" t="s">
        <v>280</v>
      </c>
      <c r="C61" s="33" t="s">
        <v>281</v>
      </c>
    </row>
    <row r="62" spans="1:3" ht="14.5" x14ac:dyDescent="0.35">
      <c r="A62" s="30" t="s">
        <v>99</v>
      </c>
      <c r="B62" s="22" t="s">
        <v>282</v>
      </c>
      <c r="C62" s="33" t="s">
        <v>283</v>
      </c>
    </row>
    <row r="63" spans="1:3" ht="14.5" x14ac:dyDescent="0.35">
      <c r="A63" s="30" t="s">
        <v>100</v>
      </c>
      <c r="B63" s="22" t="s">
        <v>284</v>
      </c>
      <c r="C63" s="33" t="s">
        <v>285</v>
      </c>
    </row>
    <row r="64" spans="1:3" ht="14.5" x14ac:dyDescent="0.35">
      <c r="A64" s="30" t="s">
        <v>101</v>
      </c>
      <c r="B64" s="22" t="s">
        <v>286</v>
      </c>
      <c r="C64" s="33" t="s">
        <v>287</v>
      </c>
    </row>
    <row r="65" spans="1:3" ht="14.5" x14ac:dyDescent="0.35">
      <c r="A65" s="30" t="s">
        <v>102</v>
      </c>
      <c r="B65" s="22" t="s">
        <v>288</v>
      </c>
      <c r="C65" s="33" t="s">
        <v>289</v>
      </c>
    </row>
    <row r="66" spans="1:3" ht="14.5" x14ac:dyDescent="0.35">
      <c r="A66" s="30" t="s">
        <v>103</v>
      </c>
      <c r="B66" s="22" t="s">
        <v>290</v>
      </c>
      <c r="C66" s="33" t="s">
        <v>291</v>
      </c>
    </row>
    <row r="67" spans="1:3" ht="14.5" x14ac:dyDescent="0.35">
      <c r="A67" s="30" t="s">
        <v>104</v>
      </c>
      <c r="B67" s="22" t="s">
        <v>292</v>
      </c>
      <c r="C67" s="33" t="s">
        <v>293</v>
      </c>
    </row>
    <row r="68" spans="1:3" ht="14.5" x14ac:dyDescent="0.35">
      <c r="A68" s="30" t="s">
        <v>105</v>
      </c>
      <c r="B68" s="22" t="s">
        <v>155</v>
      </c>
      <c r="C68" s="33" t="s">
        <v>294</v>
      </c>
    </row>
    <row r="69" spans="1:3" ht="14.5" x14ac:dyDescent="0.35">
      <c r="A69" s="30" t="s">
        <v>106</v>
      </c>
      <c r="B69" s="22" t="s">
        <v>295</v>
      </c>
      <c r="C69" s="33" t="s">
        <v>296</v>
      </c>
    </row>
    <row r="70" spans="1:3" ht="14.5" x14ac:dyDescent="0.35">
      <c r="A70" s="30" t="s">
        <v>107</v>
      </c>
      <c r="B70" s="22" t="s">
        <v>297</v>
      </c>
      <c r="C70" s="33" t="s">
        <v>298</v>
      </c>
    </row>
    <row r="71" spans="1:3" ht="14.5" x14ac:dyDescent="0.35">
      <c r="A71" s="30" t="s">
        <v>108</v>
      </c>
      <c r="B71" s="22" t="s">
        <v>299</v>
      </c>
      <c r="C71" s="33" t="s">
        <v>300</v>
      </c>
    </row>
    <row r="72" spans="1:3" ht="14.5" x14ac:dyDescent="0.35">
      <c r="A72" s="30" t="s">
        <v>109</v>
      </c>
      <c r="B72" s="22" t="s">
        <v>301</v>
      </c>
      <c r="C72" s="33" t="s">
        <v>302</v>
      </c>
    </row>
    <row r="73" spans="1:3" ht="14.5" x14ac:dyDescent="0.35">
      <c r="A73" s="30" t="s">
        <v>110</v>
      </c>
      <c r="B73" s="22" t="s">
        <v>156</v>
      </c>
      <c r="C73" s="33" t="s">
        <v>303</v>
      </c>
    </row>
    <row r="74" spans="1:3" ht="14.5" x14ac:dyDescent="0.35">
      <c r="A74" s="30" t="s">
        <v>111</v>
      </c>
      <c r="B74" s="22" t="s">
        <v>304</v>
      </c>
      <c r="C74" s="33" t="s">
        <v>305</v>
      </c>
    </row>
    <row r="75" spans="1:3" ht="14.5" x14ac:dyDescent="0.35">
      <c r="A75" s="30" t="s">
        <v>112</v>
      </c>
      <c r="B75" s="22" t="s">
        <v>157</v>
      </c>
      <c r="C75" s="33" t="s">
        <v>306</v>
      </c>
    </row>
    <row r="76" spans="1:3" ht="14.5" x14ac:dyDescent="0.35">
      <c r="A76" s="30" t="s">
        <v>113</v>
      </c>
      <c r="B76" s="22" t="s">
        <v>158</v>
      </c>
      <c r="C76" s="33" t="s">
        <v>307</v>
      </c>
    </row>
    <row r="77" spans="1:3" ht="14.5" x14ac:dyDescent="0.35">
      <c r="A77" s="30" t="s">
        <v>114</v>
      </c>
      <c r="B77" s="22" t="s">
        <v>159</v>
      </c>
      <c r="C77" s="33" t="s">
        <v>308</v>
      </c>
    </row>
    <row r="78" spans="1:3" ht="14.5" x14ac:dyDescent="0.35">
      <c r="A78" s="30" t="s">
        <v>115</v>
      </c>
      <c r="B78" s="22" t="s">
        <v>160</v>
      </c>
      <c r="C78" s="33" t="s">
        <v>309</v>
      </c>
    </row>
    <row r="79" spans="1:3" ht="14.5" x14ac:dyDescent="0.35">
      <c r="A79" s="30" t="s">
        <v>116</v>
      </c>
      <c r="B79" s="22" t="s">
        <v>161</v>
      </c>
      <c r="C79" s="33" t="s">
        <v>310</v>
      </c>
    </row>
    <row r="80" spans="1:3" ht="14.5" x14ac:dyDescent="0.35">
      <c r="A80" s="30" t="s">
        <v>117</v>
      </c>
      <c r="B80" s="22" t="s">
        <v>162</v>
      </c>
      <c r="C80" s="33" t="s">
        <v>311</v>
      </c>
    </row>
    <row r="81" spans="1:3" ht="14.5" x14ac:dyDescent="0.35">
      <c r="A81" s="30" t="s">
        <v>118</v>
      </c>
      <c r="B81" s="22" t="s">
        <v>163</v>
      </c>
      <c r="C81" s="33" t="s">
        <v>312</v>
      </c>
    </row>
    <row r="82" spans="1:3" ht="14.5" x14ac:dyDescent="0.35">
      <c r="A82" s="30" t="s">
        <v>119</v>
      </c>
      <c r="B82" s="22" t="s">
        <v>164</v>
      </c>
      <c r="C82" s="33" t="s">
        <v>313</v>
      </c>
    </row>
    <row r="83" spans="1:3" ht="14.5" x14ac:dyDescent="0.35">
      <c r="A83" s="30" t="s">
        <v>120</v>
      </c>
      <c r="B83" s="22" t="s">
        <v>314</v>
      </c>
      <c r="C83" s="33" t="s">
        <v>315</v>
      </c>
    </row>
    <row r="84" spans="1:3" ht="14.5" x14ac:dyDescent="0.35">
      <c r="A84" s="30" t="s">
        <v>121</v>
      </c>
      <c r="B84" s="22" t="s">
        <v>316</v>
      </c>
      <c r="C84" s="33" t="s">
        <v>317</v>
      </c>
    </row>
    <row r="85" spans="1:3" ht="14.5" x14ac:dyDescent="0.35">
      <c r="A85" s="30" t="s">
        <v>122</v>
      </c>
      <c r="B85" s="22" t="s">
        <v>165</v>
      </c>
      <c r="C85" s="33" t="s">
        <v>318</v>
      </c>
    </row>
    <row r="86" spans="1:3" ht="14.5" x14ac:dyDescent="0.35">
      <c r="A86" s="30" t="s">
        <v>123</v>
      </c>
      <c r="B86" s="22" t="s">
        <v>319</v>
      </c>
      <c r="C86" s="33" t="s">
        <v>320</v>
      </c>
    </row>
    <row r="87" spans="1:3" ht="14.5" x14ac:dyDescent="0.35">
      <c r="A87" s="30" t="s">
        <v>124</v>
      </c>
      <c r="B87" s="22" t="s">
        <v>321</v>
      </c>
      <c r="C87" s="33" t="s">
        <v>322</v>
      </c>
    </row>
    <row r="88" spans="1:3" ht="14.5" x14ac:dyDescent="0.35">
      <c r="A88" s="30" t="s">
        <v>125</v>
      </c>
      <c r="B88" s="22" t="s">
        <v>323</v>
      </c>
      <c r="C88" s="33" t="s">
        <v>324</v>
      </c>
    </row>
    <row r="89" spans="1:3" ht="14.5" x14ac:dyDescent="0.35">
      <c r="A89" s="30" t="s">
        <v>126</v>
      </c>
      <c r="B89" s="22" t="s">
        <v>325</v>
      </c>
      <c r="C89" s="33" t="s">
        <v>326</v>
      </c>
    </row>
    <row r="90" spans="1:3" ht="14.5" x14ac:dyDescent="0.35">
      <c r="A90" s="30" t="s">
        <v>127</v>
      </c>
      <c r="B90" s="22" t="s">
        <v>327</v>
      </c>
      <c r="C90" s="33" t="s">
        <v>328</v>
      </c>
    </row>
    <row r="91" spans="1:3" ht="14.5" x14ac:dyDescent="0.35">
      <c r="A91" s="30" t="s">
        <v>128</v>
      </c>
      <c r="B91" s="22" t="s">
        <v>329</v>
      </c>
      <c r="C91" s="33" t="s">
        <v>330</v>
      </c>
    </row>
    <row r="92" spans="1:3" ht="14.5" x14ac:dyDescent="0.35">
      <c r="A92" s="30" t="s">
        <v>129</v>
      </c>
      <c r="B92" s="22" t="s">
        <v>331</v>
      </c>
      <c r="C92" s="33" t="s">
        <v>332</v>
      </c>
    </row>
    <row r="93" spans="1:3" ht="14.5" x14ac:dyDescent="0.35">
      <c r="A93" s="30" t="s">
        <v>130</v>
      </c>
      <c r="B93" s="22" t="s">
        <v>166</v>
      </c>
      <c r="C93" s="33" t="s">
        <v>333</v>
      </c>
    </row>
    <row r="94" spans="1:3" ht="14.5" x14ac:dyDescent="0.35">
      <c r="A94" s="30" t="s">
        <v>131</v>
      </c>
      <c r="B94" s="22" t="s">
        <v>167</v>
      </c>
      <c r="C94" s="33" t="s">
        <v>334</v>
      </c>
    </row>
    <row r="95" spans="1:3" ht="14.5" x14ac:dyDescent="0.35">
      <c r="A95" s="30" t="s">
        <v>132</v>
      </c>
      <c r="B95" s="22" t="s">
        <v>335</v>
      </c>
      <c r="C95" s="33" t="s">
        <v>336</v>
      </c>
    </row>
    <row r="96" spans="1:3" ht="14.5" x14ac:dyDescent="0.35">
      <c r="A96" s="30" t="s">
        <v>133</v>
      </c>
      <c r="B96" s="22" t="s">
        <v>337</v>
      </c>
      <c r="C96" s="33" t="s">
        <v>338</v>
      </c>
    </row>
    <row r="97" spans="1:3" ht="14.5" x14ac:dyDescent="0.35">
      <c r="A97" s="30" t="s">
        <v>134</v>
      </c>
      <c r="B97" s="22" t="s">
        <v>339</v>
      </c>
      <c r="C97" s="33" t="s">
        <v>340</v>
      </c>
    </row>
    <row r="98" spans="1:3" ht="14.5" x14ac:dyDescent="0.35">
      <c r="A98" s="30" t="s">
        <v>135</v>
      </c>
      <c r="B98" s="22" t="s">
        <v>168</v>
      </c>
      <c r="C98" s="33" t="s">
        <v>341</v>
      </c>
    </row>
    <row r="99" spans="1:3" ht="14.5" x14ac:dyDescent="0.35">
      <c r="A99" s="30" t="s">
        <v>136</v>
      </c>
      <c r="B99" s="22" t="s">
        <v>169</v>
      </c>
      <c r="C99" s="33" t="s">
        <v>342</v>
      </c>
    </row>
    <row r="100" spans="1:3" ht="14.5" x14ac:dyDescent="0.35">
      <c r="A100" s="30" t="s">
        <v>137</v>
      </c>
      <c r="B100" s="22" t="s">
        <v>343</v>
      </c>
      <c r="C100" s="33" t="s">
        <v>344</v>
      </c>
    </row>
    <row r="101" spans="1:3" ht="14.5" x14ac:dyDescent="0.35">
      <c r="A101" s="30" t="s">
        <v>138</v>
      </c>
      <c r="B101" s="22" t="s">
        <v>345</v>
      </c>
      <c r="C101" s="33" t="s">
        <v>346</v>
      </c>
    </row>
  </sheetData>
  <conditionalFormatting sqref="M4:M5">
    <cfRule type="containsText" dxfId="0" priority="1" operator="containsText" text="vorläufig">
      <formula>NOT(ISERROR(SEARCH("vorläufig",M4)))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1"/>
  <dimension ref="A1:G31"/>
  <sheetViews>
    <sheetView workbookViewId="0">
      <selection activeCell="B33" sqref="B33:B34"/>
    </sheetView>
  </sheetViews>
  <sheetFormatPr baseColWidth="10" defaultColWidth="11.453125" defaultRowHeight="14.5" x14ac:dyDescent="0.35"/>
  <cols>
    <col min="1" max="1" width="19.81640625" style="24" customWidth="1"/>
    <col min="2" max="2" width="17.26953125" style="24" customWidth="1"/>
    <col min="3" max="15" width="15.1796875" style="24" customWidth="1"/>
    <col min="16" max="16" width="20.453125" style="24" customWidth="1"/>
    <col min="17" max="19" width="17.26953125" style="24" customWidth="1"/>
    <col min="20" max="20" width="9.7265625" style="24" customWidth="1"/>
    <col min="21" max="21" width="15.1796875" style="24" customWidth="1"/>
    <col min="22" max="22" width="9.7265625" style="24" customWidth="1"/>
    <col min="23" max="23" width="15.1796875" style="24" customWidth="1"/>
    <col min="24" max="24" width="9.7265625" style="24" customWidth="1"/>
    <col min="25" max="25" width="15.1796875" style="24" customWidth="1"/>
    <col min="26" max="26" width="9.7265625" style="24" customWidth="1"/>
    <col min="27" max="27" width="15.1796875" style="24" customWidth="1"/>
    <col min="28" max="28" width="9.7265625" style="24" customWidth="1"/>
    <col min="29" max="29" width="15.1796875" style="24" customWidth="1"/>
    <col min="30" max="30" width="9.7265625" style="24" customWidth="1"/>
    <col min="31" max="31" width="15.1796875" style="24" customWidth="1"/>
    <col min="32" max="32" width="9.7265625" style="24" customWidth="1"/>
    <col min="33" max="33" width="20.453125" style="24" customWidth="1"/>
    <col min="34" max="34" width="9.7265625" style="24" customWidth="1"/>
    <col min="35" max="35" width="17.26953125" style="24" customWidth="1"/>
    <col min="36" max="36" width="9.7265625" style="24" customWidth="1"/>
    <col min="37" max="37" width="24.7265625" style="24" bestFit="1" customWidth="1"/>
    <col min="38" max="38" width="15.1796875" style="24" customWidth="1"/>
    <col min="39" max="39" width="9.7265625" style="24" customWidth="1"/>
    <col min="40" max="40" width="24.7265625" style="24" bestFit="1" customWidth="1"/>
    <col min="41" max="41" width="15.1796875" style="24" customWidth="1"/>
    <col min="42" max="42" width="9.7265625" style="24" customWidth="1"/>
    <col min="43" max="43" width="24.7265625" style="24" bestFit="1" customWidth="1"/>
    <col min="44" max="44" width="15.1796875" style="24" customWidth="1"/>
    <col min="45" max="45" width="9.7265625" style="24" customWidth="1"/>
    <col min="46" max="46" width="24.7265625" style="24" bestFit="1" customWidth="1"/>
    <col min="47" max="47" width="15.1796875" style="24" customWidth="1"/>
    <col min="48" max="48" width="9.7265625" style="24" customWidth="1"/>
    <col min="49" max="49" width="24.7265625" style="24" bestFit="1" customWidth="1"/>
    <col min="50" max="50" width="20.453125" style="24" customWidth="1"/>
    <col min="51" max="51" width="9.7265625" style="24" customWidth="1"/>
    <col min="52" max="52" width="29.81640625" style="24" bestFit="1" customWidth="1"/>
    <col min="53" max="53" width="17.26953125" style="24" customWidth="1"/>
    <col min="54" max="54" width="20.453125" style="24" bestFit="1" customWidth="1"/>
    <col min="55" max="55" width="9.7265625" style="24" bestFit="1" customWidth="1"/>
    <col min="56" max="56" width="29.81640625" style="24" bestFit="1" customWidth="1"/>
    <col min="57" max="57" width="9.81640625" style="24" bestFit="1" customWidth="1"/>
    <col min="58" max="58" width="17.7265625" style="24" bestFit="1" customWidth="1"/>
    <col min="59" max="60" width="17.26953125" style="24" bestFit="1" customWidth="1"/>
    <col min="61" max="16384" width="11.453125" style="24"/>
  </cols>
  <sheetData>
    <row r="1" spans="1:7" x14ac:dyDescent="0.35">
      <c r="D1" s="24" t="s">
        <v>364</v>
      </c>
      <c r="E1" t="s">
        <v>7</v>
      </c>
      <c r="F1" s="24" t="s">
        <v>37</v>
      </c>
      <c r="G1" s="24" t="s">
        <v>347</v>
      </c>
    </row>
    <row r="2" spans="1:7" x14ac:dyDescent="0.35">
      <c r="A2" s="24">
        <v>1</v>
      </c>
      <c r="B2" t="s">
        <v>34</v>
      </c>
      <c r="C2" t="s">
        <v>348</v>
      </c>
      <c r="D2" t="str">
        <f>VLOOKUP(A2,$A$2:$C$11,Texte!$A$1+1,FALSE)</f>
        <v>Österreich</v>
      </c>
      <c r="E2" s="24">
        <v>2</v>
      </c>
      <c r="F2" s="24" t="str">
        <f>LOOKUP(E2,A2:B11)</f>
        <v>Burgenland</v>
      </c>
      <c r="G2" s="24" t="str">
        <f>VLOOKUP(Auswahl_Bundesland,B2:C11,2,FALSE)</f>
        <v>Burgenland</v>
      </c>
    </row>
    <row r="3" spans="1:7" x14ac:dyDescent="0.35">
      <c r="A3" s="24">
        <v>2</v>
      </c>
      <c r="B3" t="s">
        <v>25</v>
      </c>
      <c r="C3" t="s">
        <v>25</v>
      </c>
      <c r="D3" t="str">
        <f>VLOOKUP(A3,$A$2:$C$11,Texte!$A$1+1,FALSE)</f>
        <v>Burgenland</v>
      </c>
      <c r="E3"/>
    </row>
    <row r="4" spans="1:7" x14ac:dyDescent="0.35">
      <c r="A4" s="24">
        <v>3</v>
      </c>
      <c r="B4" t="s">
        <v>26</v>
      </c>
      <c r="C4" t="s">
        <v>349</v>
      </c>
      <c r="D4" t="str">
        <f>VLOOKUP(A4,$A$2:$C$11,Texte!$A$1+1,FALSE)</f>
        <v>Kärnten</v>
      </c>
      <c r="E4"/>
    </row>
    <row r="5" spans="1:7" x14ac:dyDescent="0.35">
      <c r="A5" s="24">
        <v>4</v>
      </c>
      <c r="B5" t="s">
        <v>27</v>
      </c>
      <c r="C5" t="s">
        <v>350</v>
      </c>
      <c r="D5" t="str">
        <f>VLOOKUP(A5,$A$2:$C$11,Texte!$A$1+1,FALSE)</f>
        <v>Niederösterreich</v>
      </c>
      <c r="E5"/>
    </row>
    <row r="6" spans="1:7" x14ac:dyDescent="0.35">
      <c r="A6" s="24">
        <v>5</v>
      </c>
      <c r="B6" t="s">
        <v>28</v>
      </c>
      <c r="C6" t="s">
        <v>351</v>
      </c>
      <c r="D6" t="str">
        <f>VLOOKUP(A6,$A$2:$C$11,Texte!$A$1+1,FALSE)</f>
        <v>Oberösterreich</v>
      </c>
      <c r="E6"/>
    </row>
    <row r="7" spans="1:7" x14ac:dyDescent="0.35">
      <c r="A7" s="24">
        <v>6</v>
      </c>
      <c r="B7" t="s">
        <v>29</v>
      </c>
      <c r="C7" t="s">
        <v>29</v>
      </c>
      <c r="D7" t="str">
        <f>VLOOKUP(A7,$A$2:$C$11,Texte!$A$1+1,FALSE)</f>
        <v>Salzburg</v>
      </c>
      <c r="E7"/>
    </row>
    <row r="8" spans="1:7" x14ac:dyDescent="0.35">
      <c r="A8" s="24">
        <v>7</v>
      </c>
      <c r="B8" t="s">
        <v>30</v>
      </c>
      <c r="C8" t="s">
        <v>352</v>
      </c>
      <c r="D8" t="str">
        <f>VLOOKUP(A8,$A$2:$C$11,Texte!$A$1+1,FALSE)</f>
        <v>Steiermark</v>
      </c>
      <c r="E8"/>
    </row>
    <row r="9" spans="1:7" x14ac:dyDescent="0.35">
      <c r="A9" s="24">
        <v>8</v>
      </c>
      <c r="B9" t="s">
        <v>31</v>
      </c>
      <c r="C9" t="s">
        <v>353</v>
      </c>
      <c r="D9" t="str">
        <f>VLOOKUP(A9,$A$2:$C$11,Texte!$A$1+1,FALSE)</f>
        <v>Tirol</v>
      </c>
      <c r="E9"/>
    </row>
    <row r="10" spans="1:7" x14ac:dyDescent="0.35">
      <c r="A10" s="24">
        <v>9</v>
      </c>
      <c r="B10" t="s">
        <v>32</v>
      </c>
      <c r="C10" t="s">
        <v>32</v>
      </c>
      <c r="D10" t="str">
        <f>VLOOKUP(A10,$A$2:$C$11,Texte!$A$1+1,FALSE)</f>
        <v>Vorarlberg</v>
      </c>
      <c r="E10"/>
    </row>
    <row r="11" spans="1:7" x14ac:dyDescent="0.35">
      <c r="A11" s="24">
        <v>10</v>
      </c>
      <c r="B11" t="s">
        <v>33</v>
      </c>
      <c r="C11" t="s">
        <v>354</v>
      </c>
      <c r="D11" t="str">
        <f>VLOOKUP(A11,$A$2:$C$11,Texte!$A$1+1,FALSE)</f>
        <v>Wien</v>
      </c>
      <c r="E11"/>
    </row>
    <row r="13" spans="1:7" x14ac:dyDescent="0.35">
      <c r="A13"/>
      <c r="B13"/>
    </row>
    <row r="14" spans="1:7" x14ac:dyDescent="0.35">
      <c r="A14"/>
      <c r="B14"/>
    </row>
    <row r="15" spans="1:7" x14ac:dyDescent="0.35">
      <c r="A15"/>
      <c r="B15"/>
    </row>
    <row r="16" spans="1:7" x14ac:dyDescent="0.35">
      <c r="A16"/>
      <c r="B16"/>
    </row>
    <row r="17" spans="1:2" x14ac:dyDescent="0.35">
      <c r="A17"/>
      <c r="B17"/>
    </row>
    <row r="18" spans="1:2" x14ac:dyDescent="0.35">
      <c r="A18"/>
      <c r="B18"/>
    </row>
    <row r="19" spans="1:2" x14ac:dyDescent="0.35">
      <c r="A19"/>
    </row>
    <row r="20" spans="1:2" x14ac:dyDescent="0.35">
      <c r="A20"/>
    </row>
    <row r="21" spans="1:2" x14ac:dyDescent="0.35">
      <c r="A21"/>
    </row>
    <row r="22" spans="1:2" x14ac:dyDescent="0.35">
      <c r="A22"/>
    </row>
    <row r="23" spans="1:2" x14ac:dyDescent="0.35">
      <c r="A23"/>
    </row>
    <row r="24" spans="1:2" x14ac:dyDescent="0.35">
      <c r="A24"/>
    </row>
    <row r="25" spans="1:2" x14ac:dyDescent="0.35">
      <c r="A25"/>
    </row>
    <row r="26" spans="1:2" x14ac:dyDescent="0.35">
      <c r="A26"/>
    </row>
    <row r="27" spans="1:2" x14ac:dyDescent="0.35">
      <c r="A27"/>
    </row>
    <row r="28" spans="1:2" x14ac:dyDescent="0.35">
      <c r="A28"/>
    </row>
    <row r="29" spans="1:2" x14ac:dyDescent="0.35">
      <c r="A29"/>
    </row>
    <row r="30" spans="1:2" x14ac:dyDescent="0.35">
      <c r="A30"/>
    </row>
    <row r="31" spans="1:2" x14ac:dyDescent="0.35">
      <c r="A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32</vt:i4>
      </vt:variant>
    </vt:vector>
  </HeadingPairs>
  <TitlesOfParts>
    <vt:vector size="33" baseType="lpstr">
      <vt:lpstr>Dashboard</vt:lpstr>
      <vt:lpstr>Anzahl_Jahre</vt:lpstr>
      <vt:lpstr>Auswahl_Bundesland</vt:lpstr>
      <vt:lpstr>Auswahl_Bundesland_EN</vt:lpstr>
      <vt:lpstr>Auswahl_Jahr</vt:lpstr>
      <vt:lpstr>Dashboard!Druckbereich</vt:lpstr>
      <vt:lpstr>Einheit_Text</vt:lpstr>
      <vt:lpstr>Einheit_Wert</vt:lpstr>
      <vt:lpstr>Export_Außenhandelspartner_Zeilenindex</vt:lpstr>
      <vt:lpstr>Export_Jahreszahlen</vt:lpstr>
      <vt:lpstr>Export_Matrix</vt:lpstr>
      <vt:lpstr>Export_Partnerland</vt:lpstr>
      <vt:lpstr>Export_Ranking</vt:lpstr>
      <vt:lpstr>Export_Spaltenindex</vt:lpstr>
      <vt:lpstr>HS_Auswahl</vt:lpstr>
      <vt:lpstr>HS_Auswahl_Text</vt:lpstr>
      <vt:lpstr>Import_Außenhandelspartner_Zeilenindex</vt:lpstr>
      <vt:lpstr>Import_Jahreszahlen</vt:lpstr>
      <vt:lpstr>Import_Matrix</vt:lpstr>
      <vt:lpstr>Import_Partnerland</vt:lpstr>
      <vt:lpstr>Import_Ranking</vt:lpstr>
      <vt:lpstr>Import_Spaltenindex</vt:lpstr>
      <vt:lpstr>Kartentitel</vt:lpstr>
      <vt:lpstr>Kartentitel_Veraenderung</vt:lpstr>
      <vt:lpstr>Land_Wert</vt:lpstr>
      <vt:lpstr>Metadata1</vt:lpstr>
      <vt:lpstr>Metadata2</vt:lpstr>
      <vt:lpstr>Metadata3</vt:lpstr>
      <vt:lpstr>Metadata4</vt:lpstr>
      <vt:lpstr>Periodizität</vt:lpstr>
      <vt:lpstr>Spaltenindex</vt:lpstr>
      <vt:lpstr>Status_Jahresdaten</vt:lpstr>
      <vt:lpstr>Status_Jahresdaten_Bezeichnung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Koller Christoph, MSc, WKÖ Statistik</dc:creator>
  <cp:lastModifiedBy>Koller Christoph | WKOE</cp:lastModifiedBy>
  <cp:lastPrinted>2017-11-29T10:33:42Z</cp:lastPrinted>
  <dcterms:created xsi:type="dcterms:W3CDTF">2009-09-08T10:55:18Z</dcterms:created>
  <dcterms:modified xsi:type="dcterms:W3CDTF">2026-04-13T11:05:34Z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-955372006</vt:i4>
  </property>
  <property fmtid="{D5CDD505-2E9C-101B-9397-08002B2CF9AE}" pid="4" name="_EmailSubject">
    <vt:lpwstr>Demografie-Check: Früherkennung und grafische Darstellung aktueller wie auch künftiger Personalprobleme</vt:lpwstr>
  </property>
  <property fmtid="{D5CDD505-2E9C-101B-9397-08002B2CF9AE}" pid="5" name="_AuthorEmail">
    <vt:lpwstr>Dirk.Kauffmann@wko.at</vt:lpwstr>
  </property>
  <property fmtid="{D5CDD505-2E9C-101B-9397-08002B2CF9AE}" pid="6" name="_AuthorEmailDisplayName">
    <vt:lpwstr>Kauffmann Dirk, Dipl.-Volksw. WKÖ Wp</vt:lpwstr>
  </property>
  <property fmtid="{D5CDD505-2E9C-101B-9397-08002B2CF9AE}" pid="7" name="_ReviewingToolsShownOnce">
    <vt:lpwstr/>
  </property>
</Properties>
</file>