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Y:\Daten\Dashboards\xlsx\Regionaler Außenhandel\"/>
    </mc:Choice>
  </mc:AlternateContent>
  <xr:revisionPtr revIDLastSave="0" documentId="13_ncr:1_{640A24BA-B084-4C88-8E18-F3EF0AB7F465}" xr6:coauthVersionLast="47" xr6:coauthVersionMax="47" xr10:uidLastSave="{00000000-0000-0000-0000-000000000000}"/>
  <bookViews>
    <workbookView xWindow="-110" yWindow="-110" windowWidth="19420" windowHeight="11500" tabRatio="757" xr2:uid="{00000000-000D-0000-FFFF-FFFF00000000}"/>
  </bookViews>
  <sheets>
    <sheet name="Dashboard" sheetId="19" r:id="rId1"/>
    <sheet name="Export" sheetId="17" state="veryHidden" r:id="rId2"/>
    <sheet name="Import" sheetId="18" state="veryHidden" r:id="rId3"/>
    <sheet name="Absolut_Grafik_1_2" sheetId="20" state="veryHidden" r:id="rId4"/>
    <sheet name="Top10_Export_Import" sheetId="21" state="veryHidden" r:id="rId5"/>
    <sheet name="Dropdown" sheetId="5" state="veryHidden" r:id="rId6"/>
    <sheet name="Dropdown_Bundesland" sheetId="24" state="veryHidden" r:id="rId7"/>
    <sheet name="Texte" sheetId="25" state="veryHidden" r:id="rId8"/>
  </sheets>
  <externalReferences>
    <externalReference r:id="rId9"/>
  </externalReferences>
  <definedNames>
    <definedName name="_xlnm._FilterDatabase" localSheetId="0" hidden="1">Dashboard!$A$28:$L$39</definedName>
    <definedName name="Abfrage_von_MS_Access_Database" localSheetId="5" hidden="1">Dropdown!$A$2:$B$247</definedName>
    <definedName name="Abfrage_von_MS_Access_Database" localSheetId="1" hidden="1">Export!$C$4:$H$2329</definedName>
    <definedName name="Abfrage_von_MS_Access_Database" localSheetId="2" hidden="1">Import!$C$4:$H$2421</definedName>
    <definedName name="Abfrage_von_MS_Access_Database_1" localSheetId="5" hidden="1">Dropdown!$H$2:$H$17</definedName>
    <definedName name="Anzahl_Jahre">Dropdown!$M$12</definedName>
    <definedName name="Außenhandelspartner">Dropdown!$E$3</definedName>
    <definedName name="Außenhandelspartner_DE">Dropdown!$F$3</definedName>
    <definedName name="Auswahl_Bundesland">Dropdown_Bundesland!$F$2</definedName>
    <definedName name="Auswahl_Bundesland_EN">Dropdown_Bundesland!$G$2</definedName>
    <definedName name="Auswahl_Jahr">Dropdown!$J$3</definedName>
    <definedName name="Diagramm_Absolut_Exporte" localSheetId="7">OFFSET([1]Absolut_Grafik_1_2!$E$6,,[1]Absolut_Grafik_1_2!$A$3-[1]Absolut_Grafik_1_2!$E$1,,[1]Absolut_Grafik_1_2!$A$4-[1]Absolut_Grafik_1_2!$A$3+1)</definedName>
    <definedName name="Diagramm_Absolut_Exporte">OFFSET(Absolut_Grafik_1_2!$D$6,,,,Anzahl_Jahre)</definedName>
    <definedName name="Diagramm_Absolut_Importe" localSheetId="7">OFFSET([1]Absolut_Grafik_1_2!$E$17,,[1]Absolut_Grafik_1_2!$A$3-[1]Absolut_Grafik_1_2!$E$1,,[1]Absolut_Grafik_1_2!$A$4-[1]Absolut_Grafik_1_2!$A$3+1)</definedName>
    <definedName name="Diagramm_Absolut_Importe">OFFSET(Absolut_Grafik_1_2!$D$14,,,,Anzahl_Jahre)</definedName>
    <definedName name="Diagramm_Absolut_Jahreszahlen" localSheetId="7">OFFSET([1]Absolut_Grafik_1_2!$E$2,,[1]Absolut_Grafik_1_2!$A$3-[1]Absolut_Grafik_1_2!$E$1,,[1]Absolut_Grafik_1_2!$A$4-[1]Absolut_Grafik_1_2!$A$3+1)</definedName>
    <definedName name="Diagramm_Absolut_Jahreszahlen">OFFSET(Absolut_Grafik_1_2!$D$2,,,,Anzahl_Jahre)</definedName>
    <definedName name="Diagramm_Index_Exporte_AHP">OFFSET([1]Absolut_Grafik_1_2!$E$8,,[1]Absolut_Grafik_1_2!$A$3-[1]Absolut_Grafik_1_2!$E$1,,[1]Absolut_Grafik_1_2!$A$4-[1]Absolut_Grafik_1_2!$A$3+1)</definedName>
    <definedName name="Diagramm_Index_Exporte_Welt_ohne_AHP">OFFSET([1]Absolut_Grafik_1_2!$E$9,,[1]Absolut_Grafik_1_2!$A$3-[1]Absolut_Grafik_1_2!$E$1,,[1]Absolut_Grafik_1_2!$A$4-[1]Absolut_Grafik_1_2!$A$3+1)</definedName>
    <definedName name="Diagramm_Index_Importe_AHP">OFFSET([1]Absolut_Grafik_1_2!$E$19,,[1]Absolut_Grafik_1_2!$A$3-[1]Absolut_Grafik_1_2!$E$1,,[1]Absolut_Grafik_1_2!$A$4-[1]Absolut_Grafik_1_2!$A$3+1)</definedName>
    <definedName name="Diagramm_Index_Importe_Welt_ohne_AHP">OFFSET([1]Absolut_Grafik_1_2!$E$20,,[1]Absolut_Grafik_1_2!$A$3-[1]Absolut_Grafik_1_2!$E$1,,[1]Absolut_Grafik_1_2!$A$4-[1]Absolut_Grafik_1_2!$A$3+1)</definedName>
    <definedName name="Diagramm_Index_Jahreszahlen_Export">OFFSET([1]Absolut_Grafik_1_2!$E$2,,[1]Absolut_Grafik_1_2!$A$3-[1]Absolut_Grafik_1_2!$E$1,,[1]Absolut_Grafik_1_2!$A$4-[1]Absolut_Grafik_1_2!$A$3+1)</definedName>
    <definedName name="Diagramm_Index_Jahreszahlen_Import">OFFSET([1]Absolut_Grafik_1_2!$E$12,,[1]Absolut_Grafik_1_2!$A$3-[1]Absolut_Grafik_1_2!$E$1,,[1]Absolut_Grafik_1_2!$A$4-[1]Absolut_Grafik_1_2!$A$3+1)</definedName>
    <definedName name="Diagramm_Veraend_Exporte" localSheetId="7">OFFSET([1]Absolut_Grafik_1_2!$E$7,,[1]Absolut_Grafik_1_2!$A$3-[1]Absolut_Grafik_1_2!$E$1+1,,[1]Absolut_Grafik_1_2!$A$4-[1]Absolut_Grafik_1_2!$A$3)</definedName>
    <definedName name="Diagramm_Veraend_Exporte">OFFSET(Absolut_Grafik_1_2!$D$7,,1,,Anzahl_Jahre-1)</definedName>
    <definedName name="Diagramm_Veraend_Importe" localSheetId="7">OFFSET([1]Absolut_Grafik_1_2!$E$18,,[1]Absolut_Grafik_1_2!$A$3-[1]Absolut_Grafik_1_2!$E$1+1,,[1]Absolut_Grafik_1_2!$A$4-[1]Absolut_Grafik_1_2!$A$3)</definedName>
    <definedName name="Diagramm_Veraend_Importe">OFFSET(Absolut_Grafik_1_2!$D$15,,1,,Anzahl_Jahre-1)</definedName>
    <definedName name="Diagramm_Veraend_Jahreszahlen" localSheetId="7">OFFSET([1]Absolut_Grafik_1_2!$E$2,,[1]Absolut_Grafik_1_2!$A$3-[1]Absolut_Grafik_1_2!$E$1+1,,[1]Absolut_Grafik_1_2!$A$4-[1]Absolut_Grafik_1_2!$A$3)</definedName>
    <definedName name="Diagramm_Veraend_Jahreszahlen">OFFSET(Absolut_Grafik_1_2!$D$2,,1,,Anzahl_Jahre-1)</definedName>
    <definedName name="_xlnm.Print_Area" localSheetId="0">Dashboard!$A$1:$L$41</definedName>
    <definedName name="Einheit_Text">Dropdown!$N$2</definedName>
    <definedName name="Einheit_Wert">Dropdown!$O$2</definedName>
    <definedName name="Export_Außenhandelspartner_Zeilenindex">Absolut_Grafik_1_2!$A$3</definedName>
    <definedName name="Export_Jahreszahlen">Absolut_Grafik_1_2!$D$2:$XFD$2</definedName>
    <definedName name="Export_Matrix">Export!$1:$1048576</definedName>
    <definedName name="Export_Partnerland">Top10_Export_Import!$B$3:$B$244</definedName>
    <definedName name="Export_Ranking">Top10_Export_Import!$A$3:$A$244</definedName>
    <definedName name="Export_Spaltenindex">Absolut_Grafik_1_2!$D$1:$XFD$1</definedName>
    <definedName name="Import_Außenhandelspartner_Zeilenindex">Absolut_Grafik_1_2!$A$11</definedName>
    <definedName name="Import_Jahreszahlen">Absolut_Grafik_1_2!$D$10:$XFD$10</definedName>
    <definedName name="Import_Matrix">Import!$1:$1048576</definedName>
    <definedName name="Import_Partnerland">Top10_Export_Import!$G$3:$G$244</definedName>
    <definedName name="Import_Ranking">Top10_Export_Import!$F$3:$F$244</definedName>
    <definedName name="Import_Spaltenindex">Absolut_Grafik_1_2!$D$9:$XFD$9</definedName>
    <definedName name="Kartentitel">Dropdown!$M$5</definedName>
    <definedName name="Kartentitel_Veraenderung">Dropdown!$M$15</definedName>
    <definedName name="Land_Wert" comment="Da das Kombinationsfeld auf einen Wert wartet, wird dieser Bereich als Land_Wert definiert">Tabelle_Abfrage_von_MS_Access_Database4[Wert]</definedName>
    <definedName name="Metadata1">Texte!$J$2</definedName>
    <definedName name="Metadata2">Texte!$J$3</definedName>
    <definedName name="Metadata3">Texte!$J$4</definedName>
    <definedName name="Metadata4">Texte!$J$5</definedName>
    <definedName name="Periodizität">Dropdown!$N$10</definedName>
    <definedName name="Status_Jahresdaten">Dropdown!$M$8</definedName>
    <definedName name="Status_Jahresdaten_Bezeichnung">Dropdown!$O$8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18" l="1"/>
  <c r="AC17" i="21" s="1"/>
  <c r="T3" i="18"/>
  <c r="A2392" i="18"/>
  <c r="A2393" i="18"/>
  <c r="A2394" i="18"/>
  <c r="A2395" i="18"/>
  <c r="A2396" i="18"/>
  <c r="A2397" i="18"/>
  <c r="A2398" i="18"/>
  <c r="A2399" i="18"/>
  <c r="A2400" i="18"/>
  <c r="A2401" i="18"/>
  <c r="A2402" i="18"/>
  <c r="A2403" i="18"/>
  <c r="A2404" i="18"/>
  <c r="A2405" i="18"/>
  <c r="A2406" i="18"/>
  <c r="A2407" i="18"/>
  <c r="A2408" i="18"/>
  <c r="A2409" i="18"/>
  <c r="A2410" i="18"/>
  <c r="A2411" i="18"/>
  <c r="A2412" i="18"/>
  <c r="A2413" i="18"/>
  <c r="A2414" i="18"/>
  <c r="A2415" i="18"/>
  <c r="A2416" i="18"/>
  <c r="A2417" i="18"/>
  <c r="A2418" i="18"/>
  <c r="A2419" i="18"/>
  <c r="A2420" i="18"/>
  <c r="A2421" i="18"/>
  <c r="T2" i="17"/>
  <c r="AC2" i="21" s="1"/>
  <c r="T3" i="17"/>
  <c r="A2319" i="17"/>
  <c r="A2320" i="17"/>
  <c r="A2321" i="17"/>
  <c r="A2322" i="17"/>
  <c r="A2323" i="17"/>
  <c r="A2324" i="17"/>
  <c r="A2325" i="17"/>
  <c r="A2326" i="17"/>
  <c r="A2327" i="17"/>
  <c r="A2328" i="17"/>
  <c r="A2329" i="17"/>
  <c r="A2384" i="18"/>
  <c r="A2385" i="18"/>
  <c r="A2386" i="18"/>
  <c r="A2387" i="18"/>
  <c r="A2388" i="18"/>
  <c r="A2389" i="18"/>
  <c r="A2390" i="18"/>
  <c r="A2391" i="18"/>
  <c r="A2306" i="17"/>
  <c r="A2307" i="17"/>
  <c r="A2308" i="17"/>
  <c r="A2309" i="17"/>
  <c r="A2310" i="17"/>
  <c r="A2311" i="17"/>
  <c r="A2312" i="17"/>
  <c r="A2313" i="17"/>
  <c r="A2314" i="17"/>
  <c r="A2315" i="17"/>
  <c r="A2316" i="17"/>
  <c r="A2317" i="17"/>
  <c r="A2318" i="17"/>
  <c r="S3" i="18"/>
  <c r="S2" i="18"/>
  <c r="Q10" i="20" s="1"/>
  <c r="S3" i="17"/>
  <c r="S2" i="17"/>
  <c r="AB2" i="21" s="1"/>
  <c r="A2383" i="18"/>
  <c r="C12" i="20"/>
  <c r="C4" i="20"/>
  <c r="R2" i="17"/>
  <c r="P2" i="20" s="1"/>
  <c r="R3" i="17"/>
  <c r="R2" i="18"/>
  <c r="P10" i="20" s="1"/>
  <c r="R3" i="18"/>
  <c r="E86" i="5"/>
  <c r="E159" i="5"/>
  <c r="E152" i="5"/>
  <c r="A86" i="5"/>
  <c r="B86" i="5" s="1"/>
  <c r="A159" i="5"/>
  <c r="A152" i="5"/>
  <c r="B152" i="21" s="1"/>
  <c r="C152" i="21" s="1"/>
  <c r="A245" i="5"/>
  <c r="B245" i="5" s="1"/>
  <c r="E245" i="5"/>
  <c r="A246" i="5"/>
  <c r="B246" i="5" s="1"/>
  <c r="E246" i="5"/>
  <c r="A247" i="5"/>
  <c r="B247" i="5" s="1"/>
  <c r="E247" i="5"/>
  <c r="Q2" i="18"/>
  <c r="Z17" i="21" s="1"/>
  <c r="Q3" i="18"/>
  <c r="A2373" i="18"/>
  <c r="A2374" i="18"/>
  <c r="A2375" i="18"/>
  <c r="A2376" i="18"/>
  <c r="A2377" i="18"/>
  <c r="A2378" i="18"/>
  <c r="A2379" i="18"/>
  <c r="A2380" i="18"/>
  <c r="A2381" i="18"/>
  <c r="A2382" i="18"/>
  <c r="Q2" i="17"/>
  <c r="O2" i="20" s="1"/>
  <c r="Q3" i="17"/>
  <c r="A2298" i="17"/>
  <c r="A2299" i="17"/>
  <c r="A2300" i="17"/>
  <c r="A2301" i="17"/>
  <c r="A2302" i="17"/>
  <c r="A2303" i="17"/>
  <c r="A2304" i="17"/>
  <c r="A2305" i="17"/>
  <c r="A2371" i="18"/>
  <c r="A2372" i="18"/>
  <c r="P2" i="18"/>
  <c r="N10" i="20" s="1"/>
  <c r="P3" i="18"/>
  <c r="A2365" i="18"/>
  <c r="A2366" i="18"/>
  <c r="A2367" i="18"/>
  <c r="A2368" i="18"/>
  <c r="A2369" i="18"/>
  <c r="A2370" i="18"/>
  <c r="A2279" i="17"/>
  <c r="A2280" i="17"/>
  <c r="A2281" i="17"/>
  <c r="A2282" i="17"/>
  <c r="A2283" i="17"/>
  <c r="A2284" i="17"/>
  <c r="A2285" i="17"/>
  <c r="A2286" i="17"/>
  <c r="A2287" i="17"/>
  <c r="A2288" i="17"/>
  <c r="A2289" i="17"/>
  <c r="A2290" i="17"/>
  <c r="A2291" i="17"/>
  <c r="A2292" i="17"/>
  <c r="A2293" i="17"/>
  <c r="A2294" i="17"/>
  <c r="A2295" i="17"/>
  <c r="A2296" i="17"/>
  <c r="A2297" i="17"/>
  <c r="P2" i="17"/>
  <c r="N2" i="20" s="1"/>
  <c r="P3" i="17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301" i="18"/>
  <c r="A302" i="18"/>
  <c r="A303" i="18"/>
  <c r="A304" i="18"/>
  <c r="A305" i="18"/>
  <c r="A306" i="18"/>
  <c r="A307" i="18"/>
  <c r="A308" i="18"/>
  <c r="A309" i="18"/>
  <c r="A310" i="18"/>
  <c r="A311" i="18"/>
  <c r="A312" i="18"/>
  <c r="A313" i="18"/>
  <c r="A314" i="18"/>
  <c r="A315" i="18"/>
  <c r="A316" i="18"/>
  <c r="A317" i="18"/>
  <c r="A318" i="18"/>
  <c r="A319" i="18"/>
  <c r="A320" i="18"/>
  <c r="A321" i="18"/>
  <c r="A322" i="18"/>
  <c r="A323" i="18"/>
  <c r="A324" i="18"/>
  <c r="A325" i="18"/>
  <c r="A326" i="18"/>
  <c r="A327" i="18"/>
  <c r="A328" i="18"/>
  <c r="A329" i="18"/>
  <c r="A330" i="18"/>
  <c r="A331" i="18"/>
  <c r="A332" i="18"/>
  <c r="A333" i="18"/>
  <c r="A334" i="18"/>
  <c r="A335" i="18"/>
  <c r="A336" i="18"/>
  <c r="A337" i="18"/>
  <c r="A338" i="18"/>
  <c r="A339" i="18"/>
  <c r="A340" i="18"/>
  <c r="A341" i="18"/>
  <c r="A342" i="18"/>
  <c r="A343" i="18"/>
  <c r="A344" i="18"/>
  <c r="A345" i="18"/>
  <c r="A346" i="18"/>
  <c r="A347" i="18"/>
  <c r="A348" i="18"/>
  <c r="A349" i="18"/>
  <c r="A350" i="18"/>
  <c r="A351" i="18"/>
  <c r="A352" i="18"/>
  <c r="A353" i="18"/>
  <c r="A354" i="18"/>
  <c r="A355" i="18"/>
  <c r="A356" i="18"/>
  <c r="A357" i="18"/>
  <c r="A358" i="18"/>
  <c r="A359" i="18"/>
  <c r="A360" i="18"/>
  <c r="A361" i="18"/>
  <c r="A362" i="18"/>
  <c r="A363" i="18"/>
  <c r="A364" i="18"/>
  <c r="A365" i="18"/>
  <c r="A366" i="18"/>
  <c r="A367" i="18"/>
  <c r="A368" i="18"/>
  <c r="A369" i="18"/>
  <c r="A370" i="18"/>
  <c r="A371" i="18"/>
  <c r="A372" i="18"/>
  <c r="A373" i="18"/>
  <c r="A374" i="18"/>
  <c r="A375" i="18"/>
  <c r="A376" i="18"/>
  <c r="A377" i="18"/>
  <c r="A378" i="18"/>
  <c r="A379" i="18"/>
  <c r="A380" i="18"/>
  <c r="A381" i="18"/>
  <c r="A382" i="18"/>
  <c r="A383" i="18"/>
  <c r="A384" i="18"/>
  <c r="A385" i="18"/>
  <c r="A386" i="18"/>
  <c r="A387" i="18"/>
  <c r="A388" i="18"/>
  <c r="A389" i="18"/>
  <c r="A390" i="18"/>
  <c r="A391" i="18"/>
  <c r="A392" i="18"/>
  <c r="A393" i="18"/>
  <c r="A394" i="18"/>
  <c r="A395" i="18"/>
  <c r="A396" i="18"/>
  <c r="A397" i="18"/>
  <c r="A398" i="18"/>
  <c r="A399" i="18"/>
  <c r="A400" i="18"/>
  <c r="A401" i="18"/>
  <c r="A402" i="18"/>
  <c r="A403" i="18"/>
  <c r="A404" i="18"/>
  <c r="A405" i="18"/>
  <c r="A406" i="18"/>
  <c r="A407" i="18"/>
  <c r="A408" i="18"/>
  <c r="A409" i="18"/>
  <c r="A410" i="18"/>
  <c r="A411" i="18"/>
  <c r="A412" i="18"/>
  <c r="A413" i="18"/>
  <c r="A414" i="18"/>
  <c r="A415" i="18"/>
  <c r="A416" i="18"/>
  <c r="A417" i="18"/>
  <c r="A418" i="18"/>
  <c r="A419" i="18"/>
  <c r="A420" i="18"/>
  <c r="A421" i="18"/>
  <c r="A422" i="18"/>
  <c r="A423" i="18"/>
  <c r="A424" i="18"/>
  <c r="A425" i="18"/>
  <c r="A426" i="18"/>
  <c r="A427" i="18"/>
  <c r="A428" i="18"/>
  <c r="A429" i="18"/>
  <c r="A430" i="18"/>
  <c r="A431" i="18"/>
  <c r="A432" i="18"/>
  <c r="A433" i="18"/>
  <c r="A434" i="18"/>
  <c r="A435" i="18"/>
  <c r="A436" i="18"/>
  <c r="A437" i="18"/>
  <c r="A438" i="18"/>
  <c r="A439" i="18"/>
  <c r="A440" i="18"/>
  <c r="A441" i="18"/>
  <c r="A442" i="18"/>
  <c r="A443" i="18"/>
  <c r="A444" i="18"/>
  <c r="A445" i="18"/>
  <c r="A446" i="18"/>
  <c r="A447" i="18"/>
  <c r="A448" i="18"/>
  <c r="A449" i="18"/>
  <c r="A450" i="18"/>
  <c r="A451" i="18"/>
  <c r="A452" i="18"/>
  <c r="A453" i="18"/>
  <c r="A454" i="18"/>
  <c r="A455" i="18"/>
  <c r="A456" i="18"/>
  <c r="A457" i="18"/>
  <c r="A458" i="18"/>
  <c r="A459" i="18"/>
  <c r="A460" i="18"/>
  <c r="A461" i="18"/>
  <c r="A462" i="18"/>
  <c r="A463" i="18"/>
  <c r="A464" i="18"/>
  <c r="A465" i="18"/>
  <c r="A466" i="18"/>
  <c r="A467" i="18"/>
  <c r="A468" i="18"/>
  <c r="A469" i="18"/>
  <c r="A470" i="18"/>
  <c r="A471" i="18"/>
  <c r="A472" i="18"/>
  <c r="A473" i="18"/>
  <c r="A474" i="18"/>
  <c r="A475" i="18"/>
  <c r="A476" i="18"/>
  <c r="A477" i="18"/>
  <c r="A478" i="18"/>
  <c r="A479" i="18"/>
  <c r="A480" i="18"/>
  <c r="A481" i="18"/>
  <c r="A482" i="18"/>
  <c r="A483" i="18"/>
  <c r="A484" i="18"/>
  <c r="A485" i="18"/>
  <c r="A486" i="18"/>
  <c r="A487" i="18"/>
  <c r="A488" i="18"/>
  <c r="A489" i="18"/>
  <c r="A490" i="18"/>
  <c r="A491" i="18"/>
  <c r="A492" i="18"/>
  <c r="A493" i="18"/>
  <c r="A494" i="18"/>
  <c r="A495" i="18"/>
  <c r="A496" i="18"/>
  <c r="A497" i="18"/>
  <c r="A498" i="18"/>
  <c r="A499" i="18"/>
  <c r="A500" i="18"/>
  <c r="A501" i="18"/>
  <c r="A502" i="18"/>
  <c r="A503" i="18"/>
  <c r="A504" i="18"/>
  <c r="A505" i="18"/>
  <c r="A506" i="18"/>
  <c r="A507" i="18"/>
  <c r="A508" i="18"/>
  <c r="A509" i="18"/>
  <c r="A510" i="18"/>
  <c r="A511" i="18"/>
  <c r="A512" i="18"/>
  <c r="A513" i="18"/>
  <c r="A514" i="18"/>
  <c r="A515" i="18"/>
  <c r="A516" i="18"/>
  <c r="A517" i="18"/>
  <c r="A518" i="18"/>
  <c r="A519" i="18"/>
  <c r="A520" i="18"/>
  <c r="A521" i="18"/>
  <c r="A522" i="18"/>
  <c r="A523" i="18"/>
  <c r="A524" i="18"/>
  <c r="A525" i="18"/>
  <c r="A526" i="18"/>
  <c r="A527" i="18"/>
  <c r="A528" i="18"/>
  <c r="A529" i="18"/>
  <c r="A530" i="18"/>
  <c r="A531" i="18"/>
  <c r="A532" i="18"/>
  <c r="A533" i="18"/>
  <c r="A534" i="18"/>
  <c r="A535" i="18"/>
  <c r="A536" i="18"/>
  <c r="A537" i="18"/>
  <c r="A538" i="18"/>
  <c r="A539" i="18"/>
  <c r="A540" i="18"/>
  <c r="A541" i="18"/>
  <c r="A542" i="18"/>
  <c r="A543" i="18"/>
  <c r="A544" i="18"/>
  <c r="A545" i="18"/>
  <c r="A546" i="18"/>
  <c r="A547" i="18"/>
  <c r="A548" i="18"/>
  <c r="A549" i="18"/>
  <c r="A550" i="18"/>
  <c r="A551" i="18"/>
  <c r="A552" i="18"/>
  <c r="A553" i="18"/>
  <c r="A554" i="18"/>
  <c r="A555" i="18"/>
  <c r="A556" i="18"/>
  <c r="A557" i="18"/>
  <c r="A558" i="18"/>
  <c r="A559" i="18"/>
  <c r="A560" i="18"/>
  <c r="A561" i="18"/>
  <c r="A562" i="18"/>
  <c r="A563" i="18"/>
  <c r="A564" i="18"/>
  <c r="A565" i="18"/>
  <c r="A566" i="18"/>
  <c r="A567" i="18"/>
  <c r="A568" i="18"/>
  <c r="A569" i="18"/>
  <c r="A570" i="18"/>
  <c r="A571" i="18"/>
  <c r="A572" i="18"/>
  <c r="A573" i="18"/>
  <c r="A574" i="18"/>
  <c r="A575" i="18"/>
  <c r="A576" i="18"/>
  <c r="A577" i="18"/>
  <c r="A578" i="18"/>
  <c r="A579" i="18"/>
  <c r="A580" i="18"/>
  <c r="A581" i="18"/>
  <c r="A582" i="18"/>
  <c r="A583" i="18"/>
  <c r="A584" i="18"/>
  <c r="A585" i="18"/>
  <c r="A586" i="18"/>
  <c r="A587" i="18"/>
  <c r="A588" i="18"/>
  <c r="A589" i="18"/>
  <c r="A590" i="18"/>
  <c r="A591" i="18"/>
  <c r="A592" i="18"/>
  <c r="A593" i="18"/>
  <c r="A594" i="18"/>
  <c r="A595" i="18"/>
  <c r="A596" i="18"/>
  <c r="A597" i="18"/>
  <c r="A598" i="18"/>
  <c r="A599" i="18"/>
  <c r="A600" i="18"/>
  <c r="A601" i="18"/>
  <c r="A602" i="18"/>
  <c r="A603" i="18"/>
  <c r="A604" i="18"/>
  <c r="A605" i="18"/>
  <c r="A606" i="18"/>
  <c r="A607" i="18"/>
  <c r="A608" i="18"/>
  <c r="A609" i="18"/>
  <c r="A610" i="18"/>
  <c r="A611" i="18"/>
  <c r="A612" i="18"/>
  <c r="A613" i="18"/>
  <c r="A614" i="18"/>
  <c r="A615" i="18"/>
  <c r="A616" i="18"/>
  <c r="A617" i="18"/>
  <c r="A618" i="18"/>
  <c r="A619" i="18"/>
  <c r="A620" i="18"/>
  <c r="A621" i="18"/>
  <c r="A622" i="18"/>
  <c r="A623" i="18"/>
  <c r="A624" i="18"/>
  <c r="A625" i="18"/>
  <c r="A626" i="18"/>
  <c r="A627" i="18"/>
  <c r="A628" i="18"/>
  <c r="A629" i="18"/>
  <c r="A630" i="18"/>
  <c r="A631" i="18"/>
  <c r="A632" i="18"/>
  <c r="A633" i="18"/>
  <c r="A634" i="18"/>
  <c r="A635" i="18"/>
  <c r="A636" i="18"/>
  <c r="A637" i="18"/>
  <c r="A638" i="18"/>
  <c r="A639" i="18"/>
  <c r="A640" i="18"/>
  <c r="A641" i="18"/>
  <c r="A642" i="18"/>
  <c r="A643" i="18"/>
  <c r="A644" i="18"/>
  <c r="A645" i="18"/>
  <c r="A646" i="18"/>
  <c r="A647" i="18"/>
  <c r="A648" i="18"/>
  <c r="A649" i="18"/>
  <c r="A650" i="18"/>
  <c r="A651" i="18"/>
  <c r="A652" i="18"/>
  <c r="A653" i="18"/>
  <c r="A654" i="18"/>
  <c r="A655" i="18"/>
  <c r="A656" i="18"/>
  <c r="A657" i="18"/>
  <c r="A658" i="18"/>
  <c r="A659" i="18"/>
  <c r="A660" i="18"/>
  <c r="A661" i="18"/>
  <c r="A662" i="18"/>
  <c r="A663" i="18"/>
  <c r="A664" i="18"/>
  <c r="A665" i="18"/>
  <c r="A666" i="18"/>
  <c r="A667" i="18"/>
  <c r="A668" i="18"/>
  <c r="A669" i="18"/>
  <c r="A670" i="18"/>
  <c r="A671" i="18"/>
  <c r="A672" i="18"/>
  <c r="A673" i="18"/>
  <c r="A674" i="18"/>
  <c r="A675" i="18"/>
  <c r="A676" i="18"/>
  <c r="A677" i="18"/>
  <c r="A678" i="18"/>
  <c r="A679" i="18"/>
  <c r="A680" i="18"/>
  <c r="A681" i="18"/>
  <c r="A682" i="18"/>
  <c r="A683" i="18"/>
  <c r="A684" i="18"/>
  <c r="A685" i="18"/>
  <c r="A686" i="18"/>
  <c r="A687" i="18"/>
  <c r="A688" i="18"/>
  <c r="A689" i="18"/>
  <c r="A690" i="18"/>
  <c r="A691" i="18"/>
  <c r="A692" i="18"/>
  <c r="A693" i="18"/>
  <c r="A694" i="18"/>
  <c r="A695" i="18"/>
  <c r="A696" i="18"/>
  <c r="A697" i="18"/>
  <c r="A698" i="18"/>
  <c r="A699" i="18"/>
  <c r="A700" i="18"/>
  <c r="A701" i="18"/>
  <c r="A702" i="18"/>
  <c r="A703" i="18"/>
  <c r="A704" i="18"/>
  <c r="A705" i="18"/>
  <c r="A706" i="18"/>
  <c r="A707" i="18"/>
  <c r="A708" i="18"/>
  <c r="A709" i="18"/>
  <c r="A710" i="18"/>
  <c r="A711" i="18"/>
  <c r="A712" i="18"/>
  <c r="A713" i="18"/>
  <c r="A714" i="18"/>
  <c r="A715" i="18"/>
  <c r="A716" i="18"/>
  <c r="A717" i="18"/>
  <c r="A718" i="18"/>
  <c r="A719" i="18"/>
  <c r="A720" i="18"/>
  <c r="A721" i="18"/>
  <c r="A722" i="18"/>
  <c r="A723" i="18"/>
  <c r="A724" i="18"/>
  <c r="A725" i="18"/>
  <c r="A726" i="18"/>
  <c r="A727" i="18"/>
  <c r="A728" i="18"/>
  <c r="A729" i="18"/>
  <c r="A730" i="18"/>
  <c r="A731" i="18"/>
  <c r="A732" i="18"/>
  <c r="A733" i="18"/>
  <c r="A734" i="18"/>
  <c r="A735" i="18"/>
  <c r="A736" i="18"/>
  <c r="A737" i="18"/>
  <c r="A738" i="18"/>
  <c r="A739" i="18"/>
  <c r="A740" i="18"/>
  <c r="A741" i="18"/>
  <c r="A742" i="18"/>
  <c r="A743" i="18"/>
  <c r="A744" i="18"/>
  <c r="A745" i="18"/>
  <c r="A746" i="18"/>
  <c r="A747" i="18"/>
  <c r="A748" i="18"/>
  <c r="A749" i="18"/>
  <c r="A750" i="18"/>
  <c r="A751" i="18"/>
  <c r="A752" i="18"/>
  <c r="A753" i="18"/>
  <c r="A754" i="18"/>
  <c r="A755" i="18"/>
  <c r="A756" i="18"/>
  <c r="A757" i="18"/>
  <c r="A758" i="18"/>
  <c r="A759" i="18"/>
  <c r="A760" i="18"/>
  <c r="A761" i="18"/>
  <c r="A762" i="18"/>
  <c r="A763" i="18"/>
  <c r="A764" i="18"/>
  <c r="A765" i="18"/>
  <c r="A766" i="18"/>
  <c r="A767" i="18"/>
  <c r="A768" i="18"/>
  <c r="A769" i="18"/>
  <c r="A770" i="18"/>
  <c r="A771" i="18"/>
  <c r="A772" i="18"/>
  <c r="A773" i="18"/>
  <c r="A774" i="18"/>
  <c r="A775" i="18"/>
  <c r="A776" i="18"/>
  <c r="A777" i="18"/>
  <c r="A778" i="18"/>
  <c r="A779" i="18"/>
  <c r="A780" i="18"/>
  <c r="A781" i="18"/>
  <c r="A782" i="18"/>
  <c r="A783" i="18"/>
  <c r="A784" i="18"/>
  <c r="A785" i="18"/>
  <c r="A786" i="18"/>
  <c r="A787" i="18"/>
  <c r="A788" i="18"/>
  <c r="A789" i="18"/>
  <c r="A790" i="18"/>
  <c r="A791" i="18"/>
  <c r="A792" i="18"/>
  <c r="A793" i="18"/>
  <c r="A794" i="18"/>
  <c r="A795" i="18"/>
  <c r="A796" i="18"/>
  <c r="A797" i="18"/>
  <c r="A798" i="18"/>
  <c r="A799" i="18"/>
  <c r="A800" i="18"/>
  <c r="A801" i="18"/>
  <c r="A802" i="18"/>
  <c r="A803" i="18"/>
  <c r="A804" i="18"/>
  <c r="A805" i="18"/>
  <c r="A806" i="18"/>
  <c r="A807" i="18"/>
  <c r="A808" i="18"/>
  <c r="A809" i="18"/>
  <c r="A810" i="18"/>
  <c r="A811" i="18"/>
  <c r="A812" i="18"/>
  <c r="A813" i="18"/>
  <c r="A814" i="18"/>
  <c r="A815" i="18"/>
  <c r="A816" i="18"/>
  <c r="A817" i="18"/>
  <c r="A818" i="18"/>
  <c r="A819" i="18"/>
  <c r="A820" i="18"/>
  <c r="A821" i="18"/>
  <c r="A822" i="18"/>
  <c r="A823" i="18"/>
  <c r="A824" i="18"/>
  <c r="A825" i="18"/>
  <c r="A826" i="18"/>
  <c r="A827" i="18"/>
  <c r="A828" i="18"/>
  <c r="A829" i="18"/>
  <c r="A830" i="18"/>
  <c r="A831" i="18"/>
  <c r="A832" i="18"/>
  <c r="A833" i="18"/>
  <c r="A834" i="18"/>
  <c r="A835" i="18"/>
  <c r="A836" i="18"/>
  <c r="A837" i="18"/>
  <c r="A838" i="18"/>
  <c r="A839" i="18"/>
  <c r="A840" i="18"/>
  <c r="A841" i="18"/>
  <c r="A842" i="18"/>
  <c r="A843" i="18"/>
  <c r="A844" i="18"/>
  <c r="A845" i="18"/>
  <c r="A846" i="18"/>
  <c r="A847" i="18"/>
  <c r="A848" i="18"/>
  <c r="A849" i="18"/>
  <c r="A850" i="18"/>
  <c r="A851" i="18"/>
  <c r="A852" i="18"/>
  <c r="A853" i="18"/>
  <c r="A854" i="18"/>
  <c r="A855" i="18"/>
  <c r="A856" i="18"/>
  <c r="A857" i="18"/>
  <c r="A858" i="18"/>
  <c r="A859" i="18"/>
  <c r="A860" i="18"/>
  <c r="A861" i="18"/>
  <c r="A862" i="18"/>
  <c r="A863" i="18"/>
  <c r="A864" i="18"/>
  <c r="A865" i="18"/>
  <c r="A866" i="18"/>
  <c r="A867" i="18"/>
  <c r="A868" i="18"/>
  <c r="A869" i="18"/>
  <c r="A870" i="18"/>
  <c r="A871" i="18"/>
  <c r="A872" i="18"/>
  <c r="A873" i="18"/>
  <c r="A874" i="18"/>
  <c r="A875" i="18"/>
  <c r="A876" i="18"/>
  <c r="A877" i="18"/>
  <c r="A878" i="18"/>
  <c r="A879" i="18"/>
  <c r="A880" i="18"/>
  <c r="A881" i="18"/>
  <c r="A882" i="18"/>
  <c r="A883" i="18"/>
  <c r="A884" i="18"/>
  <c r="A885" i="18"/>
  <c r="A886" i="18"/>
  <c r="A887" i="18"/>
  <c r="A888" i="18"/>
  <c r="A889" i="18"/>
  <c r="A890" i="18"/>
  <c r="A891" i="18"/>
  <c r="A892" i="18"/>
  <c r="A893" i="18"/>
  <c r="A894" i="18"/>
  <c r="A895" i="18"/>
  <c r="A896" i="18"/>
  <c r="A897" i="18"/>
  <c r="A898" i="18"/>
  <c r="A899" i="18"/>
  <c r="A900" i="18"/>
  <c r="A901" i="18"/>
  <c r="A902" i="18"/>
  <c r="A903" i="18"/>
  <c r="A904" i="18"/>
  <c r="A905" i="18"/>
  <c r="A906" i="18"/>
  <c r="A907" i="18"/>
  <c r="A908" i="18"/>
  <c r="A909" i="18"/>
  <c r="A910" i="18"/>
  <c r="A911" i="18"/>
  <c r="A912" i="18"/>
  <c r="A913" i="18"/>
  <c r="A914" i="18"/>
  <c r="A915" i="18"/>
  <c r="A916" i="18"/>
  <c r="A917" i="18"/>
  <c r="A918" i="18"/>
  <c r="A919" i="18"/>
  <c r="A920" i="18"/>
  <c r="A921" i="18"/>
  <c r="A922" i="18"/>
  <c r="A923" i="18"/>
  <c r="A924" i="18"/>
  <c r="A925" i="18"/>
  <c r="A926" i="18"/>
  <c r="A927" i="18"/>
  <c r="A928" i="18"/>
  <c r="A929" i="18"/>
  <c r="A930" i="18"/>
  <c r="A931" i="18"/>
  <c r="A932" i="18"/>
  <c r="A933" i="18"/>
  <c r="A934" i="18"/>
  <c r="A935" i="18"/>
  <c r="A936" i="18"/>
  <c r="A937" i="18"/>
  <c r="A938" i="18"/>
  <c r="A939" i="18"/>
  <c r="A940" i="18"/>
  <c r="A941" i="18"/>
  <c r="A942" i="18"/>
  <c r="A943" i="18"/>
  <c r="A944" i="18"/>
  <c r="A945" i="18"/>
  <c r="A946" i="18"/>
  <c r="A947" i="18"/>
  <c r="A948" i="18"/>
  <c r="A949" i="18"/>
  <c r="A950" i="18"/>
  <c r="A951" i="18"/>
  <c r="A952" i="18"/>
  <c r="A953" i="18"/>
  <c r="A954" i="18"/>
  <c r="A955" i="18"/>
  <c r="A956" i="18"/>
  <c r="A957" i="18"/>
  <c r="A958" i="18"/>
  <c r="A959" i="18"/>
  <c r="A960" i="18"/>
  <c r="A961" i="18"/>
  <c r="A962" i="18"/>
  <c r="A963" i="18"/>
  <c r="A964" i="18"/>
  <c r="A965" i="18"/>
  <c r="A966" i="18"/>
  <c r="A967" i="18"/>
  <c r="A968" i="18"/>
  <c r="A969" i="18"/>
  <c r="A970" i="18"/>
  <c r="A971" i="18"/>
  <c r="A972" i="18"/>
  <c r="A973" i="18"/>
  <c r="A974" i="18"/>
  <c r="A975" i="18"/>
  <c r="A976" i="18"/>
  <c r="A977" i="18"/>
  <c r="A978" i="18"/>
  <c r="A979" i="18"/>
  <c r="A980" i="18"/>
  <c r="A981" i="18"/>
  <c r="A982" i="18"/>
  <c r="A983" i="18"/>
  <c r="A984" i="18"/>
  <c r="A985" i="18"/>
  <c r="A986" i="18"/>
  <c r="A987" i="18"/>
  <c r="A988" i="18"/>
  <c r="A989" i="18"/>
  <c r="A990" i="18"/>
  <c r="A991" i="18"/>
  <c r="A992" i="18"/>
  <c r="A993" i="18"/>
  <c r="A994" i="18"/>
  <c r="A995" i="18"/>
  <c r="A996" i="18"/>
  <c r="A997" i="18"/>
  <c r="A998" i="18"/>
  <c r="A999" i="18"/>
  <c r="A1000" i="18"/>
  <c r="A1001" i="18"/>
  <c r="A1002" i="18"/>
  <c r="A1003" i="18"/>
  <c r="A1004" i="18"/>
  <c r="A1005" i="18"/>
  <c r="A1006" i="18"/>
  <c r="A1007" i="18"/>
  <c r="A1008" i="18"/>
  <c r="A1009" i="18"/>
  <c r="A1010" i="18"/>
  <c r="A1011" i="18"/>
  <c r="A1012" i="18"/>
  <c r="A1013" i="18"/>
  <c r="A1014" i="18"/>
  <c r="A1015" i="18"/>
  <c r="A1016" i="18"/>
  <c r="A1017" i="18"/>
  <c r="A1018" i="18"/>
  <c r="A1019" i="18"/>
  <c r="A1020" i="18"/>
  <c r="A1021" i="18"/>
  <c r="A1022" i="18"/>
  <c r="A1023" i="18"/>
  <c r="A1024" i="18"/>
  <c r="A1025" i="18"/>
  <c r="A1026" i="18"/>
  <c r="A1027" i="18"/>
  <c r="A1028" i="18"/>
  <c r="A1029" i="18"/>
  <c r="A1030" i="18"/>
  <c r="A1031" i="18"/>
  <c r="A1032" i="18"/>
  <c r="A1033" i="18"/>
  <c r="A1034" i="18"/>
  <c r="A1035" i="18"/>
  <c r="A1036" i="18"/>
  <c r="A1037" i="18"/>
  <c r="A1038" i="18"/>
  <c r="A1039" i="18"/>
  <c r="A1040" i="18"/>
  <c r="A1041" i="18"/>
  <c r="A1042" i="18"/>
  <c r="A1043" i="18"/>
  <c r="A1044" i="18"/>
  <c r="A1045" i="18"/>
  <c r="A1046" i="18"/>
  <c r="A1047" i="18"/>
  <c r="A1048" i="18"/>
  <c r="A1049" i="18"/>
  <c r="A1050" i="18"/>
  <c r="A1051" i="18"/>
  <c r="A1052" i="18"/>
  <c r="A1053" i="18"/>
  <c r="A1054" i="18"/>
  <c r="A1055" i="18"/>
  <c r="A1056" i="18"/>
  <c r="A1057" i="18"/>
  <c r="A1058" i="18"/>
  <c r="A1059" i="18"/>
  <c r="A1060" i="18"/>
  <c r="A1061" i="18"/>
  <c r="A1062" i="18"/>
  <c r="A1063" i="18"/>
  <c r="A1064" i="18"/>
  <c r="A1065" i="18"/>
  <c r="A1066" i="18"/>
  <c r="A1067" i="18"/>
  <c r="A1068" i="18"/>
  <c r="A1069" i="18"/>
  <c r="A1070" i="18"/>
  <c r="A1071" i="18"/>
  <c r="A1072" i="18"/>
  <c r="A1073" i="18"/>
  <c r="A1074" i="18"/>
  <c r="A1075" i="18"/>
  <c r="A1076" i="18"/>
  <c r="A1077" i="18"/>
  <c r="A1078" i="18"/>
  <c r="A1079" i="18"/>
  <c r="A1080" i="18"/>
  <c r="A1081" i="18"/>
  <c r="A1082" i="18"/>
  <c r="A1083" i="18"/>
  <c r="A1084" i="18"/>
  <c r="A1085" i="18"/>
  <c r="A1086" i="18"/>
  <c r="A1087" i="18"/>
  <c r="A1088" i="18"/>
  <c r="A1089" i="18"/>
  <c r="A1090" i="18"/>
  <c r="A1091" i="18"/>
  <c r="A1092" i="18"/>
  <c r="A1093" i="18"/>
  <c r="A1094" i="18"/>
  <c r="A1095" i="18"/>
  <c r="A1096" i="18"/>
  <c r="A1097" i="18"/>
  <c r="A1098" i="18"/>
  <c r="A1099" i="18"/>
  <c r="A1100" i="18"/>
  <c r="A1101" i="18"/>
  <c r="A1102" i="18"/>
  <c r="A1103" i="18"/>
  <c r="A1104" i="18"/>
  <c r="A1105" i="18"/>
  <c r="A1106" i="18"/>
  <c r="A1107" i="18"/>
  <c r="A1108" i="18"/>
  <c r="A1109" i="18"/>
  <c r="A1110" i="18"/>
  <c r="A1111" i="18"/>
  <c r="A1112" i="18"/>
  <c r="A1113" i="18"/>
  <c r="A1114" i="18"/>
  <c r="A1115" i="18"/>
  <c r="A1116" i="18"/>
  <c r="A1117" i="18"/>
  <c r="A1118" i="18"/>
  <c r="A1119" i="18"/>
  <c r="A1120" i="18"/>
  <c r="A1121" i="18"/>
  <c r="A1122" i="18"/>
  <c r="A1123" i="18"/>
  <c r="A1124" i="18"/>
  <c r="A1125" i="18"/>
  <c r="A1126" i="18"/>
  <c r="A1127" i="18"/>
  <c r="A1128" i="18"/>
  <c r="A1129" i="18"/>
  <c r="A1130" i="18"/>
  <c r="A1131" i="18"/>
  <c r="A1132" i="18"/>
  <c r="A1133" i="18"/>
  <c r="A1134" i="18"/>
  <c r="A1135" i="18"/>
  <c r="A1136" i="18"/>
  <c r="A1137" i="18"/>
  <c r="A1138" i="18"/>
  <c r="A1139" i="18"/>
  <c r="A1140" i="18"/>
  <c r="A1141" i="18"/>
  <c r="A1142" i="18"/>
  <c r="A1143" i="18"/>
  <c r="A1144" i="18"/>
  <c r="A1145" i="18"/>
  <c r="A1146" i="18"/>
  <c r="A1147" i="18"/>
  <c r="A1148" i="18"/>
  <c r="A1149" i="18"/>
  <c r="A1150" i="18"/>
  <c r="A1151" i="18"/>
  <c r="A1152" i="18"/>
  <c r="A1153" i="18"/>
  <c r="A1154" i="18"/>
  <c r="A1155" i="18"/>
  <c r="A1156" i="18"/>
  <c r="A1157" i="18"/>
  <c r="A1158" i="18"/>
  <c r="A1159" i="18"/>
  <c r="A1160" i="18"/>
  <c r="A1161" i="18"/>
  <c r="A1162" i="18"/>
  <c r="A1163" i="18"/>
  <c r="A1164" i="18"/>
  <c r="A1165" i="18"/>
  <c r="A1166" i="18"/>
  <c r="A1167" i="18"/>
  <c r="A1168" i="18"/>
  <c r="A1169" i="18"/>
  <c r="A1170" i="18"/>
  <c r="A1171" i="18"/>
  <c r="A1172" i="18"/>
  <c r="A1173" i="18"/>
  <c r="A1174" i="18"/>
  <c r="A1175" i="18"/>
  <c r="A1176" i="18"/>
  <c r="A1177" i="18"/>
  <c r="A1178" i="18"/>
  <c r="A1179" i="18"/>
  <c r="A1180" i="18"/>
  <c r="A1181" i="18"/>
  <c r="A1182" i="18"/>
  <c r="A1183" i="18"/>
  <c r="A1184" i="18"/>
  <c r="A1185" i="18"/>
  <c r="A1186" i="18"/>
  <c r="A1187" i="18"/>
  <c r="A1188" i="18"/>
  <c r="A1189" i="18"/>
  <c r="A1190" i="18"/>
  <c r="A1191" i="18"/>
  <c r="A1192" i="18"/>
  <c r="A1193" i="18"/>
  <c r="A1194" i="18"/>
  <c r="A1195" i="18"/>
  <c r="A1196" i="18"/>
  <c r="A1197" i="18"/>
  <c r="A1198" i="18"/>
  <c r="A1199" i="18"/>
  <c r="A1200" i="18"/>
  <c r="A1201" i="18"/>
  <c r="A1202" i="18"/>
  <c r="A1203" i="18"/>
  <c r="A1204" i="18"/>
  <c r="A1205" i="18"/>
  <c r="A1206" i="18"/>
  <c r="A1207" i="18"/>
  <c r="A1208" i="18"/>
  <c r="A1209" i="18"/>
  <c r="A1210" i="18"/>
  <c r="A1211" i="18"/>
  <c r="A1212" i="18"/>
  <c r="A1213" i="18"/>
  <c r="A1214" i="18"/>
  <c r="A1215" i="18"/>
  <c r="A1216" i="18"/>
  <c r="A1217" i="18"/>
  <c r="A1218" i="18"/>
  <c r="A1219" i="18"/>
  <c r="A1220" i="18"/>
  <c r="A1221" i="18"/>
  <c r="A1222" i="18"/>
  <c r="A1223" i="18"/>
  <c r="A1224" i="18"/>
  <c r="A1225" i="18"/>
  <c r="A1226" i="18"/>
  <c r="A1227" i="18"/>
  <c r="A1228" i="18"/>
  <c r="A1229" i="18"/>
  <c r="A1230" i="18"/>
  <c r="A1231" i="18"/>
  <c r="A1232" i="18"/>
  <c r="A1233" i="18"/>
  <c r="A1234" i="18"/>
  <c r="A1235" i="18"/>
  <c r="A1236" i="18"/>
  <c r="A1237" i="18"/>
  <c r="A1238" i="18"/>
  <c r="A1239" i="18"/>
  <c r="A1240" i="18"/>
  <c r="A1241" i="18"/>
  <c r="A1242" i="18"/>
  <c r="A1243" i="18"/>
  <c r="A1244" i="18"/>
  <c r="A1245" i="18"/>
  <c r="A1246" i="18"/>
  <c r="A1247" i="18"/>
  <c r="A1248" i="18"/>
  <c r="A1249" i="18"/>
  <c r="A1250" i="18"/>
  <c r="A1251" i="18"/>
  <c r="A1252" i="18"/>
  <c r="A1253" i="18"/>
  <c r="A1254" i="18"/>
  <c r="A1255" i="18"/>
  <c r="A1256" i="18"/>
  <c r="A1257" i="18"/>
  <c r="A1258" i="18"/>
  <c r="A1259" i="18"/>
  <c r="A1260" i="18"/>
  <c r="A1261" i="18"/>
  <c r="A1262" i="18"/>
  <c r="A1263" i="18"/>
  <c r="A1264" i="18"/>
  <c r="A1265" i="18"/>
  <c r="A1266" i="18"/>
  <c r="A1267" i="18"/>
  <c r="A1268" i="18"/>
  <c r="A1269" i="18"/>
  <c r="A1270" i="18"/>
  <c r="A1271" i="18"/>
  <c r="A1272" i="18"/>
  <c r="A1273" i="18"/>
  <c r="A1274" i="18"/>
  <c r="A1275" i="18"/>
  <c r="A1276" i="18"/>
  <c r="A1277" i="18"/>
  <c r="A1278" i="18"/>
  <c r="A1279" i="18"/>
  <c r="A1280" i="18"/>
  <c r="A1281" i="18"/>
  <c r="A1282" i="18"/>
  <c r="A1283" i="18"/>
  <c r="A1284" i="18"/>
  <c r="A1285" i="18"/>
  <c r="A1286" i="18"/>
  <c r="A1287" i="18"/>
  <c r="A1288" i="18"/>
  <c r="A1289" i="18"/>
  <c r="A1290" i="18"/>
  <c r="A1291" i="18"/>
  <c r="A1292" i="18"/>
  <c r="A1293" i="18"/>
  <c r="A1294" i="18"/>
  <c r="A1295" i="18"/>
  <c r="A1296" i="18"/>
  <c r="A1297" i="18"/>
  <c r="A1298" i="18"/>
  <c r="A1299" i="18"/>
  <c r="A1300" i="18"/>
  <c r="A1301" i="18"/>
  <c r="A1302" i="18"/>
  <c r="A1303" i="18"/>
  <c r="A1304" i="18"/>
  <c r="A1305" i="18"/>
  <c r="A1306" i="18"/>
  <c r="A1307" i="18"/>
  <c r="A1308" i="18"/>
  <c r="A1309" i="18"/>
  <c r="A1310" i="18"/>
  <c r="A1311" i="18"/>
  <c r="A1312" i="18"/>
  <c r="A1313" i="18"/>
  <c r="A1314" i="18"/>
  <c r="A1315" i="18"/>
  <c r="A1316" i="18"/>
  <c r="A1317" i="18"/>
  <c r="A1318" i="18"/>
  <c r="A1319" i="18"/>
  <c r="A1320" i="18"/>
  <c r="A1321" i="18"/>
  <c r="A1322" i="18"/>
  <c r="A1323" i="18"/>
  <c r="A1324" i="18"/>
  <c r="A1325" i="18"/>
  <c r="A1326" i="18"/>
  <c r="A1327" i="18"/>
  <c r="A1328" i="18"/>
  <c r="A1329" i="18"/>
  <c r="A1330" i="18"/>
  <c r="A1331" i="18"/>
  <c r="A1332" i="18"/>
  <c r="A1333" i="18"/>
  <c r="A1334" i="18"/>
  <c r="A1335" i="18"/>
  <c r="A1336" i="18"/>
  <c r="A1337" i="18"/>
  <c r="A1338" i="18"/>
  <c r="A1339" i="18"/>
  <c r="A1340" i="18"/>
  <c r="A1341" i="18"/>
  <c r="A1342" i="18"/>
  <c r="A1343" i="18"/>
  <c r="A1344" i="18"/>
  <c r="A1345" i="18"/>
  <c r="A1346" i="18"/>
  <c r="A1347" i="18"/>
  <c r="A1348" i="18"/>
  <c r="A1349" i="18"/>
  <c r="A1350" i="18"/>
  <c r="A1351" i="18"/>
  <c r="A1352" i="18"/>
  <c r="A1353" i="18"/>
  <c r="A1354" i="18"/>
  <c r="A1355" i="18"/>
  <c r="A1356" i="18"/>
  <c r="A1357" i="18"/>
  <c r="A1358" i="18"/>
  <c r="A1359" i="18"/>
  <c r="A1360" i="18"/>
  <c r="A1361" i="18"/>
  <c r="A1362" i="18"/>
  <c r="A1363" i="18"/>
  <c r="A1364" i="18"/>
  <c r="A1365" i="18"/>
  <c r="A1366" i="18"/>
  <c r="A1367" i="18"/>
  <c r="A1368" i="18"/>
  <c r="A1369" i="18"/>
  <c r="A1370" i="18"/>
  <c r="A1371" i="18"/>
  <c r="A1372" i="18"/>
  <c r="A1373" i="18"/>
  <c r="A1374" i="18"/>
  <c r="A1375" i="18"/>
  <c r="A1376" i="18"/>
  <c r="A1377" i="18"/>
  <c r="A1378" i="18"/>
  <c r="A1379" i="18"/>
  <c r="A1380" i="18"/>
  <c r="A1381" i="18"/>
  <c r="A1382" i="18"/>
  <c r="A1383" i="18"/>
  <c r="A1384" i="18"/>
  <c r="A1385" i="18"/>
  <c r="A1386" i="18"/>
  <c r="A1387" i="18"/>
  <c r="A1388" i="18"/>
  <c r="A1389" i="18"/>
  <c r="A1390" i="18"/>
  <c r="A1391" i="18"/>
  <c r="A1392" i="18"/>
  <c r="A1393" i="18"/>
  <c r="A1394" i="18"/>
  <c r="A1395" i="18"/>
  <c r="A1396" i="18"/>
  <c r="A1397" i="18"/>
  <c r="A1398" i="18"/>
  <c r="A1399" i="18"/>
  <c r="A1400" i="18"/>
  <c r="A1401" i="18"/>
  <c r="A1402" i="18"/>
  <c r="A1403" i="18"/>
  <c r="A1404" i="18"/>
  <c r="A1405" i="18"/>
  <c r="A1406" i="18"/>
  <c r="A1407" i="18"/>
  <c r="A1408" i="18"/>
  <c r="A1409" i="18"/>
  <c r="A1410" i="18"/>
  <c r="A1411" i="18"/>
  <c r="A1412" i="18"/>
  <c r="A1413" i="18"/>
  <c r="A1414" i="18"/>
  <c r="A1415" i="18"/>
  <c r="A1416" i="18"/>
  <c r="A1417" i="18"/>
  <c r="A1418" i="18"/>
  <c r="A1419" i="18"/>
  <c r="A1420" i="18"/>
  <c r="A1421" i="18"/>
  <c r="A1422" i="18"/>
  <c r="A1423" i="18"/>
  <c r="A1424" i="18"/>
  <c r="A1425" i="18"/>
  <c r="A1426" i="18"/>
  <c r="A1427" i="18"/>
  <c r="A1428" i="18"/>
  <c r="A1429" i="18"/>
  <c r="A1430" i="18"/>
  <c r="A1431" i="18"/>
  <c r="A1432" i="18"/>
  <c r="A1433" i="18"/>
  <c r="A1434" i="18"/>
  <c r="A1435" i="18"/>
  <c r="A1436" i="18"/>
  <c r="A1437" i="18"/>
  <c r="A1438" i="18"/>
  <c r="A1439" i="18"/>
  <c r="A1440" i="18"/>
  <c r="A1441" i="18"/>
  <c r="A1442" i="18"/>
  <c r="A1443" i="18"/>
  <c r="A1444" i="18"/>
  <c r="A1445" i="18"/>
  <c r="A1446" i="18"/>
  <c r="A1447" i="18"/>
  <c r="A1448" i="18"/>
  <c r="A1449" i="18"/>
  <c r="A1450" i="18"/>
  <c r="A1451" i="18"/>
  <c r="A1452" i="18"/>
  <c r="A1453" i="18"/>
  <c r="A1454" i="18"/>
  <c r="A1455" i="18"/>
  <c r="A1456" i="18"/>
  <c r="A1457" i="18"/>
  <c r="A1458" i="18"/>
  <c r="A1459" i="18"/>
  <c r="A1460" i="18"/>
  <c r="A1461" i="18"/>
  <c r="A1462" i="18"/>
  <c r="A1463" i="18"/>
  <c r="A1464" i="18"/>
  <c r="A1465" i="18"/>
  <c r="A1466" i="18"/>
  <c r="A1467" i="18"/>
  <c r="A1468" i="18"/>
  <c r="A1469" i="18"/>
  <c r="A1470" i="18"/>
  <c r="A1471" i="18"/>
  <c r="A1472" i="18"/>
  <c r="A1473" i="18"/>
  <c r="A1474" i="18"/>
  <c r="A1475" i="18"/>
  <c r="A1476" i="18"/>
  <c r="A1477" i="18"/>
  <c r="A1478" i="18"/>
  <c r="A1479" i="18"/>
  <c r="A1480" i="18"/>
  <c r="A1481" i="18"/>
  <c r="A1482" i="18"/>
  <c r="A1483" i="18"/>
  <c r="A1484" i="18"/>
  <c r="A1485" i="18"/>
  <c r="A1486" i="18"/>
  <c r="A1487" i="18"/>
  <c r="A1488" i="18"/>
  <c r="A1489" i="18"/>
  <c r="A1490" i="18"/>
  <c r="A1491" i="18"/>
  <c r="A1492" i="18"/>
  <c r="A1493" i="18"/>
  <c r="A1494" i="18"/>
  <c r="A1495" i="18"/>
  <c r="A1496" i="18"/>
  <c r="A1497" i="18"/>
  <c r="A1498" i="18"/>
  <c r="A1499" i="18"/>
  <c r="A1500" i="18"/>
  <c r="A1501" i="18"/>
  <c r="A1502" i="18"/>
  <c r="A1503" i="18"/>
  <c r="A1504" i="18"/>
  <c r="A1505" i="18"/>
  <c r="A1506" i="18"/>
  <c r="A1507" i="18"/>
  <c r="A1508" i="18"/>
  <c r="A1509" i="18"/>
  <c r="A1510" i="18"/>
  <c r="A1511" i="18"/>
  <c r="A1512" i="18"/>
  <c r="A1513" i="18"/>
  <c r="A1514" i="18"/>
  <c r="A1515" i="18"/>
  <c r="A1516" i="18"/>
  <c r="A1517" i="18"/>
  <c r="A1518" i="18"/>
  <c r="A1519" i="18"/>
  <c r="A1520" i="18"/>
  <c r="A1521" i="18"/>
  <c r="A1522" i="18"/>
  <c r="A1523" i="18"/>
  <c r="A1524" i="18"/>
  <c r="A1525" i="18"/>
  <c r="A1526" i="18"/>
  <c r="A1527" i="18"/>
  <c r="A1528" i="18"/>
  <c r="A1529" i="18"/>
  <c r="A1530" i="18"/>
  <c r="A1531" i="18"/>
  <c r="A1532" i="18"/>
  <c r="A1533" i="18"/>
  <c r="A1534" i="18"/>
  <c r="A1535" i="18"/>
  <c r="A1536" i="18"/>
  <c r="A1537" i="18"/>
  <c r="A1538" i="18"/>
  <c r="A1539" i="18"/>
  <c r="A1540" i="18"/>
  <c r="A1541" i="18"/>
  <c r="A1542" i="18"/>
  <c r="A1543" i="18"/>
  <c r="A1544" i="18"/>
  <c r="A1545" i="18"/>
  <c r="A1546" i="18"/>
  <c r="A1547" i="18"/>
  <c r="A1548" i="18"/>
  <c r="A1549" i="18"/>
  <c r="A1550" i="18"/>
  <c r="A1551" i="18"/>
  <c r="A1552" i="18"/>
  <c r="A1553" i="18"/>
  <c r="A1554" i="18"/>
  <c r="A1555" i="18"/>
  <c r="A1556" i="18"/>
  <c r="A1557" i="18"/>
  <c r="A1558" i="18"/>
  <c r="A1559" i="18"/>
  <c r="A1560" i="18"/>
  <c r="A1561" i="18"/>
  <c r="A1562" i="18"/>
  <c r="A1563" i="18"/>
  <c r="A1564" i="18"/>
  <c r="A1565" i="18"/>
  <c r="A1566" i="18"/>
  <c r="A1567" i="18"/>
  <c r="A1568" i="18"/>
  <c r="A1569" i="18"/>
  <c r="A1570" i="18"/>
  <c r="A1571" i="18"/>
  <c r="A1572" i="18"/>
  <c r="A1573" i="18"/>
  <c r="A1574" i="18"/>
  <c r="A1575" i="18"/>
  <c r="A1576" i="18"/>
  <c r="A1577" i="18"/>
  <c r="A1578" i="18"/>
  <c r="A1579" i="18"/>
  <c r="A1580" i="18"/>
  <c r="A1581" i="18"/>
  <c r="A1582" i="18"/>
  <c r="A1583" i="18"/>
  <c r="A1584" i="18"/>
  <c r="A1585" i="18"/>
  <c r="A1586" i="18"/>
  <c r="A1587" i="18"/>
  <c r="A1588" i="18"/>
  <c r="A1589" i="18"/>
  <c r="A1590" i="18"/>
  <c r="A1591" i="18"/>
  <c r="A1592" i="18"/>
  <c r="A1593" i="18"/>
  <c r="A1594" i="18"/>
  <c r="A1595" i="18"/>
  <c r="A1596" i="18"/>
  <c r="A1597" i="18"/>
  <c r="A1598" i="18"/>
  <c r="A1599" i="18"/>
  <c r="A1600" i="18"/>
  <c r="A1601" i="18"/>
  <c r="A1602" i="18"/>
  <c r="A1603" i="18"/>
  <c r="A1604" i="18"/>
  <c r="A1605" i="18"/>
  <c r="A1606" i="18"/>
  <c r="A1607" i="18"/>
  <c r="A1608" i="18"/>
  <c r="A1609" i="18"/>
  <c r="A1610" i="18"/>
  <c r="A1611" i="18"/>
  <c r="A1612" i="18"/>
  <c r="A1613" i="18"/>
  <c r="A1614" i="18"/>
  <c r="A1615" i="18"/>
  <c r="A1616" i="18"/>
  <c r="A1617" i="18"/>
  <c r="A1618" i="18"/>
  <c r="A1619" i="18"/>
  <c r="A1620" i="18"/>
  <c r="A1621" i="18"/>
  <c r="A1622" i="18"/>
  <c r="A1623" i="18"/>
  <c r="A1624" i="18"/>
  <c r="A1625" i="18"/>
  <c r="A1626" i="18"/>
  <c r="A1627" i="18"/>
  <c r="A1628" i="18"/>
  <c r="A1629" i="18"/>
  <c r="A1630" i="18"/>
  <c r="A1631" i="18"/>
  <c r="A1632" i="18"/>
  <c r="A1633" i="18"/>
  <c r="A1634" i="18"/>
  <c r="A1635" i="18"/>
  <c r="A1636" i="18"/>
  <c r="A1637" i="18"/>
  <c r="A1638" i="18"/>
  <c r="A1639" i="18"/>
  <c r="A1640" i="18"/>
  <c r="A1641" i="18"/>
  <c r="A1642" i="18"/>
  <c r="A1643" i="18"/>
  <c r="A1644" i="18"/>
  <c r="A1645" i="18"/>
  <c r="A1646" i="18"/>
  <c r="A1647" i="18"/>
  <c r="A1648" i="18"/>
  <c r="A1649" i="18"/>
  <c r="A1650" i="18"/>
  <c r="A1651" i="18"/>
  <c r="A1652" i="18"/>
  <c r="A1653" i="18"/>
  <c r="A1654" i="18"/>
  <c r="A1655" i="18"/>
  <c r="A1656" i="18"/>
  <c r="A1657" i="18"/>
  <c r="A1658" i="18"/>
  <c r="A1659" i="18"/>
  <c r="A1660" i="18"/>
  <c r="A1661" i="18"/>
  <c r="A1662" i="18"/>
  <c r="A1663" i="18"/>
  <c r="A1664" i="18"/>
  <c r="A1665" i="18"/>
  <c r="A1666" i="18"/>
  <c r="A1667" i="18"/>
  <c r="A1668" i="18"/>
  <c r="A1669" i="18"/>
  <c r="A1670" i="18"/>
  <c r="A1671" i="18"/>
  <c r="A1672" i="18"/>
  <c r="A1673" i="18"/>
  <c r="A1674" i="18"/>
  <c r="A1675" i="18"/>
  <c r="A1676" i="18"/>
  <c r="A1677" i="18"/>
  <c r="A1678" i="18"/>
  <c r="A1679" i="18"/>
  <c r="A1680" i="18"/>
  <c r="A1681" i="18"/>
  <c r="A1682" i="18"/>
  <c r="A1683" i="18"/>
  <c r="A1684" i="18"/>
  <c r="A1685" i="18"/>
  <c r="A1686" i="18"/>
  <c r="A1687" i="18"/>
  <c r="A1688" i="18"/>
  <c r="A1689" i="18"/>
  <c r="A1690" i="18"/>
  <c r="A1691" i="18"/>
  <c r="A1692" i="18"/>
  <c r="A1693" i="18"/>
  <c r="A1694" i="18"/>
  <c r="A1695" i="18"/>
  <c r="A1696" i="18"/>
  <c r="A1697" i="18"/>
  <c r="A1698" i="18"/>
  <c r="A1699" i="18"/>
  <c r="A1700" i="18"/>
  <c r="A1701" i="18"/>
  <c r="A1702" i="18"/>
  <c r="A1703" i="18"/>
  <c r="A1704" i="18"/>
  <c r="A1705" i="18"/>
  <c r="A1706" i="18"/>
  <c r="A1707" i="18"/>
  <c r="A1708" i="18"/>
  <c r="A1709" i="18"/>
  <c r="A1710" i="18"/>
  <c r="A1711" i="18"/>
  <c r="A1712" i="18"/>
  <c r="A1713" i="18"/>
  <c r="A1714" i="18"/>
  <c r="A1715" i="18"/>
  <c r="A1716" i="18"/>
  <c r="A1717" i="18"/>
  <c r="A1718" i="18"/>
  <c r="A1719" i="18"/>
  <c r="A1720" i="18"/>
  <c r="A1721" i="18"/>
  <c r="A1722" i="18"/>
  <c r="A1723" i="18"/>
  <c r="A1724" i="18"/>
  <c r="A1725" i="18"/>
  <c r="A1726" i="18"/>
  <c r="A1727" i="18"/>
  <c r="A1728" i="18"/>
  <c r="A1729" i="18"/>
  <c r="A1730" i="18"/>
  <c r="A1731" i="18"/>
  <c r="A1732" i="18"/>
  <c r="A1733" i="18"/>
  <c r="A1734" i="18"/>
  <c r="A1735" i="18"/>
  <c r="A1736" i="18"/>
  <c r="A1737" i="18"/>
  <c r="A1738" i="18"/>
  <c r="A1739" i="18"/>
  <c r="A1740" i="18"/>
  <c r="A1741" i="18"/>
  <c r="A1742" i="18"/>
  <c r="A1743" i="18"/>
  <c r="A1744" i="18"/>
  <c r="A1745" i="18"/>
  <c r="A1746" i="18"/>
  <c r="A1747" i="18"/>
  <c r="A1748" i="18"/>
  <c r="A1749" i="18"/>
  <c r="A1750" i="18"/>
  <c r="A1751" i="18"/>
  <c r="A1752" i="18"/>
  <c r="A1753" i="18"/>
  <c r="A1754" i="18"/>
  <c r="A1755" i="18"/>
  <c r="A1756" i="18"/>
  <c r="A1757" i="18"/>
  <c r="A1758" i="18"/>
  <c r="A1759" i="18"/>
  <c r="A1760" i="18"/>
  <c r="A1761" i="18"/>
  <c r="A1762" i="18"/>
  <c r="A1763" i="18"/>
  <c r="A1764" i="18"/>
  <c r="A1765" i="18"/>
  <c r="A1766" i="18"/>
  <c r="A1767" i="18"/>
  <c r="A1768" i="18"/>
  <c r="A1769" i="18"/>
  <c r="A1770" i="18"/>
  <c r="A1771" i="18"/>
  <c r="A1772" i="18"/>
  <c r="A1773" i="18"/>
  <c r="A1774" i="18"/>
  <c r="A1775" i="18"/>
  <c r="A1776" i="18"/>
  <c r="A1777" i="18"/>
  <c r="A1778" i="18"/>
  <c r="A1779" i="18"/>
  <c r="A1780" i="18"/>
  <c r="A1781" i="18"/>
  <c r="A1782" i="18"/>
  <c r="A1783" i="18"/>
  <c r="A1784" i="18"/>
  <c r="A1785" i="18"/>
  <c r="A1786" i="18"/>
  <c r="A1787" i="18"/>
  <c r="A1788" i="18"/>
  <c r="A1789" i="18"/>
  <c r="A1790" i="18"/>
  <c r="A1791" i="18"/>
  <c r="A1792" i="18"/>
  <c r="A1793" i="18"/>
  <c r="A1794" i="18"/>
  <c r="A1795" i="18"/>
  <c r="A1796" i="18"/>
  <c r="A1797" i="18"/>
  <c r="A1798" i="18"/>
  <c r="A1799" i="18"/>
  <c r="A1800" i="18"/>
  <c r="A1801" i="18"/>
  <c r="A1802" i="18"/>
  <c r="A1803" i="18"/>
  <c r="A1804" i="18"/>
  <c r="A1805" i="18"/>
  <c r="A1806" i="18"/>
  <c r="A1807" i="18"/>
  <c r="A1808" i="18"/>
  <c r="A1809" i="18"/>
  <c r="A1810" i="18"/>
  <c r="A1811" i="18"/>
  <c r="A1812" i="18"/>
  <c r="A1813" i="18"/>
  <c r="A1814" i="18"/>
  <c r="A1815" i="18"/>
  <c r="A1816" i="18"/>
  <c r="A1817" i="18"/>
  <c r="A1818" i="18"/>
  <c r="A1819" i="18"/>
  <c r="A1820" i="18"/>
  <c r="A1821" i="18"/>
  <c r="A1822" i="18"/>
  <c r="A1823" i="18"/>
  <c r="A1824" i="18"/>
  <c r="A1825" i="18"/>
  <c r="A1826" i="18"/>
  <c r="A1827" i="18"/>
  <c r="A1828" i="18"/>
  <c r="A1829" i="18"/>
  <c r="A1830" i="18"/>
  <c r="A1831" i="18"/>
  <c r="A1832" i="18"/>
  <c r="A1833" i="18"/>
  <c r="A1834" i="18"/>
  <c r="A1835" i="18"/>
  <c r="A1836" i="18"/>
  <c r="A1837" i="18"/>
  <c r="A1838" i="18"/>
  <c r="A1839" i="18"/>
  <c r="A1840" i="18"/>
  <c r="A1841" i="18"/>
  <c r="A1842" i="18"/>
  <c r="A1843" i="18"/>
  <c r="A1844" i="18"/>
  <c r="A1845" i="18"/>
  <c r="A1846" i="18"/>
  <c r="A1847" i="18"/>
  <c r="A1848" i="18"/>
  <c r="A1849" i="18"/>
  <c r="A1850" i="18"/>
  <c r="A1851" i="18"/>
  <c r="A1852" i="18"/>
  <c r="A1853" i="18"/>
  <c r="A1854" i="18"/>
  <c r="A1855" i="18"/>
  <c r="A1856" i="18"/>
  <c r="A1857" i="18"/>
  <c r="A1858" i="18"/>
  <c r="A1859" i="18"/>
  <c r="A1860" i="18"/>
  <c r="A1861" i="18"/>
  <c r="A1862" i="18"/>
  <c r="A1863" i="18"/>
  <c r="A1864" i="18"/>
  <c r="A1865" i="18"/>
  <c r="A1866" i="18"/>
  <c r="A1867" i="18"/>
  <c r="A1868" i="18"/>
  <c r="A1869" i="18"/>
  <c r="A1870" i="18"/>
  <c r="A1871" i="18"/>
  <c r="A1872" i="18"/>
  <c r="A1873" i="18"/>
  <c r="A1874" i="18"/>
  <c r="A1875" i="18"/>
  <c r="A1876" i="18"/>
  <c r="A1877" i="18"/>
  <c r="A1878" i="18"/>
  <c r="A1879" i="18"/>
  <c r="A1880" i="18"/>
  <c r="A1881" i="18"/>
  <c r="A1882" i="18"/>
  <c r="A1883" i="18"/>
  <c r="A1884" i="18"/>
  <c r="A1885" i="18"/>
  <c r="A1886" i="18"/>
  <c r="A1887" i="18"/>
  <c r="A1888" i="18"/>
  <c r="A1889" i="18"/>
  <c r="A1890" i="18"/>
  <c r="A1891" i="18"/>
  <c r="A1892" i="18"/>
  <c r="A1893" i="18"/>
  <c r="A1894" i="18"/>
  <c r="A1895" i="18"/>
  <c r="A1896" i="18"/>
  <c r="A1897" i="18"/>
  <c r="A1898" i="18"/>
  <c r="A1899" i="18"/>
  <c r="A1900" i="18"/>
  <c r="A1901" i="18"/>
  <c r="A1902" i="18"/>
  <c r="A1903" i="18"/>
  <c r="A1904" i="18"/>
  <c r="A1905" i="18"/>
  <c r="A1906" i="18"/>
  <c r="A1907" i="18"/>
  <c r="A1908" i="18"/>
  <c r="A1909" i="18"/>
  <c r="A1910" i="18"/>
  <c r="A1911" i="18"/>
  <c r="A1912" i="18"/>
  <c r="A1913" i="18"/>
  <c r="A1914" i="18"/>
  <c r="A1915" i="18"/>
  <c r="A1916" i="18"/>
  <c r="A1917" i="18"/>
  <c r="A1918" i="18"/>
  <c r="A1919" i="18"/>
  <c r="A1920" i="18"/>
  <c r="A1921" i="18"/>
  <c r="A1922" i="18"/>
  <c r="A1923" i="18"/>
  <c r="A1924" i="18"/>
  <c r="A1925" i="18"/>
  <c r="A1926" i="18"/>
  <c r="A1927" i="18"/>
  <c r="A1928" i="18"/>
  <c r="A1929" i="18"/>
  <c r="A1930" i="18"/>
  <c r="A1931" i="18"/>
  <c r="A1932" i="18"/>
  <c r="A1933" i="18"/>
  <c r="A1934" i="18"/>
  <c r="A1935" i="18"/>
  <c r="A1936" i="18"/>
  <c r="A1937" i="18"/>
  <c r="A1938" i="18"/>
  <c r="A1939" i="18"/>
  <c r="A1940" i="18"/>
  <c r="A1941" i="18"/>
  <c r="A1942" i="18"/>
  <c r="A1943" i="18"/>
  <c r="A1944" i="18"/>
  <c r="A1945" i="18"/>
  <c r="A1946" i="18"/>
  <c r="A1947" i="18"/>
  <c r="A1948" i="18"/>
  <c r="A1949" i="18"/>
  <c r="A1950" i="18"/>
  <c r="A1951" i="18"/>
  <c r="A1952" i="18"/>
  <c r="A1953" i="18"/>
  <c r="A1954" i="18"/>
  <c r="A1955" i="18"/>
  <c r="A1956" i="18"/>
  <c r="A1957" i="18"/>
  <c r="A1958" i="18"/>
  <c r="A1959" i="18"/>
  <c r="A1960" i="18"/>
  <c r="A1961" i="18"/>
  <c r="A1962" i="18"/>
  <c r="A1963" i="18"/>
  <c r="A1964" i="18"/>
  <c r="A1965" i="18"/>
  <c r="A1966" i="18"/>
  <c r="A1967" i="18"/>
  <c r="A1968" i="18"/>
  <c r="A1969" i="18"/>
  <c r="A1970" i="18"/>
  <c r="A1971" i="18"/>
  <c r="A1972" i="18"/>
  <c r="A1973" i="18"/>
  <c r="A1974" i="18"/>
  <c r="A1975" i="18"/>
  <c r="A1976" i="18"/>
  <c r="A1977" i="18"/>
  <c r="A1978" i="18"/>
  <c r="A1979" i="18"/>
  <c r="A1980" i="18"/>
  <c r="A1981" i="18"/>
  <c r="A1982" i="18"/>
  <c r="A1983" i="18"/>
  <c r="A1984" i="18"/>
  <c r="A1985" i="18"/>
  <c r="A1986" i="18"/>
  <c r="A1987" i="18"/>
  <c r="A1988" i="18"/>
  <c r="A1989" i="18"/>
  <c r="A1990" i="18"/>
  <c r="A1991" i="18"/>
  <c r="A1992" i="18"/>
  <c r="A1993" i="18"/>
  <c r="A1994" i="18"/>
  <c r="A1995" i="18"/>
  <c r="A1996" i="18"/>
  <c r="A1997" i="18"/>
  <c r="A1998" i="18"/>
  <c r="A1999" i="18"/>
  <c r="A2000" i="18"/>
  <c r="A2001" i="18"/>
  <c r="A2002" i="18"/>
  <c r="A2003" i="18"/>
  <c r="A2004" i="18"/>
  <c r="A2005" i="18"/>
  <c r="A2006" i="18"/>
  <c r="A2007" i="18"/>
  <c r="A2008" i="18"/>
  <c r="A2009" i="18"/>
  <c r="A2010" i="18"/>
  <c r="A2011" i="18"/>
  <c r="A2012" i="18"/>
  <c r="A2013" i="18"/>
  <c r="A2014" i="18"/>
  <c r="A2015" i="18"/>
  <c r="A2016" i="18"/>
  <c r="A2017" i="18"/>
  <c r="A2018" i="18"/>
  <c r="A2019" i="18"/>
  <c r="A2020" i="18"/>
  <c r="A2021" i="18"/>
  <c r="A2022" i="18"/>
  <c r="A2023" i="18"/>
  <c r="A2024" i="18"/>
  <c r="A2025" i="18"/>
  <c r="A2026" i="18"/>
  <c r="A2027" i="18"/>
  <c r="A2028" i="18"/>
  <c r="A2029" i="18"/>
  <c r="A2030" i="18"/>
  <c r="A2031" i="18"/>
  <c r="A2032" i="18"/>
  <c r="A2033" i="18"/>
  <c r="A2034" i="18"/>
  <c r="A2035" i="18"/>
  <c r="A2036" i="18"/>
  <c r="A2037" i="18"/>
  <c r="A2038" i="18"/>
  <c r="A2039" i="18"/>
  <c r="A2040" i="18"/>
  <c r="A2041" i="18"/>
  <c r="A2042" i="18"/>
  <c r="A2043" i="18"/>
  <c r="A2044" i="18"/>
  <c r="A2045" i="18"/>
  <c r="A2046" i="18"/>
  <c r="A2047" i="18"/>
  <c r="A2048" i="18"/>
  <c r="A2049" i="18"/>
  <c r="A2050" i="18"/>
  <c r="A2051" i="18"/>
  <c r="A2052" i="18"/>
  <c r="A2053" i="18"/>
  <c r="A2054" i="18"/>
  <c r="A2055" i="18"/>
  <c r="A2056" i="18"/>
  <c r="A2057" i="18"/>
  <c r="A2058" i="18"/>
  <c r="A2059" i="18"/>
  <c r="A2060" i="18"/>
  <c r="A2061" i="18"/>
  <c r="A2062" i="18"/>
  <c r="A2063" i="18"/>
  <c r="A2064" i="18"/>
  <c r="A2065" i="18"/>
  <c r="A2066" i="18"/>
  <c r="A2067" i="18"/>
  <c r="A2068" i="18"/>
  <c r="A2069" i="18"/>
  <c r="A2070" i="18"/>
  <c r="A2071" i="18"/>
  <c r="A2072" i="18"/>
  <c r="A2073" i="18"/>
  <c r="A2074" i="18"/>
  <c r="A2075" i="18"/>
  <c r="A2076" i="18"/>
  <c r="A2077" i="18"/>
  <c r="A2078" i="18"/>
  <c r="A2079" i="18"/>
  <c r="A2080" i="18"/>
  <c r="A2081" i="18"/>
  <c r="A2082" i="18"/>
  <c r="A2083" i="18"/>
  <c r="A2084" i="18"/>
  <c r="A2085" i="18"/>
  <c r="A2086" i="18"/>
  <c r="A2087" i="18"/>
  <c r="A2088" i="18"/>
  <c r="A2089" i="18"/>
  <c r="A2090" i="18"/>
  <c r="A2091" i="18"/>
  <c r="A2092" i="18"/>
  <c r="A2093" i="18"/>
  <c r="A2094" i="18"/>
  <c r="A2095" i="18"/>
  <c r="A2096" i="18"/>
  <c r="A2097" i="18"/>
  <c r="A2098" i="18"/>
  <c r="A2099" i="18"/>
  <c r="A2100" i="18"/>
  <c r="A2101" i="18"/>
  <c r="A2102" i="18"/>
  <c r="A2103" i="18"/>
  <c r="A2104" i="18"/>
  <c r="A2105" i="18"/>
  <c r="A2106" i="18"/>
  <c r="A2107" i="18"/>
  <c r="A2108" i="18"/>
  <c r="A2109" i="18"/>
  <c r="A2110" i="18"/>
  <c r="A2111" i="18"/>
  <c r="A2112" i="18"/>
  <c r="A2113" i="18"/>
  <c r="A2114" i="18"/>
  <c r="A2115" i="18"/>
  <c r="A2116" i="18"/>
  <c r="A2117" i="18"/>
  <c r="A2118" i="18"/>
  <c r="A2119" i="18"/>
  <c r="A2120" i="18"/>
  <c r="A2121" i="18"/>
  <c r="A2122" i="18"/>
  <c r="A2123" i="18"/>
  <c r="A2124" i="18"/>
  <c r="A2125" i="18"/>
  <c r="A2126" i="18"/>
  <c r="A2127" i="18"/>
  <c r="A2128" i="18"/>
  <c r="A2129" i="18"/>
  <c r="A2130" i="18"/>
  <c r="A2131" i="18"/>
  <c r="A2132" i="18"/>
  <c r="A2133" i="18"/>
  <c r="A2134" i="18"/>
  <c r="A2135" i="18"/>
  <c r="A2136" i="18"/>
  <c r="A2137" i="18"/>
  <c r="A2138" i="18"/>
  <c r="A2139" i="18"/>
  <c r="A2140" i="18"/>
  <c r="A2141" i="18"/>
  <c r="A2142" i="18"/>
  <c r="A2143" i="18"/>
  <c r="A2144" i="18"/>
  <c r="A2145" i="18"/>
  <c r="A2146" i="18"/>
  <c r="A2147" i="18"/>
  <c r="A2148" i="18"/>
  <c r="A2149" i="18"/>
  <c r="A2150" i="18"/>
  <c r="A2151" i="18"/>
  <c r="A2152" i="18"/>
  <c r="A2153" i="18"/>
  <c r="A2154" i="18"/>
  <c r="A2155" i="18"/>
  <c r="A2156" i="18"/>
  <c r="A2157" i="18"/>
  <c r="A2158" i="18"/>
  <c r="A2159" i="18"/>
  <c r="A2160" i="18"/>
  <c r="A2161" i="18"/>
  <c r="A2162" i="18"/>
  <c r="A2163" i="18"/>
  <c r="A2164" i="18"/>
  <c r="A2165" i="18"/>
  <c r="A2166" i="18"/>
  <c r="A2167" i="18"/>
  <c r="A2168" i="18"/>
  <c r="A2169" i="18"/>
  <c r="A2170" i="18"/>
  <c r="A2171" i="18"/>
  <c r="A2172" i="18"/>
  <c r="A2173" i="18"/>
  <c r="A2174" i="18"/>
  <c r="A2175" i="18"/>
  <c r="A2176" i="18"/>
  <c r="A2177" i="18"/>
  <c r="A2178" i="18"/>
  <c r="A2179" i="18"/>
  <c r="A2180" i="18"/>
  <c r="A2181" i="18"/>
  <c r="A2182" i="18"/>
  <c r="A2183" i="18"/>
  <c r="A2184" i="18"/>
  <c r="A2185" i="18"/>
  <c r="A2186" i="18"/>
  <c r="A2187" i="18"/>
  <c r="A2188" i="18"/>
  <c r="A2189" i="18"/>
  <c r="A2190" i="18"/>
  <c r="A2191" i="18"/>
  <c r="A2192" i="18"/>
  <c r="A2193" i="18"/>
  <c r="A2194" i="18"/>
  <c r="A2195" i="18"/>
  <c r="A2196" i="18"/>
  <c r="A2197" i="18"/>
  <c r="A2198" i="18"/>
  <c r="A2199" i="18"/>
  <c r="A2200" i="18"/>
  <c r="A2201" i="18"/>
  <c r="A2202" i="18"/>
  <c r="A2203" i="18"/>
  <c r="A2204" i="18"/>
  <c r="A2205" i="18"/>
  <c r="A2206" i="18"/>
  <c r="A2207" i="18"/>
  <c r="A2208" i="18"/>
  <c r="A2209" i="18"/>
  <c r="A2210" i="18"/>
  <c r="A2211" i="18"/>
  <c r="A2212" i="18"/>
  <c r="A2213" i="18"/>
  <c r="A2214" i="18"/>
  <c r="A2215" i="18"/>
  <c r="A2216" i="18"/>
  <c r="A2217" i="18"/>
  <c r="A2218" i="18"/>
  <c r="A2219" i="18"/>
  <c r="A2220" i="18"/>
  <c r="A2221" i="18"/>
  <c r="A2222" i="18"/>
  <c r="A2223" i="18"/>
  <c r="A2224" i="18"/>
  <c r="A2225" i="18"/>
  <c r="A2226" i="18"/>
  <c r="A2227" i="18"/>
  <c r="A2228" i="18"/>
  <c r="A2229" i="18"/>
  <c r="A2230" i="18"/>
  <c r="A2231" i="18"/>
  <c r="A2232" i="18"/>
  <c r="A2233" i="18"/>
  <c r="A2234" i="18"/>
  <c r="A2235" i="18"/>
  <c r="A2236" i="18"/>
  <c r="A2237" i="18"/>
  <c r="A2238" i="18"/>
  <c r="A2239" i="18"/>
  <c r="A2240" i="18"/>
  <c r="A2241" i="18"/>
  <c r="A2242" i="18"/>
  <c r="A2243" i="18"/>
  <c r="A2244" i="18"/>
  <c r="A2245" i="18"/>
  <c r="A2246" i="18"/>
  <c r="A2247" i="18"/>
  <c r="A2248" i="18"/>
  <c r="A2249" i="18"/>
  <c r="A2250" i="18"/>
  <c r="A2251" i="18"/>
  <c r="A2252" i="18"/>
  <c r="A2253" i="18"/>
  <c r="A2254" i="18"/>
  <c r="A2255" i="18"/>
  <c r="A2256" i="18"/>
  <c r="A2257" i="18"/>
  <c r="A2258" i="18"/>
  <c r="A2259" i="18"/>
  <c r="A2260" i="18"/>
  <c r="A2261" i="18"/>
  <c r="A2262" i="18"/>
  <c r="A2263" i="18"/>
  <c r="A2264" i="18"/>
  <c r="A2265" i="18"/>
  <c r="A2266" i="18"/>
  <c r="A2267" i="18"/>
  <c r="A2268" i="18"/>
  <c r="A2269" i="18"/>
  <c r="A2270" i="18"/>
  <c r="A2271" i="18"/>
  <c r="A2272" i="18"/>
  <c r="A2273" i="18"/>
  <c r="A2274" i="18"/>
  <c r="A2275" i="18"/>
  <c r="A2276" i="18"/>
  <c r="A2277" i="18"/>
  <c r="A2278" i="18"/>
  <c r="A2279" i="18"/>
  <c r="A2280" i="18"/>
  <c r="A2281" i="18"/>
  <c r="A2282" i="18"/>
  <c r="A2283" i="18"/>
  <c r="A2284" i="18"/>
  <c r="A2285" i="18"/>
  <c r="A2286" i="18"/>
  <c r="A2287" i="18"/>
  <c r="A2288" i="18"/>
  <c r="A2289" i="18"/>
  <c r="A2290" i="18"/>
  <c r="A2291" i="18"/>
  <c r="A2292" i="18"/>
  <c r="A2293" i="18"/>
  <c r="A2294" i="18"/>
  <c r="A2295" i="18"/>
  <c r="A2296" i="18"/>
  <c r="A2297" i="18"/>
  <c r="A2298" i="18"/>
  <c r="A2299" i="18"/>
  <c r="A2300" i="18"/>
  <c r="A2301" i="18"/>
  <c r="A2302" i="18"/>
  <c r="A2303" i="18"/>
  <c r="A2304" i="18"/>
  <c r="A2305" i="18"/>
  <c r="A2306" i="18"/>
  <c r="A2307" i="18"/>
  <c r="A2308" i="18"/>
  <c r="A2309" i="18"/>
  <c r="A2310" i="18"/>
  <c r="A2311" i="18"/>
  <c r="A2312" i="18"/>
  <c r="A2313" i="18"/>
  <c r="A2314" i="18"/>
  <c r="A2315" i="18"/>
  <c r="A2316" i="18"/>
  <c r="A2317" i="18"/>
  <c r="A2318" i="18"/>
  <c r="A2319" i="18"/>
  <c r="A2320" i="18"/>
  <c r="A2321" i="18"/>
  <c r="A2322" i="18"/>
  <c r="A2323" i="18"/>
  <c r="A2324" i="18"/>
  <c r="A2325" i="18"/>
  <c r="A2326" i="18"/>
  <c r="A2327" i="18"/>
  <c r="A2328" i="18"/>
  <c r="A2329" i="18"/>
  <c r="A2330" i="18"/>
  <c r="A2331" i="18"/>
  <c r="A2332" i="18"/>
  <c r="A2333" i="18"/>
  <c r="A2334" i="18"/>
  <c r="A2335" i="18"/>
  <c r="A2336" i="18"/>
  <c r="A2337" i="18"/>
  <c r="A2338" i="18"/>
  <c r="A2339" i="18"/>
  <c r="A2340" i="18"/>
  <c r="A2341" i="18"/>
  <c r="A2342" i="18"/>
  <c r="A2343" i="18"/>
  <c r="A2344" i="18"/>
  <c r="A2345" i="18"/>
  <c r="A2346" i="18"/>
  <c r="A2347" i="18"/>
  <c r="A2348" i="18"/>
  <c r="A2349" i="18"/>
  <c r="A2350" i="18"/>
  <c r="A2351" i="18"/>
  <c r="A2352" i="18"/>
  <c r="A2353" i="18"/>
  <c r="A2354" i="18"/>
  <c r="A2355" i="18"/>
  <c r="A2356" i="18"/>
  <c r="A2357" i="18"/>
  <c r="A2358" i="18"/>
  <c r="A2359" i="18"/>
  <c r="A2360" i="18"/>
  <c r="A2361" i="18"/>
  <c r="A2362" i="18"/>
  <c r="A2363" i="18"/>
  <c r="A2364" i="18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493" i="17"/>
  <c r="A494" i="17"/>
  <c r="A495" i="17"/>
  <c r="A496" i="17"/>
  <c r="A497" i="17"/>
  <c r="A498" i="17"/>
  <c r="A499" i="17"/>
  <c r="A500" i="17"/>
  <c r="A501" i="17"/>
  <c r="A502" i="17"/>
  <c r="A503" i="17"/>
  <c r="A504" i="17"/>
  <c r="A505" i="17"/>
  <c r="A506" i="17"/>
  <c r="A507" i="17"/>
  <c r="A508" i="17"/>
  <c r="A509" i="17"/>
  <c r="A510" i="17"/>
  <c r="A511" i="17"/>
  <c r="A512" i="17"/>
  <c r="A513" i="17"/>
  <c r="A514" i="17"/>
  <c r="A515" i="17"/>
  <c r="A516" i="17"/>
  <c r="A517" i="17"/>
  <c r="A518" i="17"/>
  <c r="A519" i="17"/>
  <c r="A520" i="17"/>
  <c r="A521" i="17"/>
  <c r="A522" i="17"/>
  <c r="A523" i="17"/>
  <c r="A524" i="17"/>
  <c r="A525" i="17"/>
  <c r="A526" i="17"/>
  <c r="A527" i="17"/>
  <c r="A528" i="17"/>
  <c r="A529" i="17"/>
  <c r="A530" i="17"/>
  <c r="A531" i="17"/>
  <c r="A532" i="17"/>
  <c r="A533" i="17"/>
  <c r="A534" i="17"/>
  <c r="A535" i="17"/>
  <c r="A536" i="17"/>
  <c r="A537" i="17"/>
  <c r="A538" i="17"/>
  <c r="A539" i="17"/>
  <c r="A540" i="17"/>
  <c r="A541" i="17"/>
  <c r="A542" i="17"/>
  <c r="A543" i="17"/>
  <c r="A544" i="17"/>
  <c r="A545" i="17"/>
  <c r="A546" i="17"/>
  <c r="A547" i="17"/>
  <c r="A548" i="17"/>
  <c r="A549" i="17"/>
  <c r="A550" i="17"/>
  <c r="A551" i="17"/>
  <c r="A552" i="17"/>
  <c r="A553" i="17"/>
  <c r="A554" i="17"/>
  <c r="A555" i="17"/>
  <c r="A556" i="17"/>
  <c r="A557" i="17"/>
  <c r="A558" i="17"/>
  <c r="A559" i="17"/>
  <c r="A560" i="17"/>
  <c r="A561" i="17"/>
  <c r="A562" i="17"/>
  <c r="A563" i="17"/>
  <c r="A564" i="17"/>
  <c r="A565" i="17"/>
  <c r="A566" i="17"/>
  <c r="A567" i="17"/>
  <c r="A568" i="17"/>
  <c r="A569" i="17"/>
  <c r="A570" i="17"/>
  <c r="A571" i="17"/>
  <c r="A572" i="17"/>
  <c r="A573" i="17"/>
  <c r="A574" i="17"/>
  <c r="A575" i="17"/>
  <c r="A576" i="17"/>
  <c r="A577" i="17"/>
  <c r="A578" i="17"/>
  <c r="A579" i="17"/>
  <c r="A580" i="17"/>
  <c r="A581" i="17"/>
  <c r="A582" i="17"/>
  <c r="A583" i="17"/>
  <c r="A584" i="17"/>
  <c r="A585" i="17"/>
  <c r="A586" i="17"/>
  <c r="A587" i="17"/>
  <c r="A588" i="17"/>
  <c r="A589" i="17"/>
  <c r="A590" i="17"/>
  <c r="A591" i="17"/>
  <c r="A592" i="17"/>
  <c r="A593" i="17"/>
  <c r="A594" i="17"/>
  <c r="A595" i="17"/>
  <c r="A596" i="17"/>
  <c r="A597" i="17"/>
  <c r="A598" i="17"/>
  <c r="A599" i="17"/>
  <c r="A600" i="17"/>
  <c r="A601" i="17"/>
  <c r="A602" i="17"/>
  <c r="A603" i="17"/>
  <c r="A604" i="17"/>
  <c r="A605" i="17"/>
  <c r="A606" i="17"/>
  <c r="A607" i="17"/>
  <c r="A608" i="17"/>
  <c r="A609" i="17"/>
  <c r="A610" i="17"/>
  <c r="A611" i="17"/>
  <c r="A612" i="17"/>
  <c r="A613" i="17"/>
  <c r="A614" i="17"/>
  <c r="A615" i="17"/>
  <c r="A616" i="17"/>
  <c r="A617" i="17"/>
  <c r="A618" i="17"/>
  <c r="A619" i="17"/>
  <c r="A620" i="17"/>
  <c r="A621" i="17"/>
  <c r="A622" i="17"/>
  <c r="A623" i="17"/>
  <c r="A624" i="17"/>
  <c r="A625" i="17"/>
  <c r="A626" i="17"/>
  <c r="A627" i="17"/>
  <c r="A628" i="17"/>
  <c r="A629" i="17"/>
  <c r="A630" i="17"/>
  <c r="A631" i="17"/>
  <c r="A632" i="17"/>
  <c r="A633" i="17"/>
  <c r="A634" i="17"/>
  <c r="A635" i="17"/>
  <c r="A636" i="17"/>
  <c r="A637" i="17"/>
  <c r="A638" i="17"/>
  <c r="A639" i="17"/>
  <c r="A640" i="17"/>
  <c r="A641" i="17"/>
  <c r="A642" i="17"/>
  <c r="A643" i="17"/>
  <c r="A644" i="17"/>
  <c r="A645" i="17"/>
  <c r="A646" i="17"/>
  <c r="A647" i="17"/>
  <c r="A648" i="17"/>
  <c r="A649" i="17"/>
  <c r="A650" i="17"/>
  <c r="A651" i="17"/>
  <c r="A652" i="17"/>
  <c r="A653" i="17"/>
  <c r="A654" i="17"/>
  <c r="A655" i="17"/>
  <c r="A656" i="17"/>
  <c r="A657" i="17"/>
  <c r="A658" i="17"/>
  <c r="A659" i="17"/>
  <c r="A660" i="17"/>
  <c r="A661" i="17"/>
  <c r="A662" i="17"/>
  <c r="A663" i="17"/>
  <c r="A664" i="17"/>
  <c r="A665" i="17"/>
  <c r="A666" i="17"/>
  <c r="A667" i="17"/>
  <c r="A668" i="17"/>
  <c r="A669" i="17"/>
  <c r="A670" i="17"/>
  <c r="A671" i="17"/>
  <c r="A672" i="17"/>
  <c r="A673" i="17"/>
  <c r="A674" i="17"/>
  <c r="A675" i="17"/>
  <c r="A676" i="17"/>
  <c r="A677" i="17"/>
  <c r="A678" i="17"/>
  <c r="A679" i="17"/>
  <c r="A680" i="17"/>
  <c r="A681" i="17"/>
  <c r="A682" i="17"/>
  <c r="A683" i="17"/>
  <c r="A684" i="17"/>
  <c r="A685" i="17"/>
  <c r="A686" i="17"/>
  <c r="A687" i="17"/>
  <c r="A688" i="17"/>
  <c r="A689" i="17"/>
  <c r="A690" i="17"/>
  <c r="A691" i="17"/>
  <c r="A692" i="17"/>
  <c r="A693" i="17"/>
  <c r="A694" i="17"/>
  <c r="A695" i="17"/>
  <c r="A696" i="17"/>
  <c r="A697" i="17"/>
  <c r="A698" i="17"/>
  <c r="A699" i="17"/>
  <c r="A700" i="17"/>
  <c r="A701" i="17"/>
  <c r="A702" i="17"/>
  <c r="A703" i="17"/>
  <c r="A704" i="17"/>
  <c r="A705" i="17"/>
  <c r="A706" i="17"/>
  <c r="A707" i="17"/>
  <c r="A708" i="17"/>
  <c r="A709" i="17"/>
  <c r="A710" i="17"/>
  <c r="A711" i="17"/>
  <c r="A712" i="17"/>
  <c r="A713" i="17"/>
  <c r="A714" i="17"/>
  <c r="A715" i="17"/>
  <c r="A716" i="17"/>
  <c r="A717" i="17"/>
  <c r="A718" i="17"/>
  <c r="A719" i="17"/>
  <c r="A720" i="17"/>
  <c r="A721" i="17"/>
  <c r="A722" i="17"/>
  <c r="A723" i="17"/>
  <c r="A724" i="17"/>
  <c r="A725" i="17"/>
  <c r="A726" i="17"/>
  <c r="A727" i="17"/>
  <c r="A728" i="17"/>
  <c r="A729" i="17"/>
  <c r="A730" i="17"/>
  <c r="A731" i="17"/>
  <c r="A732" i="17"/>
  <c r="A733" i="17"/>
  <c r="A734" i="17"/>
  <c r="A735" i="17"/>
  <c r="A736" i="17"/>
  <c r="A737" i="17"/>
  <c r="A738" i="17"/>
  <c r="A739" i="17"/>
  <c r="A740" i="17"/>
  <c r="A741" i="17"/>
  <c r="A742" i="17"/>
  <c r="A743" i="17"/>
  <c r="A744" i="17"/>
  <c r="A745" i="17"/>
  <c r="A746" i="17"/>
  <c r="A747" i="17"/>
  <c r="A748" i="17"/>
  <c r="A749" i="17"/>
  <c r="A750" i="17"/>
  <c r="A751" i="17"/>
  <c r="A752" i="17"/>
  <c r="A753" i="17"/>
  <c r="A754" i="17"/>
  <c r="A755" i="17"/>
  <c r="A756" i="17"/>
  <c r="A757" i="17"/>
  <c r="A758" i="17"/>
  <c r="A759" i="17"/>
  <c r="A760" i="17"/>
  <c r="A761" i="17"/>
  <c r="A762" i="17"/>
  <c r="A763" i="17"/>
  <c r="A764" i="17"/>
  <c r="A765" i="17"/>
  <c r="A766" i="17"/>
  <c r="A767" i="17"/>
  <c r="A768" i="17"/>
  <c r="A769" i="17"/>
  <c r="A770" i="17"/>
  <c r="A771" i="17"/>
  <c r="A772" i="17"/>
  <c r="A773" i="17"/>
  <c r="A774" i="17"/>
  <c r="A775" i="17"/>
  <c r="A776" i="17"/>
  <c r="A777" i="17"/>
  <c r="A778" i="17"/>
  <c r="A779" i="17"/>
  <c r="A780" i="17"/>
  <c r="A781" i="17"/>
  <c r="A782" i="17"/>
  <c r="A783" i="17"/>
  <c r="A784" i="17"/>
  <c r="A785" i="17"/>
  <c r="A786" i="17"/>
  <c r="A787" i="17"/>
  <c r="A788" i="17"/>
  <c r="A789" i="17"/>
  <c r="A790" i="17"/>
  <c r="A791" i="17"/>
  <c r="A792" i="17"/>
  <c r="A793" i="17"/>
  <c r="A794" i="17"/>
  <c r="A795" i="17"/>
  <c r="A796" i="17"/>
  <c r="A797" i="17"/>
  <c r="A798" i="17"/>
  <c r="A799" i="17"/>
  <c r="A800" i="17"/>
  <c r="A801" i="17"/>
  <c r="A802" i="17"/>
  <c r="A803" i="17"/>
  <c r="A804" i="17"/>
  <c r="A805" i="17"/>
  <c r="A806" i="17"/>
  <c r="A807" i="17"/>
  <c r="A808" i="17"/>
  <c r="A809" i="17"/>
  <c r="A810" i="17"/>
  <c r="A811" i="17"/>
  <c r="A812" i="17"/>
  <c r="A813" i="17"/>
  <c r="A814" i="17"/>
  <c r="A815" i="17"/>
  <c r="A816" i="17"/>
  <c r="A817" i="17"/>
  <c r="A818" i="17"/>
  <c r="A819" i="17"/>
  <c r="A820" i="17"/>
  <c r="A821" i="17"/>
  <c r="A822" i="17"/>
  <c r="A823" i="17"/>
  <c r="A824" i="17"/>
  <c r="A825" i="17"/>
  <c r="A826" i="17"/>
  <c r="A827" i="17"/>
  <c r="A828" i="17"/>
  <c r="A829" i="17"/>
  <c r="A830" i="17"/>
  <c r="A831" i="17"/>
  <c r="A832" i="17"/>
  <c r="A833" i="17"/>
  <c r="A834" i="17"/>
  <c r="A835" i="17"/>
  <c r="A836" i="17"/>
  <c r="A837" i="17"/>
  <c r="A838" i="17"/>
  <c r="A839" i="17"/>
  <c r="A840" i="17"/>
  <c r="A841" i="17"/>
  <c r="A842" i="17"/>
  <c r="A843" i="17"/>
  <c r="A844" i="17"/>
  <c r="A845" i="17"/>
  <c r="A846" i="17"/>
  <c r="A847" i="17"/>
  <c r="A848" i="17"/>
  <c r="A849" i="17"/>
  <c r="A850" i="17"/>
  <c r="A851" i="17"/>
  <c r="A852" i="17"/>
  <c r="A853" i="17"/>
  <c r="A854" i="17"/>
  <c r="A855" i="17"/>
  <c r="A856" i="17"/>
  <c r="A857" i="17"/>
  <c r="A858" i="17"/>
  <c r="A859" i="17"/>
  <c r="A860" i="17"/>
  <c r="A861" i="17"/>
  <c r="A862" i="17"/>
  <c r="A863" i="17"/>
  <c r="A864" i="17"/>
  <c r="A865" i="17"/>
  <c r="A866" i="17"/>
  <c r="A867" i="17"/>
  <c r="A868" i="17"/>
  <c r="A869" i="17"/>
  <c r="A870" i="17"/>
  <c r="A871" i="17"/>
  <c r="A872" i="17"/>
  <c r="A873" i="17"/>
  <c r="A874" i="17"/>
  <c r="A875" i="17"/>
  <c r="A876" i="17"/>
  <c r="A877" i="17"/>
  <c r="A878" i="17"/>
  <c r="A879" i="17"/>
  <c r="A880" i="17"/>
  <c r="A881" i="17"/>
  <c r="A882" i="17"/>
  <c r="A883" i="17"/>
  <c r="A884" i="17"/>
  <c r="A885" i="17"/>
  <c r="A886" i="17"/>
  <c r="A887" i="17"/>
  <c r="A888" i="17"/>
  <c r="A889" i="17"/>
  <c r="A890" i="17"/>
  <c r="A891" i="17"/>
  <c r="A892" i="17"/>
  <c r="A893" i="17"/>
  <c r="A894" i="17"/>
  <c r="A895" i="17"/>
  <c r="A896" i="17"/>
  <c r="A897" i="17"/>
  <c r="A898" i="17"/>
  <c r="A899" i="17"/>
  <c r="A900" i="17"/>
  <c r="A901" i="17"/>
  <c r="A902" i="17"/>
  <c r="A903" i="17"/>
  <c r="A904" i="17"/>
  <c r="A905" i="17"/>
  <c r="A906" i="17"/>
  <c r="A907" i="17"/>
  <c r="A908" i="17"/>
  <c r="A909" i="17"/>
  <c r="A910" i="17"/>
  <c r="A911" i="17"/>
  <c r="A912" i="17"/>
  <c r="A913" i="17"/>
  <c r="A914" i="17"/>
  <c r="A915" i="17"/>
  <c r="A916" i="17"/>
  <c r="A917" i="17"/>
  <c r="A918" i="17"/>
  <c r="A919" i="17"/>
  <c r="A920" i="17"/>
  <c r="A921" i="17"/>
  <c r="A922" i="17"/>
  <c r="A923" i="17"/>
  <c r="A924" i="17"/>
  <c r="A925" i="17"/>
  <c r="A926" i="17"/>
  <c r="A927" i="17"/>
  <c r="A928" i="17"/>
  <c r="A929" i="17"/>
  <c r="A930" i="17"/>
  <c r="A931" i="17"/>
  <c r="A932" i="17"/>
  <c r="A933" i="17"/>
  <c r="A934" i="17"/>
  <c r="A935" i="17"/>
  <c r="A936" i="17"/>
  <c r="A937" i="17"/>
  <c r="A938" i="17"/>
  <c r="A939" i="17"/>
  <c r="A940" i="17"/>
  <c r="A941" i="17"/>
  <c r="A942" i="17"/>
  <c r="A943" i="17"/>
  <c r="A944" i="17"/>
  <c r="A945" i="17"/>
  <c r="A946" i="17"/>
  <c r="A947" i="17"/>
  <c r="A948" i="17"/>
  <c r="A949" i="17"/>
  <c r="A950" i="17"/>
  <c r="A951" i="17"/>
  <c r="A952" i="17"/>
  <c r="A953" i="17"/>
  <c r="A954" i="17"/>
  <c r="A955" i="17"/>
  <c r="A956" i="17"/>
  <c r="A957" i="17"/>
  <c r="A958" i="17"/>
  <c r="A959" i="17"/>
  <c r="A960" i="17"/>
  <c r="A961" i="17"/>
  <c r="A962" i="17"/>
  <c r="A963" i="17"/>
  <c r="A964" i="17"/>
  <c r="A965" i="17"/>
  <c r="A966" i="17"/>
  <c r="A967" i="17"/>
  <c r="A968" i="17"/>
  <c r="A969" i="17"/>
  <c r="A970" i="17"/>
  <c r="A971" i="17"/>
  <c r="A972" i="17"/>
  <c r="A973" i="17"/>
  <c r="A974" i="17"/>
  <c r="A975" i="17"/>
  <c r="A976" i="17"/>
  <c r="A977" i="17"/>
  <c r="A978" i="17"/>
  <c r="A979" i="17"/>
  <c r="A980" i="17"/>
  <c r="A981" i="17"/>
  <c r="A982" i="17"/>
  <c r="A983" i="17"/>
  <c r="A984" i="17"/>
  <c r="A985" i="17"/>
  <c r="A986" i="17"/>
  <c r="A987" i="17"/>
  <c r="A988" i="17"/>
  <c r="A989" i="17"/>
  <c r="A990" i="17"/>
  <c r="A991" i="17"/>
  <c r="A992" i="17"/>
  <c r="A993" i="17"/>
  <c r="A994" i="17"/>
  <c r="A995" i="17"/>
  <c r="A996" i="17"/>
  <c r="A997" i="17"/>
  <c r="A998" i="17"/>
  <c r="A999" i="17"/>
  <c r="A1000" i="17"/>
  <c r="A1001" i="17"/>
  <c r="A1002" i="17"/>
  <c r="A1003" i="17"/>
  <c r="A1004" i="17"/>
  <c r="A1005" i="17"/>
  <c r="A1006" i="17"/>
  <c r="A1007" i="17"/>
  <c r="A1008" i="17"/>
  <c r="A1009" i="17"/>
  <c r="A1010" i="17"/>
  <c r="A1011" i="17"/>
  <c r="A1012" i="17"/>
  <c r="A1013" i="17"/>
  <c r="A1014" i="17"/>
  <c r="A1015" i="17"/>
  <c r="A1016" i="17"/>
  <c r="A1017" i="17"/>
  <c r="A1018" i="17"/>
  <c r="A1019" i="17"/>
  <c r="A1020" i="17"/>
  <c r="A1021" i="17"/>
  <c r="A1022" i="17"/>
  <c r="A1023" i="17"/>
  <c r="A1024" i="17"/>
  <c r="A1025" i="17"/>
  <c r="A1026" i="17"/>
  <c r="A1027" i="17"/>
  <c r="A1028" i="17"/>
  <c r="A1029" i="17"/>
  <c r="A1030" i="17"/>
  <c r="A1031" i="17"/>
  <c r="A1032" i="17"/>
  <c r="A1033" i="17"/>
  <c r="A1034" i="17"/>
  <c r="A1035" i="17"/>
  <c r="A1036" i="17"/>
  <c r="A1037" i="17"/>
  <c r="A1038" i="17"/>
  <c r="A1039" i="17"/>
  <c r="A1040" i="17"/>
  <c r="A1041" i="17"/>
  <c r="A1042" i="17"/>
  <c r="A1043" i="17"/>
  <c r="A1044" i="17"/>
  <c r="A1045" i="17"/>
  <c r="A1046" i="17"/>
  <c r="A1047" i="17"/>
  <c r="A1048" i="17"/>
  <c r="A1049" i="17"/>
  <c r="A1050" i="17"/>
  <c r="A1051" i="17"/>
  <c r="A1052" i="17"/>
  <c r="A1053" i="17"/>
  <c r="A1054" i="17"/>
  <c r="A1055" i="17"/>
  <c r="A1056" i="17"/>
  <c r="A1057" i="17"/>
  <c r="A1058" i="17"/>
  <c r="A1059" i="17"/>
  <c r="A1060" i="17"/>
  <c r="A1061" i="17"/>
  <c r="A1062" i="17"/>
  <c r="A1063" i="17"/>
  <c r="A1064" i="17"/>
  <c r="A1065" i="17"/>
  <c r="A1066" i="17"/>
  <c r="A1067" i="17"/>
  <c r="A1068" i="17"/>
  <c r="A1069" i="17"/>
  <c r="A1070" i="17"/>
  <c r="A1071" i="17"/>
  <c r="A1072" i="17"/>
  <c r="A1073" i="17"/>
  <c r="A1074" i="17"/>
  <c r="A1075" i="17"/>
  <c r="A1076" i="17"/>
  <c r="A1077" i="17"/>
  <c r="A1078" i="17"/>
  <c r="A1079" i="17"/>
  <c r="A1080" i="17"/>
  <c r="A1081" i="17"/>
  <c r="A1082" i="17"/>
  <c r="A1083" i="17"/>
  <c r="A1084" i="17"/>
  <c r="A1085" i="17"/>
  <c r="A1086" i="17"/>
  <c r="A1087" i="17"/>
  <c r="A1088" i="17"/>
  <c r="A1089" i="17"/>
  <c r="A1090" i="17"/>
  <c r="A1091" i="17"/>
  <c r="A1092" i="17"/>
  <c r="A1093" i="17"/>
  <c r="A1094" i="17"/>
  <c r="A1095" i="17"/>
  <c r="A1096" i="17"/>
  <c r="A1097" i="17"/>
  <c r="A1098" i="17"/>
  <c r="A1099" i="17"/>
  <c r="A1100" i="17"/>
  <c r="A1101" i="17"/>
  <c r="A1102" i="17"/>
  <c r="A1103" i="17"/>
  <c r="A1104" i="17"/>
  <c r="A1105" i="17"/>
  <c r="A1106" i="17"/>
  <c r="A1107" i="17"/>
  <c r="A1108" i="17"/>
  <c r="A1109" i="17"/>
  <c r="A1110" i="17"/>
  <c r="A1111" i="17"/>
  <c r="A1112" i="17"/>
  <c r="A1113" i="17"/>
  <c r="A1114" i="17"/>
  <c r="A1115" i="17"/>
  <c r="A1116" i="17"/>
  <c r="A1117" i="17"/>
  <c r="A1118" i="17"/>
  <c r="A1119" i="17"/>
  <c r="A1120" i="17"/>
  <c r="A1121" i="17"/>
  <c r="A1122" i="17"/>
  <c r="A1123" i="17"/>
  <c r="A1124" i="17"/>
  <c r="A1125" i="17"/>
  <c r="A1126" i="17"/>
  <c r="A1127" i="17"/>
  <c r="A1128" i="17"/>
  <c r="A1129" i="17"/>
  <c r="A1130" i="17"/>
  <c r="A1131" i="17"/>
  <c r="A1132" i="17"/>
  <c r="A1133" i="17"/>
  <c r="A1134" i="17"/>
  <c r="A1135" i="17"/>
  <c r="A1136" i="17"/>
  <c r="A1137" i="17"/>
  <c r="A1138" i="17"/>
  <c r="A1139" i="17"/>
  <c r="A1140" i="17"/>
  <c r="A1141" i="17"/>
  <c r="A1142" i="17"/>
  <c r="A1143" i="17"/>
  <c r="A1144" i="17"/>
  <c r="A1145" i="17"/>
  <c r="A1146" i="17"/>
  <c r="A1147" i="17"/>
  <c r="A1148" i="17"/>
  <c r="A1149" i="17"/>
  <c r="A1150" i="17"/>
  <c r="A1151" i="17"/>
  <c r="A1152" i="17"/>
  <c r="A1153" i="17"/>
  <c r="A1154" i="17"/>
  <c r="A1155" i="17"/>
  <c r="A1156" i="17"/>
  <c r="A1157" i="17"/>
  <c r="A1158" i="17"/>
  <c r="A1159" i="17"/>
  <c r="A1160" i="17"/>
  <c r="A1161" i="17"/>
  <c r="A1162" i="17"/>
  <c r="A1163" i="17"/>
  <c r="A1164" i="17"/>
  <c r="A1165" i="17"/>
  <c r="A1166" i="17"/>
  <c r="A1167" i="17"/>
  <c r="A1168" i="17"/>
  <c r="A1169" i="17"/>
  <c r="A1170" i="17"/>
  <c r="A1171" i="17"/>
  <c r="A1172" i="17"/>
  <c r="A1173" i="17"/>
  <c r="A1174" i="17"/>
  <c r="A1175" i="17"/>
  <c r="A1176" i="17"/>
  <c r="A1177" i="17"/>
  <c r="A1178" i="17"/>
  <c r="A1179" i="17"/>
  <c r="A1180" i="17"/>
  <c r="A1181" i="17"/>
  <c r="A1182" i="17"/>
  <c r="A1183" i="17"/>
  <c r="A1184" i="17"/>
  <c r="A1185" i="17"/>
  <c r="A1186" i="17"/>
  <c r="A1187" i="17"/>
  <c r="A1188" i="17"/>
  <c r="A1189" i="17"/>
  <c r="A1190" i="17"/>
  <c r="A1191" i="17"/>
  <c r="A1192" i="17"/>
  <c r="A1193" i="17"/>
  <c r="A1194" i="17"/>
  <c r="A1195" i="17"/>
  <c r="A1196" i="17"/>
  <c r="A1197" i="17"/>
  <c r="A1198" i="17"/>
  <c r="A1199" i="17"/>
  <c r="A1200" i="17"/>
  <c r="A1201" i="17"/>
  <c r="A1202" i="17"/>
  <c r="A1203" i="17"/>
  <c r="A1204" i="17"/>
  <c r="A1205" i="17"/>
  <c r="A1206" i="17"/>
  <c r="A1207" i="17"/>
  <c r="A1208" i="17"/>
  <c r="A1209" i="17"/>
  <c r="A1210" i="17"/>
  <c r="A1211" i="17"/>
  <c r="A1212" i="17"/>
  <c r="A1213" i="17"/>
  <c r="A1214" i="17"/>
  <c r="A1215" i="17"/>
  <c r="A1216" i="17"/>
  <c r="A1217" i="17"/>
  <c r="A1218" i="17"/>
  <c r="A1219" i="17"/>
  <c r="A1220" i="17"/>
  <c r="A1221" i="17"/>
  <c r="A1222" i="17"/>
  <c r="A1223" i="17"/>
  <c r="A1224" i="17"/>
  <c r="A1225" i="17"/>
  <c r="A1226" i="17"/>
  <c r="A1227" i="17"/>
  <c r="A1228" i="17"/>
  <c r="A1229" i="17"/>
  <c r="A1230" i="17"/>
  <c r="A1231" i="17"/>
  <c r="A1232" i="17"/>
  <c r="A1233" i="17"/>
  <c r="A1234" i="17"/>
  <c r="A1235" i="17"/>
  <c r="A1236" i="17"/>
  <c r="A1237" i="17"/>
  <c r="A1238" i="17"/>
  <c r="A1239" i="17"/>
  <c r="A1240" i="17"/>
  <c r="A1241" i="17"/>
  <c r="A1242" i="17"/>
  <c r="A1243" i="17"/>
  <c r="A1244" i="17"/>
  <c r="A1245" i="17"/>
  <c r="A1246" i="17"/>
  <c r="A1247" i="17"/>
  <c r="A1248" i="17"/>
  <c r="A1249" i="17"/>
  <c r="A1250" i="17"/>
  <c r="A1251" i="17"/>
  <c r="A1252" i="17"/>
  <c r="A1253" i="17"/>
  <c r="A1254" i="17"/>
  <c r="A1255" i="17"/>
  <c r="A1256" i="17"/>
  <c r="A1257" i="17"/>
  <c r="A1258" i="17"/>
  <c r="A1259" i="17"/>
  <c r="A1260" i="17"/>
  <c r="A1261" i="17"/>
  <c r="A1262" i="17"/>
  <c r="A1263" i="17"/>
  <c r="A1264" i="17"/>
  <c r="A1265" i="17"/>
  <c r="A1266" i="17"/>
  <c r="A1267" i="17"/>
  <c r="A1268" i="17"/>
  <c r="A1269" i="17"/>
  <c r="A1270" i="17"/>
  <c r="A1271" i="17"/>
  <c r="A1272" i="17"/>
  <c r="A1273" i="17"/>
  <c r="A1274" i="17"/>
  <c r="A1275" i="17"/>
  <c r="A1276" i="17"/>
  <c r="A1277" i="17"/>
  <c r="A1278" i="17"/>
  <c r="A1279" i="17"/>
  <c r="A1280" i="17"/>
  <c r="A1281" i="17"/>
  <c r="A1282" i="17"/>
  <c r="A1283" i="17"/>
  <c r="A1284" i="17"/>
  <c r="A1285" i="17"/>
  <c r="A1286" i="17"/>
  <c r="A1287" i="17"/>
  <c r="A1288" i="17"/>
  <c r="A1289" i="17"/>
  <c r="A1290" i="17"/>
  <c r="A1291" i="17"/>
  <c r="A1292" i="17"/>
  <c r="A1293" i="17"/>
  <c r="A1294" i="17"/>
  <c r="A1295" i="17"/>
  <c r="A1296" i="17"/>
  <c r="A1297" i="17"/>
  <c r="A1298" i="17"/>
  <c r="A1299" i="17"/>
  <c r="A1300" i="17"/>
  <c r="A1301" i="17"/>
  <c r="A1302" i="17"/>
  <c r="A1303" i="17"/>
  <c r="A1304" i="17"/>
  <c r="A1305" i="17"/>
  <c r="A1306" i="17"/>
  <c r="A1307" i="17"/>
  <c r="A1308" i="17"/>
  <c r="A1309" i="17"/>
  <c r="A1310" i="17"/>
  <c r="A1311" i="17"/>
  <c r="A1312" i="17"/>
  <c r="A1313" i="17"/>
  <c r="A1314" i="17"/>
  <c r="A1315" i="17"/>
  <c r="A1316" i="17"/>
  <c r="A1317" i="17"/>
  <c r="A1318" i="17"/>
  <c r="A1319" i="17"/>
  <c r="A1320" i="17"/>
  <c r="A1321" i="17"/>
  <c r="A1322" i="17"/>
  <c r="A1323" i="17"/>
  <c r="A1324" i="17"/>
  <c r="A1325" i="17"/>
  <c r="A1326" i="17"/>
  <c r="A1327" i="17"/>
  <c r="A1328" i="17"/>
  <c r="A1329" i="17"/>
  <c r="A1330" i="17"/>
  <c r="A1331" i="17"/>
  <c r="A1332" i="17"/>
  <c r="A1333" i="17"/>
  <c r="A1334" i="17"/>
  <c r="A1335" i="17"/>
  <c r="A1336" i="17"/>
  <c r="A1337" i="17"/>
  <c r="A1338" i="17"/>
  <c r="A1339" i="17"/>
  <c r="A1340" i="17"/>
  <c r="A1341" i="17"/>
  <c r="A1342" i="17"/>
  <c r="A1343" i="17"/>
  <c r="A1344" i="17"/>
  <c r="A1345" i="17"/>
  <c r="A1346" i="17"/>
  <c r="A1347" i="17"/>
  <c r="A1348" i="17"/>
  <c r="A1349" i="17"/>
  <c r="A1350" i="17"/>
  <c r="A1351" i="17"/>
  <c r="A1352" i="17"/>
  <c r="A1353" i="17"/>
  <c r="A1354" i="17"/>
  <c r="A1355" i="17"/>
  <c r="A1356" i="17"/>
  <c r="A1357" i="17"/>
  <c r="A1358" i="17"/>
  <c r="A1359" i="17"/>
  <c r="A1360" i="17"/>
  <c r="A1361" i="17"/>
  <c r="A1362" i="17"/>
  <c r="A1363" i="17"/>
  <c r="A1364" i="17"/>
  <c r="A1365" i="17"/>
  <c r="A1366" i="17"/>
  <c r="A1367" i="17"/>
  <c r="A1368" i="17"/>
  <c r="A1369" i="17"/>
  <c r="A1370" i="17"/>
  <c r="A1371" i="17"/>
  <c r="A1372" i="17"/>
  <c r="A1373" i="17"/>
  <c r="A1374" i="17"/>
  <c r="A1375" i="17"/>
  <c r="A1376" i="17"/>
  <c r="A1377" i="17"/>
  <c r="A1378" i="17"/>
  <c r="A1379" i="17"/>
  <c r="A1380" i="17"/>
  <c r="A1381" i="17"/>
  <c r="A1382" i="17"/>
  <c r="A1383" i="17"/>
  <c r="A1384" i="17"/>
  <c r="A1385" i="17"/>
  <c r="A1386" i="17"/>
  <c r="A1387" i="17"/>
  <c r="A1388" i="17"/>
  <c r="A1389" i="17"/>
  <c r="A1390" i="17"/>
  <c r="A1391" i="17"/>
  <c r="A1392" i="17"/>
  <c r="A1393" i="17"/>
  <c r="A1394" i="17"/>
  <c r="A1395" i="17"/>
  <c r="A1396" i="17"/>
  <c r="A1397" i="17"/>
  <c r="A1398" i="17"/>
  <c r="A1399" i="17"/>
  <c r="A1400" i="17"/>
  <c r="A1401" i="17"/>
  <c r="A1402" i="17"/>
  <c r="A1403" i="17"/>
  <c r="A1404" i="17"/>
  <c r="A1405" i="17"/>
  <c r="A1406" i="17"/>
  <c r="A1407" i="17"/>
  <c r="A1408" i="17"/>
  <c r="A1409" i="17"/>
  <c r="A1410" i="17"/>
  <c r="A1411" i="17"/>
  <c r="A1412" i="17"/>
  <c r="A1413" i="17"/>
  <c r="A1414" i="17"/>
  <c r="A1415" i="17"/>
  <c r="A1416" i="17"/>
  <c r="A1417" i="17"/>
  <c r="A1418" i="17"/>
  <c r="A1419" i="17"/>
  <c r="A1420" i="17"/>
  <c r="A1421" i="17"/>
  <c r="A1422" i="17"/>
  <c r="A1423" i="17"/>
  <c r="A1424" i="17"/>
  <c r="A1425" i="17"/>
  <c r="A1426" i="17"/>
  <c r="A1427" i="17"/>
  <c r="A1428" i="17"/>
  <c r="A1429" i="17"/>
  <c r="A1430" i="17"/>
  <c r="A1431" i="17"/>
  <c r="A1432" i="17"/>
  <c r="A1433" i="17"/>
  <c r="A1434" i="17"/>
  <c r="A1435" i="17"/>
  <c r="A1436" i="17"/>
  <c r="A1437" i="17"/>
  <c r="A1438" i="17"/>
  <c r="A1439" i="17"/>
  <c r="A1440" i="17"/>
  <c r="A1441" i="17"/>
  <c r="A1442" i="17"/>
  <c r="A1443" i="17"/>
  <c r="A1444" i="17"/>
  <c r="A1445" i="17"/>
  <c r="A1446" i="17"/>
  <c r="A1447" i="17"/>
  <c r="A1448" i="17"/>
  <c r="A1449" i="17"/>
  <c r="A1450" i="17"/>
  <c r="A1451" i="17"/>
  <c r="A1452" i="17"/>
  <c r="A1453" i="17"/>
  <c r="A1454" i="17"/>
  <c r="A1455" i="17"/>
  <c r="A1456" i="17"/>
  <c r="A1457" i="17"/>
  <c r="A1458" i="17"/>
  <c r="A1459" i="17"/>
  <c r="A1460" i="17"/>
  <c r="A1461" i="17"/>
  <c r="A1462" i="17"/>
  <c r="A1463" i="17"/>
  <c r="A1464" i="17"/>
  <c r="A1465" i="17"/>
  <c r="A1466" i="17"/>
  <c r="A1467" i="17"/>
  <c r="A1468" i="17"/>
  <c r="A1469" i="17"/>
  <c r="A1470" i="17"/>
  <c r="A1471" i="17"/>
  <c r="A1472" i="17"/>
  <c r="A1473" i="17"/>
  <c r="A1474" i="17"/>
  <c r="A1475" i="17"/>
  <c r="A1476" i="17"/>
  <c r="A1477" i="17"/>
  <c r="A1478" i="17"/>
  <c r="A1479" i="17"/>
  <c r="A1480" i="17"/>
  <c r="A1481" i="17"/>
  <c r="A1482" i="17"/>
  <c r="A1483" i="17"/>
  <c r="A1484" i="17"/>
  <c r="A1485" i="17"/>
  <c r="A1486" i="17"/>
  <c r="A1487" i="17"/>
  <c r="A1488" i="17"/>
  <c r="A1489" i="17"/>
  <c r="A1490" i="17"/>
  <c r="A1491" i="17"/>
  <c r="A1492" i="17"/>
  <c r="A1493" i="17"/>
  <c r="A1494" i="17"/>
  <c r="A1495" i="17"/>
  <c r="A1496" i="17"/>
  <c r="A1497" i="17"/>
  <c r="A1498" i="17"/>
  <c r="A1499" i="17"/>
  <c r="A1500" i="17"/>
  <c r="A1501" i="17"/>
  <c r="A1502" i="17"/>
  <c r="A1503" i="17"/>
  <c r="A1504" i="17"/>
  <c r="A1505" i="17"/>
  <c r="A1506" i="17"/>
  <c r="A1507" i="17"/>
  <c r="A1508" i="17"/>
  <c r="A1509" i="17"/>
  <c r="A1510" i="17"/>
  <c r="A1511" i="17"/>
  <c r="A1512" i="17"/>
  <c r="A1513" i="17"/>
  <c r="A1514" i="17"/>
  <c r="A1515" i="17"/>
  <c r="A1516" i="17"/>
  <c r="A1517" i="17"/>
  <c r="A1518" i="17"/>
  <c r="A1519" i="17"/>
  <c r="A1520" i="17"/>
  <c r="A1521" i="17"/>
  <c r="A1522" i="17"/>
  <c r="A1523" i="17"/>
  <c r="A1524" i="17"/>
  <c r="A1525" i="17"/>
  <c r="A1526" i="17"/>
  <c r="A1527" i="17"/>
  <c r="A1528" i="17"/>
  <c r="A1529" i="17"/>
  <c r="A1530" i="17"/>
  <c r="A1531" i="17"/>
  <c r="A1532" i="17"/>
  <c r="A1533" i="17"/>
  <c r="A1534" i="17"/>
  <c r="A1535" i="17"/>
  <c r="A1536" i="17"/>
  <c r="A1537" i="17"/>
  <c r="A1538" i="17"/>
  <c r="A1539" i="17"/>
  <c r="A1540" i="17"/>
  <c r="A1541" i="17"/>
  <c r="A1542" i="17"/>
  <c r="A1543" i="17"/>
  <c r="A1544" i="17"/>
  <c r="A1545" i="17"/>
  <c r="A1546" i="17"/>
  <c r="A1547" i="17"/>
  <c r="A1548" i="17"/>
  <c r="A1549" i="17"/>
  <c r="A1550" i="17"/>
  <c r="A1551" i="17"/>
  <c r="A1552" i="17"/>
  <c r="A1553" i="17"/>
  <c r="A1554" i="17"/>
  <c r="A1555" i="17"/>
  <c r="A1556" i="17"/>
  <c r="A1557" i="17"/>
  <c r="A1558" i="17"/>
  <c r="A1559" i="17"/>
  <c r="A1560" i="17"/>
  <c r="A1561" i="17"/>
  <c r="A1562" i="17"/>
  <c r="A1563" i="17"/>
  <c r="A1564" i="17"/>
  <c r="A1565" i="17"/>
  <c r="A1566" i="17"/>
  <c r="A1567" i="17"/>
  <c r="A1568" i="17"/>
  <c r="A1569" i="17"/>
  <c r="A1570" i="17"/>
  <c r="A1571" i="17"/>
  <c r="A1572" i="17"/>
  <c r="A1573" i="17"/>
  <c r="A1574" i="17"/>
  <c r="A1575" i="17"/>
  <c r="A1576" i="17"/>
  <c r="A1577" i="17"/>
  <c r="A1578" i="17"/>
  <c r="A1579" i="17"/>
  <c r="A1580" i="17"/>
  <c r="A1581" i="17"/>
  <c r="A1582" i="17"/>
  <c r="A1583" i="17"/>
  <c r="A1584" i="17"/>
  <c r="A1585" i="17"/>
  <c r="A1586" i="17"/>
  <c r="A1587" i="17"/>
  <c r="A1588" i="17"/>
  <c r="A1589" i="17"/>
  <c r="A1590" i="17"/>
  <c r="A1591" i="17"/>
  <c r="A1592" i="17"/>
  <c r="A1593" i="17"/>
  <c r="A1594" i="17"/>
  <c r="A1595" i="17"/>
  <c r="A1596" i="17"/>
  <c r="A1597" i="17"/>
  <c r="A1598" i="17"/>
  <c r="A1599" i="17"/>
  <c r="A1600" i="17"/>
  <c r="A1601" i="17"/>
  <c r="A1602" i="17"/>
  <c r="A1603" i="17"/>
  <c r="A1604" i="17"/>
  <c r="A1605" i="17"/>
  <c r="A1606" i="17"/>
  <c r="A1607" i="17"/>
  <c r="A1608" i="17"/>
  <c r="A1609" i="17"/>
  <c r="A1610" i="17"/>
  <c r="A1611" i="17"/>
  <c r="A1612" i="17"/>
  <c r="A1613" i="17"/>
  <c r="A1614" i="17"/>
  <c r="A1615" i="17"/>
  <c r="A1616" i="17"/>
  <c r="A1617" i="17"/>
  <c r="A1618" i="17"/>
  <c r="A1619" i="17"/>
  <c r="A1620" i="17"/>
  <c r="A1621" i="17"/>
  <c r="A1622" i="17"/>
  <c r="A1623" i="17"/>
  <c r="A1624" i="17"/>
  <c r="A1625" i="17"/>
  <c r="A1626" i="17"/>
  <c r="A1627" i="17"/>
  <c r="A1628" i="17"/>
  <c r="A1629" i="17"/>
  <c r="A1630" i="17"/>
  <c r="A1631" i="17"/>
  <c r="A1632" i="17"/>
  <c r="A1633" i="17"/>
  <c r="A1634" i="17"/>
  <c r="A1635" i="17"/>
  <c r="A1636" i="17"/>
  <c r="A1637" i="17"/>
  <c r="A1638" i="17"/>
  <c r="A1639" i="17"/>
  <c r="A1640" i="17"/>
  <c r="A1641" i="17"/>
  <c r="A1642" i="17"/>
  <c r="A1643" i="17"/>
  <c r="A1644" i="17"/>
  <c r="A1645" i="17"/>
  <c r="A1646" i="17"/>
  <c r="A1647" i="17"/>
  <c r="A1648" i="17"/>
  <c r="A1649" i="17"/>
  <c r="A1650" i="17"/>
  <c r="A1651" i="17"/>
  <c r="A1652" i="17"/>
  <c r="A1653" i="17"/>
  <c r="A1654" i="17"/>
  <c r="A1655" i="17"/>
  <c r="A1656" i="17"/>
  <c r="A1657" i="17"/>
  <c r="A1658" i="17"/>
  <c r="A1659" i="17"/>
  <c r="A1660" i="17"/>
  <c r="A1661" i="17"/>
  <c r="A1662" i="17"/>
  <c r="A1663" i="17"/>
  <c r="A1664" i="17"/>
  <c r="A1665" i="17"/>
  <c r="A1666" i="17"/>
  <c r="A1667" i="17"/>
  <c r="A1668" i="17"/>
  <c r="A1669" i="17"/>
  <c r="A1670" i="17"/>
  <c r="A1671" i="17"/>
  <c r="A1672" i="17"/>
  <c r="A1673" i="17"/>
  <c r="A1674" i="17"/>
  <c r="A1675" i="17"/>
  <c r="A1676" i="17"/>
  <c r="A1677" i="17"/>
  <c r="A1678" i="17"/>
  <c r="A1679" i="17"/>
  <c r="A1680" i="17"/>
  <c r="A1681" i="17"/>
  <c r="A1682" i="17"/>
  <c r="A1683" i="17"/>
  <c r="A1684" i="17"/>
  <c r="A1685" i="17"/>
  <c r="A1686" i="17"/>
  <c r="A1687" i="17"/>
  <c r="A1688" i="17"/>
  <c r="A1689" i="17"/>
  <c r="A1690" i="17"/>
  <c r="A1691" i="17"/>
  <c r="A1692" i="17"/>
  <c r="A1693" i="17"/>
  <c r="A1694" i="17"/>
  <c r="A1695" i="17"/>
  <c r="A1696" i="17"/>
  <c r="A1697" i="17"/>
  <c r="A1698" i="17"/>
  <c r="A1699" i="17"/>
  <c r="A1700" i="17"/>
  <c r="A1701" i="17"/>
  <c r="A1702" i="17"/>
  <c r="A1703" i="17"/>
  <c r="A1704" i="17"/>
  <c r="A1705" i="17"/>
  <c r="A1706" i="17"/>
  <c r="A1707" i="17"/>
  <c r="A1708" i="17"/>
  <c r="A1709" i="17"/>
  <c r="A1710" i="17"/>
  <c r="A1711" i="17"/>
  <c r="A1712" i="17"/>
  <c r="A1713" i="17"/>
  <c r="A1714" i="17"/>
  <c r="A1715" i="17"/>
  <c r="A1716" i="17"/>
  <c r="A1717" i="17"/>
  <c r="A1718" i="17"/>
  <c r="A1719" i="17"/>
  <c r="A1720" i="17"/>
  <c r="A1721" i="17"/>
  <c r="A1722" i="17"/>
  <c r="A1723" i="17"/>
  <c r="A1724" i="17"/>
  <c r="A1725" i="17"/>
  <c r="A1726" i="17"/>
  <c r="A1727" i="17"/>
  <c r="A1728" i="17"/>
  <c r="A1729" i="17"/>
  <c r="A1730" i="17"/>
  <c r="A1731" i="17"/>
  <c r="A1732" i="17"/>
  <c r="A1733" i="17"/>
  <c r="A1734" i="17"/>
  <c r="A1735" i="17"/>
  <c r="A1736" i="17"/>
  <c r="A1737" i="17"/>
  <c r="A1738" i="17"/>
  <c r="A1739" i="17"/>
  <c r="A1740" i="17"/>
  <c r="A1741" i="17"/>
  <c r="A1742" i="17"/>
  <c r="A1743" i="17"/>
  <c r="A1744" i="17"/>
  <c r="A1745" i="17"/>
  <c r="A1746" i="17"/>
  <c r="A1747" i="17"/>
  <c r="A1748" i="17"/>
  <c r="A1749" i="17"/>
  <c r="A1750" i="17"/>
  <c r="A1751" i="17"/>
  <c r="A1752" i="17"/>
  <c r="A1753" i="17"/>
  <c r="A1754" i="17"/>
  <c r="A1755" i="17"/>
  <c r="A1756" i="17"/>
  <c r="A1757" i="17"/>
  <c r="A1758" i="17"/>
  <c r="A1759" i="17"/>
  <c r="A1760" i="17"/>
  <c r="A1761" i="17"/>
  <c r="A1762" i="17"/>
  <c r="A1763" i="17"/>
  <c r="A1764" i="17"/>
  <c r="A1765" i="17"/>
  <c r="A1766" i="17"/>
  <c r="A1767" i="17"/>
  <c r="A1768" i="17"/>
  <c r="A1769" i="17"/>
  <c r="A1770" i="17"/>
  <c r="A1771" i="17"/>
  <c r="A1772" i="17"/>
  <c r="A1773" i="17"/>
  <c r="A1774" i="17"/>
  <c r="A1775" i="17"/>
  <c r="A1776" i="17"/>
  <c r="A1777" i="17"/>
  <c r="A1778" i="17"/>
  <c r="A1779" i="17"/>
  <c r="A1780" i="17"/>
  <c r="A1781" i="17"/>
  <c r="A1782" i="17"/>
  <c r="A1783" i="17"/>
  <c r="A1784" i="17"/>
  <c r="A1785" i="17"/>
  <c r="A1786" i="17"/>
  <c r="A1787" i="17"/>
  <c r="A1788" i="17"/>
  <c r="A1789" i="17"/>
  <c r="A1790" i="17"/>
  <c r="A1791" i="17"/>
  <c r="A1792" i="17"/>
  <c r="A1793" i="17"/>
  <c r="A1794" i="17"/>
  <c r="A1795" i="17"/>
  <c r="A1796" i="17"/>
  <c r="A1797" i="17"/>
  <c r="A1798" i="17"/>
  <c r="A1799" i="17"/>
  <c r="A1800" i="17"/>
  <c r="A1801" i="17"/>
  <c r="A1802" i="17"/>
  <c r="A1803" i="17"/>
  <c r="A1804" i="17"/>
  <c r="A1805" i="17"/>
  <c r="A1806" i="17"/>
  <c r="A1807" i="17"/>
  <c r="A1808" i="17"/>
  <c r="A1809" i="17"/>
  <c r="A1810" i="17"/>
  <c r="A1811" i="17"/>
  <c r="A1812" i="17"/>
  <c r="A1813" i="17"/>
  <c r="A1814" i="17"/>
  <c r="A1815" i="17"/>
  <c r="A1816" i="17"/>
  <c r="A1817" i="17"/>
  <c r="A1818" i="17"/>
  <c r="A1819" i="17"/>
  <c r="A1820" i="17"/>
  <c r="A1821" i="17"/>
  <c r="A1822" i="17"/>
  <c r="A1823" i="17"/>
  <c r="A1824" i="17"/>
  <c r="A1825" i="17"/>
  <c r="A1826" i="17"/>
  <c r="A1827" i="17"/>
  <c r="A1828" i="17"/>
  <c r="A1829" i="17"/>
  <c r="A1830" i="17"/>
  <c r="A1831" i="17"/>
  <c r="A1832" i="17"/>
  <c r="A1833" i="17"/>
  <c r="A1834" i="17"/>
  <c r="A1835" i="17"/>
  <c r="A1836" i="17"/>
  <c r="A1837" i="17"/>
  <c r="A1838" i="17"/>
  <c r="A1839" i="17"/>
  <c r="A1840" i="17"/>
  <c r="A1841" i="17"/>
  <c r="A1842" i="17"/>
  <c r="A1843" i="17"/>
  <c r="A1844" i="17"/>
  <c r="A1845" i="17"/>
  <c r="A1846" i="17"/>
  <c r="A1847" i="17"/>
  <c r="A1848" i="17"/>
  <c r="A1849" i="17"/>
  <c r="A1850" i="17"/>
  <c r="A1851" i="17"/>
  <c r="A1852" i="17"/>
  <c r="A1853" i="17"/>
  <c r="A1854" i="17"/>
  <c r="A1855" i="17"/>
  <c r="A1856" i="17"/>
  <c r="A1857" i="17"/>
  <c r="A1858" i="17"/>
  <c r="A1859" i="17"/>
  <c r="A1860" i="17"/>
  <c r="A1861" i="17"/>
  <c r="A1862" i="17"/>
  <c r="A1863" i="17"/>
  <c r="A1864" i="17"/>
  <c r="A1865" i="17"/>
  <c r="A1866" i="17"/>
  <c r="A1867" i="17"/>
  <c r="A1868" i="17"/>
  <c r="A1869" i="17"/>
  <c r="A1870" i="17"/>
  <c r="A1871" i="17"/>
  <c r="A1872" i="17"/>
  <c r="A1873" i="17"/>
  <c r="A1874" i="17"/>
  <c r="A1875" i="17"/>
  <c r="A1876" i="17"/>
  <c r="A1877" i="17"/>
  <c r="A1878" i="17"/>
  <c r="A1879" i="17"/>
  <c r="A1880" i="17"/>
  <c r="A1881" i="17"/>
  <c r="A1882" i="17"/>
  <c r="A1883" i="17"/>
  <c r="A1884" i="17"/>
  <c r="A1885" i="17"/>
  <c r="A1886" i="17"/>
  <c r="A1887" i="17"/>
  <c r="A1888" i="17"/>
  <c r="A1889" i="17"/>
  <c r="A1890" i="17"/>
  <c r="A1891" i="17"/>
  <c r="A1892" i="17"/>
  <c r="A1893" i="17"/>
  <c r="A1894" i="17"/>
  <c r="A1895" i="17"/>
  <c r="A1896" i="17"/>
  <c r="A1897" i="17"/>
  <c r="A1898" i="17"/>
  <c r="A1899" i="17"/>
  <c r="A1900" i="17"/>
  <c r="A1901" i="17"/>
  <c r="A1902" i="17"/>
  <c r="A1903" i="17"/>
  <c r="A1904" i="17"/>
  <c r="A1905" i="17"/>
  <c r="A1906" i="17"/>
  <c r="A1907" i="17"/>
  <c r="A1908" i="17"/>
  <c r="A1909" i="17"/>
  <c r="A1910" i="17"/>
  <c r="A1911" i="17"/>
  <c r="A1912" i="17"/>
  <c r="A1913" i="17"/>
  <c r="A1914" i="17"/>
  <c r="A1915" i="17"/>
  <c r="A1916" i="17"/>
  <c r="A1917" i="17"/>
  <c r="A1918" i="17"/>
  <c r="A1919" i="17"/>
  <c r="A1920" i="17"/>
  <c r="A1921" i="17"/>
  <c r="A1922" i="17"/>
  <c r="A1923" i="17"/>
  <c r="A1924" i="17"/>
  <c r="A1925" i="17"/>
  <c r="A1926" i="17"/>
  <c r="A1927" i="17"/>
  <c r="A1928" i="17"/>
  <c r="A1929" i="17"/>
  <c r="A1930" i="17"/>
  <c r="A1931" i="17"/>
  <c r="A1932" i="17"/>
  <c r="A1933" i="17"/>
  <c r="A1934" i="17"/>
  <c r="A1935" i="17"/>
  <c r="A1936" i="17"/>
  <c r="A1937" i="17"/>
  <c r="A1938" i="17"/>
  <c r="A1939" i="17"/>
  <c r="A1940" i="17"/>
  <c r="A1941" i="17"/>
  <c r="A1942" i="17"/>
  <c r="A1943" i="17"/>
  <c r="A1944" i="17"/>
  <c r="A1945" i="17"/>
  <c r="A1946" i="17"/>
  <c r="A1947" i="17"/>
  <c r="A1948" i="17"/>
  <c r="A1949" i="17"/>
  <c r="A1950" i="17"/>
  <c r="A1951" i="17"/>
  <c r="A1952" i="17"/>
  <c r="A1953" i="17"/>
  <c r="A1954" i="17"/>
  <c r="A1955" i="17"/>
  <c r="A1956" i="17"/>
  <c r="A1957" i="17"/>
  <c r="A1958" i="17"/>
  <c r="A1959" i="17"/>
  <c r="A1960" i="17"/>
  <c r="A1961" i="17"/>
  <c r="A1962" i="17"/>
  <c r="A1963" i="17"/>
  <c r="A1964" i="17"/>
  <c r="A1965" i="17"/>
  <c r="A1966" i="17"/>
  <c r="A1967" i="17"/>
  <c r="A1968" i="17"/>
  <c r="A1969" i="17"/>
  <c r="A1970" i="17"/>
  <c r="A1971" i="17"/>
  <c r="A1972" i="17"/>
  <c r="A1973" i="17"/>
  <c r="A1974" i="17"/>
  <c r="A1975" i="17"/>
  <c r="A1976" i="17"/>
  <c r="A1977" i="17"/>
  <c r="A1978" i="17"/>
  <c r="A1979" i="17"/>
  <c r="A1980" i="17"/>
  <c r="A1981" i="17"/>
  <c r="A1982" i="17"/>
  <c r="A1983" i="17"/>
  <c r="A1984" i="17"/>
  <c r="A1985" i="17"/>
  <c r="A1986" i="17"/>
  <c r="A1987" i="17"/>
  <c r="A1988" i="17"/>
  <c r="A1989" i="17"/>
  <c r="A1990" i="17"/>
  <c r="A1991" i="17"/>
  <c r="A1992" i="17"/>
  <c r="A1993" i="17"/>
  <c r="A1994" i="17"/>
  <c r="A1995" i="17"/>
  <c r="A1996" i="17"/>
  <c r="A1997" i="17"/>
  <c r="A1998" i="17"/>
  <c r="A1999" i="17"/>
  <c r="A2000" i="17"/>
  <c r="A2001" i="17"/>
  <c r="A2002" i="17"/>
  <c r="A2003" i="17"/>
  <c r="A2004" i="17"/>
  <c r="A2005" i="17"/>
  <c r="A2006" i="17"/>
  <c r="A2007" i="17"/>
  <c r="A2008" i="17"/>
  <c r="A2009" i="17"/>
  <c r="A2010" i="17"/>
  <c r="A2011" i="17"/>
  <c r="A2012" i="17"/>
  <c r="A2013" i="17"/>
  <c r="A2014" i="17"/>
  <c r="A2015" i="17"/>
  <c r="A2016" i="17"/>
  <c r="A2017" i="17"/>
  <c r="A2018" i="17"/>
  <c r="A2019" i="17"/>
  <c r="A2020" i="17"/>
  <c r="A2021" i="17"/>
  <c r="A2022" i="17"/>
  <c r="A2023" i="17"/>
  <c r="A2024" i="17"/>
  <c r="A2025" i="17"/>
  <c r="A2026" i="17"/>
  <c r="A2027" i="17"/>
  <c r="A2028" i="17"/>
  <c r="A2029" i="17"/>
  <c r="A2030" i="17"/>
  <c r="A2031" i="17"/>
  <c r="A2032" i="17"/>
  <c r="A2033" i="17"/>
  <c r="A2034" i="17"/>
  <c r="A2035" i="17"/>
  <c r="A2036" i="17"/>
  <c r="A2037" i="17"/>
  <c r="A2038" i="17"/>
  <c r="A2039" i="17"/>
  <c r="A2040" i="17"/>
  <c r="A2041" i="17"/>
  <c r="A2042" i="17"/>
  <c r="A2043" i="17"/>
  <c r="A2044" i="17"/>
  <c r="A2045" i="17"/>
  <c r="A2046" i="17"/>
  <c r="A2047" i="17"/>
  <c r="A2048" i="17"/>
  <c r="A2049" i="17"/>
  <c r="A2050" i="17"/>
  <c r="A2051" i="17"/>
  <c r="A2052" i="17"/>
  <c r="A2053" i="17"/>
  <c r="A2054" i="17"/>
  <c r="A2055" i="17"/>
  <c r="A2056" i="17"/>
  <c r="A2057" i="17"/>
  <c r="A2058" i="17"/>
  <c r="A2059" i="17"/>
  <c r="A2060" i="17"/>
  <c r="A2061" i="17"/>
  <c r="A2062" i="17"/>
  <c r="A2063" i="17"/>
  <c r="A2064" i="17"/>
  <c r="A2065" i="17"/>
  <c r="A2066" i="17"/>
  <c r="A2067" i="17"/>
  <c r="A2068" i="17"/>
  <c r="A2069" i="17"/>
  <c r="A2070" i="17"/>
  <c r="A2071" i="17"/>
  <c r="A2072" i="17"/>
  <c r="A2073" i="17"/>
  <c r="A2074" i="17"/>
  <c r="A2075" i="17"/>
  <c r="A2076" i="17"/>
  <c r="A2077" i="17"/>
  <c r="A2078" i="17"/>
  <c r="A2079" i="17"/>
  <c r="A2080" i="17"/>
  <c r="A2081" i="17"/>
  <c r="A2082" i="17"/>
  <c r="A2083" i="17"/>
  <c r="A2084" i="17"/>
  <c r="A2085" i="17"/>
  <c r="A2086" i="17"/>
  <c r="A2087" i="17"/>
  <c r="A2088" i="17"/>
  <c r="A2089" i="17"/>
  <c r="A2090" i="17"/>
  <c r="A2091" i="17"/>
  <c r="A2092" i="17"/>
  <c r="A2093" i="17"/>
  <c r="A2094" i="17"/>
  <c r="A2095" i="17"/>
  <c r="A2096" i="17"/>
  <c r="A2097" i="17"/>
  <c r="A2098" i="17"/>
  <c r="A2099" i="17"/>
  <c r="A2100" i="17"/>
  <c r="A2101" i="17"/>
  <c r="A2102" i="17"/>
  <c r="A2103" i="17"/>
  <c r="A2104" i="17"/>
  <c r="A2105" i="17"/>
  <c r="A2106" i="17"/>
  <c r="A2107" i="17"/>
  <c r="A2108" i="17"/>
  <c r="A2109" i="17"/>
  <c r="A2110" i="17"/>
  <c r="A2111" i="17"/>
  <c r="A2112" i="17"/>
  <c r="A2113" i="17"/>
  <c r="A2114" i="17"/>
  <c r="A2115" i="17"/>
  <c r="A2116" i="17"/>
  <c r="A2117" i="17"/>
  <c r="A2118" i="17"/>
  <c r="A2119" i="17"/>
  <c r="A2120" i="17"/>
  <c r="A2121" i="17"/>
  <c r="A2122" i="17"/>
  <c r="A2123" i="17"/>
  <c r="A2124" i="17"/>
  <c r="A2125" i="17"/>
  <c r="A2126" i="17"/>
  <c r="A2127" i="17"/>
  <c r="A2128" i="17"/>
  <c r="A2129" i="17"/>
  <c r="A2130" i="17"/>
  <c r="A2131" i="17"/>
  <c r="A2132" i="17"/>
  <c r="A2133" i="17"/>
  <c r="A2134" i="17"/>
  <c r="A2135" i="17"/>
  <c r="A2136" i="17"/>
  <c r="A2137" i="17"/>
  <c r="A2138" i="17"/>
  <c r="A2139" i="17"/>
  <c r="A2140" i="17"/>
  <c r="A2141" i="17"/>
  <c r="A2142" i="17"/>
  <c r="A2143" i="17"/>
  <c r="A2144" i="17"/>
  <c r="A2145" i="17"/>
  <c r="A2146" i="17"/>
  <c r="A2147" i="17"/>
  <c r="A2148" i="17"/>
  <c r="A2149" i="17"/>
  <c r="A2150" i="17"/>
  <c r="A2151" i="17"/>
  <c r="A2152" i="17"/>
  <c r="A2153" i="17"/>
  <c r="A2154" i="17"/>
  <c r="A2155" i="17"/>
  <c r="A2156" i="17"/>
  <c r="A2157" i="17"/>
  <c r="A2158" i="17"/>
  <c r="A2159" i="17"/>
  <c r="A2160" i="17"/>
  <c r="A2161" i="17"/>
  <c r="A2162" i="17"/>
  <c r="A2163" i="17"/>
  <c r="A2164" i="17"/>
  <c r="A2165" i="17"/>
  <c r="A2166" i="17"/>
  <c r="A2167" i="17"/>
  <c r="A2168" i="17"/>
  <c r="A2169" i="17"/>
  <c r="A2170" i="17"/>
  <c r="A2171" i="17"/>
  <c r="A2172" i="17"/>
  <c r="A2173" i="17"/>
  <c r="A2174" i="17"/>
  <c r="A2175" i="17"/>
  <c r="A2176" i="17"/>
  <c r="A2177" i="17"/>
  <c r="A2178" i="17"/>
  <c r="A2179" i="17"/>
  <c r="A2180" i="17"/>
  <c r="A2181" i="17"/>
  <c r="A2182" i="17"/>
  <c r="A2183" i="17"/>
  <c r="A2184" i="17"/>
  <c r="A2185" i="17"/>
  <c r="A2186" i="17"/>
  <c r="A2187" i="17"/>
  <c r="A2188" i="17"/>
  <c r="A2189" i="17"/>
  <c r="A2190" i="17"/>
  <c r="A2191" i="17"/>
  <c r="A2192" i="17"/>
  <c r="A2193" i="17"/>
  <c r="A2194" i="17"/>
  <c r="A2195" i="17"/>
  <c r="A2196" i="17"/>
  <c r="A2197" i="17"/>
  <c r="A2198" i="17"/>
  <c r="A2199" i="17"/>
  <c r="A2200" i="17"/>
  <c r="A2201" i="17"/>
  <c r="A2202" i="17"/>
  <c r="A2203" i="17"/>
  <c r="A2204" i="17"/>
  <c r="A2205" i="17"/>
  <c r="A2206" i="17"/>
  <c r="A2207" i="17"/>
  <c r="A2208" i="17"/>
  <c r="A2209" i="17"/>
  <c r="A2210" i="17"/>
  <c r="A2211" i="17"/>
  <c r="A2212" i="17"/>
  <c r="A2213" i="17"/>
  <c r="A2214" i="17"/>
  <c r="A2215" i="17"/>
  <c r="A2216" i="17"/>
  <c r="A2217" i="17"/>
  <c r="A2218" i="17"/>
  <c r="A2219" i="17"/>
  <c r="A2220" i="17"/>
  <c r="A2221" i="17"/>
  <c r="A2222" i="17"/>
  <c r="A2223" i="17"/>
  <c r="A2224" i="17"/>
  <c r="A2225" i="17"/>
  <c r="A2226" i="17"/>
  <c r="A2227" i="17"/>
  <c r="A2228" i="17"/>
  <c r="A2229" i="17"/>
  <c r="A2230" i="17"/>
  <c r="A2231" i="17"/>
  <c r="A2232" i="17"/>
  <c r="A2233" i="17"/>
  <c r="A2234" i="17"/>
  <c r="A2235" i="17"/>
  <c r="A2236" i="17"/>
  <c r="A2237" i="17"/>
  <c r="A2238" i="17"/>
  <c r="A2239" i="17"/>
  <c r="A2240" i="17"/>
  <c r="A2241" i="17"/>
  <c r="A2242" i="17"/>
  <c r="A2243" i="17"/>
  <c r="A2244" i="17"/>
  <c r="A2245" i="17"/>
  <c r="A2246" i="17"/>
  <c r="A2247" i="17"/>
  <c r="A2248" i="17"/>
  <c r="A2249" i="17"/>
  <c r="A2250" i="17"/>
  <c r="A2251" i="17"/>
  <c r="A2252" i="17"/>
  <c r="A2253" i="17"/>
  <c r="A2254" i="17"/>
  <c r="A2255" i="17"/>
  <c r="A2256" i="17"/>
  <c r="A2257" i="17"/>
  <c r="A2258" i="17"/>
  <c r="A2259" i="17"/>
  <c r="A2260" i="17"/>
  <c r="A2261" i="17"/>
  <c r="A2262" i="17"/>
  <c r="A2263" i="17"/>
  <c r="A2264" i="17"/>
  <c r="A2265" i="17"/>
  <c r="A2266" i="17"/>
  <c r="A2267" i="17"/>
  <c r="A2268" i="17"/>
  <c r="A2269" i="17"/>
  <c r="A2270" i="17"/>
  <c r="A2271" i="17"/>
  <c r="A2272" i="17"/>
  <c r="A2273" i="17"/>
  <c r="A2274" i="17"/>
  <c r="A2275" i="17"/>
  <c r="A2276" i="17"/>
  <c r="A2277" i="17"/>
  <c r="A2278" i="17"/>
  <c r="A5" i="18"/>
  <c r="A6" i="18"/>
  <c r="R10" i="20" l="1"/>
  <c r="R2" i="20"/>
  <c r="AB17" i="21"/>
  <c r="Y17" i="21"/>
  <c r="Z2" i="21"/>
  <c r="Q2" i="20"/>
  <c r="B159" i="5"/>
  <c r="G159" i="21"/>
  <c r="H159" i="21" s="1"/>
  <c r="B159" i="21"/>
  <c r="C159" i="21" s="1"/>
  <c r="B86" i="21"/>
  <c r="C86" i="21" s="1"/>
  <c r="B152" i="5"/>
  <c r="G152" i="21"/>
  <c r="H152" i="21" s="1"/>
  <c r="G86" i="21"/>
  <c r="H86" i="21" s="1"/>
  <c r="O10" i="20"/>
  <c r="Y2" i="21"/>
  <c r="AA2" i="21"/>
  <c r="AA17" i="21"/>
  <c r="M2" i="18"/>
  <c r="M3" i="18"/>
  <c r="M2" i="17"/>
  <c r="M3" i="17"/>
  <c r="V17" i="21" l="1"/>
  <c r="K10" i="20"/>
  <c r="K2" i="20"/>
  <c r="V2" i="21"/>
  <c r="S235" i="25"/>
  <c r="T235" i="25"/>
  <c r="S236" i="25"/>
  <c r="T236" i="25"/>
  <c r="S237" i="25"/>
  <c r="T237" i="25"/>
  <c r="S238" i="25"/>
  <c r="T238" i="25"/>
  <c r="S239" i="25"/>
  <c r="T239" i="25"/>
  <c r="S240" i="25"/>
  <c r="T240" i="25"/>
  <c r="S241" i="25"/>
  <c r="T241" i="25"/>
  <c r="S242" i="25"/>
  <c r="T242" i="25"/>
  <c r="S243" i="25"/>
  <c r="T243" i="25"/>
  <c r="S244" i="25"/>
  <c r="T244" i="25"/>
  <c r="S245" i="25"/>
  <c r="T245" i="25"/>
  <c r="S246" i="25"/>
  <c r="T246" i="25"/>
  <c r="S247" i="25"/>
  <c r="T247" i="25"/>
  <c r="S248" i="25"/>
  <c r="T248" i="25"/>
  <c r="S220" i="25"/>
  <c r="T220" i="25"/>
  <c r="S221" i="25"/>
  <c r="T221" i="25"/>
  <c r="S222" i="25"/>
  <c r="T222" i="25"/>
  <c r="S223" i="25"/>
  <c r="T223" i="25"/>
  <c r="S224" i="25"/>
  <c r="T224" i="25"/>
  <c r="S225" i="25"/>
  <c r="T225" i="25"/>
  <c r="S226" i="25"/>
  <c r="T226" i="25"/>
  <c r="S227" i="25"/>
  <c r="T227" i="25"/>
  <c r="S228" i="25"/>
  <c r="T228" i="25"/>
  <c r="S229" i="25"/>
  <c r="T229" i="25"/>
  <c r="S230" i="25"/>
  <c r="T230" i="25"/>
  <c r="S231" i="25"/>
  <c r="T231" i="25"/>
  <c r="S232" i="25"/>
  <c r="T232" i="25"/>
  <c r="S233" i="25"/>
  <c r="T233" i="25"/>
  <c r="S234" i="25"/>
  <c r="T234" i="25"/>
  <c r="S218" i="25"/>
  <c r="T218" i="25"/>
  <c r="S219" i="25"/>
  <c r="T219" i="25"/>
  <c r="T5" i="25"/>
  <c r="T6" i="25"/>
  <c r="T7" i="25"/>
  <c r="T8" i="25"/>
  <c r="T9" i="25"/>
  <c r="T10" i="25"/>
  <c r="T11" i="25"/>
  <c r="T12" i="25"/>
  <c r="T13" i="25"/>
  <c r="T14" i="25"/>
  <c r="T15" i="25"/>
  <c r="T16" i="25"/>
  <c r="T17" i="25"/>
  <c r="T18" i="25"/>
  <c r="T19" i="25"/>
  <c r="T20" i="25"/>
  <c r="T21" i="25"/>
  <c r="T22" i="25"/>
  <c r="T23" i="25"/>
  <c r="T24" i="25"/>
  <c r="T25" i="25"/>
  <c r="T26" i="25"/>
  <c r="T27" i="25"/>
  <c r="T28" i="25"/>
  <c r="T29" i="25"/>
  <c r="T30" i="25"/>
  <c r="T31" i="25"/>
  <c r="T32" i="25"/>
  <c r="T33" i="25"/>
  <c r="T34" i="25"/>
  <c r="T35" i="25"/>
  <c r="T36" i="25"/>
  <c r="T37" i="25"/>
  <c r="T38" i="25"/>
  <c r="T39" i="25"/>
  <c r="T40" i="25"/>
  <c r="T41" i="25"/>
  <c r="T42" i="25"/>
  <c r="T43" i="25"/>
  <c r="T44" i="25"/>
  <c r="T45" i="25"/>
  <c r="T46" i="25"/>
  <c r="T47" i="25"/>
  <c r="T48" i="25"/>
  <c r="T49" i="25"/>
  <c r="T50" i="25"/>
  <c r="T51" i="25"/>
  <c r="T52" i="25"/>
  <c r="T53" i="25"/>
  <c r="T54" i="25"/>
  <c r="T55" i="25"/>
  <c r="T56" i="25"/>
  <c r="T57" i="25"/>
  <c r="T58" i="25"/>
  <c r="T59" i="25"/>
  <c r="T60" i="25"/>
  <c r="T61" i="25"/>
  <c r="T62" i="25"/>
  <c r="T63" i="25"/>
  <c r="T64" i="25"/>
  <c r="T65" i="25"/>
  <c r="T66" i="25"/>
  <c r="T67" i="25"/>
  <c r="T68" i="25"/>
  <c r="T69" i="25"/>
  <c r="T70" i="25"/>
  <c r="T71" i="25"/>
  <c r="T72" i="25"/>
  <c r="T73" i="25"/>
  <c r="T74" i="25"/>
  <c r="T75" i="25"/>
  <c r="T76" i="25"/>
  <c r="T77" i="25"/>
  <c r="T78" i="25"/>
  <c r="T79" i="25"/>
  <c r="T80" i="25"/>
  <c r="T81" i="25"/>
  <c r="T82" i="25"/>
  <c r="T83" i="25"/>
  <c r="T84" i="25"/>
  <c r="T85" i="25"/>
  <c r="T86" i="25"/>
  <c r="T87" i="25"/>
  <c r="T88" i="25"/>
  <c r="T89" i="25"/>
  <c r="T90" i="25"/>
  <c r="T91" i="25"/>
  <c r="T92" i="25"/>
  <c r="T93" i="25"/>
  <c r="T94" i="25"/>
  <c r="T95" i="25"/>
  <c r="T96" i="25"/>
  <c r="T97" i="25"/>
  <c r="T98" i="25"/>
  <c r="T99" i="25"/>
  <c r="T100" i="25"/>
  <c r="T101" i="25"/>
  <c r="T102" i="25"/>
  <c r="T103" i="25"/>
  <c r="T104" i="25"/>
  <c r="T105" i="25"/>
  <c r="T106" i="25"/>
  <c r="T107" i="25"/>
  <c r="T108" i="25"/>
  <c r="T109" i="25"/>
  <c r="T110" i="25"/>
  <c r="T111" i="25"/>
  <c r="T112" i="25"/>
  <c r="T113" i="25"/>
  <c r="T114" i="25"/>
  <c r="T115" i="25"/>
  <c r="T116" i="25"/>
  <c r="T117" i="25"/>
  <c r="T118" i="25"/>
  <c r="T119" i="25"/>
  <c r="T120" i="25"/>
  <c r="T121" i="25"/>
  <c r="T122" i="25"/>
  <c r="T123" i="25"/>
  <c r="T124" i="25"/>
  <c r="T125" i="25"/>
  <c r="T126" i="25"/>
  <c r="T127" i="25"/>
  <c r="T128" i="25"/>
  <c r="T129" i="25"/>
  <c r="T130" i="25"/>
  <c r="T131" i="25"/>
  <c r="T132" i="25"/>
  <c r="T133" i="25"/>
  <c r="T134" i="25"/>
  <c r="T135" i="25"/>
  <c r="T136" i="25"/>
  <c r="T137" i="25"/>
  <c r="T138" i="25"/>
  <c r="T139" i="25"/>
  <c r="T140" i="25"/>
  <c r="T141" i="25"/>
  <c r="T142" i="25"/>
  <c r="T143" i="25"/>
  <c r="T144" i="25"/>
  <c r="T145" i="25"/>
  <c r="T146" i="25"/>
  <c r="T147" i="25"/>
  <c r="T148" i="25"/>
  <c r="T149" i="25"/>
  <c r="T150" i="25"/>
  <c r="T151" i="25"/>
  <c r="T152" i="25"/>
  <c r="T153" i="25"/>
  <c r="T154" i="25"/>
  <c r="T155" i="25"/>
  <c r="T156" i="25"/>
  <c r="T157" i="25"/>
  <c r="T158" i="25"/>
  <c r="T159" i="25"/>
  <c r="T160" i="25"/>
  <c r="T161" i="25"/>
  <c r="T162" i="25"/>
  <c r="T163" i="25"/>
  <c r="T164" i="25"/>
  <c r="T165" i="25"/>
  <c r="T166" i="25"/>
  <c r="T167" i="25"/>
  <c r="T168" i="25"/>
  <c r="T169" i="25"/>
  <c r="T170" i="25"/>
  <c r="T171" i="25"/>
  <c r="T172" i="25"/>
  <c r="T173" i="25"/>
  <c r="T174" i="25"/>
  <c r="T175" i="25"/>
  <c r="T176" i="25"/>
  <c r="T177" i="25"/>
  <c r="T178" i="25"/>
  <c r="T179" i="25"/>
  <c r="T180" i="25"/>
  <c r="T181" i="25"/>
  <c r="T182" i="25"/>
  <c r="T183" i="25"/>
  <c r="T184" i="25"/>
  <c r="T185" i="25"/>
  <c r="T186" i="25"/>
  <c r="T187" i="25"/>
  <c r="T188" i="25"/>
  <c r="T189" i="25"/>
  <c r="T190" i="25"/>
  <c r="T191" i="25"/>
  <c r="T192" i="25"/>
  <c r="T193" i="25"/>
  <c r="T194" i="25"/>
  <c r="T195" i="25"/>
  <c r="T196" i="25"/>
  <c r="T197" i="25"/>
  <c r="T198" i="25"/>
  <c r="T199" i="25"/>
  <c r="T200" i="25"/>
  <c r="T201" i="25"/>
  <c r="T202" i="25"/>
  <c r="T203" i="25"/>
  <c r="T204" i="25"/>
  <c r="T205" i="25"/>
  <c r="T206" i="25"/>
  <c r="T207" i="25"/>
  <c r="T208" i="25"/>
  <c r="T209" i="25"/>
  <c r="T210" i="25"/>
  <c r="T211" i="25"/>
  <c r="T212" i="25"/>
  <c r="T213" i="25"/>
  <c r="T214" i="25"/>
  <c r="T215" i="25"/>
  <c r="T216" i="25"/>
  <c r="T217" i="25"/>
  <c r="T4" i="25"/>
  <c r="S5" i="25"/>
  <c r="S6" i="25"/>
  <c r="S7" i="25"/>
  <c r="S8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4" i="25"/>
  <c r="S35" i="25"/>
  <c r="S36" i="25"/>
  <c r="S37" i="25"/>
  <c r="S38" i="25"/>
  <c r="S39" i="25"/>
  <c r="S40" i="25"/>
  <c r="S41" i="25"/>
  <c r="S42" i="25"/>
  <c r="S43" i="25"/>
  <c r="S44" i="25"/>
  <c r="S45" i="25"/>
  <c r="S46" i="25"/>
  <c r="S47" i="25"/>
  <c r="S48" i="25"/>
  <c r="S49" i="25"/>
  <c r="S50" i="25"/>
  <c r="S51" i="25"/>
  <c r="S52" i="25"/>
  <c r="S53" i="25"/>
  <c r="S54" i="25"/>
  <c r="S55" i="25"/>
  <c r="S56" i="25"/>
  <c r="S57" i="25"/>
  <c r="S58" i="25"/>
  <c r="S59" i="25"/>
  <c r="S60" i="25"/>
  <c r="S61" i="25"/>
  <c r="S62" i="25"/>
  <c r="S63" i="25"/>
  <c r="S64" i="25"/>
  <c r="S65" i="25"/>
  <c r="S66" i="25"/>
  <c r="S67" i="25"/>
  <c r="S68" i="25"/>
  <c r="S69" i="25"/>
  <c r="S70" i="25"/>
  <c r="S71" i="25"/>
  <c r="S72" i="25"/>
  <c r="S73" i="25"/>
  <c r="S74" i="25"/>
  <c r="S75" i="25"/>
  <c r="S76" i="25"/>
  <c r="S77" i="25"/>
  <c r="S78" i="25"/>
  <c r="S79" i="25"/>
  <c r="S80" i="25"/>
  <c r="S81" i="25"/>
  <c r="S82" i="25"/>
  <c r="S83" i="25"/>
  <c r="S84" i="25"/>
  <c r="S85" i="25"/>
  <c r="S86" i="25"/>
  <c r="S87" i="25"/>
  <c r="S88" i="25"/>
  <c r="S89" i="25"/>
  <c r="S90" i="25"/>
  <c r="S91" i="25"/>
  <c r="S92" i="25"/>
  <c r="S93" i="25"/>
  <c r="S94" i="25"/>
  <c r="S95" i="25"/>
  <c r="S96" i="25"/>
  <c r="S97" i="25"/>
  <c r="S98" i="25"/>
  <c r="S99" i="25"/>
  <c r="S100" i="25"/>
  <c r="S101" i="25"/>
  <c r="S102" i="25"/>
  <c r="S103" i="25"/>
  <c r="S104" i="25"/>
  <c r="S105" i="25"/>
  <c r="S106" i="25"/>
  <c r="S107" i="25"/>
  <c r="S108" i="25"/>
  <c r="S109" i="25"/>
  <c r="S110" i="25"/>
  <c r="S111" i="25"/>
  <c r="S112" i="25"/>
  <c r="S113" i="25"/>
  <c r="S114" i="25"/>
  <c r="S115" i="25"/>
  <c r="S116" i="25"/>
  <c r="S117" i="25"/>
  <c r="S118" i="25"/>
  <c r="S119" i="25"/>
  <c r="S120" i="25"/>
  <c r="S121" i="25"/>
  <c r="S122" i="25"/>
  <c r="S123" i="25"/>
  <c r="S124" i="25"/>
  <c r="S125" i="25"/>
  <c r="S126" i="25"/>
  <c r="S127" i="25"/>
  <c r="S128" i="25"/>
  <c r="S129" i="25"/>
  <c r="S130" i="25"/>
  <c r="S131" i="25"/>
  <c r="S132" i="25"/>
  <c r="S133" i="25"/>
  <c r="S134" i="25"/>
  <c r="S135" i="25"/>
  <c r="S136" i="25"/>
  <c r="S137" i="25"/>
  <c r="S138" i="25"/>
  <c r="S139" i="25"/>
  <c r="S140" i="25"/>
  <c r="S141" i="25"/>
  <c r="S142" i="25"/>
  <c r="S143" i="25"/>
  <c r="S144" i="25"/>
  <c r="S145" i="25"/>
  <c r="S146" i="25"/>
  <c r="S147" i="25"/>
  <c r="S148" i="25"/>
  <c r="S149" i="25"/>
  <c r="S150" i="25"/>
  <c r="S151" i="25"/>
  <c r="S152" i="25"/>
  <c r="S153" i="25"/>
  <c r="S154" i="25"/>
  <c r="S155" i="25"/>
  <c r="S156" i="25"/>
  <c r="S157" i="25"/>
  <c r="S158" i="25"/>
  <c r="S159" i="25"/>
  <c r="S160" i="25"/>
  <c r="S161" i="25"/>
  <c r="S162" i="25"/>
  <c r="S163" i="25"/>
  <c r="S164" i="25"/>
  <c r="S165" i="25"/>
  <c r="S166" i="25"/>
  <c r="S167" i="25"/>
  <c r="S168" i="25"/>
  <c r="S169" i="25"/>
  <c r="S170" i="25"/>
  <c r="S171" i="25"/>
  <c r="S172" i="25"/>
  <c r="S173" i="25"/>
  <c r="S174" i="25"/>
  <c r="S175" i="25"/>
  <c r="S176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4" i="25"/>
  <c r="M2" i="5" l="1"/>
  <c r="D3" i="24" l="1"/>
  <c r="D4" i="24"/>
  <c r="D5" i="24"/>
  <c r="D6" i="24"/>
  <c r="D7" i="24"/>
  <c r="D8" i="24"/>
  <c r="D9" i="24"/>
  <c r="D10" i="24"/>
  <c r="D11" i="24"/>
  <c r="D2" i="24"/>
  <c r="J5" i="25" l="1"/>
  <c r="B45" i="19" s="1"/>
  <c r="J4" i="25"/>
  <c r="B44" i="19" s="1"/>
  <c r="J3" i="25"/>
  <c r="A43" i="19" s="1"/>
  <c r="J2" i="25"/>
  <c r="A41" i="19" s="1"/>
  <c r="L27" i="19"/>
  <c r="F27" i="19"/>
  <c r="K27" i="19"/>
  <c r="E27" i="19"/>
  <c r="K26" i="19"/>
  <c r="E26" i="19"/>
  <c r="J2" i="19"/>
  <c r="K2" i="19"/>
  <c r="M15" i="5"/>
  <c r="N2" i="5"/>
  <c r="F2" i="25"/>
  <c r="C2" i="19" s="1"/>
  <c r="A160" i="5"/>
  <c r="A54" i="5"/>
  <c r="A96" i="5"/>
  <c r="A240" i="5"/>
  <c r="A93" i="5"/>
  <c r="A53" i="5"/>
  <c r="A76" i="5"/>
  <c r="A178" i="5"/>
  <c r="A200" i="5"/>
  <c r="A27" i="5"/>
  <c r="A130" i="5"/>
  <c r="A46" i="5"/>
  <c r="A144" i="5"/>
  <c r="A94" i="5"/>
  <c r="A167" i="5"/>
  <c r="A188" i="5"/>
  <c r="A65" i="5"/>
  <c r="A128" i="5"/>
  <c r="A189" i="5"/>
  <c r="A63" i="5"/>
  <c r="A10" i="5"/>
  <c r="A74" i="5"/>
  <c r="A85" i="5"/>
  <c r="A137" i="5"/>
  <c r="A185" i="5"/>
  <c r="A227" i="5"/>
  <c r="A61" i="5"/>
  <c r="A124" i="5"/>
  <c r="A129" i="5"/>
  <c r="A177" i="5"/>
  <c r="A225" i="5"/>
  <c r="A197" i="5"/>
  <c r="A233" i="5"/>
  <c r="A180" i="5"/>
  <c r="A43" i="5"/>
  <c r="A5" i="5"/>
  <c r="A232" i="5"/>
  <c r="A26" i="5"/>
  <c r="A146" i="5"/>
  <c r="A181" i="5"/>
  <c r="A72" i="5"/>
  <c r="A17" i="5"/>
  <c r="A19" i="5"/>
  <c r="A106" i="5"/>
  <c r="A228" i="5"/>
  <c r="A235" i="5"/>
  <c r="A215" i="5"/>
  <c r="A109" i="5"/>
  <c r="A198" i="5"/>
  <c r="A119" i="5"/>
  <c r="A36" i="5"/>
  <c r="A118" i="5"/>
  <c r="A143" i="5"/>
  <c r="A148" i="5"/>
  <c r="A191" i="5"/>
  <c r="A138" i="5"/>
  <c r="A6" i="5"/>
  <c r="A226" i="5"/>
  <c r="A125" i="5"/>
  <c r="A4" i="5"/>
  <c r="A210" i="5"/>
  <c r="A211" i="5"/>
  <c r="A140" i="5"/>
  <c r="A136" i="5"/>
  <c r="A44" i="5"/>
  <c r="A162" i="5"/>
  <c r="A224" i="5"/>
  <c r="A105" i="5"/>
  <c r="A190" i="5"/>
  <c r="A71" i="5"/>
  <c r="A81" i="5"/>
  <c r="A80" i="5"/>
  <c r="A194" i="5"/>
  <c r="A127" i="5"/>
  <c r="A51" i="5"/>
  <c r="A73" i="5"/>
  <c r="A220" i="5"/>
  <c r="A29" i="5"/>
  <c r="A163" i="5"/>
  <c r="A103" i="5"/>
  <c r="A15" i="5"/>
  <c r="A186" i="5"/>
  <c r="A70" i="5"/>
  <c r="A114" i="5"/>
  <c r="A115" i="5"/>
  <c r="A179" i="5"/>
  <c r="A45" i="5"/>
  <c r="A203" i="5"/>
  <c r="A11" i="5"/>
  <c r="A20" i="5"/>
  <c r="A60" i="5"/>
  <c r="A57" i="5"/>
  <c r="A199" i="5"/>
  <c r="A108" i="5"/>
  <c r="A231" i="5"/>
  <c r="A217" i="5"/>
  <c r="A192" i="5"/>
  <c r="A40" i="5"/>
  <c r="A150" i="5"/>
  <c r="A132" i="5"/>
  <c r="A141" i="5"/>
  <c r="A113" i="5"/>
  <c r="A142" i="5"/>
  <c r="A183" i="5"/>
  <c r="A195" i="5"/>
  <c r="A133" i="5"/>
  <c r="A209" i="5"/>
  <c r="A153" i="5"/>
  <c r="A37" i="5"/>
  <c r="A213" i="5"/>
  <c r="A123" i="5"/>
  <c r="A239" i="5"/>
  <c r="A104" i="5"/>
  <c r="A77" i="5"/>
  <c r="A207" i="5"/>
  <c r="A145" i="5"/>
  <c r="A30" i="5"/>
  <c r="A79" i="5"/>
  <c r="A28" i="5"/>
  <c r="A87" i="5"/>
  <c r="A59" i="5"/>
  <c r="A158" i="5"/>
  <c r="A50" i="5"/>
  <c r="A171" i="5"/>
  <c r="A12" i="5"/>
  <c r="A120" i="5"/>
  <c r="A205" i="5"/>
  <c r="A83" i="5"/>
  <c r="A22" i="5"/>
  <c r="A229" i="5"/>
  <c r="A56" i="5"/>
  <c r="A7" i="5"/>
  <c r="A14" i="5"/>
  <c r="A55" i="5"/>
  <c r="A101" i="5"/>
  <c r="A97" i="5"/>
  <c r="A206" i="5"/>
  <c r="A202" i="5"/>
  <c r="A208" i="5"/>
  <c r="A41" i="5"/>
  <c r="A25" i="5"/>
  <c r="A149" i="5"/>
  <c r="A223" i="5"/>
  <c r="A75" i="5"/>
  <c r="A18" i="5"/>
  <c r="A52" i="5"/>
  <c r="A33" i="5"/>
  <c r="A161" i="5"/>
  <c r="A204" i="5"/>
  <c r="A112" i="5"/>
  <c r="A237" i="5"/>
  <c r="A82" i="5"/>
  <c r="A212" i="5"/>
  <c r="A58" i="5"/>
  <c r="A174" i="5"/>
  <c r="A39" i="5"/>
  <c r="A47" i="5"/>
  <c r="A32" i="5"/>
  <c r="A173" i="5"/>
  <c r="A234" i="5"/>
  <c r="A16" i="5"/>
  <c r="A62" i="5"/>
  <c r="A126" i="5"/>
  <c r="A214" i="5"/>
  <c r="A91" i="5"/>
  <c r="A92" i="5"/>
  <c r="A95" i="5"/>
  <c r="A244" i="5"/>
  <c r="A219" i="5"/>
  <c r="A100" i="5"/>
  <c r="A187" i="5"/>
  <c r="A121" i="5"/>
  <c r="A23" i="5"/>
  <c r="A107" i="5"/>
  <c r="A238" i="5"/>
  <c r="A168" i="5"/>
  <c r="A99" i="5"/>
  <c r="A3" i="5"/>
  <c r="A169" i="5"/>
  <c r="A89" i="5"/>
  <c r="A24" i="5"/>
  <c r="A135" i="5"/>
  <c r="A201" i="5"/>
  <c r="A155" i="5"/>
  <c r="A31" i="5"/>
  <c r="A151" i="5"/>
  <c r="A218" i="5"/>
  <c r="A122" i="5"/>
  <c r="A241" i="5"/>
  <c r="A102" i="5"/>
  <c r="A90" i="5"/>
  <c r="A134" i="5"/>
  <c r="A42" i="5"/>
  <c r="A196" i="5"/>
  <c r="A175" i="5"/>
  <c r="A147" i="5"/>
  <c r="A48" i="5"/>
  <c r="A117" i="5"/>
  <c r="A116" i="5"/>
  <c r="A98" i="5"/>
  <c r="A216" i="5"/>
  <c r="A88" i="5"/>
  <c r="A131" i="5"/>
  <c r="A21" i="5"/>
  <c r="A172" i="5"/>
  <c r="A154" i="5"/>
  <c r="A157" i="5"/>
  <c r="A182" i="5"/>
  <c r="A230" i="5"/>
  <c r="A156" i="5"/>
  <c r="A242" i="5"/>
  <c r="A110" i="5"/>
  <c r="A176" i="5"/>
  <c r="A64" i="5"/>
  <c r="A236" i="5"/>
  <c r="A222" i="5"/>
  <c r="A184" i="5"/>
  <c r="A165" i="5"/>
  <c r="A69" i="5"/>
  <c r="A66" i="5"/>
  <c r="A139" i="5"/>
  <c r="A170" i="5"/>
  <c r="A9" i="5"/>
  <c r="A78" i="5"/>
  <c r="A8" i="5"/>
  <c r="A111" i="5"/>
  <c r="A243" i="5"/>
  <c r="A84" i="5"/>
  <c r="A166" i="5"/>
  <c r="A49" i="5"/>
  <c r="A164" i="5"/>
  <c r="A221" i="5"/>
  <c r="A13" i="5"/>
  <c r="A38" i="5"/>
  <c r="A193" i="5"/>
  <c r="A68" i="5"/>
  <c r="A35" i="5"/>
  <c r="A34" i="5"/>
  <c r="A67" i="5"/>
  <c r="F8" i="25"/>
  <c r="I2" i="19" s="1"/>
  <c r="F5" i="25"/>
  <c r="F2" i="19" s="1"/>
  <c r="B1" i="25"/>
  <c r="B184" i="5" l="1"/>
  <c r="G184" i="21"/>
  <c r="H184" i="21" s="1"/>
  <c r="B184" i="21"/>
  <c r="C184" i="21" s="1"/>
  <c r="B230" i="5"/>
  <c r="B230" i="21"/>
  <c r="C230" i="21" s="1"/>
  <c r="G230" i="21"/>
  <c r="H230" i="21" s="1"/>
  <c r="B216" i="5"/>
  <c r="G216" i="21"/>
  <c r="H216" i="21" s="1"/>
  <c r="B216" i="21"/>
  <c r="C216" i="21" s="1"/>
  <c r="B42" i="5"/>
  <c r="G42" i="21"/>
  <c r="H42" i="21" s="1"/>
  <c r="B42" i="21"/>
  <c r="C42" i="21" s="1"/>
  <c r="B31" i="5"/>
  <c r="G31" i="21"/>
  <c r="H31" i="21" s="1"/>
  <c r="B31" i="21"/>
  <c r="C31" i="21" s="1"/>
  <c r="B99" i="5"/>
  <c r="B99" i="21"/>
  <c r="C99" i="21" s="1"/>
  <c r="G99" i="21"/>
  <c r="H99" i="21" s="1"/>
  <c r="B219" i="5"/>
  <c r="B219" i="21"/>
  <c r="C219" i="21" s="1"/>
  <c r="G219" i="21"/>
  <c r="H219" i="21" s="1"/>
  <c r="B16" i="5"/>
  <c r="G16" i="21"/>
  <c r="H16" i="21" s="1"/>
  <c r="B16" i="21"/>
  <c r="C16" i="21" s="1"/>
  <c r="B212" i="5"/>
  <c r="B212" i="21"/>
  <c r="C212" i="21" s="1"/>
  <c r="G212" i="21"/>
  <c r="H212" i="21" s="1"/>
  <c r="B18" i="5"/>
  <c r="G18" i="21"/>
  <c r="H18" i="21" s="1"/>
  <c r="B18" i="21"/>
  <c r="C18" i="21" s="1"/>
  <c r="B206" i="5"/>
  <c r="B206" i="21"/>
  <c r="C206" i="21" s="1"/>
  <c r="G206" i="21"/>
  <c r="H206" i="21" s="1"/>
  <c r="B22" i="5"/>
  <c r="G22" i="21"/>
  <c r="H22" i="21" s="1"/>
  <c r="B22" i="21"/>
  <c r="C22" i="21" s="1"/>
  <c r="B59" i="5"/>
  <c r="B59" i="21"/>
  <c r="C59" i="21" s="1"/>
  <c r="G59" i="21"/>
  <c r="H59" i="21" s="1"/>
  <c r="B104" i="5"/>
  <c r="G104" i="21"/>
  <c r="H104" i="21" s="1"/>
  <c r="B104" i="21"/>
  <c r="C104" i="21" s="1"/>
  <c r="B195" i="5"/>
  <c r="G195" i="21"/>
  <c r="H195" i="21" s="1"/>
  <c r="B195" i="21"/>
  <c r="C195" i="21" s="1"/>
  <c r="B192" i="5"/>
  <c r="G192" i="21"/>
  <c r="H192" i="21" s="1"/>
  <c r="B192" i="21"/>
  <c r="C192" i="21" s="1"/>
  <c r="B11" i="5"/>
  <c r="B11" i="21"/>
  <c r="C11" i="21" s="1"/>
  <c r="G11" i="21"/>
  <c r="H11" i="21" s="1"/>
  <c r="B15" i="5"/>
  <c r="G15" i="21"/>
  <c r="H15" i="21" s="1"/>
  <c r="B15" i="21"/>
  <c r="C15" i="21" s="1"/>
  <c r="B194" i="5"/>
  <c r="G194" i="21"/>
  <c r="H194" i="21" s="1"/>
  <c r="B194" i="21"/>
  <c r="C194" i="21" s="1"/>
  <c r="B44" i="5"/>
  <c r="G44" i="21"/>
  <c r="H44" i="21" s="1"/>
  <c r="B44" i="21"/>
  <c r="C44" i="21" s="1"/>
  <c r="B6" i="5"/>
  <c r="G6" i="21"/>
  <c r="H6" i="21" s="1"/>
  <c r="B6" i="21"/>
  <c r="C6" i="21" s="1"/>
  <c r="B198" i="5"/>
  <c r="G198" i="21"/>
  <c r="H198" i="21" s="1"/>
  <c r="B198" i="21"/>
  <c r="C198" i="21" s="1"/>
  <c r="B72" i="5"/>
  <c r="G72" i="21"/>
  <c r="H72" i="21" s="1"/>
  <c r="B72" i="21"/>
  <c r="C72" i="21" s="1"/>
  <c r="B233" i="5"/>
  <c r="G233" i="21"/>
  <c r="H233" i="21" s="1"/>
  <c r="B233" i="21"/>
  <c r="C233" i="21" s="1"/>
  <c r="B185" i="5"/>
  <c r="G185" i="21"/>
  <c r="H185" i="21" s="1"/>
  <c r="B185" i="21"/>
  <c r="C185" i="21" s="1"/>
  <c r="B65" i="5"/>
  <c r="G65" i="21"/>
  <c r="H65" i="21" s="1"/>
  <c r="B65" i="21"/>
  <c r="C65" i="21" s="1"/>
  <c r="B200" i="5"/>
  <c r="G200" i="21"/>
  <c r="H200" i="21" s="1"/>
  <c r="B200" i="21"/>
  <c r="C200" i="21" s="1"/>
  <c r="B160" i="5"/>
  <c r="G160" i="21"/>
  <c r="H160" i="21" s="1"/>
  <c r="B160" i="21"/>
  <c r="C160" i="21" s="1"/>
  <c r="B222" i="5"/>
  <c r="G222" i="21"/>
  <c r="H222" i="21" s="1"/>
  <c r="B222" i="21"/>
  <c r="C222" i="21" s="1"/>
  <c r="B134" i="5"/>
  <c r="G134" i="21"/>
  <c r="H134" i="21" s="1"/>
  <c r="B134" i="21"/>
  <c r="C134" i="21" s="1"/>
  <c r="B155" i="5"/>
  <c r="B155" i="21"/>
  <c r="C155" i="21" s="1"/>
  <c r="G155" i="21"/>
  <c r="H155" i="21" s="1"/>
  <c r="B168" i="5"/>
  <c r="G168" i="21"/>
  <c r="H168" i="21" s="1"/>
  <c r="B168" i="21"/>
  <c r="C168" i="21" s="1"/>
  <c r="B244" i="5"/>
  <c r="B244" i="21"/>
  <c r="C244" i="21" s="1"/>
  <c r="G244" i="21"/>
  <c r="H244" i="21" s="1"/>
  <c r="B234" i="5"/>
  <c r="G234" i="21"/>
  <c r="H234" i="21" s="1"/>
  <c r="B234" i="21"/>
  <c r="C234" i="21" s="1"/>
  <c r="B82" i="5"/>
  <c r="G82" i="21"/>
  <c r="H82" i="21" s="1"/>
  <c r="B82" i="21"/>
  <c r="C82" i="21" s="1"/>
  <c r="B75" i="5"/>
  <c r="B75" i="21"/>
  <c r="C75" i="21" s="1"/>
  <c r="G75" i="21"/>
  <c r="H75" i="21" s="1"/>
  <c r="B97" i="5"/>
  <c r="G97" i="21"/>
  <c r="H97" i="21" s="1"/>
  <c r="B97" i="21"/>
  <c r="C97" i="21" s="1"/>
  <c r="B83" i="5"/>
  <c r="B83" i="21"/>
  <c r="C83" i="21" s="1"/>
  <c r="G83" i="21"/>
  <c r="H83" i="21" s="1"/>
  <c r="B87" i="5"/>
  <c r="G87" i="21"/>
  <c r="H87" i="21" s="1"/>
  <c r="B87" i="21"/>
  <c r="C87" i="21" s="1"/>
  <c r="B239" i="5"/>
  <c r="G239" i="21"/>
  <c r="H239" i="21" s="1"/>
  <c r="B239" i="21"/>
  <c r="C239" i="21" s="1"/>
  <c r="B183" i="5"/>
  <c r="G183" i="21"/>
  <c r="H183" i="21" s="1"/>
  <c r="B183" i="21"/>
  <c r="C183" i="21" s="1"/>
  <c r="B217" i="5"/>
  <c r="G217" i="21"/>
  <c r="H217" i="21" s="1"/>
  <c r="B217" i="21"/>
  <c r="C217" i="21" s="1"/>
  <c r="B203" i="5"/>
  <c r="B203" i="21"/>
  <c r="C203" i="21" s="1"/>
  <c r="G203" i="21"/>
  <c r="H203" i="21" s="1"/>
  <c r="B103" i="5"/>
  <c r="G103" i="21"/>
  <c r="H103" i="21" s="1"/>
  <c r="B103" i="21"/>
  <c r="C103" i="21" s="1"/>
  <c r="B80" i="5"/>
  <c r="G80" i="21"/>
  <c r="H80" i="21" s="1"/>
  <c r="B80" i="21"/>
  <c r="C80" i="21" s="1"/>
  <c r="B136" i="5"/>
  <c r="G136" i="21"/>
  <c r="H136" i="21" s="1"/>
  <c r="B136" i="21"/>
  <c r="C136" i="21" s="1"/>
  <c r="B138" i="5"/>
  <c r="G138" i="21"/>
  <c r="H138" i="21" s="1"/>
  <c r="B138" i="21"/>
  <c r="C138" i="21" s="1"/>
  <c r="B109" i="5"/>
  <c r="G109" i="21"/>
  <c r="H109" i="21" s="1"/>
  <c r="B109" i="21"/>
  <c r="C109" i="21" s="1"/>
  <c r="B181" i="5"/>
  <c r="G181" i="21"/>
  <c r="H181" i="21" s="1"/>
  <c r="B181" i="21"/>
  <c r="C181" i="21" s="1"/>
  <c r="B197" i="5"/>
  <c r="G197" i="21"/>
  <c r="H197" i="21" s="1"/>
  <c r="B197" i="21"/>
  <c r="C197" i="21" s="1"/>
  <c r="B137" i="5"/>
  <c r="G137" i="21"/>
  <c r="H137" i="21" s="1"/>
  <c r="B137" i="21"/>
  <c r="C137" i="21" s="1"/>
  <c r="B188" i="5"/>
  <c r="B188" i="21"/>
  <c r="C188" i="21" s="1"/>
  <c r="G188" i="21"/>
  <c r="H188" i="21" s="1"/>
  <c r="B178" i="5"/>
  <c r="G178" i="21"/>
  <c r="H178" i="21" s="1"/>
  <c r="B178" i="21"/>
  <c r="C178" i="21" s="1"/>
  <c r="B78" i="5"/>
  <c r="B78" i="21"/>
  <c r="C78" i="21" s="1"/>
  <c r="G78" i="21"/>
  <c r="H78" i="21" s="1"/>
  <c r="B236" i="5"/>
  <c r="G236" i="21"/>
  <c r="H236" i="21" s="1"/>
  <c r="B236" i="21"/>
  <c r="C236" i="21" s="1"/>
  <c r="B173" i="5"/>
  <c r="G173" i="21"/>
  <c r="H173" i="21" s="1"/>
  <c r="B173" i="21"/>
  <c r="C173" i="21" s="1"/>
  <c r="B123" i="5"/>
  <c r="B123" i="21"/>
  <c r="C123" i="21" s="1"/>
  <c r="G123" i="21"/>
  <c r="H123" i="21" s="1"/>
  <c r="B81" i="5"/>
  <c r="G81" i="21"/>
  <c r="H81" i="21" s="1"/>
  <c r="B81" i="21"/>
  <c r="C81" i="21" s="1"/>
  <c r="B191" i="5"/>
  <c r="G191" i="21"/>
  <c r="H191" i="21" s="1"/>
  <c r="B191" i="21"/>
  <c r="C191" i="21" s="1"/>
  <c r="B146" i="5"/>
  <c r="G146" i="21"/>
  <c r="H146" i="21" s="1"/>
  <c r="B146" i="21"/>
  <c r="C146" i="21" s="1"/>
  <c r="B76" i="5"/>
  <c r="B76" i="21"/>
  <c r="C76" i="21" s="1"/>
  <c r="G76" i="21"/>
  <c r="H76" i="21" s="1"/>
  <c r="B8" i="5"/>
  <c r="G8" i="21"/>
  <c r="H8" i="21" s="1"/>
  <c r="B8" i="21"/>
  <c r="C8" i="21" s="1"/>
  <c r="B164" i="5"/>
  <c r="B164" i="21"/>
  <c r="C164" i="21" s="1"/>
  <c r="G164" i="21"/>
  <c r="H164" i="21" s="1"/>
  <c r="B201" i="5"/>
  <c r="G201" i="21"/>
  <c r="H201" i="21" s="1"/>
  <c r="B201" i="21"/>
  <c r="C201" i="21" s="1"/>
  <c r="B223" i="5"/>
  <c r="G223" i="21"/>
  <c r="H223" i="21" s="1"/>
  <c r="B223" i="21"/>
  <c r="C223" i="21" s="1"/>
  <c r="B28" i="5"/>
  <c r="B28" i="21"/>
  <c r="C28" i="21" s="1"/>
  <c r="G28" i="21"/>
  <c r="H28" i="21" s="1"/>
  <c r="B45" i="5"/>
  <c r="G45" i="21"/>
  <c r="H45" i="21" s="1"/>
  <c r="B45" i="21"/>
  <c r="C45" i="21" s="1"/>
  <c r="B215" i="5"/>
  <c r="G215" i="21"/>
  <c r="H215" i="21" s="1"/>
  <c r="B215" i="21"/>
  <c r="C215" i="21" s="1"/>
  <c r="B225" i="5"/>
  <c r="G225" i="21"/>
  <c r="H225" i="21" s="1"/>
  <c r="B225" i="21"/>
  <c r="C225" i="21" s="1"/>
  <c r="B85" i="5"/>
  <c r="G85" i="21"/>
  <c r="H85" i="21" s="1"/>
  <c r="B85" i="21"/>
  <c r="C85" i="21" s="1"/>
  <c r="B167" i="5"/>
  <c r="G167" i="21"/>
  <c r="H167" i="21" s="1"/>
  <c r="B167" i="21"/>
  <c r="C167" i="21" s="1"/>
  <c r="B34" i="5"/>
  <c r="G34" i="21"/>
  <c r="H34" i="21" s="1"/>
  <c r="B34" i="21"/>
  <c r="C34" i="21" s="1"/>
  <c r="B49" i="5"/>
  <c r="G49" i="21"/>
  <c r="H49" i="21" s="1"/>
  <c r="B49" i="21"/>
  <c r="C49" i="21" s="1"/>
  <c r="B170" i="5"/>
  <c r="G170" i="21"/>
  <c r="H170" i="21" s="1"/>
  <c r="B170" i="21"/>
  <c r="C170" i="21" s="1"/>
  <c r="B64" i="5"/>
  <c r="G64" i="21"/>
  <c r="H64" i="21" s="1"/>
  <c r="B64" i="21"/>
  <c r="C64" i="21" s="1"/>
  <c r="B154" i="5"/>
  <c r="G154" i="21"/>
  <c r="H154" i="21" s="1"/>
  <c r="B154" i="21"/>
  <c r="C154" i="21" s="1"/>
  <c r="B117" i="5"/>
  <c r="G117" i="21"/>
  <c r="H117" i="21" s="1"/>
  <c r="B117" i="21"/>
  <c r="C117" i="21" s="1"/>
  <c r="B102" i="5"/>
  <c r="B102" i="21"/>
  <c r="C102" i="21" s="1"/>
  <c r="G102" i="21"/>
  <c r="H102" i="21" s="1"/>
  <c r="B135" i="5"/>
  <c r="G135" i="21"/>
  <c r="H135" i="21" s="1"/>
  <c r="B135" i="21"/>
  <c r="C135" i="21" s="1"/>
  <c r="B107" i="5"/>
  <c r="B107" i="21"/>
  <c r="C107" i="21" s="1"/>
  <c r="G107" i="21"/>
  <c r="H107" i="21" s="1"/>
  <c r="B92" i="5"/>
  <c r="B92" i="21"/>
  <c r="C92" i="21" s="1"/>
  <c r="G92" i="21"/>
  <c r="H92" i="21" s="1"/>
  <c r="B32" i="5"/>
  <c r="G32" i="21"/>
  <c r="H32" i="21" s="1"/>
  <c r="B32" i="21"/>
  <c r="C32" i="21" s="1"/>
  <c r="B112" i="5"/>
  <c r="G112" i="21"/>
  <c r="H112" i="21" s="1"/>
  <c r="B112" i="21"/>
  <c r="C112" i="21" s="1"/>
  <c r="B149" i="5"/>
  <c r="G149" i="21"/>
  <c r="H149" i="21" s="1"/>
  <c r="B149" i="21"/>
  <c r="C149" i="21" s="1"/>
  <c r="B55" i="5"/>
  <c r="G55" i="21"/>
  <c r="H55" i="21" s="1"/>
  <c r="B55" i="21"/>
  <c r="C55" i="21" s="1"/>
  <c r="B120" i="5"/>
  <c r="G120" i="21"/>
  <c r="H120" i="21" s="1"/>
  <c r="B120" i="21"/>
  <c r="C120" i="21" s="1"/>
  <c r="B79" i="5"/>
  <c r="G79" i="21"/>
  <c r="H79" i="21" s="1"/>
  <c r="B79" i="21"/>
  <c r="C79" i="21" s="1"/>
  <c r="B213" i="5"/>
  <c r="G213" i="21"/>
  <c r="H213" i="21" s="1"/>
  <c r="B213" i="21"/>
  <c r="C213" i="21" s="1"/>
  <c r="B113" i="5"/>
  <c r="G113" i="21"/>
  <c r="H113" i="21" s="1"/>
  <c r="B113" i="21"/>
  <c r="C113" i="21" s="1"/>
  <c r="B108" i="5"/>
  <c r="G108" i="21"/>
  <c r="H108" i="21" s="1"/>
  <c r="B108" i="21"/>
  <c r="C108" i="21" s="1"/>
  <c r="B179" i="5"/>
  <c r="B179" i="21"/>
  <c r="C179" i="21" s="1"/>
  <c r="G179" i="21"/>
  <c r="H179" i="21" s="1"/>
  <c r="B29" i="5"/>
  <c r="G29" i="21"/>
  <c r="H29" i="21" s="1"/>
  <c r="B29" i="21"/>
  <c r="C29" i="21" s="1"/>
  <c r="B71" i="5"/>
  <c r="G71" i="21"/>
  <c r="H71" i="21" s="1"/>
  <c r="B71" i="21"/>
  <c r="C71" i="21" s="1"/>
  <c r="B211" i="5"/>
  <c r="B211" i="21"/>
  <c r="C211" i="21" s="1"/>
  <c r="G211" i="21"/>
  <c r="H211" i="21" s="1"/>
  <c r="B148" i="5"/>
  <c r="B148" i="21"/>
  <c r="C148" i="21" s="1"/>
  <c r="G148" i="21"/>
  <c r="H148" i="21" s="1"/>
  <c r="B235" i="5"/>
  <c r="B235" i="21"/>
  <c r="C235" i="21" s="1"/>
  <c r="G235" i="21"/>
  <c r="H235" i="21" s="1"/>
  <c r="B26" i="5"/>
  <c r="G26" i="21"/>
  <c r="H26" i="21" s="1"/>
  <c r="B26" i="21"/>
  <c r="C26" i="21" s="1"/>
  <c r="B177" i="5"/>
  <c r="G177" i="21"/>
  <c r="H177" i="21" s="1"/>
  <c r="B177" i="21"/>
  <c r="C177" i="21" s="1"/>
  <c r="B74" i="5"/>
  <c r="G74" i="21"/>
  <c r="H74" i="21" s="1"/>
  <c r="B74" i="21"/>
  <c r="C74" i="21" s="1"/>
  <c r="B94" i="5"/>
  <c r="G94" i="21"/>
  <c r="H94" i="21" s="1"/>
  <c r="B94" i="21"/>
  <c r="C94" i="21" s="1"/>
  <c r="B53" i="5"/>
  <c r="G53" i="21"/>
  <c r="H53" i="21" s="1"/>
  <c r="B53" i="21"/>
  <c r="C53" i="21" s="1"/>
  <c r="B182" i="5"/>
  <c r="B182" i="21"/>
  <c r="C182" i="21" s="1"/>
  <c r="G182" i="21"/>
  <c r="H182" i="21" s="1"/>
  <c r="B9" i="5"/>
  <c r="G9" i="21"/>
  <c r="H9" i="21" s="1"/>
  <c r="B9" i="21"/>
  <c r="C9" i="21" s="1"/>
  <c r="B238" i="5"/>
  <c r="G238" i="21"/>
  <c r="H238" i="21" s="1"/>
  <c r="B238" i="21"/>
  <c r="C238" i="21" s="1"/>
  <c r="B205" i="5"/>
  <c r="G205" i="21"/>
  <c r="H205" i="21" s="1"/>
  <c r="B205" i="21"/>
  <c r="C205" i="21" s="1"/>
  <c r="B140" i="5"/>
  <c r="B140" i="21"/>
  <c r="C140" i="21" s="1"/>
  <c r="G140" i="21"/>
  <c r="H140" i="21" s="1"/>
  <c r="B139" i="5"/>
  <c r="B139" i="21"/>
  <c r="C139" i="21" s="1"/>
  <c r="G139" i="21"/>
  <c r="H139" i="21" s="1"/>
  <c r="B24" i="5"/>
  <c r="G24" i="21"/>
  <c r="H24" i="21" s="1"/>
  <c r="B24" i="21"/>
  <c r="C24" i="21" s="1"/>
  <c r="B204" i="5"/>
  <c r="B204" i="21"/>
  <c r="C204" i="21" s="1"/>
  <c r="G204" i="21"/>
  <c r="H204" i="21" s="1"/>
  <c r="B14" i="5"/>
  <c r="B14" i="21"/>
  <c r="C14" i="21" s="1"/>
  <c r="G14" i="21"/>
  <c r="H14" i="21" s="1"/>
  <c r="B30" i="5"/>
  <c r="G30" i="21"/>
  <c r="H30" i="21" s="1"/>
  <c r="B30" i="21"/>
  <c r="C30" i="21" s="1"/>
  <c r="B37" i="5"/>
  <c r="G37" i="21"/>
  <c r="H37" i="21" s="1"/>
  <c r="B37" i="21"/>
  <c r="C37" i="21" s="1"/>
  <c r="B141" i="5"/>
  <c r="G141" i="21"/>
  <c r="H141" i="21" s="1"/>
  <c r="B141" i="21"/>
  <c r="C141" i="21" s="1"/>
  <c r="B199" i="5"/>
  <c r="G199" i="21"/>
  <c r="H199" i="21" s="1"/>
  <c r="B199" i="21"/>
  <c r="C199" i="21" s="1"/>
  <c r="B115" i="5"/>
  <c r="B115" i="21"/>
  <c r="C115" i="21" s="1"/>
  <c r="G115" i="21"/>
  <c r="H115" i="21" s="1"/>
  <c r="B220" i="5"/>
  <c r="B220" i="21"/>
  <c r="C220" i="21" s="1"/>
  <c r="G220" i="21"/>
  <c r="H220" i="21" s="1"/>
  <c r="B190" i="5"/>
  <c r="B190" i="21"/>
  <c r="C190" i="21" s="1"/>
  <c r="G190" i="21"/>
  <c r="H190" i="21" s="1"/>
  <c r="B210" i="5"/>
  <c r="G210" i="21"/>
  <c r="H210" i="21" s="1"/>
  <c r="B210" i="21"/>
  <c r="C210" i="21" s="1"/>
  <c r="B143" i="5"/>
  <c r="G143" i="21"/>
  <c r="H143" i="21" s="1"/>
  <c r="B143" i="21"/>
  <c r="C143" i="21" s="1"/>
  <c r="B228" i="5"/>
  <c r="B228" i="21"/>
  <c r="C228" i="21" s="1"/>
  <c r="G228" i="21"/>
  <c r="H228" i="21" s="1"/>
  <c r="B232" i="5"/>
  <c r="G232" i="21"/>
  <c r="H232" i="21" s="1"/>
  <c r="B232" i="21"/>
  <c r="C232" i="21" s="1"/>
  <c r="B129" i="5"/>
  <c r="G129" i="21"/>
  <c r="H129" i="21" s="1"/>
  <c r="B129" i="21"/>
  <c r="C129" i="21" s="1"/>
  <c r="B10" i="5"/>
  <c r="G10" i="21"/>
  <c r="H10" i="21" s="1"/>
  <c r="B10" i="21"/>
  <c r="C10" i="21" s="1"/>
  <c r="B144" i="5"/>
  <c r="G144" i="21"/>
  <c r="H144" i="21" s="1"/>
  <c r="B144" i="21"/>
  <c r="C144" i="21" s="1"/>
  <c r="B93" i="5"/>
  <c r="G93" i="21"/>
  <c r="H93" i="21" s="1"/>
  <c r="B93" i="21"/>
  <c r="C93" i="21" s="1"/>
  <c r="B98" i="5"/>
  <c r="G98" i="21"/>
  <c r="H98" i="21" s="1"/>
  <c r="B98" i="21"/>
  <c r="C98" i="21" s="1"/>
  <c r="B116" i="5"/>
  <c r="B116" i="21"/>
  <c r="C116" i="21" s="1"/>
  <c r="G116" i="21"/>
  <c r="H116" i="21" s="1"/>
  <c r="B101" i="5"/>
  <c r="G101" i="21"/>
  <c r="H101" i="21" s="1"/>
  <c r="B101" i="21"/>
  <c r="C101" i="21" s="1"/>
  <c r="B163" i="5"/>
  <c r="B163" i="21"/>
  <c r="C163" i="21" s="1"/>
  <c r="G163" i="21"/>
  <c r="H163" i="21" s="1"/>
  <c r="B166" i="5"/>
  <c r="B166" i="21"/>
  <c r="C166" i="21" s="1"/>
  <c r="G166" i="21"/>
  <c r="H166" i="21" s="1"/>
  <c r="B172" i="5"/>
  <c r="G172" i="21"/>
  <c r="H172" i="21" s="1"/>
  <c r="B172" i="21"/>
  <c r="C172" i="21" s="1"/>
  <c r="B91" i="5"/>
  <c r="B91" i="21"/>
  <c r="C91" i="21" s="1"/>
  <c r="G91" i="21"/>
  <c r="H91" i="21" s="1"/>
  <c r="B153" i="5"/>
  <c r="G153" i="21"/>
  <c r="H153" i="21" s="1"/>
  <c r="B153" i="21"/>
  <c r="C153" i="21" s="1"/>
  <c r="B132" i="5"/>
  <c r="G132" i="21"/>
  <c r="H132" i="21" s="1"/>
  <c r="B132" i="21"/>
  <c r="C132" i="21" s="1"/>
  <c r="B57" i="5"/>
  <c r="G57" i="21"/>
  <c r="H57" i="21" s="1"/>
  <c r="B57" i="21"/>
  <c r="C57" i="21" s="1"/>
  <c r="B114" i="5"/>
  <c r="G114" i="21"/>
  <c r="H114" i="21" s="1"/>
  <c r="B114" i="21"/>
  <c r="C114" i="21" s="1"/>
  <c r="B73" i="5"/>
  <c r="G73" i="21"/>
  <c r="H73" i="21" s="1"/>
  <c r="B73" i="21"/>
  <c r="C73" i="21" s="1"/>
  <c r="B105" i="5"/>
  <c r="G105" i="21"/>
  <c r="H105" i="21" s="1"/>
  <c r="B105" i="21"/>
  <c r="C105" i="21" s="1"/>
  <c r="B4" i="5"/>
  <c r="G4" i="21"/>
  <c r="H4" i="21" s="1"/>
  <c r="B4" i="21"/>
  <c r="C4" i="21" s="1"/>
  <c r="B118" i="5"/>
  <c r="B118" i="21"/>
  <c r="C118" i="21" s="1"/>
  <c r="G118" i="21"/>
  <c r="H118" i="21" s="1"/>
  <c r="B106" i="5"/>
  <c r="G106" i="21"/>
  <c r="H106" i="21" s="1"/>
  <c r="B106" i="21"/>
  <c r="C106" i="21" s="1"/>
  <c r="B5" i="5"/>
  <c r="G5" i="21"/>
  <c r="H5" i="21" s="1"/>
  <c r="B5" i="21"/>
  <c r="C5" i="21" s="1"/>
  <c r="B124" i="5"/>
  <c r="B124" i="21"/>
  <c r="C124" i="21" s="1"/>
  <c r="G124" i="21"/>
  <c r="H124" i="21" s="1"/>
  <c r="B63" i="5"/>
  <c r="G63" i="21"/>
  <c r="H63" i="21" s="1"/>
  <c r="B63" i="21"/>
  <c r="C63" i="21" s="1"/>
  <c r="B46" i="5"/>
  <c r="G46" i="21"/>
  <c r="H46" i="21" s="1"/>
  <c r="B46" i="21"/>
  <c r="C46" i="21" s="1"/>
  <c r="B240" i="5"/>
  <c r="G240" i="21"/>
  <c r="H240" i="21" s="1"/>
  <c r="B240" i="21"/>
  <c r="C240" i="21" s="1"/>
  <c r="B13" i="5"/>
  <c r="G13" i="21"/>
  <c r="H13" i="21" s="1"/>
  <c r="B13" i="21"/>
  <c r="C13" i="21" s="1"/>
  <c r="B67" i="5"/>
  <c r="G67" i="21"/>
  <c r="H67" i="21" s="1"/>
  <c r="B67" i="21"/>
  <c r="C67" i="21" s="1"/>
  <c r="B90" i="5"/>
  <c r="G90" i="21"/>
  <c r="H90" i="21" s="1"/>
  <c r="B90" i="21"/>
  <c r="C90" i="21" s="1"/>
  <c r="B237" i="5"/>
  <c r="G237" i="21"/>
  <c r="H237" i="21" s="1"/>
  <c r="B237" i="21"/>
  <c r="C237" i="21" s="1"/>
  <c r="B231" i="5"/>
  <c r="G231" i="21"/>
  <c r="H231" i="21" s="1"/>
  <c r="B231" i="21"/>
  <c r="C231" i="21" s="1"/>
  <c r="B48" i="5"/>
  <c r="G48" i="21"/>
  <c r="H48" i="21" s="1"/>
  <c r="B48" i="21"/>
  <c r="C48" i="21" s="1"/>
  <c r="B23" i="5"/>
  <c r="G23" i="21"/>
  <c r="H23" i="21" s="1"/>
  <c r="B23" i="21"/>
  <c r="C23" i="21" s="1"/>
  <c r="B25" i="5"/>
  <c r="G25" i="21"/>
  <c r="H25" i="21" s="1"/>
  <c r="B25" i="21"/>
  <c r="C25" i="21" s="1"/>
  <c r="B66" i="5"/>
  <c r="G66" i="21"/>
  <c r="H66" i="21" s="1"/>
  <c r="B66" i="21"/>
  <c r="C66" i="21" s="1"/>
  <c r="B21" i="5"/>
  <c r="G21" i="21"/>
  <c r="H21" i="21" s="1"/>
  <c r="B21" i="21"/>
  <c r="C21" i="21" s="1"/>
  <c r="B122" i="5"/>
  <c r="G122" i="21"/>
  <c r="H122" i="21" s="1"/>
  <c r="B122" i="21"/>
  <c r="C122" i="21" s="1"/>
  <c r="B121" i="5"/>
  <c r="G121" i="21"/>
  <c r="H121" i="21" s="1"/>
  <c r="B121" i="21"/>
  <c r="C121" i="21" s="1"/>
  <c r="B39" i="5"/>
  <c r="G39" i="21"/>
  <c r="H39" i="21" s="1"/>
  <c r="B39" i="21"/>
  <c r="C39" i="21" s="1"/>
  <c r="B161" i="5"/>
  <c r="G161" i="21"/>
  <c r="H161" i="21" s="1"/>
  <c r="B161" i="21"/>
  <c r="C161" i="21" s="1"/>
  <c r="B7" i="5"/>
  <c r="G7" i="21"/>
  <c r="H7" i="21" s="1"/>
  <c r="B7" i="21"/>
  <c r="C7" i="21" s="1"/>
  <c r="B171" i="5"/>
  <c r="B171" i="21"/>
  <c r="C171" i="21" s="1"/>
  <c r="G171" i="21"/>
  <c r="H171" i="21" s="1"/>
  <c r="B145" i="5"/>
  <c r="G145" i="21"/>
  <c r="H145" i="21" s="1"/>
  <c r="B145" i="21"/>
  <c r="C145" i="21" s="1"/>
  <c r="B193" i="5"/>
  <c r="G193" i="21"/>
  <c r="H193" i="21" s="1"/>
  <c r="B193" i="21"/>
  <c r="C193" i="21" s="1"/>
  <c r="B243" i="5"/>
  <c r="B243" i="21"/>
  <c r="C243" i="21" s="1"/>
  <c r="G243" i="21"/>
  <c r="H243" i="21" s="1"/>
  <c r="B69" i="5"/>
  <c r="G69" i="21"/>
  <c r="H69" i="21" s="1"/>
  <c r="B69" i="21"/>
  <c r="C69" i="21" s="1"/>
  <c r="B242" i="5"/>
  <c r="G242" i="21"/>
  <c r="H242" i="21" s="1"/>
  <c r="B242" i="21"/>
  <c r="C242" i="21" s="1"/>
  <c r="B131" i="5"/>
  <c r="G131" i="21"/>
  <c r="H131" i="21" s="1"/>
  <c r="B131" i="21"/>
  <c r="C131" i="21" s="1"/>
  <c r="B175" i="5"/>
  <c r="G175" i="21"/>
  <c r="H175" i="21" s="1"/>
  <c r="B175" i="21"/>
  <c r="C175" i="21" s="1"/>
  <c r="B218" i="5"/>
  <c r="G218" i="21"/>
  <c r="H218" i="21" s="1"/>
  <c r="B218" i="21"/>
  <c r="C218" i="21" s="1"/>
  <c r="B169" i="5"/>
  <c r="G169" i="21"/>
  <c r="H169" i="21" s="1"/>
  <c r="B169" i="21"/>
  <c r="C169" i="21" s="1"/>
  <c r="B187" i="5"/>
  <c r="B187" i="21"/>
  <c r="C187" i="21" s="1"/>
  <c r="G187" i="21"/>
  <c r="H187" i="21" s="1"/>
  <c r="B126" i="5"/>
  <c r="B126" i="21"/>
  <c r="C126" i="21" s="1"/>
  <c r="G126" i="21"/>
  <c r="H126" i="21" s="1"/>
  <c r="B174" i="5"/>
  <c r="G174" i="21"/>
  <c r="H174" i="21" s="1"/>
  <c r="B174" i="21"/>
  <c r="C174" i="21" s="1"/>
  <c r="B33" i="5"/>
  <c r="G33" i="21"/>
  <c r="H33" i="21" s="1"/>
  <c r="B33" i="21"/>
  <c r="C33" i="21" s="1"/>
  <c r="B208" i="5"/>
  <c r="G208" i="21"/>
  <c r="H208" i="21" s="1"/>
  <c r="B208" i="21"/>
  <c r="C208" i="21" s="1"/>
  <c r="B56" i="5"/>
  <c r="G56" i="21"/>
  <c r="H56" i="21" s="1"/>
  <c r="B56" i="21"/>
  <c r="C56" i="21" s="1"/>
  <c r="B50" i="5"/>
  <c r="G50" i="21"/>
  <c r="H50" i="21" s="1"/>
  <c r="B50" i="21"/>
  <c r="C50" i="21" s="1"/>
  <c r="B207" i="5"/>
  <c r="G207" i="21"/>
  <c r="H207" i="21" s="1"/>
  <c r="B207" i="21"/>
  <c r="C207" i="21" s="1"/>
  <c r="B209" i="5"/>
  <c r="G209" i="21"/>
  <c r="H209" i="21" s="1"/>
  <c r="B209" i="21"/>
  <c r="C209" i="21" s="1"/>
  <c r="B150" i="5"/>
  <c r="G150" i="21"/>
  <c r="H150" i="21" s="1"/>
  <c r="B150" i="21"/>
  <c r="C150" i="21" s="1"/>
  <c r="B60" i="5"/>
  <c r="B60" i="21"/>
  <c r="C60" i="21" s="1"/>
  <c r="G60" i="21"/>
  <c r="H60" i="21" s="1"/>
  <c r="B70" i="5"/>
  <c r="G70" i="21"/>
  <c r="H70" i="21" s="1"/>
  <c r="B70" i="21"/>
  <c r="C70" i="21" s="1"/>
  <c r="B51" i="5"/>
  <c r="B51" i="21"/>
  <c r="C51" i="21" s="1"/>
  <c r="G51" i="21"/>
  <c r="H51" i="21" s="1"/>
  <c r="B224" i="5"/>
  <c r="G224" i="21"/>
  <c r="H224" i="21" s="1"/>
  <c r="B224" i="21"/>
  <c r="C224" i="21" s="1"/>
  <c r="B125" i="5"/>
  <c r="G125" i="21"/>
  <c r="H125" i="21" s="1"/>
  <c r="B125" i="21"/>
  <c r="C125" i="21" s="1"/>
  <c r="B36" i="5"/>
  <c r="B36" i="21"/>
  <c r="C36" i="21" s="1"/>
  <c r="G36" i="21"/>
  <c r="H36" i="21" s="1"/>
  <c r="B19" i="5"/>
  <c r="B19" i="21"/>
  <c r="C19" i="21" s="1"/>
  <c r="G19" i="21"/>
  <c r="H19" i="21" s="1"/>
  <c r="B43" i="5"/>
  <c r="B43" i="21"/>
  <c r="C43" i="21" s="1"/>
  <c r="G43" i="21"/>
  <c r="H43" i="21" s="1"/>
  <c r="B61" i="5"/>
  <c r="G61" i="21"/>
  <c r="H61" i="21" s="1"/>
  <c r="B61" i="21"/>
  <c r="C61" i="21" s="1"/>
  <c r="B189" i="5"/>
  <c r="G189" i="21"/>
  <c r="H189" i="21" s="1"/>
  <c r="B189" i="21"/>
  <c r="C189" i="21" s="1"/>
  <c r="B130" i="5"/>
  <c r="G130" i="21"/>
  <c r="H130" i="21" s="1"/>
  <c r="B130" i="21"/>
  <c r="C130" i="21" s="1"/>
  <c r="B96" i="5"/>
  <c r="G96" i="21"/>
  <c r="H96" i="21" s="1"/>
  <c r="B96" i="21"/>
  <c r="C96" i="21" s="1"/>
  <c r="B221" i="5"/>
  <c r="G221" i="21"/>
  <c r="H221" i="21" s="1"/>
  <c r="B221" i="21"/>
  <c r="C221" i="21" s="1"/>
  <c r="B157" i="5"/>
  <c r="G157" i="21"/>
  <c r="H157" i="21" s="1"/>
  <c r="B157" i="21"/>
  <c r="C157" i="21" s="1"/>
  <c r="B95" i="5"/>
  <c r="G95" i="21"/>
  <c r="H95" i="21" s="1"/>
  <c r="B95" i="21"/>
  <c r="C95" i="21" s="1"/>
  <c r="B142" i="5"/>
  <c r="B142" i="21"/>
  <c r="C142" i="21" s="1"/>
  <c r="G142" i="21"/>
  <c r="H142" i="21" s="1"/>
  <c r="B35" i="5"/>
  <c r="B35" i="21"/>
  <c r="C35" i="21" s="1"/>
  <c r="G35" i="21"/>
  <c r="H35" i="21" s="1"/>
  <c r="B176" i="5"/>
  <c r="G176" i="21"/>
  <c r="H176" i="21" s="1"/>
  <c r="B176" i="21"/>
  <c r="C176" i="21" s="1"/>
  <c r="B241" i="5"/>
  <c r="G241" i="21"/>
  <c r="H241" i="21" s="1"/>
  <c r="B241" i="21"/>
  <c r="C241" i="21" s="1"/>
  <c r="B47" i="5"/>
  <c r="G47" i="21"/>
  <c r="H47" i="21" s="1"/>
  <c r="B47" i="21"/>
  <c r="C47" i="21" s="1"/>
  <c r="B12" i="5"/>
  <c r="B12" i="21"/>
  <c r="C12" i="21" s="1"/>
  <c r="G12" i="21"/>
  <c r="H12" i="21" s="1"/>
  <c r="B68" i="5"/>
  <c r="G68" i="21"/>
  <c r="H68" i="21" s="1"/>
  <c r="B68" i="21"/>
  <c r="C68" i="21" s="1"/>
  <c r="B84" i="5"/>
  <c r="B84" i="21"/>
  <c r="C84" i="21" s="1"/>
  <c r="G84" i="21"/>
  <c r="H84" i="21" s="1"/>
  <c r="B110" i="5"/>
  <c r="G110" i="21"/>
  <c r="H110" i="21" s="1"/>
  <c r="B110" i="21"/>
  <c r="C110" i="21" s="1"/>
  <c r="B147" i="5"/>
  <c r="B147" i="21"/>
  <c r="C147" i="21" s="1"/>
  <c r="G147" i="21"/>
  <c r="H147" i="21" s="1"/>
  <c r="B89" i="5"/>
  <c r="G89" i="21"/>
  <c r="H89" i="21" s="1"/>
  <c r="B89" i="21"/>
  <c r="C89" i="21" s="1"/>
  <c r="B214" i="5"/>
  <c r="G214" i="21"/>
  <c r="H214" i="21" s="1"/>
  <c r="B214" i="21"/>
  <c r="C214" i="21" s="1"/>
  <c r="B41" i="5"/>
  <c r="G41" i="21"/>
  <c r="H41" i="21" s="1"/>
  <c r="B41" i="21"/>
  <c r="C41" i="21" s="1"/>
  <c r="B38" i="5"/>
  <c r="B38" i="21"/>
  <c r="C38" i="21" s="1"/>
  <c r="G38" i="21"/>
  <c r="H38" i="21" s="1"/>
  <c r="B111" i="5"/>
  <c r="G111" i="21"/>
  <c r="H111" i="21" s="1"/>
  <c r="B111" i="21"/>
  <c r="C111" i="21" s="1"/>
  <c r="B165" i="5"/>
  <c r="G165" i="21"/>
  <c r="H165" i="21" s="1"/>
  <c r="B165" i="21"/>
  <c r="C165" i="21" s="1"/>
  <c r="B156" i="5"/>
  <c r="B156" i="21"/>
  <c r="C156" i="21" s="1"/>
  <c r="G156" i="21"/>
  <c r="H156" i="21" s="1"/>
  <c r="B88" i="5"/>
  <c r="G88" i="21"/>
  <c r="H88" i="21" s="1"/>
  <c r="B88" i="21"/>
  <c r="C88" i="21" s="1"/>
  <c r="B196" i="5"/>
  <c r="G196" i="21"/>
  <c r="H196" i="21" s="1"/>
  <c r="B196" i="21"/>
  <c r="C196" i="21" s="1"/>
  <c r="B151" i="5"/>
  <c r="G151" i="21"/>
  <c r="H151" i="21" s="1"/>
  <c r="B151" i="21"/>
  <c r="C151" i="21" s="1"/>
  <c r="B3" i="5"/>
  <c r="G3" i="21"/>
  <c r="H3" i="21" s="1"/>
  <c r="B3" i="21"/>
  <c r="C3" i="21" s="1"/>
  <c r="B100" i="5"/>
  <c r="B100" i="21"/>
  <c r="C100" i="21" s="1"/>
  <c r="G100" i="21"/>
  <c r="H100" i="21" s="1"/>
  <c r="B62" i="5"/>
  <c r="B62" i="21"/>
  <c r="C62" i="21" s="1"/>
  <c r="G62" i="21"/>
  <c r="H62" i="21" s="1"/>
  <c r="B58" i="5"/>
  <c r="G58" i="21"/>
  <c r="H58" i="21" s="1"/>
  <c r="B58" i="21"/>
  <c r="C58" i="21" s="1"/>
  <c r="B52" i="5"/>
  <c r="B52" i="21"/>
  <c r="C52" i="21" s="1"/>
  <c r="G52" i="21"/>
  <c r="H52" i="21" s="1"/>
  <c r="B202" i="5"/>
  <c r="G202" i="21"/>
  <c r="H202" i="21" s="1"/>
  <c r="B202" i="21"/>
  <c r="C202" i="21" s="1"/>
  <c r="B229" i="5"/>
  <c r="G229" i="21"/>
  <c r="H229" i="21" s="1"/>
  <c r="B229" i="21"/>
  <c r="C229" i="21" s="1"/>
  <c r="B158" i="5"/>
  <c r="G158" i="21"/>
  <c r="H158" i="21" s="1"/>
  <c r="B158" i="21"/>
  <c r="C158" i="21" s="1"/>
  <c r="B77" i="5"/>
  <c r="G77" i="21"/>
  <c r="H77" i="21" s="1"/>
  <c r="B77" i="21"/>
  <c r="C77" i="21" s="1"/>
  <c r="B133" i="5"/>
  <c r="G133" i="21"/>
  <c r="H133" i="21" s="1"/>
  <c r="B133" i="21"/>
  <c r="C133" i="21" s="1"/>
  <c r="B40" i="5"/>
  <c r="G40" i="21"/>
  <c r="H40" i="21" s="1"/>
  <c r="B40" i="21"/>
  <c r="C40" i="21" s="1"/>
  <c r="B20" i="5"/>
  <c r="B20" i="21"/>
  <c r="C20" i="21" s="1"/>
  <c r="G20" i="21"/>
  <c r="H20" i="21" s="1"/>
  <c r="B186" i="5"/>
  <c r="G186" i="21"/>
  <c r="H186" i="21" s="1"/>
  <c r="B186" i="21"/>
  <c r="C186" i="21" s="1"/>
  <c r="B127" i="5"/>
  <c r="G127" i="21"/>
  <c r="H127" i="21" s="1"/>
  <c r="B127" i="21"/>
  <c r="C127" i="21" s="1"/>
  <c r="B162" i="5"/>
  <c r="G162" i="21"/>
  <c r="H162" i="21" s="1"/>
  <c r="B162" i="21"/>
  <c r="C162" i="21" s="1"/>
  <c r="B226" i="5"/>
  <c r="G226" i="21"/>
  <c r="H226" i="21" s="1"/>
  <c r="B226" i="21"/>
  <c r="C226" i="21" s="1"/>
  <c r="B119" i="5"/>
  <c r="G119" i="21"/>
  <c r="H119" i="21" s="1"/>
  <c r="B119" i="21"/>
  <c r="C119" i="21" s="1"/>
  <c r="B17" i="5"/>
  <c r="G17" i="21"/>
  <c r="H17" i="21" s="1"/>
  <c r="B17" i="21"/>
  <c r="C17" i="21" s="1"/>
  <c r="B180" i="5"/>
  <c r="B180" i="21"/>
  <c r="C180" i="21" s="1"/>
  <c r="G180" i="21"/>
  <c r="H180" i="21" s="1"/>
  <c r="B227" i="5"/>
  <c r="B227" i="21"/>
  <c r="C227" i="21" s="1"/>
  <c r="G227" i="21"/>
  <c r="H227" i="21" s="1"/>
  <c r="B128" i="5"/>
  <c r="G128" i="21"/>
  <c r="H128" i="21" s="1"/>
  <c r="B128" i="21"/>
  <c r="C128" i="21" s="1"/>
  <c r="B27" i="5"/>
  <c r="B27" i="21"/>
  <c r="C27" i="21" s="1"/>
  <c r="G27" i="21"/>
  <c r="H27" i="21" s="1"/>
  <c r="B54" i="5"/>
  <c r="B54" i="21"/>
  <c r="C54" i="21" s="1"/>
  <c r="G54" i="21"/>
  <c r="H54" i="21" s="1"/>
  <c r="E67" i="5"/>
  <c r="M5" i="5"/>
  <c r="B6" i="19"/>
  <c r="D27" i="19"/>
  <c r="B5" i="19"/>
  <c r="J27" i="19"/>
  <c r="E35" i="5" l="1"/>
  <c r="E34" i="5"/>
  <c r="N8" i="5"/>
  <c r="M8" i="5"/>
  <c r="O8" i="5" s="1"/>
  <c r="F2" i="17" l="1"/>
  <c r="G2" i="17"/>
  <c r="H2" i="17"/>
  <c r="I2" i="17"/>
  <c r="J2" i="17"/>
  <c r="K2" i="17"/>
  <c r="L2" i="17"/>
  <c r="N2" i="17"/>
  <c r="O2" i="17"/>
  <c r="F2" i="18"/>
  <c r="G2" i="18"/>
  <c r="H2" i="18"/>
  <c r="I2" i="18"/>
  <c r="J2" i="18"/>
  <c r="K2" i="18"/>
  <c r="L2" i="18"/>
  <c r="N2" i="18"/>
  <c r="O2" i="18"/>
  <c r="A6" i="17"/>
  <c r="A5" i="17"/>
  <c r="M10" i="20" l="1"/>
  <c r="X17" i="21"/>
  <c r="L10" i="20"/>
  <c r="W17" i="21"/>
  <c r="U17" i="21"/>
  <c r="J10" i="20"/>
  <c r="O17" i="21"/>
  <c r="D10" i="20"/>
  <c r="T17" i="21"/>
  <c r="I10" i="20"/>
  <c r="R17" i="21"/>
  <c r="G10" i="20"/>
  <c r="F10" i="20"/>
  <c r="Q17" i="21"/>
  <c r="H10" i="20"/>
  <c r="S17" i="21"/>
  <c r="E10" i="20"/>
  <c r="P17" i="21"/>
  <c r="M2" i="20"/>
  <c r="X2" i="21"/>
  <c r="D2" i="20"/>
  <c r="O2" i="21"/>
  <c r="L2" i="20"/>
  <c r="W2" i="21"/>
  <c r="J2" i="20"/>
  <c r="U2" i="21"/>
  <c r="I2" i="20"/>
  <c r="T2" i="21"/>
  <c r="H2" i="20"/>
  <c r="S2" i="21"/>
  <c r="R2" i="21"/>
  <c r="G2" i="20"/>
  <c r="F2" i="20"/>
  <c r="Q2" i="21"/>
  <c r="E2" i="20"/>
  <c r="P2" i="21"/>
  <c r="M12" i="5"/>
  <c r="N10" i="5" l="1"/>
  <c r="F2" i="24" l="1"/>
  <c r="G2" i="24" l="1"/>
  <c r="F6" i="19" s="1"/>
  <c r="I8" i="21"/>
  <c r="I191" i="21"/>
  <c r="I127" i="21"/>
  <c r="I63" i="21"/>
  <c r="I233" i="21"/>
  <c r="I214" i="21"/>
  <c r="I150" i="21"/>
  <c r="I86" i="21"/>
  <c r="I22" i="21"/>
  <c r="I221" i="21"/>
  <c r="I157" i="21"/>
  <c r="I93" i="21"/>
  <c r="I29" i="21"/>
  <c r="I228" i="21"/>
  <c r="I164" i="21"/>
  <c r="I100" i="21"/>
  <c r="I36" i="21"/>
  <c r="I145" i="21"/>
  <c r="I195" i="21"/>
  <c r="I131" i="21"/>
  <c r="I67" i="21"/>
  <c r="I186" i="21"/>
  <c r="I122" i="21"/>
  <c r="I58" i="21"/>
  <c r="I160" i="21"/>
  <c r="I33" i="21"/>
  <c r="I183" i="21"/>
  <c r="I119" i="21"/>
  <c r="I55" i="21"/>
  <c r="I201" i="21"/>
  <c r="I206" i="21"/>
  <c r="I142" i="21"/>
  <c r="I78" i="21"/>
  <c r="I14" i="21"/>
  <c r="I213" i="21"/>
  <c r="I149" i="21"/>
  <c r="I85" i="21"/>
  <c r="I21" i="21"/>
  <c r="I220" i="21"/>
  <c r="I156" i="21"/>
  <c r="I92" i="21"/>
  <c r="I28" i="21"/>
  <c r="I113" i="21"/>
  <c r="I187" i="21"/>
  <c r="I123" i="21"/>
  <c r="I59" i="21"/>
  <c r="I242" i="21"/>
  <c r="I178" i="21"/>
  <c r="I114" i="21"/>
  <c r="I50" i="21"/>
  <c r="I161" i="21"/>
  <c r="I57" i="21"/>
  <c r="I216" i="21"/>
  <c r="I152" i="21"/>
  <c r="I88" i="21"/>
  <c r="I24" i="21"/>
  <c r="I72" i="21"/>
  <c r="I46" i="21"/>
  <c r="I241" i="21"/>
  <c r="I27" i="21"/>
  <c r="I89" i="21"/>
  <c r="I56" i="21"/>
  <c r="I30" i="21"/>
  <c r="I44" i="21"/>
  <c r="I239" i="21"/>
  <c r="I175" i="21"/>
  <c r="I111" i="21"/>
  <c r="I47" i="21"/>
  <c r="I169" i="21"/>
  <c r="I198" i="21"/>
  <c r="I134" i="21"/>
  <c r="I70" i="21"/>
  <c r="I6" i="21"/>
  <c r="I205" i="21"/>
  <c r="I141" i="21"/>
  <c r="I77" i="21"/>
  <c r="I13" i="21"/>
  <c r="I212" i="21"/>
  <c r="I148" i="21"/>
  <c r="I84" i="21"/>
  <c r="I20" i="21"/>
  <c r="I243" i="21"/>
  <c r="I179" i="21"/>
  <c r="I115" i="21"/>
  <c r="I51" i="21"/>
  <c r="I234" i="21"/>
  <c r="I170" i="21"/>
  <c r="I106" i="21"/>
  <c r="I42" i="21"/>
  <c r="I129" i="21"/>
  <c r="I49" i="21"/>
  <c r="I208" i="21"/>
  <c r="I144" i="21"/>
  <c r="I80" i="21"/>
  <c r="I16" i="21"/>
  <c r="I136" i="21"/>
  <c r="I181" i="21"/>
  <c r="I188" i="21"/>
  <c r="I155" i="21"/>
  <c r="I82" i="21"/>
  <c r="I184" i="21"/>
  <c r="I101" i="21"/>
  <c r="I172" i="21"/>
  <c r="I75" i="21"/>
  <c r="I217" i="21"/>
  <c r="I40" i="21"/>
  <c r="I32" i="21"/>
  <c r="I231" i="21"/>
  <c r="I167" i="21"/>
  <c r="I103" i="21"/>
  <c r="I39" i="21"/>
  <c r="I137" i="21"/>
  <c r="I190" i="21"/>
  <c r="I126" i="21"/>
  <c r="I62" i="21"/>
  <c r="I225" i="21"/>
  <c r="I197" i="21"/>
  <c r="I133" i="21"/>
  <c r="I69" i="21"/>
  <c r="I5" i="21"/>
  <c r="I204" i="21"/>
  <c r="I140" i="21"/>
  <c r="I76" i="21"/>
  <c r="I12" i="21"/>
  <c r="I235" i="21"/>
  <c r="I171" i="21"/>
  <c r="I107" i="21"/>
  <c r="I43" i="21"/>
  <c r="I226" i="21"/>
  <c r="I162" i="21"/>
  <c r="I98" i="21"/>
  <c r="I34" i="21"/>
  <c r="I121" i="21"/>
  <c r="I41" i="21"/>
  <c r="I200" i="21"/>
  <c r="I117" i="21"/>
  <c r="I9" i="21"/>
  <c r="I219" i="21"/>
  <c r="I210" i="21"/>
  <c r="I17" i="21"/>
  <c r="I94" i="21"/>
  <c r="I177" i="21"/>
  <c r="I130" i="21"/>
  <c r="I168" i="21"/>
  <c r="I224" i="21"/>
  <c r="I223" i="21"/>
  <c r="I159" i="21"/>
  <c r="I95" i="21"/>
  <c r="I31" i="21"/>
  <c r="I105" i="21"/>
  <c r="I182" i="21"/>
  <c r="I118" i="21"/>
  <c r="I54" i="21"/>
  <c r="I153" i="21"/>
  <c r="I189" i="21"/>
  <c r="I125" i="21"/>
  <c r="I61" i="21"/>
  <c r="I193" i="21"/>
  <c r="I196" i="21"/>
  <c r="I132" i="21"/>
  <c r="I68" i="21"/>
  <c r="I4" i="21"/>
  <c r="I227" i="21"/>
  <c r="I163" i="21"/>
  <c r="I99" i="21"/>
  <c r="I35" i="21"/>
  <c r="I218" i="21"/>
  <c r="I154" i="21"/>
  <c r="I90" i="21"/>
  <c r="I26" i="21"/>
  <c r="I97" i="21"/>
  <c r="I25" i="21"/>
  <c r="I192" i="21"/>
  <c r="I128" i="21"/>
  <c r="I64" i="21"/>
  <c r="I110" i="21"/>
  <c r="I60" i="21"/>
  <c r="I91" i="21"/>
  <c r="I18" i="21"/>
  <c r="I120" i="21"/>
  <c r="I229" i="21"/>
  <c r="I108" i="21"/>
  <c r="I11" i="21"/>
  <c r="I73" i="21"/>
  <c r="I185" i="21"/>
  <c r="I215" i="21"/>
  <c r="I151" i="21"/>
  <c r="I87" i="21"/>
  <c r="I23" i="21"/>
  <c r="I238" i="21"/>
  <c r="I174" i="21"/>
  <c r="I3" i="21"/>
  <c r="I53" i="21"/>
  <c r="I124" i="21"/>
  <c r="I146" i="21"/>
  <c r="I37" i="21"/>
  <c r="I139" i="21"/>
  <c r="I66" i="21"/>
  <c r="I104" i="21"/>
  <c r="I96" i="21"/>
  <c r="I207" i="21"/>
  <c r="I143" i="21"/>
  <c r="I79" i="21"/>
  <c r="I15" i="21"/>
  <c r="I230" i="21"/>
  <c r="I166" i="21"/>
  <c r="I102" i="21"/>
  <c r="I38" i="21"/>
  <c r="I237" i="21"/>
  <c r="I173" i="21"/>
  <c r="I109" i="21"/>
  <c r="I45" i="21"/>
  <c r="I244" i="21"/>
  <c r="I180" i="21"/>
  <c r="I116" i="21"/>
  <c r="I52" i="21"/>
  <c r="I209" i="21"/>
  <c r="I211" i="21"/>
  <c r="I147" i="21"/>
  <c r="I83" i="21"/>
  <c r="I19" i="21"/>
  <c r="I202" i="21"/>
  <c r="I138" i="21"/>
  <c r="I74" i="21"/>
  <c r="I10" i="21"/>
  <c r="I81" i="21"/>
  <c r="I240" i="21"/>
  <c r="I176" i="21"/>
  <c r="I112" i="21"/>
  <c r="I48" i="21"/>
  <c r="I199" i="21"/>
  <c r="I135" i="21"/>
  <c r="I71" i="21"/>
  <c r="I7" i="21"/>
  <c r="I222" i="21"/>
  <c r="I158" i="21"/>
  <c r="I165" i="21"/>
  <c r="I236" i="21"/>
  <c r="I203" i="21"/>
  <c r="I194" i="21"/>
  <c r="I232" i="21"/>
  <c r="I65" i="21"/>
  <c r="D24" i="21"/>
  <c r="D88" i="21"/>
  <c r="D152" i="21"/>
  <c r="D216" i="21"/>
  <c r="D41" i="21"/>
  <c r="D105" i="21"/>
  <c r="D169" i="21"/>
  <c r="D233" i="21"/>
  <c r="D58" i="21"/>
  <c r="D122" i="21"/>
  <c r="D186" i="21"/>
  <c r="D55" i="21"/>
  <c r="D51" i="21"/>
  <c r="D115" i="21"/>
  <c r="D179" i="21"/>
  <c r="D243" i="21"/>
  <c r="D207" i="21"/>
  <c r="D60" i="21"/>
  <c r="D124" i="21"/>
  <c r="D188" i="21"/>
  <c r="D47" i="21"/>
  <c r="D37" i="21"/>
  <c r="D101" i="21"/>
  <c r="D165" i="21"/>
  <c r="D229" i="21"/>
  <c r="D199" i="21"/>
  <c r="D54" i="21"/>
  <c r="D118" i="21"/>
  <c r="D15" i="21"/>
  <c r="D32" i="21"/>
  <c r="D96" i="21"/>
  <c r="D160" i="21"/>
  <c r="D224" i="21"/>
  <c r="D49" i="21"/>
  <c r="D113" i="21"/>
  <c r="D177" i="21"/>
  <c r="D241" i="21"/>
  <c r="D66" i="21"/>
  <c r="D130" i="21"/>
  <c r="D194" i="21"/>
  <c r="D167" i="21"/>
  <c r="D59" i="21"/>
  <c r="D123" i="21"/>
  <c r="D187" i="21"/>
  <c r="D23" i="21"/>
  <c r="D4" i="21"/>
  <c r="D68" i="21"/>
  <c r="D132" i="21"/>
  <c r="D196" i="21"/>
  <c r="D135" i="21"/>
  <c r="D45" i="21"/>
  <c r="D109" i="21"/>
  <c r="D173" i="21"/>
  <c r="D237" i="21"/>
  <c r="D239" i="21"/>
  <c r="D62" i="21"/>
  <c r="D126" i="21"/>
  <c r="D190" i="21"/>
  <c r="D39" i="21"/>
  <c r="D181" i="21"/>
  <c r="D70" i="21"/>
  <c r="D198" i="21"/>
  <c r="D26" i="21"/>
  <c r="D211" i="21"/>
  <c r="D220" i="21"/>
  <c r="D71" i="21"/>
  <c r="D150" i="21"/>
  <c r="D77" i="21"/>
  <c r="D30" i="21"/>
  <c r="D144" i="21"/>
  <c r="D242" i="21"/>
  <c r="D244" i="21"/>
  <c r="D110" i="21"/>
  <c r="D40" i="21"/>
  <c r="D104" i="21"/>
  <c r="D168" i="21"/>
  <c r="D232" i="21"/>
  <c r="D57" i="21"/>
  <c r="D121" i="21"/>
  <c r="D185" i="21"/>
  <c r="D10" i="21"/>
  <c r="D74" i="21"/>
  <c r="D138" i="21"/>
  <c r="D202" i="21"/>
  <c r="D231" i="21"/>
  <c r="D67" i="21"/>
  <c r="D131" i="21"/>
  <c r="D195" i="21"/>
  <c r="D31" i="21"/>
  <c r="D12" i="21"/>
  <c r="D76" i="21"/>
  <c r="D140" i="21"/>
  <c r="D204" i="21"/>
  <c r="D183" i="21"/>
  <c r="D53" i="21"/>
  <c r="D117" i="21"/>
  <c r="D3" i="21"/>
  <c r="D6" i="21"/>
  <c r="D134" i="21"/>
  <c r="D79" i="21"/>
  <c r="D90" i="21"/>
  <c r="D147" i="21"/>
  <c r="D92" i="21"/>
  <c r="D5" i="21"/>
  <c r="D197" i="21"/>
  <c r="D86" i="21"/>
  <c r="D164" i="21"/>
  <c r="D103" i="21"/>
  <c r="D151" i="21"/>
  <c r="D225" i="21"/>
  <c r="D43" i="21"/>
  <c r="D116" i="21"/>
  <c r="D159" i="21"/>
  <c r="D238" i="21"/>
  <c r="D48" i="21"/>
  <c r="D112" i="21"/>
  <c r="D176" i="21"/>
  <c r="D240" i="21"/>
  <c r="D65" i="21"/>
  <c r="D129" i="21"/>
  <c r="D193" i="21"/>
  <c r="D18" i="21"/>
  <c r="D82" i="21"/>
  <c r="D146" i="21"/>
  <c r="D210" i="21"/>
  <c r="D11" i="21"/>
  <c r="D75" i="21"/>
  <c r="D139" i="21"/>
  <c r="D203" i="21"/>
  <c r="D63" i="21"/>
  <c r="D20" i="21"/>
  <c r="D84" i="21"/>
  <c r="D148" i="21"/>
  <c r="D212" i="21"/>
  <c r="D215" i="21"/>
  <c r="D61" i="21"/>
  <c r="D125" i="21"/>
  <c r="D189" i="21"/>
  <c r="D7" i="21"/>
  <c r="D14" i="21"/>
  <c r="D78" i="21"/>
  <c r="D142" i="21"/>
  <c r="D206" i="21"/>
  <c r="D95" i="21"/>
  <c r="D73" i="21"/>
  <c r="D218" i="21"/>
  <c r="D83" i="21"/>
  <c r="D87" i="21"/>
  <c r="D156" i="21"/>
  <c r="D69" i="21"/>
  <c r="D22" i="21"/>
  <c r="D214" i="21"/>
  <c r="D228" i="21"/>
  <c r="D205" i="21"/>
  <c r="D222" i="21"/>
  <c r="D161" i="21"/>
  <c r="D107" i="21"/>
  <c r="D180" i="21"/>
  <c r="D46" i="21"/>
  <c r="D182" i="21"/>
  <c r="D56" i="21"/>
  <c r="D120" i="21"/>
  <c r="D184" i="21"/>
  <c r="D9" i="21"/>
  <c r="D137" i="21"/>
  <c r="D201" i="21"/>
  <c r="D154" i="21"/>
  <c r="D19" i="21"/>
  <c r="D28" i="21"/>
  <c r="D133" i="21"/>
  <c r="D119" i="21"/>
  <c r="D94" i="21"/>
  <c r="D208" i="21"/>
  <c r="D178" i="21"/>
  <c r="D52" i="21"/>
  <c r="D93" i="21"/>
  <c r="D64" i="21"/>
  <c r="D128" i="21"/>
  <c r="D192" i="21"/>
  <c r="D17" i="21"/>
  <c r="D81" i="21"/>
  <c r="D145" i="21"/>
  <c r="D209" i="21"/>
  <c r="D34" i="21"/>
  <c r="D98" i="21"/>
  <c r="D162" i="21"/>
  <c r="D226" i="21"/>
  <c r="D27" i="21"/>
  <c r="D91" i="21"/>
  <c r="D155" i="21"/>
  <c r="D219" i="21"/>
  <c r="D111" i="21"/>
  <c r="D36" i="21"/>
  <c r="D100" i="21"/>
  <c r="D13" i="21"/>
  <c r="D141" i="21"/>
  <c r="D158" i="21"/>
  <c r="D97" i="21"/>
  <c r="D50" i="21"/>
  <c r="D171" i="21"/>
  <c r="D29" i="21"/>
  <c r="D174" i="21"/>
  <c r="D8" i="21"/>
  <c r="D72" i="21"/>
  <c r="D136" i="21"/>
  <c r="D200" i="21"/>
  <c r="D25" i="21"/>
  <c r="D89" i="21"/>
  <c r="D153" i="21"/>
  <c r="D217" i="21"/>
  <c r="D42" i="21"/>
  <c r="D106" i="21"/>
  <c r="D170" i="21"/>
  <c r="D234" i="21"/>
  <c r="D35" i="21"/>
  <c r="D99" i="21"/>
  <c r="D163" i="21"/>
  <c r="D227" i="21"/>
  <c r="D143" i="21"/>
  <c r="D44" i="21"/>
  <c r="D108" i="21"/>
  <c r="D172" i="21"/>
  <c r="D236" i="21"/>
  <c r="D21" i="21"/>
  <c r="D85" i="21"/>
  <c r="D149" i="21"/>
  <c r="D213" i="21"/>
  <c r="D127" i="21"/>
  <c r="D38" i="21"/>
  <c r="D102" i="21"/>
  <c r="D166" i="21"/>
  <c r="D230" i="21"/>
  <c r="D191" i="21"/>
  <c r="D80" i="21"/>
  <c r="D235" i="21"/>
  <c r="D157" i="21"/>
  <c r="D223" i="21"/>
  <c r="D16" i="21"/>
  <c r="D33" i="21"/>
  <c r="D114" i="21"/>
  <c r="D175" i="21"/>
  <c r="D221" i="21"/>
  <c r="A2" i="19"/>
  <c r="A27" i="19"/>
  <c r="G27" i="19"/>
  <c r="F5" i="19"/>
  <c r="A4" i="20"/>
  <c r="A12" i="20"/>
  <c r="I2" i="21"/>
  <c r="D2" i="21"/>
  <c r="B12" i="20"/>
  <c r="B15" i="20"/>
  <c r="B14" i="20"/>
  <c r="B7" i="20"/>
  <c r="B6" i="20"/>
  <c r="B11" i="20"/>
  <c r="B4" i="20"/>
  <c r="B3" i="20"/>
  <c r="O3" i="18"/>
  <c r="N3" i="18"/>
  <c r="L3" i="18"/>
  <c r="K3" i="18"/>
  <c r="J3" i="18"/>
  <c r="I3" i="18"/>
  <c r="H3" i="18"/>
  <c r="G3" i="18"/>
  <c r="F3" i="18"/>
  <c r="N3" i="17" l="1"/>
  <c r="O3" i="17"/>
  <c r="I3" i="17"/>
  <c r="J3" i="17"/>
  <c r="K3" i="17"/>
  <c r="L3" i="17"/>
  <c r="F3" i="17"/>
  <c r="G3" i="17"/>
  <c r="H3" i="17"/>
  <c r="A3" i="19" l="1"/>
  <c r="O2" i="5" l="1"/>
  <c r="R4" i="20" l="1"/>
  <c r="R12" i="20"/>
  <c r="Q4" i="20"/>
  <c r="Q12" i="20"/>
  <c r="P4" i="20"/>
  <c r="P12" i="20"/>
  <c r="O4" i="20"/>
  <c r="O12" i="20"/>
  <c r="N4" i="20"/>
  <c r="N12" i="20"/>
  <c r="M4" i="20"/>
  <c r="M12" i="20"/>
  <c r="L12" i="20"/>
  <c r="L4" i="20"/>
  <c r="K12" i="20"/>
  <c r="K4" i="20"/>
  <c r="J12" i="20"/>
  <c r="J4" i="20"/>
  <c r="I12" i="20"/>
  <c r="I4" i="20"/>
  <c r="H12" i="20"/>
  <c r="H4" i="20"/>
  <c r="F4" i="20"/>
  <c r="D4" i="20"/>
  <c r="E4" i="20"/>
  <c r="G4" i="20"/>
  <c r="E12" i="20"/>
  <c r="D12" i="20"/>
  <c r="F12" i="20"/>
  <c r="G12" i="20"/>
  <c r="E160" i="5"/>
  <c r="E54" i="5"/>
  <c r="E96" i="5"/>
  <c r="E240" i="5"/>
  <c r="E93" i="5"/>
  <c r="E53" i="5"/>
  <c r="E76" i="5"/>
  <c r="E178" i="5"/>
  <c r="E200" i="5"/>
  <c r="E27" i="5"/>
  <c r="E130" i="5"/>
  <c r="E46" i="5"/>
  <c r="E144" i="5"/>
  <c r="E94" i="5"/>
  <c r="E167" i="5"/>
  <c r="E188" i="5"/>
  <c r="E65" i="5"/>
  <c r="E128" i="5"/>
  <c r="E189" i="5"/>
  <c r="E63" i="5"/>
  <c r="E10" i="5"/>
  <c r="E74" i="5"/>
  <c r="E85" i="5"/>
  <c r="E137" i="5"/>
  <c r="E185" i="5"/>
  <c r="E227" i="5"/>
  <c r="E61" i="5"/>
  <c r="E124" i="5"/>
  <c r="E129" i="5"/>
  <c r="E177" i="5"/>
  <c r="E225" i="5"/>
  <c r="E197" i="5"/>
  <c r="E233" i="5"/>
  <c r="E180" i="5"/>
  <c r="E43" i="5"/>
  <c r="E5" i="5"/>
  <c r="E232" i="5"/>
  <c r="E26" i="5"/>
  <c r="E146" i="5"/>
  <c r="E181" i="5"/>
  <c r="E72" i="5"/>
  <c r="E17" i="5"/>
  <c r="E19" i="5"/>
  <c r="E106" i="5"/>
  <c r="E228" i="5"/>
  <c r="E235" i="5"/>
  <c r="E215" i="5"/>
  <c r="E109" i="5"/>
  <c r="E198" i="5"/>
  <c r="E119" i="5"/>
  <c r="E36" i="5"/>
  <c r="E118" i="5"/>
  <c r="E143" i="5"/>
  <c r="E148" i="5"/>
  <c r="E191" i="5"/>
  <c r="E138" i="5"/>
  <c r="E6" i="5"/>
  <c r="E226" i="5"/>
  <c r="E125" i="5"/>
  <c r="E4" i="5"/>
  <c r="E210" i="5"/>
  <c r="E211" i="5"/>
  <c r="E140" i="5"/>
  <c r="E136" i="5"/>
  <c r="E44" i="5"/>
  <c r="E162" i="5"/>
  <c r="E224" i="5"/>
  <c r="E105" i="5"/>
  <c r="E190" i="5"/>
  <c r="E71" i="5"/>
  <c r="E81" i="5"/>
  <c r="E80" i="5"/>
  <c r="E194" i="5"/>
  <c r="E127" i="5"/>
  <c r="E51" i="5"/>
  <c r="E73" i="5"/>
  <c r="E220" i="5"/>
  <c r="E29" i="5"/>
  <c r="E163" i="5"/>
  <c r="E103" i="5"/>
  <c r="E15" i="5"/>
  <c r="E186" i="5"/>
  <c r="E70" i="5"/>
  <c r="E114" i="5"/>
  <c r="E115" i="5"/>
  <c r="E179" i="5"/>
  <c r="E45" i="5"/>
  <c r="E203" i="5"/>
  <c r="E11" i="5"/>
  <c r="E20" i="5"/>
  <c r="E60" i="5"/>
  <c r="E57" i="5"/>
  <c r="E199" i="5"/>
  <c r="E108" i="5"/>
  <c r="E231" i="5"/>
  <c r="E217" i="5"/>
  <c r="E192" i="5"/>
  <c r="E40" i="5"/>
  <c r="E150" i="5"/>
  <c r="E132" i="5"/>
  <c r="E141" i="5"/>
  <c r="E113" i="5"/>
  <c r="E142" i="5"/>
  <c r="E183" i="5"/>
  <c r="E195" i="5"/>
  <c r="E133" i="5"/>
  <c r="E209" i="5"/>
  <c r="E153" i="5"/>
  <c r="E37" i="5"/>
  <c r="E213" i="5"/>
  <c r="E123" i="5"/>
  <c r="E239" i="5"/>
  <c r="E104" i="5"/>
  <c r="E77" i="5"/>
  <c r="E207" i="5"/>
  <c r="E145" i="5"/>
  <c r="E30" i="5"/>
  <c r="E79" i="5"/>
  <c r="E28" i="5"/>
  <c r="E87" i="5"/>
  <c r="E59" i="5"/>
  <c r="E158" i="5"/>
  <c r="E50" i="5"/>
  <c r="E171" i="5"/>
  <c r="E12" i="5"/>
  <c r="E120" i="5"/>
  <c r="E205" i="5"/>
  <c r="E83" i="5"/>
  <c r="E22" i="5"/>
  <c r="E229" i="5"/>
  <c r="E56" i="5"/>
  <c r="E7" i="5"/>
  <c r="E14" i="5"/>
  <c r="E55" i="5"/>
  <c r="E101" i="5"/>
  <c r="E97" i="5"/>
  <c r="E206" i="5"/>
  <c r="E202" i="5"/>
  <c r="E208" i="5"/>
  <c r="E41" i="5"/>
  <c r="E25" i="5"/>
  <c r="E149" i="5"/>
  <c r="E223" i="5"/>
  <c r="E75" i="5"/>
  <c r="E18" i="5"/>
  <c r="E52" i="5"/>
  <c r="E33" i="5"/>
  <c r="E161" i="5"/>
  <c r="E204" i="5"/>
  <c r="E112" i="5"/>
  <c r="E237" i="5"/>
  <c r="E82" i="5"/>
  <c r="E212" i="5"/>
  <c r="E58" i="5"/>
  <c r="E174" i="5"/>
  <c r="E39" i="5"/>
  <c r="E47" i="5"/>
  <c r="E32" i="5"/>
  <c r="E173" i="5"/>
  <c r="E234" i="5"/>
  <c r="E16" i="5"/>
  <c r="E62" i="5"/>
  <c r="E126" i="5"/>
  <c r="E214" i="5"/>
  <c r="E91" i="5"/>
  <c r="E92" i="5"/>
  <c r="E95" i="5"/>
  <c r="E244" i="5"/>
  <c r="E219" i="5"/>
  <c r="E100" i="5"/>
  <c r="E187" i="5"/>
  <c r="E121" i="5"/>
  <c r="E23" i="5"/>
  <c r="E107" i="5"/>
  <c r="E238" i="5"/>
  <c r="E168" i="5"/>
  <c r="E99" i="5"/>
  <c r="E3" i="5"/>
  <c r="F3" i="5" s="1"/>
  <c r="E169" i="5"/>
  <c r="E89" i="5"/>
  <c r="E24" i="5"/>
  <c r="E135" i="5"/>
  <c r="E201" i="5"/>
  <c r="E155" i="5"/>
  <c r="E31" i="5"/>
  <c r="E151" i="5"/>
  <c r="E218" i="5"/>
  <c r="E122" i="5"/>
  <c r="E241" i="5"/>
  <c r="E102" i="5"/>
  <c r="E90" i="5"/>
  <c r="E134" i="5"/>
  <c r="E42" i="5"/>
  <c r="E196" i="5"/>
  <c r="E175" i="5"/>
  <c r="E147" i="5"/>
  <c r="E48" i="5"/>
  <c r="E117" i="5"/>
  <c r="E116" i="5"/>
  <c r="E98" i="5"/>
  <c r="E216" i="5"/>
  <c r="E88" i="5"/>
  <c r="E131" i="5"/>
  <c r="E21" i="5"/>
  <c r="E172" i="5"/>
  <c r="E154" i="5"/>
  <c r="E157" i="5"/>
  <c r="E182" i="5"/>
  <c r="E230" i="5"/>
  <c r="E156" i="5"/>
  <c r="E242" i="5"/>
  <c r="E110" i="5"/>
  <c r="E176" i="5"/>
  <c r="E64" i="5"/>
  <c r="E236" i="5"/>
  <c r="E222" i="5"/>
  <c r="E184" i="5"/>
  <c r="E165" i="5"/>
  <c r="E69" i="5"/>
  <c r="E66" i="5"/>
  <c r="E139" i="5"/>
  <c r="E170" i="5"/>
  <c r="E9" i="5"/>
  <c r="E78" i="5"/>
  <c r="E8" i="5"/>
  <c r="E111" i="5"/>
  <c r="E243" i="5"/>
  <c r="E84" i="5"/>
  <c r="E166" i="5"/>
  <c r="E49" i="5"/>
  <c r="E164" i="5"/>
  <c r="E221" i="5"/>
  <c r="E13" i="5"/>
  <c r="E38" i="5"/>
  <c r="E193" i="5"/>
  <c r="E68" i="5"/>
  <c r="C11" i="20" l="1"/>
  <c r="C3" i="20"/>
  <c r="A11" i="20"/>
  <c r="A3" i="20"/>
  <c r="J6" i="19"/>
  <c r="I6" i="19"/>
  <c r="I5" i="19"/>
  <c r="J5" i="19"/>
  <c r="C14" i="20"/>
  <c r="C6" i="20"/>
  <c r="C7" i="20"/>
  <c r="C15" i="20"/>
  <c r="Q3" i="20" l="1"/>
  <c r="Q6" i="20" s="1"/>
  <c r="R3" i="20"/>
  <c r="R6" i="20" s="1"/>
  <c r="Q11" i="20"/>
  <c r="Q14" i="20" s="1"/>
  <c r="R11" i="20"/>
  <c r="R14" i="20" s="1"/>
  <c r="P3" i="20"/>
  <c r="P6" i="20" s="1"/>
  <c r="N3" i="20"/>
  <c r="N6" i="20" s="1"/>
  <c r="J3" i="20"/>
  <c r="J6" i="20" s="1"/>
  <c r="L3" i="20"/>
  <c r="L6" i="20" s="1"/>
  <c r="O3" i="20"/>
  <c r="O6" i="20" s="1"/>
  <c r="M3" i="20"/>
  <c r="M6" i="20" s="1"/>
  <c r="K3" i="20"/>
  <c r="K6" i="20" s="1"/>
  <c r="L11" i="20"/>
  <c r="L14" i="20" s="1"/>
  <c r="P11" i="20"/>
  <c r="P14" i="20" s="1"/>
  <c r="N11" i="20"/>
  <c r="N14" i="20" s="1"/>
  <c r="J11" i="20"/>
  <c r="J14" i="20" s="1"/>
  <c r="O11" i="20"/>
  <c r="O14" i="20" s="1"/>
  <c r="M11" i="20"/>
  <c r="M14" i="20" s="1"/>
  <c r="K11" i="20"/>
  <c r="K14" i="20" s="1"/>
  <c r="H3" i="20"/>
  <c r="H6" i="20" s="1"/>
  <c r="I3" i="20"/>
  <c r="I6" i="20" s="1"/>
  <c r="H11" i="20"/>
  <c r="H14" i="20" s="1"/>
  <c r="I11" i="20"/>
  <c r="I14" i="20" s="1"/>
  <c r="E11" i="20"/>
  <c r="E14" i="20" s="1"/>
  <c r="D11" i="20"/>
  <c r="G11" i="20"/>
  <c r="F11" i="20"/>
  <c r="F14" i="20" s="1"/>
  <c r="E3" i="20"/>
  <c r="D3" i="20"/>
  <c r="F3" i="20"/>
  <c r="G3" i="20"/>
  <c r="R7" i="20" l="1"/>
  <c r="Q7" i="20"/>
  <c r="R15" i="20"/>
  <c r="Q15" i="20"/>
  <c r="M7" i="20"/>
  <c r="P15" i="20"/>
  <c r="P7" i="20"/>
  <c r="L7" i="20"/>
  <c r="N7" i="20"/>
  <c r="N15" i="20"/>
  <c r="J7" i="20"/>
  <c r="L15" i="20"/>
  <c r="K7" i="20"/>
  <c r="J15" i="20"/>
  <c r="K15" i="20"/>
  <c r="M15" i="20"/>
  <c r="O7" i="20"/>
  <c r="O15" i="20"/>
  <c r="I15" i="20"/>
  <c r="C6" i="19"/>
  <c r="I7" i="20"/>
  <c r="C5" i="19"/>
  <c r="G14" i="20"/>
  <c r="H15" i="20" s="1"/>
  <c r="D6" i="19"/>
  <c r="D5" i="19"/>
  <c r="D14" i="20"/>
  <c r="F6" i="20"/>
  <c r="D6" i="20"/>
  <c r="E6" i="20"/>
  <c r="G6" i="20"/>
  <c r="H7" i="20" s="1"/>
  <c r="N17" i="21" l="1"/>
  <c r="N2" i="21"/>
  <c r="G28" i="19"/>
  <c r="G29" i="19"/>
  <c r="G30" i="19"/>
  <c r="G31" i="19"/>
  <c r="G32" i="19"/>
  <c r="G33" i="19"/>
  <c r="G34" i="19"/>
  <c r="G35" i="19"/>
  <c r="G36" i="19"/>
  <c r="G37" i="19"/>
  <c r="A29" i="19"/>
  <c r="A30" i="19"/>
  <c r="A31" i="19"/>
  <c r="A32" i="19"/>
  <c r="A33" i="19"/>
  <c r="A34" i="19"/>
  <c r="A35" i="19"/>
  <c r="A36" i="19"/>
  <c r="A37" i="19"/>
  <c r="A28" i="19"/>
  <c r="F2" i="21"/>
  <c r="A2" i="21"/>
  <c r="H2" i="19"/>
  <c r="F1" i="21" l="1"/>
  <c r="A1" i="21"/>
  <c r="M14" i="21"/>
  <c r="M29" i="21"/>
  <c r="A40" i="21" l="1"/>
  <c r="A173" i="21"/>
  <c r="A14" i="21"/>
  <c r="A35" i="21"/>
  <c r="A12" i="21"/>
  <c r="A55" i="21"/>
  <c r="A88" i="21"/>
  <c r="A142" i="21"/>
  <c r="A155" i="21"/>
  <c r="A27" i="21"/>
  <c r="A176" i="21"/>
  <c r="F136" i="21"/>
  <c r="F180" i="21"/>
  <c r="F179" i="21"/>
  <c r="A244" i="21"/>
  <c r="A243" i="21"/>
  <c r="F243" i="21"/>
  <c r="F244" i="21"/>
  <c r="A199" i="21"/>
  <c r="A217" i="21"/>
  <c r="A222" i="21"/>
  <c r="F67" i="21"/>
  <c r="F239" i="21"/>
  <c r="F211" i="21"/>
  <c r="A31" i="21"/>
  <c r="A238" i="21"/>
  <c r="A240" i="21"/>
  <c r="A241" i="21"/>
  <c r="A237" i="21"/>
  <c r="A239" i="21"/>
  <c r="A236" i="21"/>
  <c r="A235" i="21"/>
  <c r="A242" i="21"/>
  <c r="F236" i="21"/>
  <c r="F238" i="21"/>
  <c r="F240" i="21"/>
  <c r="F242" i="21"/>
  <c r="F237" i="21"/>
  <c r="F235" i="21"/>
  <c r="F241" i="21"/>
  <c r="F232" i="21"/>
  <c r="F198" i="21"/>
  <c r="F185" i="21"/>
  <c r="F31" i="21"/>
  <c r="A162" i="21"/>
  <c r="A179" i="21"/>
  <c r="A180" i="21"/>
  <c r="F172" i="21"/>
  <c r="F86" i="21"/>
  <c r="F155" i="21"/>
  <c r="A204" i="21"/>
  <c r="A73" i="21"/>
  <c r="A144" i="21"/>
  <c r="N14" i="21"/>
  <c r="A198" i="21"/>
  <c r="A67" i="21"/>
  <c r="A226" i="21"/>
  <c r="A54" i="21"/>
  <c r="A136" i="21"/>
  <c r="A190" i="21"/>
  <c r="A196" i="21"/>
  <c r="N29" i="21"/>
  <c r="F113" i="21"/>
  <c r="F227" i="21"/>
  <c r="F206" i="21"/>
  <c r="F3" i="21"/>
  <c r="F4" i="21"/>
  <c r="F8" i="21"/>
  <c r="F12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40" i="21"/>
  <c r="F144" i="21"/>
  <c r="F148" i="21"/>
  <c r="F152" i="21"/>
  <c r="F156" i="21"/>
  <c r="F160" i="21"/>
  <c r="F164" i="21"/>
  <c r="F168" i="21"/>
  <c r="F176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5" i="21"/>
  <c r="F9" i="21"/>
  <c r="F13" i="21"/>
  <c r="F17" i="21"/>
  <c r="F21" i="21"/>
  <c r="F25" i="21"/>
  <c r="F29" i="21"/>
  <c r="F33" i="21"/>
  <c r="F37" i="21"/>
  <c r="F41" i="21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9" i="21"/>
  <c r="F193" i="21"/>
  <c r="F197" i="21"/>
  <c r="F201" i="21"/>
  <c r="F205" i="21"/>
  <c r="F209" i="21"/>
  <c r="F213" i="21"/>
  <c r="F217" i="21"/>
  <c r="F221" i="21"/>
  <c r="F225" i="21"/>
  <c r="F229" i="21"/>
  <c r="F233" i="21"/>
  <c r="F6" i="21"/>
  <c r="F10" i="21"/>
  <c r="F14" i="21"/>
  <c r="F18" i="21"/>
  <c r="F22" i="21"/>
  <c r="F26" i="21"/>
  <c r="F30" i="21"/>
  <c r="F34" i="21"/>
  <c r="F38" i="21"/>
  <c r="F42" i="21"/>
  <c r="F50" i="21"/>
  <c r="F54" i="21"/>
  <c r="F58" i="21"/>
  <c r="F62" i="21"/>
  <c r="F66" i="21"/>
  <c r="F70" i="21"/>
  <c r="F74" i="21"/>
  <c r="F78" i="21"/>
  <c r="F82" i="21"/>
  <c r="F94" i="21"/>
  <c r="F102" i="21"/>
  <c r="F114" i="21"/>
  <c r="F122" i="21"/>
  <c r="F130" i="21"/>
  <c r="F138" i="21"/>
  <c r="F146" i="21"/>
  <c r="F154" i="21"/>
  <c r="F7" i="21"/>
  <c r="F11" i="21"/>
  <c r="F15" i="21"/>
  <c r="F19" i="21"/>
  <c r="F23" i="21"/>
  <c r="F27" i="21"/>
  <c r="F35" i="21"/>
  <c r="F39" i="21"/>
  <c r="F43" i="21"/>
  <c r="F47" i="21"/>
  <c r="F51" i="21"/>
  <c r="F55" i="21"/>
  <c r="F59" i="21"/>
  <c r="F63" i="21"/>
  <c r="F71" i="21"/>
  <c r="F75" i="21"/>
  <c r="F79" i="21"/>
  <c r="F83" i="21"/>
  <c r="F87" i="21"/>
  <c r="F91" i="21"/>
  <c r="F95" i="21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9" i="21"/>
  <c r="F163" i="21"/>
  <c r="F167" i="21"/>
  <c r="F171" i="21"/>
  <c r="F175" i="21"/>
  <c r="F183" i="21"/>
  <c r="F187" i="21"/>
  <c r="F191" i="21"/>
  <c r="F195" i="21"/>
  <c r="F199" i="21"/>
  <c r="F203" i="21"/>
  <c r="F207" i="21"/>
  <c r="F215" i="21"/>
  <c r="F219" i="21"/>
  <c r="F223" i="21"/>
  <c r="F231" i="21"/>
  <c r="F46" i="21"/>
  <c r="F90" i="21"/>
  <c r="F98" i="21"/>
  <c r="F106" i="21"/>
  <c r="F118" i="21"/>
  <c r="F126" i="21"/>
  <c r="F134" i="21"/>
  <c r="F142" i="21"/>
  <c r="F150" i="21"/>
  <c r="F158" i="21"/>
  <c r="F166" i="21"/>
  <c r="F178" i="21"/>
  <c r="F226" i="21"/>
  <c r="F234" i="21"/>
  <c r="F162" i="21"/>
  <c r="F170" i="21"/>
  <c r="F186" i="21"/>
  <c r="F202" i="21"/>
  <c r="F214" i="21"/>
  <c r="F174" i="21"/>
  <c r="F190" i="21"/>
  <c r="F218" i="21"/>
  <c r="F230" i="21"/>
  <c r="F110" i="21"/>
  <c r="F182" i="21"/>
  <c r="F194" i="21"/>
  <c r="F210" i="21"/>
  <c r="F222" i="21"/>
  <c r="A3" i="21"/>
  <c r="A4" i="21"/>
  <c r="A8" i="21"/>
  <c r="A16" i="21"/>
  <c r="A20" i="21"/>
  <c r="A24" i="21"/>
  <c r="A28" i="21"/>
  <c r="A32" i="21"/>
  <c r="A36" i="21"/>
  <c r="A44" i="21"/>
  <c r="A48" i="21"/>
  <c r="A52" i="21"/>
  <c r="A56" i="21"/>
  <c r="A60" i="21"/>
  <c r="A64" i="21"/>
  <c r="A68" i="21"/>
  <c r="A72" i="21"/>
  <c r="A76" i="21"/>
  <c r="A80" i="21"/>
  <c r="A84" i="21"/>
  <c r="A92" i="21"/>
  <c r="A96" i="21"/>
  <c r="A100" i="21"/>
  <c r="A104" i="21"/>
  <c r="A108" i="21"/>
  <c r="A112" i="21"/>
  <c r="A116" i="21"/>
  <c r="A120" i="21"/>
  <c r="A124" i="21"/>
  <c r="A128" i="21"/>
  <c r="A132" i="21"/>
  <c r="A140" i="21"/>
  <c r="A148" i="21"/>
  <c r="A152" i="21"/>
  <c r="A156" i="21"/>
  <c r="A160" i="21"/>
  <c r="A164" i="21"/>
  <c r="A168" i="21"/>
  <c r="A172" i="21"/>
  <c r="A184" i="21"/>
  <c r="A188" i="21"/>
  <c r="A192" i="21"/>
  <c r="A200" i="21"/>
  <c r="A208" i="21"/>
  <c r="A212" i="21"/>
  <c r="A216" i="21"/>
  <c r="A220" i="21"/>
  <c r="A224" i="21"/>
  <c r="A228" i="21"/>
  <c r="A232" i="21"/>
  <c r="A5" i="21"/>
  <c r="A9" i="21"/>
  <c r="A13" i="21"/>
  <c r="A17" i="21"/>
  <c r="A21" i="21"/>
  <c r="A25" i="21"/>
  <c r="A29" i="21"/>
  <c r="A33" i="21"/>
  <c r="A37" i="21"/>
  <c r="A41" i="21"/>
  <c r="A45" i="21"/>
  <c r="A49" i="21"/>
  <c r="A53" i="21"/>
  <c r="A57" i="21"/>
  <c r="A61" i="21"/>
  <c r="A65" i="21"/>
  <c r="A69" i="21"/>
  <c r="A77" i="21"/>
  <c r="A81" i="21"/>
  <c r="A85" i="21"/>
  <c r="A89" i="21"/>
  <c r="A93" i="21"/>
  <c r="A97" i="21"/>
  <c r="A101" i="21"/>
  <c r="A105" i="21"/>
  <c r="A109" i="21"/>
  <c r="A113" i="21"/>
  <c r="A117" i="21"/>
  <c r="A121" i="21"/>
  <c r="A125" i="21"/>
  <c r="A129" i="21"/>
  <c r="A133" i="21"/>
  <c r="A137" i="21"/>
  <c r="A141" i="21"/>
  <c r="A7" i="21"/>
  <c r="A11" i="21"/>
  <c r="A15" i="21"/>
  <c r="A19" i="21"/>
  <c r="A23" i="21"/>
  <c r="A6" i="21"/>
  <c r="A18" i="21"/>
  <c r="A30" i="21"/>
  <c r="A38" i="21"/>
  <c r="A43" i="21"/>
  <c r="A51" i="21"/>
  <c r="A59" i="21"/>
  <c r="A74" i="21"/>
  <c r="A82" i="21"/>
  <c r="A95" i="21"/>
  <c r="A103" i="21"/>
  <c r="A111" i="21"/>
  <c r="A119" i="21"/>
  <c r="A127" i="21"/>
  <c r="A135" i="21"/>
  <c r="A146" i="21"/>
  <c r="A151" i="21"/>
  <c r="A157" i="21"/>
  <c r="A167" i="21"/>
  <c r="A177" i="21"/>
  <c r="A181" i="21"/>
  <c r="A186" i="21"/>
  <c r="A191" i="21"/>
  <c r="A201" i="21"/>
  <c r="A205" i="21"/>
  <c r="A210" i="21"/>
  <c r="A215" i="21"/>
  <c r="A221" i="21"/>
  <c r="A231" i="21"/>
  <c r="A10" i="21"/>
  <c r="A22" i="21"/>
  <c r="A39" i="21"/>
  <c r="A46" i="21"/>
  <c r="A62" i="21"/>
  <c r="A70" i="21"/>
  <c r="A75" i="21"/>
  <c r="A83" i="21"/>
  <c r="A90" i="21"/>
  <c r="A98" i="21"/>
  <c r="A106" i="21"/>
  <c r="A114" i="21"/>
  <c r="A122" i="21"/>
  <c r="A130" i="21"/>
  <c r="A143" i="21"/>
  <c r="A147" i="21"/>
  <c r="A153" i="21"/>
  <c r="A158" i="21"/>
  <c r="A163" i="21"/>
  <c r="A169" i="21"/>
  <c r="A174" i="21"/>
  <c r="A178" i="21"/>
  <c r="A182" i="21"/>
  <c r="A187" i="21"/>
  <c r="A193" i="21"/>
  <c r="A197" i="21"/>
  <c r="A202" i="21"/>
  <c r="A206" i="21"/>
  <c r="A211" i="21"/>
  <c r="A227" i="21"/>
  <c r="A233" i="21"/>
  <c r="A131" i="21"/>
  <c r="A170" i="21"/>
  <c r="A183" i="21"/>
  <c r="A189" i="21"/>
  <c r="A194" i="21"/>
  <c r="A203" i="21"/>
  <c r="A213" i="21"/>
  <c r="A218" i="21"/>
  <c r="A229" i="21"/>
  <c r="A126" i="21"/>
  <c r="A139" i="21"/>
  <c r="A145" i="21"/>
  <c r="A150" i="21"/>
  <c r="A161" i="21"/>
  <c r="A166" i="21"/>
  <c r="A171" i="21"/>
  <c r="A214" i="21"/>
  <c r="A225" i="21"/>
  <c r="A26" i="21"/>
  <c r="A34" i="21"/>
  <c r="A47" i="21"/>
  <c r="A63" i="21"/>
  <c r="A71" i="21"/>
  <c r="A78" i="21"/>
  <c r="A86" i="21"/>
  <c r="A91" i="21"/>
  <c r="A99" i="21"/>
  <c r="A107" i="21"/>
  <c r="A115" i="21"/>
  <c r="A123" i="21"/>
  <c r="A138" i="21"/>
  <c r="A149" i="21"/>
  <c r="A154" i="21"/>
  <c r="A159" i="21"/>
  <c r="A165" i="21"/>
  <c r="A175" i="21"/>
  <c r="A207" i="21"/>
  <c r="A223" i="21"/>
  <c r="A234" i="21"/>
  <c r="A134" i="21"/>
  <c r="A185" i="21"/>
  <c r="A195" i="21"/>
  <c r="A209" i="21"/>
  <c r="A219" i="21"/>
  <c r="A230" i="21"/>
  <c r="A42" i="21"/>
  <c r="A50" i="21"/>
  <c r="A58" i="21"/>
  <c r="A66" i="21"/>
  <c r="A79" i="21"/>
  <c r="A87" i="21"/>
  <c r="A94" i="21"/>
  <c r="A102" i="21"/>
  <c r="A110" i="21"/>
  <c r="A118" i="21"/>
  <c r="I7" i="19"/>
  <c r="F7" i="19" s="1"/>
  <c r="J7" i="19"/>
  <c r="G15" i="20"/>
  <c r="F15" i="20"/>
  <c r="H39" i="19"/>
  <c r="B39" i="19"/>
  <c r="F7" i="20"/>
  <c r="K29" i="21" l="1"/>
  <c r="AC29" i="21" s="1"/>
  <c r="K14" i="21"/>
  <c r="AC14" i="21" s="1"/>
  <c r="C39" i="19"/>
  <c r="D39" i="19" s="1"/>
  <c r="E39" i="19" s="1"/>
  <c r="I39" i="19"/>
  <c r="J39" i="19" s="1"/>
  <c r="K39" i="19" s="1"/>
  <c r="N3" i="21"/>
  <c r="K3" i="21" s="1"/>
  <c r="AC3" i="21" s="1"/>
  <c r="D7" i="19"/>
  <c r="B7" i="19" s="1"/>
  <c r="N5" i="21"/>
  <c r="K5" i="21" s="1"/>
  <c r="N26" i="21"/>
  <c r="K26" i="21" s="1"/>
  <c r="N20" i="21"/>
  <c r="K20" i="21" s="1"/>
  <c r="N24" i="21"/>
  <c r="K24" i="21" s="1"/>
  <c r="L29" i="21"/>
  <c r="G39" i="19" s="1"/>
  <c r="N12" i="21"/>
  <c r="K12" i="21" s="1"/>
  <c r="N8" i="21"/>
  <c r="K8" i="21" s="1"/>
  <c r="N9" i="21"/>
  <c r="K9" i="21" s="1"/>
  <c r="N4" i="21"/>
  <c r="K4" i="21" s="1"/>
  <c r="N21" i="21"/>
  <c r="K21" i="21" s="1"/>
  <c r="N10" i="21"/>
  <c r="K10" i="21" s="1"/>
  <c r="N27" i="21"/>
  <c r="K27" i="21" s="1"/>
  <c r="N22" i="21"/>
  <c r="K22" i="21" s="1"/>
  <c r="N6" i="21"/>
  <c r="K6" i="21" s="1"/>
  <c r="N7" i="21"/>
  <c r="K7" i="21" s="1"/>
  <c r="N18" i="21"/>
  <c r="K18" i="21" s="1"/>
  <c r="N23" i="21"/>
  <c r="K23" i="21" s="1"/>
  <c r="N25" i="21"/>
  <c r="K25" i="21" s="1"/>
  <c r="N11" i="21"/>
  <c r="K11" i="21" s="1"/>
  <c r="N19" i="21"/>
  <c r="K19" i="21" s="1"/>
  <c r="L14" i="21"/>
  <c r="A39" i="19" s="1"/>
  <c r="E7" i="20"/>
  <c r="G7" i="20"/>
  <c r="E15" i="20"/>
  <c r="C7" i="19"/>
  <c r="AB7" i="21" l="1"/>
  <c r="AC7" i="21"/>
  <c r="AB18" i="21"/>
  <c r="AC18" i="21"/>
  <c r="AB9" i="21"/>
  <c r="AC9" i="21"/>
  <c r="AB4" i="21"/>
  <c r="AC4" i="21"/>
  <c r="AB8" i="21"/>
  <c r="AC8" i="21"/>
  <c r="AB10" i="21"/>
  <c r="AC10" i="21"/>
  <c r="AB12" i="21"/>
  <c r="AC12" i="21"/>
  <c r="AB22" i="21"/>
  <c r="AC22" i="21"/>
  <c r="AB24" i="21"/>
  <c r="AC24" i="21"/>
  <c r="AB21" i="21"/>
  <c r="AC21" i="21"/>
  <c r="AB20" i="21"/>
  <c r="AC20" i="21"/>
  <c r="AB5" i="21"/>
  <c r="AC5" i="21"/>
  <c r="AB26" i="21"/>
  <c r="AC26" i="21"/>
  <c r="AB27" i="21"/>
  <c r="AC27" i="21"/>
  <c r="AB11" i="21"/>
  <c r="AC11" i="21"/>
  <c r="AB19" i="21"/>
  <c r="AC19" i="21"/>
  <c r="AB25" i="21"/>
  <c r="AC25" i="21"/>
  <c r="AB6" i="21"/>
  <c r="AC6" i="21"/>
  <c r="AB23" i="21"/>
  <c r="AC23" i="21"/>
  <c r="O3" i="21"/>
  <c r="AB3" i="21"/>
  <c r="AA14" i="21"/>
  <c r="AB14" i="21"/>
  <c r="AA29" i="21"/>
  <c r="AB29" i="21"/>
  <c r="M19" i="21"/>
  <c r="M21" i="21"/>
  <c r="AA26" i="21"/>
  <c r="M26" i="21"/>
  <c r="M25" i="21"/>
  <c r="H35" i="19" s="1"/>
  <c r="M23" i="21"/>
  <c r="M4" i="21"/>
  <c r="M5" i="21"/>
  <c r="AA5" i="21"/>
  <c r="M8" i="21"/>
  <c r="B33" i="19" s="1"/>
  <c r="M6" i="21"/>
  <c r="M12" i="21"/>
  <c r="AA9" i="21"/>
  <c r="M9" i="21"/>
  <c r="M3" i="21"/>
  <c r="B28" i="19" s="1"/>
  <c r="AA3" i="21"/>
  <c r="M22" i="21"/>
  <c r="H32" i="19" s="1"/>
  <c r="M7" i="21"/>
  <c r="M27" i="21"/>
  <c r="H37" i="19" s="1"/>
  <c r="AA27" i="21"/>
  <c r="M24" i="21"/>
  <c r="H34" i="19" s="1"/>
  <c r="M18" i="21"/>
  <c r="H28" i="19" s="1"/>
  <c r="M11" i="21"/>
  <c r="AA10" i="21"/>
  <c r="M10" i="21"/>
  <c r="M20" i="21"/>
  <c r="H30" i="19" s="1"/>
  <c r="AA20" i="21"/>
  <c r="Y14" i="21"/>
  <c r="Z14" i="21"/>
  <c r="Y29" i="21"/>
  <c r="Z29" i="21"/>
  <c r="W14" i="21"/>
  <c r="X14" i="21"/>
  <c r="W29" i="21"/>
  <c r="X29" i="21"/>
  <c r="U14" i="21"/>
  <c r="V14" i="21"/>
  <c r="U29" i="21"/>
  <c r="V29" i="21"/>
  <c r="S29" i="21"/>
  <c r="T29" i="21"/>
  <c r="S14" i="21"/>
  <c r="T14" i="21"/>
  <c r="O29" i="21"/>
  <c r="P29" i="21"/>
  <c r="Q29" i="21"/>
  <c r="R29" i="21"/>
  <c r="O14" i="21"/>
  <c r="P14" i="21"/>
  <c r="R14" i="21"/>
  <c r="Q14" i="21"/>
  <c r="AA25" i="21"/>
  <c r="AA23" i="21"/>
  <c r="AA22" i="21"/>
  <c r="I29" i="19"/>
  <c r="J29" i="19" s="1"/>
  <c r="K29" i="19" s="1"/>
  <c r="AA19" i="21"/>
  <c r="AA24" i="21"/>
  <c r="I31" i="19"/>
  <c r="J31" i="19" s="1"/>
  <c r="K31" i="19" s="1"/>
  <c r="AA21" i="21"/>
  <c r="I36" i="19"/>
  <c r="J36" i="19" s="1"/>
  <c r="K36" i="19" s="1"/>
  <c r="AA18" i="21"/>
  <c r="AA11" i="21"/>
  <c r="AA6" i="21"/>
  <c r="AA12" i="21"/>
  <c r="AA7" i="21"/>
  <c r="AA8" i="21"/>
  <c r="AA4" i="21"/>
  <c r="C31" i="19"/>
  <c r="D31" i="19" s="1"/>
  <c r="E31" i="19" s="1"/>
  <c r="C37" i="19"/>
  <c r="D37" i="19" s="1"/>
  <c r="E37" i="19" s="1"/>
  <c r="C29" i="19"/>
  <c r="D29" i="19" s="1"/>
  <c r="E29" i="19" s="1"/>
  <c r="C30" i="19"/>
  <c r="D30" i="19" s="1"/>
  <c r="E30" i="19" s="1"/>
  <c r="C36" i="19"/>
  <c r="D36" i="19" s="1"/>
  <c r="E36" i="19" s="1"/>
  <c r="C32" i="19"/>
  <c r="D32" i="19" s="1"/>
  <c r="E32" i="19" s="1"/>
  <c r="C35" i="19"/>
  <c r="D35" i="19" s="1"/>
  <c r="E35" i="19" s="1"/>
  <c r="I34" i="19"/>
  <c r="J34" i="19" s="1"/>
  <c r="K34" i="19" s="1"/>
  <c r="I30" i="19"/>
  <c r="J30" i="19" s="1"/>
  <c r="K30" i="19" s="1"/>
  <c r="C34" i="19"/>
  <c r="D34" i="19" s="1"/>
  <c r="E34" i="19" s="1"/>
  <c r="I37" i="19"/>
  <c r="J37" i="19" s="1"/>
  <c r="K37" i="19" s="1"/>
  <c r="I32" i="19"/>
  <c r="J32" i="19" s="1"/>
  <c r="K32" i="19" s="1"/>
  <c r="I28" i="19"/>
  <c r="J28" i="19" s="1"/>
  <c r="K28" i="19" s="1"/>
  <c r="C33" i="19"/>
  <c r="D33" i="19" s="1"/>
  <c r="E33" i="19" s="1"/>
  <c r="I35" i="19"/>
  <c r="J35" i="19" s="1"/>
  <c r="K35" i="19" s="1"/>
  <c r="C28" i="19"/>
  <c r="D28" i="19" s="1"/>
  <c r="E28" i="19" s="1"/>
  <c r="I33" i="19"/>
  <c r="J33" i="19" s="1"/>
  <c r="K33" i="19" s="1"/>
  <c r="Y6" i="21" l="1"/>
  <c r="Z6" i="21"/>
  <c r="Y20" i="21"/>
  <c r="Z20" i="21"/>
  <c r="Y3" i="21"/>
  <c r="Z3" i="21"/>
  <c r="Y10" i="21"/>
  <c r="Z10" i="21"/>
  <c r="Y24" i="21"/>
  <c r="Z24" i="21"/>
  <c r="Y5" i="21"/>
  <c r="Z5" i="21"/>
  <c r="Y11" i="21"/>
  <c r="Z11" i="21"/>
  <c r="Y27" i="21"/>
  <c r="Z27" i="21"/>
  <c r="Y4" i="21"/>
  <c r="Z4" i="21"/>
  <c r="Y18" i="21"/>
  <c r="Z18" i="21"/>
  <c r="Y19" i="21"/>
  <c r="Z19" i="21"/>
  <c r="Y8" i="21"/>
  <c r="Z8" i="21"/>
  <c r="Y26" i="21"/>
  <c r="Z26" i="21"/>
  <c r="Y7" i="21"/>
  <c r="Z7" i="21"/>
  <c r="Y22" i="21"/>
  <c r="Z22" i="21"/>
  <c r="Y9" i="21"/>
  <c r="Z9" i="21"/>
  <c r="Y21" i="21"/>
  <c r="Z21" i="21"/>
  <c r="Y23" i="21"/>
  <c r="Z23" i="21"/>
  <c r="Y12" i="21"/>
  <c r="Z12" i="21"/>
  <c r="Y25" i="21"/>
  <c r="Z25" i="21"/>
  <c r="W8" i="21"/>
  <c r="X8" i="21"/>
  <c r="W26" i="21"/>
  <c r="X26" i="21"/>
  <c r="W3" i="21"/>
  <c r="X3" i="21"/>
  <c r="W7" i="21"/>
  <c r="X7" i="21"/>
  <c r="W10" i="21"/>
  <c r="X10" i="21"/>
  <c r="W24" i="21"/>
  <c r="X24" i="21"/>
  <c r="W22" i="21"/>
  <c r="X22" i="21"/>
  <c r="W20" i="21"/>
  <c r="X20" i="21"/>
  <c r="W5" i="21"/>
  <c r="X5" i="21"/>
  <c r="W9" i="21"/>
  <c r="X9" i="21"/>
  <c r="W11" i="21"/>
  <c r="X11" i="21"/>
  <c r="W21" i="21"/>
  <c r="X21" i="21"/>
  <c r="W27" i="21"/>
  <c r="X27" i="21"/>
  <c r="W23" i="21"/>
  <c r="X23" i="21"/>
  <c r="W6" i="21"/>
  <c r="X6" i="21"/>
  <c r="W4" i="21"/>
  <c r="X4" i="21"/>
  <c r="W12" i="21"/>
  <c r="X12" i="21"/>
  <c r="W18" i="21"/>
  <c r="X18" i="21"/>
  <c r="W19" i="21"/>
  <c r="X19" i="21"/>
  <c r="W25" i="21"/>
  <c r="X25" i="21"/>
  <c r="U6" i="21"/>
  <c r="V6" i="21"/>
  <c r="U26" i="21"/>
  <c r="V26" i="21"/>
  <c r="U3" i="21"/>
  <c r="V3" i="21"/>
  <c r="U10" i="21"/>
  <c r="V10" i="21"/>
  <c r="U24" i="21"/>
  <c r="V24" i="21"/>
  <c r="U22" i="21"/>
  <c r="V22" i="21"/>
  <c r="U5" i="21"/>
  <c r="V5" i="21"/>
  <c r="U9" i="21"/>
  <c r="V9" i="21"/>
  <c r="U11" i="21"/>
  <c r="V11" i="21"/>
  <c r="U21" i="21"/>
  <c r="V21" i="21"/>
  <c r="U27" i="21"/>
  <c r="V27" i="21"/>
  <c r="U23" i="21"/>
  <c r="V23" i="21"/>
  <c r="U8" i="21"/>
  <c r="V8" i="21"/>
  <c r="U20" i="21"/>
  <c r="V20" i="21"/>
  <c r="U7" i="21"/>
  <c r="V7" i="21"/>
  <c r="U4" i="21"/>
  <c r="V4" i="21"/>
  <c r="U12" i="21"/>
  <c r="V12" i="21"/>
  <c r="U18" i="21"/>
  <c r="V18" i="21"/>
  <c r="U19" i="21"/>
  <c r="V19" i="21"/>
  <c r="U25" i="21"/>
  <c r="V25" i="21"/>
  <c r="S26" i="21"/>
  <c r="T26" i="21"/>
  <c r="S20" i="21"/>
  <c r="T20" i="21"/>
  <c r="S24" i="21"/>
  <c r="T24" i="21"/>
  <c r="S22" i="21"/>
  <c r="T22" i="21"/>
  <c r="S21" i="21"/>
  <c r="T21" i="21"/>
  <c r="S27" i="21"/>
  <c r="T27" i="21"/>
  <c r="S23" i="21"/>
  <c r="T23" i="21"/>
  <c r="S18" i="21"/>
  <c r="T18" i="21"/>
  <c r="S19" i="21"/>
  <c r="T19" i="21"/>
  <c r="S25" i="21"/>
  <c r="T25" i="21"/>
  <c r="S5" i="21"/>
  <c r="T5" i="21"/>
  <c r="S9" i="21"/>
  <c r="T9" i="21"/>
  <c r="S11" i="21"/>
  <c r="T11" i="21"/>
  <c r="S4" i="21"/>
  <c r="T4" i="21"/>
  <c r="S12" i="21"/>
  <c r="T12" i="21"/>
  <c r="S8" i="21"/>
  <c r="T8" i="21"/>
  <c r="S6" i="21"/>
  <c r="T6" i="21"/>
  <c r="S3" i="21"/>
  <c r="T3" i="21"/>
  <c r="S7" i="21"/>
  <c r="T7" i="21"/>
  <c r="S10" i="21"/>
  <c r="T10" i="21"/>
  <c r="O26" i="21"/>
  <c r="P26" i="21"/>
  <c r="Q26" i="21"/>
  <c r="R26" i="21"/>
  <c r="O20" i="21"/>
  <c r="P20" i="21"/>
  <c r="Q20" i="21"/>
  <c r="R20" i="21"/>
  <c r="O24" i="21"/>
  <c r="Q24" i="21"/>
  <c r="P24" i="21"/>
  <c r="R24" i="21"/>
  <c r="O22" i="21"/>
  <c r="P22" i="21"/>
  <c r="Q22" i="21"/>
  <c r="R22" i="21"/>
  <c r="O21" i="21"/>
  <c r="P21" i="21"/>
  <c r="Q21" i="21"/>
  <c r="R21" i="21"/>
  <c r="O27" i="21"/>
  <c r="Q27" i="21"/>
  <c r="P27" i="21"/>
  <c r="R27" i="21"/>
  <c r="O23" i="21"/>
  <c r="Q23" i="21"/>
  <c r="R23" i="21"/>
  <c r="P23" i="21"/>
  <c r="O19" i="21"/>
  <c r="P19" i="21"/>
  <c r="Q19" i="21"/>
  <c r="R19" i="21"/>
  <c r="O25" i="21"/>
  <c r="P25" i="21"/>
  <c r="Q25" i="21"/>
  <c r="R25" i="21"/>
  <c r="O18" i="21"/>
  <c r="P18" i="21"/>
  <c r="R18" i="21"/>
  <c r="Q18" i="21"/>
  <c r="O8" i="21"/>
  <c r="P8" i="21"/>
  <c r="Q8" i="21"/>
  <c r="R8" i="21"/>
  <c r="O6" i="21"/>
  <c r="Q6" i="21"/>
  <c r="R6" i="21"/>
  <c r="P6" i="21"/>
  <c r="O7" i="21"/>
  <c r="P7" i="21"/>
  <c r="Q7" i="21"/>
  <c r="R7" i="21"/>
  <c r="O10" i="21"/>
  <c r="P10" i="21"/>
  <c r="Q10" i="21"/>
  <c r="R10" i="21"/>
  <c r="O5" i="21"/>
  <c r="P5" i="21"/>
  <c r="Q5" i="21"/>
  <c r="R5" i="21"/>
  <c r="O9" i="21"/>
  <c r="P9" i="21"/>
  <c r="Q9" i="21"/>
  <c r="R9" i="21"/>
  <c r="O11" i="21"/>
  <c r="P11" i="21"/>
  <c r="Q11" i="21"/>
  <c r="R11" i="21"/>
  <c r="O4" i="21"/>
  <c r="P4" i="21"/>
  <c r="Q4" i="21"/>
  <c r="R4" i="21"/>
  <c r="O12" i="21"/>
  <c r="P12" i="21"/>
  <c r="Q12" i="21"/>
  <c r="R12" i="21"/>
  <c r="P3" i="21"/>
  <c r="Q3" i="21"/>
  <c r="R3" i="21"/>
  <c r="H33" i="19"/>
  <c r="B34" i="19"/>
  <c r="B30" i="19"/>
  <c r="B37" i="19"/>
  <c r="B29" i="19"/>
  <c r="H36" i="19"/>
  <c r="B32" i="19"/>
  <c r="B36" i="19"/>
  <c r="B35" i="19"/>
  <c r="H31" i="19"/>
  <c r="B31" i="19"/>
  <c r="H29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HPartner_Ausfuhr" type="1" refreshedVersion="4" deleted="1" background="1" saveData="1">
    <dbPr connection="" command=""/>
  </connection>
  <connection id="2" xr16:uid="{00000000-0015-0000-FFFF-FFFF01000000}" name="AHPartner_Länderliste" type="1" refreshedVersion="4" deleted="1" background="1" saveData="1">
    <dbPr connection="" command=""/>
  </connection>
  <connection id="3" xr16:uid="{00000000-0015-0000-FFFF-FFFF02000000}" name="AHPartner_Zeitraum" type="1" refreshedVersion="4" deleted="1" background="1" saveData="1">
    <dbPr connection="" command=""/>
  </connection>
</connections>
</file>

<file path=xl/sharedStrings.xml><?xml version="1.0" encoding="utf-8"?>
<sst xmlns="http://schemas.openxmlformats.org/spreadsheetml/2006/main" count="16065" uniqueCount="968">
  <si>
    <t>Wert</t>
  </si>
  <si>
    <t>Frankreich</t>
  </si>
  <si>
    <t>Niederlande</t>
  </si>
  <si>
    <t>Deutschland</t>
  </si>
  <si>
    <t>Italien</t>
  </si>
  <si>
    <t>Vereinigtes Königreich</t>
  </si>
  <si>
    <t>Irland</t>
  </si>
  <si>
    <t>Dänemark</t>
  </si>
  <si>
    <t>Griechenland</t>
  </si>
  <si>
    <t>Portugal</t>
  </si>
  <si>
    <t>Spanien</t>
  </si>
  <si>
    <t>Belgien</t>
  </si>
  <si>
    <t>Luxemburg</t>
  </si>
  <si>
    <t>Ceuta</t>
  </si>
  <si>
    <t>Melilla</t>
  </si>
  <si>
    <t>Island</t>
  </si>
  <si>
    <t>Norwegen</t>
  </si>
  <si>
    <t>Schweden</t>
  </si>
  <si>
    <t>Finnland</t>
  </si>
  <si>
    <t>Liechtenstein</t>
  </si>
  <si>
    <t>Schweiz</t>
  </si>
  <si>
    <t>Färöerinseln</t>
  </si>
  <si>
    <t>Andorra</t>
  </si>
  <si>
    <t>Gibraltar</t>
  </si>
  <si>
    <t>Malta</t>
  </si>
  <si>
    <t>San Marino</t>
  </si>
  <si>
    <t>Türkei</t>
  </si>
  <si>
    <t>Estland</t>
  </si>
  <si>
    <t>Lettland</t>
  </si>
  <si>
    <t>Litauen</t>
  </si>
  <si>
    <t>Polen</t>
  </si>
  <si>
    <t>Tschechische Republik</t>
  </si>
  <si>
    <t>Slowakei</t>
  </si>
  <si>
    <t>Ungarn</t>
  </si>
  <si>
    <t>Rumänien</t>
  </si>
  <si>
    <t>Bulgarien</t>
  </si>
  <si>
    <t>Albanien</t>
  </si>
  <si>
    <t>Ukraine</t>
  </si>
  <si>
    <t>Georgien</t>
  </si>
  <si>
    <t>Armenien</t>
  </si>
  <si>
    <t>Aserbaidschan</t>
  </si>
  <si>
    <t>Kasachstan</t>
  </si>
  <si>
    <t>Turkmenistan</t>
  </si>
  <si>
    <t>Usbekistan</t>
  </si>
  <si>
    <t>Tadschikistan</t>
  </si>
  <si>
    <t>Kirgisistan</t>
  </si>
  <si>
    <t>Slowenien</t>
  </si>
  <si>
    <t>Kroatien</t>
  </si>
  <si>
    <t>Bosnien-Herzegowina</t>
  </si>
  <si>
    <t>Kosovo</t>
  </si>
  <si>
    <t>Montenegro</t>
  </si>
  <si>
    <t>Serbien</t>
  </si>
  <si>
    <t>Marokko</t>
  </si>
  <si>
    <t>Algerien</t>
  </si>
  <si>
    <t>Tunesien</t>
  </si>
  <si>
    <t>Ägypten</t>
  </si>
  <si>
    <t>Sudan</t>
  </si>
  <si>
    <t>Mauretanien</t>
  </si>
  <si>
    <t>Mali</t>
  </si>
  <si>
    <t>Burkina Faso</t>
  </si>
  <si>
    <t>Niger</t>
  </si>
  <si>
    <t>Tschad</t>
  </si>
  <si>
    <t>Kap Verde</t>
  </si>
  <si>
    <t>Senegal</t>
  </si>
  <si>
    <t>Gambia</t>
  </si>
  <si>
    <t>Guinea-Bissau</t>
  </si>
  <si>
    <t>Guinea</t>
  </si>
  <si>
    <t>Sierra Leone</t>
  </si>
  <si>
    <t>Liberia</t>
  </si>
  <si>
    <t>Ghana</t>
  </si>
  <si>
    <t>Togo</t>
  </si>
  <si>
    <t>Benin</t>
  </si>
  <si>
    <t>Nigeria</t>
  </si>
  <si>
    <t>Kamerun</t>
  </si>
  <si>
    <t>Zentralafrikan.Republik</t>
  </si>
  <si>
    <t>Äquatorialguinea</t>
  </si>
  <si>
    <t>Sao Tome und Principe</t>
  </si>
  <si>
    <t>Gabun</t>
  </si>
  <si>
    <t>Ruanda</t>
  </si>
  <si>
    <t>Burundi</t>
  </si>
  <si>
    <t>St. Helena</t>
  </si>
  <si>
    <t>Angola</t>
  </si>
  <si>
    <t>Äthiopien</t>
  </si>
  <si>
    <t>Eritrea</t>
  </si>
  <si>
    <t>Dschibuti</t>
  </si>
  <si>
    <t>Somalia</t>
  </si>
  <si>
    <t>Kenia</t>
  </si>
  <si>
    <t>Uganda</t>
  </si>
  <si>
    <t>Seychellen</t>
  </si>
  <si>
    <t>Brit.Geb.im Ind.Ozean</t>
  </si>
  <si>
    <t>Mosambik</t>
  </si>
  <si>
    <t>Madagaskar</t>
  </si>
  <si>
    <t>Mauritius</t>
  </si>
  <si>
    <t>Komoren</t>
  </si>
  <si>
    <t>Mayotte</t>
  </si>
  <si>
    <t>Sambia</t>
  </si>
  <si>
    <t>Simbabwe</t>
  </si>
  <si>
    <t>Malawi</t>
  </si>
  <si>
    <t>Südafrika</t>
  </si>
  <si>
    <t>Namibia</t>
  </si>
  <si>
    <t>Botsuana</t>
  </si>
  <si>
    <t>Swasiland</t>
  </si>
  <si>
    <t>Lesotho</t>
  </si>
  <si>
    <t>Vereinigte Staaten</t>
  </si>
  <si>
    <t>Kanada</t>
  </si>
  <si>
    <t>Grönland</t>
  </si>
  <si>
    <t>St.Pierre und Miquelon</t>
  </si>
  <si>
    <t>Mexiko</t>
  </si>
  <si>
    <t>Bermuda</t>
  </si>
  <si>
    <t>Guatemala</t>
  </si>
  <si>
    <t>Belize</t>
  </si>
  <si>
    <t>Honduras</t>
  </si>
  <si>
    <t>El Salvador</t>
  </si>
  <si>
    <t>Nicaragua</t>
  </si>
  <si>
    <t>Costa Rica</t>
  </si>
  <si>
    <t>Panama</t>
  </si>
  <si>
    <t>Anguilla</t>
  </si>
  <si>
    <t>Kuba</t>
  </si>
  <si>
    <t>St.Kitts und Nevis</t>
  </si>
  <si>
    <t>Haiti</t>
  </si>
  <si>
    <t>Bahamas</t>
  </si>
  <si>
    <t>Turks-und Caicosinseln</t>
  </si>
  <si>
    <t>Dominikanische Republik</t>
  </si>
  <si>
    <t>Amerik.Jungferninseln</t>
  </si>
  <si>
    <t>Antigua und Barbuda</t>
  </si>
  <si>
    <t>Dominica</t>
  </si>
  <si>
    <t>Kaimaninseln</t>
  </si>
  <si>
    <t>Jamaika</t>
  </si>
  <si>
    <t>St.Lucia</t>
  </si>
  <si>
    <t>Barbados</t>
  </si>
  <si>
    <t>Montserrat</t>
  </si>
  <si>
    <t>Trinidad und Tobago</t>
  </si>
  <si>
    <t>Grenada</t>
  </si>
  <si>
    <t>Aruba</t>
  </si>
  <si>
    <t>Kolumbien</t>
  </si>
  <si>
    <t>Venezuela</t>
  </si>
  <si>
    <t>Guyana</t>
  </si>
  <si>
    <t>Suriname</t>
  </si>
  <si>
    <t>Ecuador</t>
  </si>
  <si>
    <t>Peru</t>
  </si>
  <si>
    <t>Brasilien</t>
  </si>
  <si>
    <t>Chile</t>
  </si>
  <si>
    <t>Bolivien</t>
  </si>
  <si>
    <t>Paraguay</t>
  </si>
  <si>
    <t>Uruguay</t>
  </si>
  <si>
    <t>Argentinien</t>
  </si>
  <si>
    <t>Falklandinseln</t>
  </si>
  <si>
    <t>Zypern</t>
  </si>
  <si>
    <t>Libanon</t>
  </si>
  <si>
    <t>Irak</t>
  </si>
  <si>
    <t>Israel</t>
  </si>
  <si>
    <t>Timor-Leste</t>
  </si>
  <si>
    <t>Jordanien</t>
  </si>
  <si>
    <t>Saudi-Arabien</t>
  </si>
  <si>
    <t>Kuwait</t>
  </si>
  <si>
    <t>Bahrain</t>
  </si>
  <si>
    <t>Katar</t>
  </si>
  <si>
    <t>Vereinigte Arab.Emirate</t>
  </si>
  <si>
    <t>Oman</t>
  </si>
  <si>
    <t>Jemen</t>
  </si>
  <si>
    <t>Afghanistan</t>
  </si>
  <si>
    <t>Pakistan</t>
  </si>
  <si>
    <t>Indien</t>
  </si>
  <si>
    <t>Bangladesch</t>
  </si>
  <si>
    <t>Malediven</t>
  </si>
  <si>
    <t>Sri Lanka</t>
  </si>
  <si>
    <t>Nepal</t>
  </si>
  <si>
    <t>Bhutan</t>
  </si>
  <si>
    <t>Myanmar</t>
  </si>
  <si>
    <t>Thailand</t>
  </si>
  <si>
    <t>Vietnam</t>
  </si>
  <si>
    <t>Kambodscha</t>
  </si>
  <si>
    <t>Indonesien</t>
  </si>
  <si>
    <t>Malaysia</t>
  </si>
  <si>
    <t>Singapur</t>
  </si>
  <si>
    <t>Philippinen</t>
  </si>
  <si>
    <t>Mongolei</t>
  </si>
  <si>
    <t>China</t>
  </si>
  <si>
    <t>Japan</t>
  </si>
  <si>
    <t>Taiwan</t>
  </si>
  <si>
    <t>Hongkong</t>
  </si>
  <si>
    <t>Macau</t>
  </si>
  <si>
    <t>Australien</t>
  </si>
  <si>
    <t>Papua-Neuguinea</t>
  </si>
  <si>
    <t>Nauru</t>
  </si>
  <si>
    <t>Neuseeland</t>
  </si>
  <si>
    <t>Salomonen</t>
  </si>
  <si>
    <t>Tuvalu</t>
  </si>
  <si>
    <t>Neukaledonien</t>
  </si>
  <si>
    <t>Kiribati</t>
  </si>
  <si>
    <t>Pitcairn</t>
  </si>
  <si>
    <t>Fidschi</t>
  </si>
  <si>
    <t>Vanuatu</t>
  </si>
  <si>
    <t>Tonga</t>
  </si>
  <si>
    <t>Samoa</t>
  </si>
  <si>
    <t>Nördliche Marianen</t>
  </si>
  <si>
    <t>Frz.Polynesien</t>
  </si>
  <si>
    <t>Föd.Mikronesien</t>
  </si>
  <si>
    <t>Marshall-Inseln</t>
  </si>
  <si>
    <t>Palau</t>
  </si>
  <si>
    <t>Amerikanisch-Samoa</t>
  </si>
  <si>
    <t>Guam</t>
  </si>
  <si>
    <t>Kokosinseln</t>
  </si>
  <si>
    <t>Cookinseln</t>
  </si>
  <si>
    <t>Niue</t>
  </si>
  <si>
    <t>Tokelauinseln</t>
  </si>
  <si>
    <t>Antarktis</t>
  </si>
  <si>
    <t>Bouvetinsel</t>
  </si>
  <si>
    <t>Bordvorräte EU</t>
  </si>
  <si>
    <t>Spalte1</t>
  </si>
  <si>
    <t>Länderliste</t>
  </si>
  <si>
    <t>Jahr</t>
  </si>
  <si>
    <t>für das Jahr</t>
  </si>
  <si>
    <t>Import</t>
  </si>
  <si>
    <t>Export</t>
  </si>
  <si>
    <t>Auswahl</t>
  </si>
  <si>
    <t>Exportländer-Ranking</t>
  </si>
  <si>
    <t>Importländer-Ranking</t>
  </si>
  <si>
    <t>Auswahl_Jahr</t>
  </si>
  <si>
    <t>Veränderung</t>
  </si>
  <si>
    <t>Südsudan</t>
  </si>
  <si>
    <t>Westsahara</t>
  </si>
  <si>
    <t>St. Barthélemy</t>
  </si>
  <si>
    <t>Curacao</t>
  </si>
  <si>
    <t>Bonaire, St.Eust.u.Saba</t>
  </si>
  <si>
    <t>St. Martin (niederl.Teil)</t>
  </si>
  <si>
    <t>Optionsfeld_Einheit</t>
  </si>
  <si>
    <t>Einheit_Text</t>
  </si>
  <si>
    <t>Einheit_Wert</t>
  </si>
  <si>
    <t>Kartentitel</t>
  </si>
  <si>
    <t>Status</t>
  </si>
  <si>
    <t>e</t>
  </si>
  <si>
    <t>Datenstatus</t>
  </si>
  <si>
    <t>Bundesland</t>
  </si>
  <si>
    <t>Region</t>
  </si>
  <si>
    <t>2010e</t>
  </si>
  <si>
    <t>2011e</t>
  </si>
  <si>
    <t>2012e</t>
  </si>
  <si>
    <t>2013e</t>
  </si>
  <si>
    <t>Burgenland</t>
  </si>
  <si>
    <t xml:space="preserve">Niederländische Antillen </t>
  </si>
  <si>
    <t>Brunei Darussalam</t>
  </si>
  <si>
    <t>Belarus</t>
  </si>
  <si>
    <t xml:space="preserve">Kongo,Demokrat. Republik </t>
  </si>
  <si>
    <t>Kongo</t>
  </si>
  <si>
    <t>Cote d'Ivoire</t>
  </si>
  <si>
    <t xml:space="preserve">Iran,Islamische Republik </t>
  </si>
  <si>
    <t xml:space="preserve">Korea,Demokrat.Volksrep. </t>
  </si>
  <si>
    <t>Korea,Republik</t>
  </si>
  <si>
    <t>Laos,Demokrat.Volksrep.</t>
  </si>
  <si>
    <t>Lib.-Arab.Dschamahirija</t>
  </si>
  <si>
    <t>Moldau,Republik</t>
  </si>
  <si>
    <t xml:space="preserve">Mazedonien,ehem.jugo.Rep </t>
  </si>
  <si>
    <t>Westjordanland/Gazastr.</t>
  </si>
  <si>
    <t>Russische Föderation</t>
  </si>
  <si>
    <t>Syrien,Arabische Rep.</t>
  </si>
  <si>
    <t>Franz.Südgebiete</t>
  </si>
  <si>
    <t xml:space="preserve">Tansania,Vereinigte Rep. </t>
  </si>
  <si>
    <t>Heiliger Stuhl</t>
  </si>
  <si>
    <t xml:space="preserve">Britische Jungferninseln </t>
  </si>
  <si>
    <t>V e r t r a u l i c h</t>
  </si>
  <si>
    <t>I n s g e s a m t</t>
  </si>
  <si>
    <t>Kärnten</t>
  </si>
  <si>
    <t xml:space="preserve">St.Vincent u. Grenadinen 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</si>
  <si>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</si>
  <si>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</si>
  <si>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</si>
  <si>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</si>
  <si>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</si>
  <si>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</si>
  <si>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</si>
  <si>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Bordvorr. Drittst.</t>
  </si>
  <si>
    <t>Österreich</t>
  </si>
  <si>
    <t>Spaltenindex</t>
  </si>
  <si>
    <t>Weihnachtsinsel</t>
  </si>
  <si>
    <t>S-Georgien u.s.Sandwich</t>
  </si>
  <si>
    <t>Amerikan.Überseeinseln</t>
  </si>
  <si>
    <t>Norfolkinsel</t>
  </si>
  <si>
    <t>Iso</t>
  </si>
  <si>
    <t>Auswahl_Bundesland</t>
  </si>
  <si>
    <t>Außenhandelspartner</t>
  </si>
  <si>
    <t>Anzahl_Jahre</t>
  </si>
  <si>
    <t>Zeilenindex</t>
  </si>
  <si>
    <t>Bundesland_Region</t>
  </si>
  <si>
    <t xml:space="preserve">n.ermittelte Gebiete nEU </t>
  </si>
  <si>
    <t>Wallis und Futuna</t>
  </si>
  <si>
    <t>2014e</t>
  </si>
  <si>
    <t>2015e</t>
  </si>
  <si>
    <t>Titel_1Teil</t>
  </si>
  <si>
    <t>LAND</t>
  </si>
  <si>
    <t>TEXT25</t>
  </si>
  <si>
    <t>TEXT_E</t>
  </si>
  <si>
    <t>001</t>
  </si>
  <si>
    <t>France</t>
  </si>
  <si>
    <t>Titel_2Teil</t>
  </si>
  <si>
    <t>003</t>
  </si>
  <si>
    <t>Netherlands</t>
  </si>
  <si>
    <t>004</t>
  </si>
  <si>
    <t>Germany</t>
  </si>
  <si>
    <t>Einheit</t>
  </si>
  <si>
    <t>005</t>
  </si>
  <si>
    <t>Italy</t>
  </si>
  <si>
    <t>006</t>
  </si>
  <si>
    <t>United Kingdom</t>
  </si>
  <si>
    <t>007</t>
  </si>
  <si>
    <t>Ireland</t>
  </si>
  <si>
    <t>008</t>
  </si>
  <si>
    <t>Denmark</t>
  </si>
  <si>
    <t>009</t>
  </si>
  <si>
    <t>Greece</t>
  </si>
  <si>
    <t>010</t>
  </si>
  <si>
    <t>011</t>
  </si>
  <si>
    <t>Spain</t>
  </si>
  <si>
    <t>017</t>
  </si>
  <si>
    <t>Belgium</t>
  </si>
  <si>
    <t>018</t>
  </si>
  <si>
    <t>021</t>
  </si>
  <si>
    <t>023</t>
  </si>
  <si>
    <t>024</t>
  </si>
  <si>
    <t>Iceland</t>
  </si>
  <si>
    <t>028</t>
  </si>
  <si>
    <t>Norway</t>
  </si>
  <si>
    <t>030</t>
  </si>
  <si>
    <t>Sweden</t>
  </si>
  <si>
    <t>032</t>
  </si>
  <si>
    <t>Finland</t>
  </si>
  <si>
    <t>037</t>
  </si>
  <si>
    <t>039</t>
  </si>
  <si>
    <t>Switzerland</t>
  </si>
  <si>
    <t>041</t>
  </si>
  <si>
    <t>Faroe Islands</t>
  </si>
  <si>
    <t>043</t>
  </si>
  <si>
    <t>044</t>
  </si>
  <si>
    <t>045</t>
  </si>
  <si>
    <t>Holy See</t>
  </si>
  <si>
    <t>046</t>
  </si>
  <si>
    <t>047</t>
  </si>
  <si>
    <t>052</t>
  </si>
  <si>
    <t>Turkey</t>
  </si>
  <si>
    <t>053</t>
  </si>
  <si>
    <t>Estonia</t>
  </si>
  <si>
    <t>054</t>
  </si>
  <si>
    <t>Latvia</t>
  </si>
  <si>
    <t>055</t>
  </si>
  <si>
    <t>Lithuania</t>
  </si>
  <si>
    <t>060</t>
  </si>
  <si>
    <t>Poland</t>
  </si>
  <si>
    <t>061</t>
  </si>
  <si>
    <t>Czech Republic</t>
  </si>
  <si>
    <t>063</t>
  </si>
  <si>
    <t>Slovakia</t>
  </si>
  <si>
    <t>064</t>
  </si>
  <si>
    <t>Hungary</t>
  </si>
  <si>
    <t>066</t>
  </si>
  <si>
    <t>Romania</t>
  </si>
  <si>
    <t>068</t>
  </si>
  <si>
    <t>Bulgaria</t>
  </si>
  <si>
    <t>070</t>
  </si>
  <si>
    <t>Albania</t>
  </si>
  <si>
    <t>072</t>
  </si>
  <si>
    <t>073</t>
  </si>
  <si>
    <t>074</t>
  </si>
  <si>
    <t>Moldova (Republic of)</t>
  </si>
  <si>
    <t>075</t>
  </si>
  <si>
    <t>Russian Federation</t>
  </si>
  <si>
    <t>076</t>
  </si>
  <si>
    <t>Georgia</t>
  </si>
  <si>
    <t>077</t>
  </si>
  <si>
    <t>Armenia</t>
  </si>
  <si>
    <t>078</t>
  </si>
  <si>
    <t>Azerbaijan</t>
  </si>
  <si>
    <t>079</t>
  </si>
  <si>
    <t>Kazakhstan</t>
  </si>
  <si>
    <t>080</t>
  </si>
  <si>
    <t>081</t>
  </si>
  <si>
    <t>Uzbekistan</t>
  </si>
  <si>
    <t>082</t>
  </si>
  <si>
    <t>Tajikistan</t>
  </si>
  <si>
    <t>083</t>
  </si>
  <si>
    <t>Kyrgystan</t>
  </si>
  <si>
    <t>091</t>
  </si>
  <si>
    <t>Slovenia</t>
  </si>
  <si>
    <t>092</t>
  </si>
  <si>
    <t>Croatia</t>
  </si>
  <si>
    <t>093</t>
  </si>
  <si>
    <t>Bosnia-Herzegovina</t>
  </si>
  <si>
    <t>095</t>
  </si>
  <si>
    <t>096</t>
  </si>
  <si>
    <t>Macedonia</t>
  </si>
  <si>
    <t>097</t>
  </si>
  <si>
    <t>098</t>
  </si>
  <si>
    <t>Serbia</t>
  </si>
  <si>
    <t>204</t>
  </si>
  <si>
    <t>Morocco</t>
  </si>
  <si>
    <t>208</t>
  </si>
  <si>
    <t>Algeria</t>
  </si>
  <si>
    <t>212</t>
  </si>
  <si>
    <t>Tunisia</t>
  </si>
  <si>
    <t>216</t>
  </si>
  <si>
    <t>Libya</t>
  </si>
  <si>
    <t>220</t>
  </si>
  <si>
    <t>Egypt</t>
  </si>
  <si>
    <t>224</t>
  </si>
  <si>
    <t>225</t>
  </si>
  <si>
    <t>South Sudan</t>
  </si>
  <si>
    <t>228</t>
  </si>
  <si>
    <t>Mauritania</t>
  </si>
  <si>
    <t>229</t>
  </si>
  <si>
    <t>Western Sahara</t>
  </si>
  <si>
    <t>232</t>
  </si>
  <si>
    <t>236</t>
  </si>
  <si>
    <t>240</t>
  </si>
  <si>
    <t>244</t>
  </si>
  <si>
    <t>Chad</t>
  </si>
  <si>
    <t>247</t>
  </si>
  <si>
    <t>Cape Verde</t>
  </si>
  <si>
    <t>248</t>
  </si>
  <si>
    <t>252</t>
  </si>
  <si>
    <t>257</t>
  </si>
  <si>
    <t>260</t>
  </si>
  <si>
    <t>264</t>
  </si>
  <si>
    <t>268</t>
  </si>
  <si>
    <t>272</t>
  </si>
  <si>
    <t>Cote d`Ivoire</t>
  </si>
  <si>
    <t>276</t>
  </si>
  <si>
    <t>280</t>
  </si>
  <si>
    <t>284</t>
  </si>
  <si>
    <t>288</t>
  </si>
  <si>
    <t>302</t>
  </si>
  <si>
    <t>Cameroon</t>
  </si>
  <si>
    <t>306</t>
  </si>
  <si>
    <t>Central African Republic</t>
  </si>
  <si>
    <t>310</t>
  </si>
  <si>
    <t>Equatorial Guinea</t>
  </si>
  <si>
    <t>311</t>
  </si>
  <si>
    <t>Sao Tome and Principe</t>
  </si>
  <si>
    <t>314</t>
  </si>
  <si>
    <t>Gabon</t>
  </si>
  <si>
    <t>318</t>
  </si>
  <si>
    <t>Congo</t>
  </si>
  <si>
    <t>322</t>
  </si>
  <si>
    <t>Congo (Dem. Rep.)</t>
  </si>
  <si>
    <t>324</t>
  </si>
  <si>
    <t>Rwanda</t>
  </si>
  <si>
    <t>328</t>
  </si>
  <si>
    <t>329</t>
  </si>
  <si>
    <t>Saint Helena</t>
  </si>
  <si>
    <t>330</t>
  </si>
  <si>
    <t>334</t>
  </si>
  <si>
    <t>Ethiopia</t>
  </si>
  <si>
    <t>336</t>
  </si>
  <si>
    <t>338</t>
  </si>
  <si>
    <t>Djibouti</t>
  </si>
  <si>
    <t>342</t>
  </si>
  <si>
    <t>346</t>
  </si>
  <si>
    <t>Kenya</t>
  </si>
  <si>
    <t>350</t>
  </si>
  <si>
    <t>352</t>
  </si>
  <si>
    <t>Tanzania (United Republic of)</t>
  </si>
  <si>
    <t>355</t>
  </si>
  <si>
    <t>Seychelles</t>
  </si>
  <si>
    <t>357</t>
  </si>
  <si>
    <t>British Indian Ocean Territory</t>
  </si>
  <si>
    <t>366</t>
  </si>
  <si>
    <t>Mozambique</t>
  </si>
  <si>
    <t>370</t>
  </si>
  <si>
    <t>Madagascar</t>
  </si>
  <si>
    <t>373</t>
  </si>
  <si>
    <t>375</t>
  </si>
  <si>
    <t>Comoros</t>
  </si>
  <si>
    <t>377</t>
  </si>
  <si>
    <t>378</t>
  </si>
  <si>
    <t>Zambia</t>
  </si>
  <si>
    <t>382</t>
  </si>
  <si>
    <t>Zimbabwe</t>
  </si>
  <si>
    <t>386</t>
  </si>
  <si>
    <t>388</t>
  </si>
  <si>
    <t>South Africa</t>
  </si>
  <si>
    <t>389</t>
  </si>
  <si>
    <t>391</t>
  </si>
  <si>
    <t>Botswana</t>
  </si>
  <si>
    <t>393</t>
  </si>
  <si>
    <t>Swaziland</t>
  </si>
  <si>
    <t>395</t>
  </si>
  <si>
    <t>400</t>
  </si>
  <si>
    <t>USA</t>
  </si>
  <si>
    <t>404</t>
  </si>
  <si>
    <t>Canada</t>
  </si>
  <si>
    <t>406</t>
  </si>
  <si>
    <t>Grennland</t>
  </si>
  <si>
    <t>408</t>
  </si>
  <si>
    <t>St. Pierre and Miquelon</t>
  </si>
  <si>
    <t>412</t>
  </si>
  <si>
    <t>Mexico</t>
  </si>
  <si>
    <t>413</t>
  </si>
  <si>
    <t>416</t>
  </si>
  <si>
    <t>421</t>
  </si>
  <si>
    <t>424</t>
  </si>
  <si>
    <t>428</t>
  </si>
  <si>
    <t>432</t>
  </si>
  <si>
    <t>436</t>
  </si>
  <si>
    <t>442</t>
  </si>
  <si>
    <t>446</t>
  </si>
  <si>
    <t>448</t>
  </si>
  <si>
    <t>Cuba</t>
  </si>
  <si>
    <t>449</t>
  </si>
  <si>
    <t>St. Kitts and Nevis</t>
  </si>
  <si>
    <t>452</t>
  </si>
  <si>
    <t>453</t>
  </si>
  <si>
    <t>454</t>
  </si>
  <si>
    <t>Turks and Caicos Islands</t>
  </si>
  <si>
    <t>456</t>
  </si>
  <si>
    <t>Dominican Republic</t>
  </si>
  <si>
    <t>457</t>
  </si>
  <si>
    <t>US Virgin Islands</t>
  </si>
  <si>
    <t>459</t>
  </si>
  <si>
    <t>Antigua and Barbuda</t>
  </si>
  <si>
    <t>460</t>
  </si>
  <si>
    <t>463</t>
  </si>
  <si>
    <t>Cayman Islands</t>
  </si>
  <si>
    <t>464</t>
  </si>
  <si>
    <t>Jamaica</t>
  </si>
  <si>
    <t>465</t>
  </si>
  <si>
    <t>466</t>
  </si>
  <si>
    <t>Saint Barthélemy</t>
  </si>
  <si>
    <t>467</t>
  </si>
  <si>
    <t>St.Vincent</t>
  </si>
  <si>
    <t>468</t>
  </si>
  <si>
    <t>Brit. Virgin Islands</t>
  </si>
  <si>
    <t>469</t>
  </si>
  <si>
    <t>470</t>
  </si>
  <si>
    <t>472</t>
  </si>
  <si>
    <t>Trinidad and Tobago</t>
  </si>
  <si>
    <t>473</t>
  </si>
  <si>
    <t>474</t>
  </si>
  <si>
    <t>475</t>
  </si>
  <si>
    <t>Curaçao</t>
  </si>
  <si>
    <t>477</t>
  </si>
  <si>
    <t>Bonaire, Sint Eustatius and Saba</t>
  </si>
  <si>
    <t>478</t>
  </si>
  <si>
    <t>NL Antilles</t>
  </si>
  <si>
    <t>479</t>
  </si>
  <si>
    <t>Sint Maarten (Dutch part)</t>
  </si>
  <si>
    <t>480</t>
  </si>
  <si>
    <t>Colombia</t>
  </si>
  <si>
    <t>484</t>
  </si>
  <si>
    <t>488</t>
  </si>
  <si>
    <t>492</t>
  </si>
  <si>
    <t>500</t>
  </si>
  <si>
    <t>504</t>
  </si>
  <si>
    <t>508</t>
  </si>
  <si>
    <t>Brazil</t>
  </si>
  <si>
    <t>512</t>
  </si>
  <si>
    <t>516</t>
  </si>
  <si>
    <t>Bolivia</t>
  </si>
  <si>
    <t>520</t>
  </si>
  <si>
    <t>524</t>
  </si>
  <si>
    <t>528</t>
  </si>
  <si>
    <t>Argentina</t>
  </si>
  <si>
    <t>529</t>
  </si>
  <si>
    <t>Falkland Islands</t>
  </si>
  <si>
    <t>600</t>
  </si>
  <si>
    <t>Cyprus</t>
  </si>
  <si>
    <t>604</t>
  </si>
  <si>
    <t>Lebanon</t>
  </si>
  <si>
    <t>608</t>
  </si>
  <si>
    <t>Syrian Arab. Republic</t>
  </si>
  <si>
    <t>612</t>
  </si>
  <si>
    <t>Iraq</t>
  </si>
  <si>
    <t>616</t>
  </si>
  <si>
    <t>Iran (Islamic Republic of)</t>
  </si>
  <si>
    <t>624</t>
  </si>
  <si>
    <t>625</t>
  </si>
  <si>
    <t>Occupied Palestinan Territory</t>
  </si>
  <si>
    <t>626</t>
  </si>
  <si>
    <t>628</t>
  </si>
  <si>
    <t>Jordan</t>
  </si>
  <si>
    <t>632</t>
  </si>
  <si>
    <t>Saudi Arabia</t>
  </si>
  <si>
    <t>636</t>
  </si>
  <si>
    <t>640</t>
  </si>
  <si>
    <t>644</t>
  </si>
  <si>
    <t>Qatar</t>
  </si>
  <si>
    <t>647</t>
  </si>
  <si>
    <t>United Arab Emirates</t>
  </si>
  <si>
    <t>649</t>
  </si>
  <si>
    <t>653</t>
  </si>
  <si>
    <t>Yemen</t>
  </si>
  <si>
    <t>660</t>
  </si>
  <si>
    <t>662</t>
  </si>
  <si>
    <t>664</t>
  </si>
  <si>
    <t>India</t>
  </si>
  <si>
    <t>666</t>
  </si>
  <si>
    <t>Bangladesh</t>
  </si>
  <si>
    <t>667</t>
  </si>
  <si>
    <t>Maldives</t>
  </si>
  <si>
    <t>669</t>
  </si>
  <si>
    <t>672</t>
  </si>
  <si>
    <t>675</t>
  </si>
  <si>
    <t>676</t>
  </si>
  <si>
    <t>680</t>
  </si>
  <si>
    <t>684</t>
  </si>
  <si>
    <t>Lao (Peopleïs Democratic of)</t>
  </si>
  <si>
    <t>690</t>
  </si>
  <si>
    <t>696</t>
  </si>
  <si>
    <t>Cambodia</t>
  </si>
  <si>
    <t>700</t>
  </si>
  <si>
    <t>Indonesia</t>
  </si>
  <si>
    <t>701</t>
  </si>
  <si>
    <t>703</t>
  </si>
  <si>
    <t>706</t>
  </si>
  <si>
    <t>Singapore</t>
  </si>
  <si>
    <t>708</t>
  </si>
  <si>
    <t>Philippines</t>
  </si>
  <si>
    <t>716</t>
  </si>
  <si>
    <t>Mongolia</t>
  </si>
  <si>
    <t>720</t>
  </si>
  <si>
    <t>724</t>
  </si>
  <si>
    <t>Korea (Democr. Peopleïs Repu. of)</t>
  </si>
  <si>
    <t>728</t>
  </si>
  <si>
    <t>Korea (Republic of)</t>
  </si>
  <si>
    <t>732</t>
  </si>
  <si>
    <t>736</t>
  </si>
  <si>
    <t>740</t>
  </si>
  <si>
    <t>Hong Kong</t>
  </si>
  <si>
    <t>743</t>
  </si>
  <si>
    <t>Macao</t>
  </si>
  <si>
    <t>800</t>
  </si>
  <si>
    <t>Australia</t>
  </si>
  <si>
    <t>801</t>
  </si>
  <si>
    <t>Papua New Guinea</t>
  </si>
  <si>
    <t>803</t>
  </si>
  <si>
    <t>804</t>
  </si>
  <si>
    <t>New Zealand</t>
  </si>
  <si>
    <t>806</t>
  </si>
  <si>
    <t>Solomon Islands</t>
  </si>
  <si>
    <t>807</t>
  </si>
  <si>
    <t>809</t>
  </si>
  <si>
    <t>New Caledonia</t>
  </si>
  <si>
    <t>811</t>
  </si>
  <si>
    <t>Wallis and Futuna</t>
  </si>
  <si>
    <t>812</t>
  </si>
  <si>
    <t>813</t>
  </si>
  <si>
    <t>815</t>
  </si>
  <si>
    <t>Fiji Islands</t>
  </si>
  <si>
    <t>816</t>
  </si>
  <si>
    <t>817</t>
  </si>
  <si>
    <t>819</t>
  </si>
  <si>
    <t>820</t>
  </si>
  <si>
    <t>Northern Mariana Islands</t>
  </si>
  <si>
    <t>822</t>
  </si>
  <si>
    <t>French Polynesia</t>
  </si>
  <si>
    <t>823</t>
  </si>
  <si>
    <t>Micronesia (Federated States of)</t>
  </si>
  <si>
    <t>824</t>
  </si>
  <si>
    <t>Marshall Islands</t>
  </si>
  <si>
    <t>825</t>
  </si>
  <si>
    <t>830</t>
  </si>
  <si>
    <t>American Samoa</t>
  </si>
  <si>
    <t>831</t>
  </si>
  <si>
    <t>832</t>
  </si>
  <si>
    <t>Minor American Overseas Islands</t>
  </si>
  <si>
    <t>833</t>
  </si>
  <si>
    <t>Cocos Islands</t>
  </si>
  <si>
    <t>834</t>
  </si>
  <si>
    <t>Christmas Islands</t>
  </si>
  <si>
    <t>835</t>
  </si>
  <si>
    <t>Heard u. McDonaldinseln</t>
  </si>
  <si>
    <t>Heard and McDonald Islands</t>
  </si>
  <si>
    <t>836</t>
  </si>
  <si>
    <t>Norfolk Islands</t>
  </si>
  <si>
    <t>837</t>
  </si>
  <si>
    <t>Cook Islands</t>
  </si>
  <si>
    <t>838</t>
  </si>
  <si>
    <t>839</t>
  </si>
  <si>
    <t>Tokelau Islands</t>
  </si>
  <si>
    <t>891</t>
  </si>
  <si>
    <t>Antarctic</t>
  </si>
  <si>
    <t>892</t>
  </si>
  <si>
    <t>Bouvet Islands</t>
  </si>
  <si>
    <t>893</t>
  </si>
  <si>
    <t>South Georgia and South Sandwich Islands</t>
  </si>
  <si>
    <t>894</t>
  </si>
  <si>
    <t>French South Area</t>
  </si>
  <si>
    <t>951</t>
  </si>
  <si>
    <t>Stores and Provisions Intra</t>
  </si>
  <si>
    <t>952</t>
  </si>
  <si>
    <t>Stores and Provisions Extra</t>
  </si>
  <si>
    <t>959</t>
  </si>
  <si>
    <t>Nicht ermitt. Gebiete EU</t>
  </si>
  <si>
    <t>Countries and Terr.not det. Intra</t>
  </si>
  <si>
    <t>960</t>
  </si>
  <si>
    <t>Countries and Terr.not det. Extra</t>
  </si>
  <si>
    <t>Hohe See</t>
  </si>
  <si>
    <t>955</t>
  </si>
  <si>
    <t>Open Sea</t>
  </si>
  <si>
    <t>Außenhandelspartner_DE</t>
  </si>
  <si>
    <t>Austria</t>
  </si>
  <si>
    <t>Carinthia</t>
  </si>
  <si>
    <t>Lower Austria</t>
  </si>
  <si>
    <t>Upper Austria</t>
  </si>
  <si>
    <t>Styria</t>
  </si>
  <si>
    <t>Tyrol</t>
  </si>
  <si>
    <t>Vienna</t>
  </si>
  <si>
    <t>Auswahl_Bundesland_EN</t>
  </si>
  <si>
    <t>Kartentitel_Veränderung</t>
  </si>
  <si>
    <t>Metadaten</t>
  </si>
  <si>
    <t>Metadata1</t>
  </si>
  <si>
    <t>Metadata2</t>
  </si>
  <si>
    <t>Metadata3</t>
  </si>
  <si>
    <t>Metadata4</t>
  </si>
  <si>
    <t>Kombinationsfeld</t>
  </si>
  <si>
    <t>2016e</t>
  </si>
  <si>
    <t>Geonom</t>
  </si>
  <si>
    <t>FR</t>
  </si>
  <si>
    <t>NL</t>
  </si>
  <si>
    <t>DE</t>
  </si>
  <si>
    <t>IT</t>
  </si>
  <si>
    <t>GB</t>
  </si>
  <si>
    <t>IE</t>
  </si>
  <si>
    <t>DK</t>
  </si>
  <si>
    <t>GR</t>
  </si>
  <si>
    <t>PT</t>
  </si>
  <si>
    <t>ES</t>
  </si>
  <si>
    <t>BE</t>
  </si>
  <si>
    <t>LU</t>
  </si>
  <si>
    <t>022</t>
  </si>
  <si>
    <t>XC</t>
  </si>
  <si>
    <t>XL</t>
  </si>
  <si>
    <t>IS</t>
  </si>
  <si>
    <t>NO</t>
  </si>
  <si>
    <t>SE</t>
  </si>
  <si>
    <t>FI</t>
  </si>
  <si>
    <t>LI</t>
  </si>
  <si>
    <t>CH</t>
  </si>
  <si>
    <t>FO</t>
  </si>
  <si>
    <t>AD</t>
  </si>
  <si>
    <t>GI</t>
  </si>
  <si>
    <t>VA</t>
  </si>
  <si>
    <t>MT</t>
  </si>
  <si>
    <t>SM</t>
  </si>
  <si>
    <t>TR</t>
  </si>
  <si>
    <t>EE</t>
  </si>
  <si>
    <t>LV</t>
  </si>
  <si>
    <t>LT</t>
  </si>
  <si>
    <t>PL</t>
  </si>
  <si>
    <t>CZ</t>
  </si>
  <si>
    <t>SK</t>
  </si>
  <si>
    <t>HU</t>
  </si>
  <si>
    <t>RO</t>
  </si>
  <si>
    <t>BG</t>
  </si>
  <si>
    <t>AL</t>
  </si>
  <si>
    <t>UA</t>
  </si>
  <si>
    <t>BY</t>
  </si>
  <si>
    <t>MD</t>
  </si>
  <si>
    <t>RU</t>
  </si>
  <si>
    <t>GE</t>
  </si>
  <si>
    <t>AM</t>
  </si>
  <si>
    <t>AZ</t>
  </si>
  <si>
    <t>KZ</t>
  </si>
  <si>
    <t>TM</t>
  </si>
  <si>
    <t>UZ</t>
  </si>
  <si>
    <t>TJ</t>
  </si>
  <si>
    <t>KG</t>
  </si>
  <si>
    <t>SI</t>
  </si>
  <si>
    <t>HR</t>
  </si>
  <si>
    <t>BA</t>
  </si>
  <si>
    <t>XK</t>
  </si>
  <si>
    <t>MK</t>
  </si>
  <si>
    <t>ME</t>
  </si>
  <si>
    <t>XS</t>
  </si>
  <si>
    <t>MA</t>
  </si>
  <si>
    <t>DZ</t>
  </si>
  <si>
    <t>TN</t>
  </si>
  <si>
    <t>LY</t>
  </si>
  <si>
    <t>EG</t>
  </si>
  <si>
    <t>SD</t>
  </si>
  <si>
    <t>SS</t>
  </si>
  <si>
    <t>MR</t>
  </si>
  <si>
    <t>EH</t>
  </si>
  <si>
    <t>ML</t>
  </si>
  <si>
    <t>BF</t>
  </si>
  <si>
    <t>NE</t>
  </si>
  <si>
    <t>TD</t>
  </si>
  <si>
    <t>CV</t>
  </si>
  <si>
    <t>SN</t>
  </si>
  <si>
    <t>GM</t>
  </si>
  <si>
    <t>GW</t>
  </si>
  <si>
    <t>GN</t>
  </si>
  <si>
    <t>SL</t>
  </si>
  <si>
    <t>LR</t>
  </si>
  <si>
    <t>CI</t>
  </si>
  <si>
    <t>GH</t>
  </si>
  <si>
    <t>TG</t>
  </si>
  <si>
    <t>BJ</t>
  </si>
  <si>
    <t>NG</t>
  </si>
  <si>
    <t>CM</t>
  </si>
  <si>
    <t>CF</t>
  </si>
  <si>
    <t>GQ</t>
  </si>
  <si>
    <t>ST</t>
  </si>
  <si>
    <t>GA</t>
  </si>
  <si>
    <t>CG</t>
  </si>
  <si>
    <t>CD</t>
  </si>
  <si>
    <t>RW</t>
  </si>
  <si>
    <t>BI</t>
  </si>
  <si>
    <t>SH</t>
  </si>
  <si>
    <t>AO</t>
  </si>
  <si>
    <t>ET</t>
  </si>
  <si>
    <t>ER</t>
  </si>
  <si>
    <t>DJ</t>
  </si>
  <si>
    <t>SO</t>
  </si>
  <si>
    <t>KE</t>
  </si>
  <si>
    <t>UG</t>
  </si>
  <si>
    <t>TZ</t>
  </si>
  <si>
    <t>SC</t>
  </si>
  <si>
    <t>IO</t>
  </si>
  <si>
    <t>MZ</t>
  </si>
  <si>
    <t>MG</t>
  </si>
  <si>
    <t>MU</t>
  </si>
  <si>
    <t>KM</t>
  </si>
  <si>
    <t>YT</t>
  </si>
  <si>
    <t>ZM</t>
  </si>
  <si>
    <t>ZW</t>
  </si>
  <si>
    <t>MW</t>
  </si>
  <si>
    <t>ZA</t>
  </si>
  <si>
    <t>NA</t>
  </si>
  <si>
    <t>BW</t>
  </si>
  <si>
    <t>SZ</t>
  </si>
  <si>
    <t>LS</t>
  </si>
  <si>
    <t>US</t>
  </si>
  <si>
    <t>CA</t>
  </si>
  <si>
    <t>GL</t>
  </si>
  <si>
    <t>PM</t>
  </si>
  <si>
    <t>MX</t>
  </si>
  <si>
    <t>BM</t>
  </si>
  <si>
    <t>GT</t>
  </si>
  <si>
    <t>BZ</t>
  </si>
  <si>
    <t>HN</t>
  </si>
  <si>
    <t>SV</t>
  </si>
  <si>
    <t>NI</t>
  </si>
  <si>
    <t>CR</t>
  </si>
  <si>
    <t>PA</t>
  </si>
  <si>
    <t>AI</t>
  </si>
  <si>
    <t>CU</t>
  </si>
  <si>
    <t>KN</t>
  </si>
  <si>
    <t>HT</t>
  </si>
  <si>
    <t>BS</t>
  </si>
  <si>
    <t>TC</t>
  </si>
  <si>
    <t>DO</t>
  </si>
  <si>
    <t>VI</t>
  </si>
  <si>
    <t>AG</t>
  </si>
  <si>
    <t>DM</t>
  </si>
  <si>
    <t>KY</t>
  </si>
  <si>
    <t>JM</t>
  </si>
  <si>
    <t>LC</t>
  </si>
  <si>
    <t>BL</t>
  </si>
  <si>
    <t>VC</t>
  </si>
  <si>
    <t>VG</t>
  </si>
  <si>
    <t>BB</t>
  </si>
  <si>
    <t>MS</t>
  </si>
  <si>
    <t>TT</t>
  </si>
  <si>
    <t>GD</t>
  </si>
  <si>
    <t>AW</t>
  </si>
  <si>
    <t>CW</t>
  </si>
  <si>
    <t>BQ</t>
  </si>
  <si>
    <t>AN</t>
  </si>
  <si>
    <t>SX</t>
  </si>
  <si>
    <t>CO</t>
  </si>
  <si>
    <t>VE</t>
  </si>
  <si>
    <t>GY</t>
  </si>
  <si>
    <t>SR</t>
  </si>
  <si>
    <t>EC</t>
  </si>
  <si>
    <t>PE</t>
  </si>
  <si>
    <t>BR</t>
  </si>
  <si>
    <t>CL</t>
  </si>
  <si>
    <t>BO</t>
  </si>
  <si>
    <t>PY</t>
  </si>
  <si>
    <t>UY</t>
  </si>
  <si>
    <t>AR</t>
  </si>
  <si>
    <t>FK</t>
  </si>
  <si>
    <t>CY</t>
  </si>
  <si>
    <t>LB</t>
  </si>
  <si>
    <t>SY</t>
  </si>
  <si>
    <t>IQ</t>
  </si>
  <si>
    <t>IR</t>
  </si>
  <si>
    <t>IL</t>
  </si>
  <si>
    <t>PS</t>
  </si>
  <si>
    <t>TL</t>
  </si>
  <si>
    <t>JO</t>
  </si>
  <si>
    <t>SA</t>
  </si>
  <si>
    <t>KW</t>
  </si>
  <si>
    <t>BH</t>
  </si>
  <si>
    <t>QA</t>
  </si>
  <si>
    <t>AE</t>
  </si>
  <si>
    <t>OM</t>
  </si>
  <si>
    <t>YE</t>
  </si>
  <si>
    <t>AF</t>
  </si>
  <si>
    <t>PK</t>
  </si>
  <si>
    <t>IN</t>
  </si>
  <si>
    <t>BD</t>
  </si>
  <si>
    <t>MV</t>
  </si>
  <si>
    <t>LK</t>
  </si>
  <si>
    <t>NP</t>
  </si>
  <si>
    <t>BT</t>
  </si>
  <si>
    <t>MM</t>
  </si>
  <si>
    <t>TH</t>
  </si>
  <si>
    <t>LA</t>
  </si>
  <si>
    <t>VN</t>
  </si>
  <si>
    <t>KH</t>
  </si>
  <si>
    <t>ID</t>
  </si>
  <si>
    <t>MY</t>
  </si>
  <si>
    <t>BN</t>
  </si>
  <si>
    <t>SG</t>
  </si>
  <si>
    <t>PH</t>
  </si>
  <si>
    <t>MN</t>
  </si>
  <si>
    <t>CN</t>
  </si>
  <si>
    <t>KP</t>
  </si>
  <si>
    <t>KR</t>
  </si>
  <si>
    <t>JP</t>
  </si>
  <si>
    <t>TW</t>
  </si>
  <si>
    <t>HK</t>
  </si>
  <si>
    <t>MO</t>
  </si>
  <si>
    <t>AU</t>
  </si>
  <si>
    <t>PG</t>
  </si>
  <si>
    <t>NR</t>
  </si>
  <si>
    <t>NZ</t>
  </si>
  <si>
    <t>SB</t>
  </si>
  <si>
    <t>TV</t>
  </si>
  <si>
    <t>NC</t>
  </si>
  <si>
    <t>KI</t>
  </si>
  <si>
    <t>PN</t>
  </si>
  <si>
    <t>FJ</t>
  </si>
  <si>
    <t>VU</t>
  </si>
  <si>
    <t>TO</t>
  </si>
  <si>
    <t>WS</t>
  </si>
  <si>
    <t>MP</t>
  </si>
  <si>
    <t>PF</t>
  </si>
  <si>
    <t>FM</t>
  </si>
  <si>
    <t>MH</t>
  </si>
  <si>
    <t>PW</t>
  </si>
  <si>
    <t>AS</t>
  </si>
  <si>
    <t>GU</t>
  </si>
  <si>
    <t>UM</t>
  </si>
  <si>
    <t>CC</t>
  </si>
  <si>
    <t>CX</t>
  </si>
  <si>
    <t>NF</t>
  </si>
  <si>
    <t>CK</t>
  </si>
  <si>
    <t>NU</t>
  </si>
  <si>
    <t>TK</t>
  </si>
  <si>
    <t>AQ</t>
  </si>
  <si>
    <t>BV</t>
  </si>
  <si>
    <t>GS</t>
  </si>
  <si>
    <t>TF</t>
  </si>
  <si>
    <t>QR</t>
  </si>
  <si>
    <t>QS</t>
  </si>
  <si>
    <t>QW</t>
  </si>
  <si>
    <t>9V</t>
  </si>
  <si>
    <t>I00</t>
  </si>
  <si>
    <t>2017e</t>
  </si>
  <si>
    <t>2018e</t>
  </si>
  <si>
    <t>2019e</t>
  </si>
  <si>
    <t>2020e</t>
  </si>
  <si>
    <t>Korea, Republik</t>
  </si>
  <si>
    <t>2021e</t>
  </si>
  <si>
    <t>2022e</t>
  </si>
  <si>
    <t>2023e</t>
  </si>
  <si>
    <t>n.ermittelte Gebiete EU</t>
  </si>
  <si>
    <t>2024e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</si>
</sst>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0\ &quot;€&quot;_-;\-* #,##0.00\ &quot;€&quot;_-;_-* &quot;-&quot;??\ &quot;€&quot;_-;_-@_-"/>
    <numFmt numFmtId="166" formatCode="_-* #,##0_-;\-* #,##0_-;_-* &quot;-&quot;??_-;_-@_-"/>
    <numFmt numFmtId="167" formatCode="0.0%"/>
  </numFmts>
  <fonts count="22" x14ac:knownFonts="1">
    <font>
      <sz val="10"/>
      <name val="Arial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theme="1"/>
      <name val="Arial"/>
      <family val="2"/>
    </font>
    <font>
      <b/>
      <sz val="11"/>
      <color rgb="FF375F91"/>
      <name val="Trebuchet MS"/>
      <family val="2"/>
    </font>
    <font>
      <b/>
      <sz val="12"/>
      <name val="Trebuchet MS"/>
      <family val="2"/>
    </font>
    <font>
      <sz val="8"/>
      <color rgb="FF000000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8"/>
      <name val="Trebuchet MS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Trebuchet MS"/>
      <family val="2"/>
    </font>
    <font>
      <sz val="10"/>
      <color rgb="FFE6E6E6"/>
      <name val="Arial"/>
      <family val="2"/>
    </font>
    <font>
      <b/>
      <sz val="10"/>
      <color rgb="FFE20613"/>
      <name val="Trebuchet MS"/>
      <family val="2"/>
    </font>
    <font>
      <b/>
      <sz val="12"/>
      <color rgb="FFE20613"/>
      <name val="Trebuchet MS"/>
      <family val="2"/>
    </font>
    <font>
      <b/>
      <sz val="10"/>
      <color rgb="FF666666"/>
      <name val="Trebuchet MS"/>
      <family val="2"/>
    </font>
    <font>
      <b/>
      <sz val="12"/>
      <color rgb="FF666666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E6E6E6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E20613"/>
      </bottom>
      <diagonal/>
    </border>
  </borders>
  <cellStyleXfs count="12">
    <xf numFmtId="0" fontId="0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0" fontId="2" fillId="0" borderId="0"/>
    <xf numFmtId="0" fontId="1" fillId="0" borderId="0"/>
    <xf numFmtId="0" fontId="1" fillId="0" borderId="0"/>
    <xf numFmtId="0" fontId="15" fillId="0" borderId="0"/>
    <xf numFmtId="0" fontId="12" fillId="0" borderId="0"/>
    <xf numFmtId="0" fontId="12" fillId="0" borderId="0"/>
    <xf numFmtId="0" fontId="12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0" fillId="0" borderId="2" xfId="0" applyBorder="1"/>
    <xf numFmtId="0" fontId="7" fillId="2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6" fontId="5" fillId="0" borderId="0" xfId="2" applyNumberFormat="1" applyFont="1" applyBorder="1"/>
    <xf numFmtId="0" fontId="0" fillId="2" borderId="0" xfId="0" applyFill="1" applyAlignment="1">
      <alignment horizontal="right"/>
    </xf>
    <xf numFmtId="1" fontId="0" fillId="0" borderId="0" xfId="0" applyNumberFormat="1"/>
    <xf numFmtId="166" fontId="5" fillId="0" borderId="0" xfId="2" applyNumberFormat="1" applyFont="1" applyFill="1" applyBorder="1"/>
    <xf numFmtId="166" fontId="0" fillId="0" borderId="0" xfId="0" applyNumberFormat="1" applyAlignment="1">
      <alignment horizontal="right"/>
    </xf>
    <xf numFmtId="167" fontId="5" fillId="0" borderId="0" xfId="3" applyNumberFormat="1" applyFont="1" applyFill="1" applyBorder="1"/>
    <xf numFmtId="0" fontId="5" fillId="0" borderId="0" xfId="0" applyFont="1" applyAlignment="1">
      <alignment wrapText="1"/>
    </xf>
    <xf numFmtId="166" fontId="5" fillId="0" borderId="0" xfId="2" applyNumberFormat="1" applyFont="1" applyBorder="1" applyAlignment="1"/>
    <xf numFmtId="0" fontId="6" fillId="0" borderId="0" xfId="0" applyFont="1"/>
    <xf numFmtId="166" fontId="6" fillId="0" borderId="0" xfId="2" applyNumberFormat="1" applyFont="1" applyFill="1" applyBorder="1" applyAlignment="1"/>
    <xf numFmtId="0" fontId="11" fillId="3" borderId="3" xfId="4" applyFont="1" applyFill="1" applyBorder="1" applyAlignment="1">
      <alignment horizontal="center"/>
    </xf>
    <xf numFmtId="0" fontId="2" fillId="0" borderId="0" xfId="5"/>
    <xf numFmtId="0" fontId="1" fillId="0" borderId="0" xfId="6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1" fillId="0" borderId="4" xfId="4" applyFont="1" applyBorder="1" applyAlignment="1">
      <alignment horizontal="right" wrapText="1"/>
    </xf>
    <xf numFmtId="0" fontId="11" fillId="0" borderId="4" xfId="4" applyFont="1" applyBorder="1" applyAlignment="1">
      <alignment wrapText="1"/>
    </xf>
    <xf numFmtId="0" fontId="14" fillId="3" borderId="3" xfId="8" applyFont="1" applyFill="1" applyBorder="1" applyAlignment="1">
      <alignment horizontal="center"/>
    </xf>
    <xf numFmtId="0" fontId="14" fillId="0" borderId="4" xfId="8" applyFont="1" applyBorder="1" applyAlignment="1">
      <alignment wrapText="1"/>
    </xf>
    <xf numFmtId="0" fontId="16" fillId="3" borderId="3" xfId="9" applyFont="1" applyFill="1" applyBorder="1" applyAlignment="1">
      <alignment horizontal="center"/>
    </xf>
    <xf numFmtId="0" fontId="16" fillId="0" borderId="4" xfId="9" applyFont="1" applyBorder="1"/>
    <xf numFmtId="0" fontId="16" fillId="0" borderId="4" xfId="9" quotePrefix="1" applyFont="1" applyBorder="1"/>
    <xf numFmtId="164" fontId="5" fillId="0" borderId="0" xfId="3" applyNumberFormat="1" applyFont="1" applyFill="1" applyBorder="1"/>
    <xf numFmtId="0" fontId="8" fillId="4" borderId="0" xfId="0" applyFont="1" applyFill="1"/>
    <xf numFmtId="0" fontId="0" fillId="4" borderId="0" xfId="0" applyFill="1"/>
    <xf numFmtId="0" fontId="9" fillId="4" borderId="0" xfId="0" applyFont="1" applyFill="1" applyAlignment="1">
      <alignment horizontal="right"/>
    </xf>
    <xf numFmtId="0" fontId="17" fillId="4" borderId="0" xfId="0" applyFont="1" applyFill="1"/>
    <xf numFmtId="0" fontId="19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0" fillId="0" borderId="0" xfId="0" applyFont="1"/>
    <xf numFmtId="0" fontId="6" fillId="4" borderId="5" xfId="0" applyFont="1" applyFill="1" applyBorder="1"/>
    <xf numFmtId="0" fontId="0" fillId="4" borderId="5" xfId="0" applyFill="1" applyBorder="1"/>
    <xf numFmtId="0" fontId="5" fillId="4" borderId="5" xfId="0" applyFont="1" applyFill="1" applyBorder="1" applyAlignment="1">
      <alignment horizontal="center"/>
    </xf>
    <xf numFmtId="0" fontId="18" fillId="0" borderId="0" xfId="0" applyFont="1"/>
    <xf numFmtId="0" fontId="5" fillId="4" borderId="0" xfId="0" applyFont="1" applyFill="1"/>
    <xf numFmtId="166" fontId="5" fillId="4" borderId="0" xfId="2" applyNumberFormat="1" applyFont="1" applyFill="1" applyBorder="1"/>
    <xf numFmtId="164" fontId="5" fillId="4" borderId="0" xfId="3" applyNumberFormat="1" applyFont="1" applyFill="1" applyBorder="1"/>
    <xf numFmtId="166" fontId="5" fillId="4" borderId="0" xfId="2" applyNumberFormat="1" applyFont="1" applyFill="1" applyBorder="1" applyAlignment="1"/>
    <xf numFmtId="0" fontId="20" fillId="4" borderId="5" xfId="0" applyFont="1" applyFill="1" applyBorder="1"/>
    <xf numFmtId="0" fontId="21" fillId="4" borderId="0" xfId="0" applyFont="1" applyFill="1" applyAlignment="1">
      <alignment horizontal="center"/>
    </xf>
    <xf numFmtId="0" fontId="11" fillId="3" borderId="3" xfId="9" applyFont="1" applyFill="1" applyBorder="1" applyAlignment="1">
      <alignment horizontal="center"/>
    </xf>
    <xf numFmtId="0" fontId="11" fillId="0" borderId="4" xfId="9" applyFont="1" applyBorder="1"/>
    <xf numFmtId="0" fontId="11" fillId="3" borderId="3" xfId="8" applyFont="1" applyFill="1" applyBorder="1" applyAlignment="1">
      <alignment horizontal="center"/>
    </xf>
    <xf numFmtId="0" fontId="11" fillId="3" borderId="3" xfId="10" applyFont="1" applyFill="1" applyBorder="1" applyAlignment="1">
      <alignment horizontal="center"/>
    </xf>
    <xf numFmtId="0" fontId="11" fillId="3" borderId="3" xfId="11" applyFont="1" applyFill="1" applyBorder="1" applyAlignment="1">
      <alignment horizontal="center"/>
    </xf>
    <xf numFmtId="0" fontId="9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11" fillId="0" borderId="4" xfId="10" applyFont="1" applyFill="1" applyBorder="1" applyAlignment="1"/>
    <xf numFmtId="4" fontId="11" fillId="0" borderId="4" xfId="10" applyNumberFormat="1" applyFont="1" applyFill="1" applyBorder="1" applyAlignment="1">
      <alignment horizontal="right"/>
    </xf>
    <xf numFmtId="0" fontId="12" fillId="0" borderId="0" xfId="10" applyAlignment="1"/>
    <xf numFmtId="0" fontId="11" fillId="0" borderId="4" xfId="11" applyFont="1" applyFill="1" applyBorder="1" applyAlignment="1"/>
    <xf numFmtId="4" fontId="11" fillId="0" borderId="4" xfId="11" applyNumberFormat="1" applyFont="1" applyFill="1" applyBorder="1" applyAlignment="1">
      <alignment horizontal="right"/>
    </xf>
    <xf numFmtId="0" fontId="12" fillId="0" borderId="0" xfId="11" applyAlignment="1"/>
  </cellXfs>
  <cellStyles count="12">
    <cellStyle name="Euro" xfId="1" xr:uid="{00000000-0005-0000-0000-000000000000}"/>
    <cellStyle name="Komma" xfId="2" builtinId="3"/>
    <cellStyle name="Prozent" xfId="3" builtinId="5"/>
    <cellStyle name="Standard" xfId="0" builtinId="0"/>
    <cellStyle name="Standard 2" xfId="7" xr:uid="{00000000-0005-0000-0000-000004000000}"/>
    <cellStyle name="Standard 3" xfId="5" xr:uid="{00000000-0005-0000-0000-000005000000}"/>
    <cellStyle name="Standard 3 2" xfId="6" xr:uid="{00000000-0005-0000-0000-000006000000}"/>
    <cellStyle name="Standard_Dropdown" xfId="4" xr:uid="{00000000-0005-0000-0000-000007000000}"/>
    <cellStyle name="Standard_Dropdown_1" xfId="8" xr:uid="{00000000-0005-0000-0000-000008000000}"/>
    <cellStyle name="Standard_Export" xfId="10" xr:uid="{95D226C9-4FD5-458A-88B4-08EC562CC323}"/>
    <cellStyle name="Standard_Import" xfId="11" xr:uid="{21E6332F-9BCA-4010-97FB-198013F2C471}"/>
    <cellStyle name="Standard_Texte" xfId="9" xr:uid="{00000000-0005-0000-0000-00000B000000}"/>
  </cellStyles>
  <dxfs count="116">
    <dxf>
      <font>
        <b/>
        <i val="0"/>
        <color rgb="FF963737"/>
      </font>
      <numFmt numFmtId="0" formatCode="General"/>
      <fill>
        <patternFill patternType="none">
          <bgColor auto="1"/>
        </patternFill>
      </fill>
    </dxf>
    <dxf>
      <numFmt numFmtId="168" formatCode="0&quot;.&quot;0"/>
    </dxf>
    <dxf>
      <numFmt numFmtId="168" formatCode="0&quot;.&quot;0"/>
    </dxf>
    <dxf>
      <numFmt numFmtId="173" formatCode="###;\-###"/>
    </dxf>
    <dxf>
      <numFmt numFmtId="172" formatCode="###&quot;,&quot;###;\-###&quot;,&quot;###"/>
    </dxf>
    <dxf>
      <numFmt numFmtId="171" formatCode="###&quot;,&quot;###&quot;,&quot;###;\-###&quot;,&quot;###&quot;,&quot;###"/>
    </dxf>
    <dxf>
      <numFmt numFmtId="170" formatCode="###&quot;,&quot;###&quot;,&quot;###&quot;,&quot;###;\-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numFmt numFmtId="171" formatCode="###&quot;,&quot;###&quot;,&quot;###;\-###&quot;,&quot;###&quot;,&quot;###"/>
    </dxf>
    <dxf>
      <numFmt numFmtId="172" formatCode="###&quot;,&quot;###;\-###&quot;,&quot;###"/>
    </dxf>
    <dxf>
      <numFmt numFmtId="173" formatCode="###;\-###"/>
    </dxf>
    <dxf>
      <numFmt numFmtId="173" formatCode="###;\-###"/>
    </dxf>
    <dxf>
      <numFmt numFmtId="172" formatCode="###&quot;,&quot;###;\-###&quot;,&quot;###"/>
    </dxf>
    <dxf>
      <numFmt numFmtId="171" formatCode="###&quot;,&quot;###&quot;,&quot;###;\-###&quot;,&quot;###&quot;,&quot;###"/>
    </dxf>
    <dxf>
      <numFmt numFmtId="170" formatCode="###&quot;,&quot;###&quot;,&quot;###&quot;,&quot;###;\-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numFmt numFmtId="171" formatCode="###&quot;,&quot;###&quot;,&quot;###;\-###&quot;,&quot;###&quot;,&quot;###"/>
    </dxf>
    <dxf>
      <numFmt numFmtId="172" formatCode="###&quot;,&quot;###;\-###&quot;,&quot;###"/>
    </dxf>
    <dxf>
      <numFmt numFmtId="173" formatCode="###;\-###"/>
    </dxf>
    <dxf>
      <numFmt numFmtId="173" formatCode="###;\-###"/>
    </dxf>
    <dxf>
      <numFmt numFmtId="172" formatCode="###&quot;,&quot;###;\-###&quot;,&quot;###"/>
    </dxf>
    <dxf>
      <numFmt numFmtId="171" formatCode="###&quot;,&quot;###&quot;,&quot;###;\-###&quot;,&quot;###&quot;,&quot;###"/>
    </dxf>
    <dxf>
      <numFmt numFmtId="170" formatCode="###&quot;,&quot;###&quot;,&quot;###&quot;,&quot;###;\-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numFmt numFmtId="171" formatCode="###&quot;,&quot;###&quot;,&quot;###;\-###&quot;,&quot;###&quot;,&quot;###"/>
    </dxf>
    <dxf>
      <numFmt numFmtId="172" formatCode="###&quot;,&quot;###;\-###&quot;,&quot;###"/>
    </dxf>
    <dxf>
      <numFmt numFmtId="173" formatCode="###;\-###"/>
    </dxf>
    <dxf>
      <font>
        <color rgb="FFE20613"/>
      </font>
      <fill>
        <patternFill>
          <bgColor rgb="FFE6E6E6"/>
        </patternFill>
      </fill>
    </dxf>
    <dxf>
      <font>
        <color rgb="FFE20613"/>
      </font>
      <fill>
        <patternFill>
          <bgColor rgb="FFE6E6E6"/>
        </patternFill>
      </fill>
    </dxf>
    <dxf>
      <numFmt numFmtId="168" formatCode="0&quot;.&quot;0"/>
    </dxf>
    <dxf>
      <numFmt numFmtId="168" formatCode="0&quot;.&quot;0"/>
    </dxf>
    <dxf>
      <numFmt numFmtId="173" formatCode="###;\-###"/>
    </dxf>
    <dxf>
      <numFmt numFmtId="172" formatCode="###&quot;,&quot;###;\-###&quot;,&quot;###"/>
    </dxf>
    <dxf>
      <numFmt numFmtId="171" formatCode="###&quot;,&quot;###&quot;,&quot;###;\-###&quot;,&quot;###&quot;,&quot;###"/>
    </dxf>
    <dxf>
      <numFmt numFmtId="170" formatCode="###&quot;,&quot;###&quot;,&quot;###&quot;,&quot;###;\-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numFmt numFmtId="171" formatCode="###&quot;,&quot;###&quot;,&quot;###;\-###&quot;,&quot;###&quot;,&quot;###"/>
    </dxf>
    <dxf>
      <numFmt numFmtId="172" formatCode="###&quot;,&quot;###;\-###&quot;,&quot;###"/>
    </dxf>
    <dxf>
      <numFmt numFmtId="173" formatCode="###;\-###"/>
    </dxf>
    <dxf>
      <numFmt numFmtId="173" formatCode="###;\-###"/>
    </dxf>
    <dxf>
      <numFmt numFmtId="172" formatCode="###&quot;,&quot;###;\-###&quot;,&quot;###"/>
    </dxf>
    <dxf>
      <numFmt numFmtId="171" formatCode="###&quot;,&quot;###&quot;,&quot;###;\-###&quot;,&quot;###&quot;,&quot;###"/>
    </dxf>
    <dxf>
      <numFmt numFmtId="170" formatCode="###&quot;,&quot;###&quot;,&quot;###&quot;,&quot;###;\-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numFmt numFmtId="171" formatCode="###&quot;,&quot;###&quot;,&quot;###;\-###&quot;,&quot;###&quot;,&quot;###"/>
    </dxf>
    <dxf>
      <numFmt numFmtId="172" formatCode="###&quot;,&quot;###;\-###&quot;,&quot;###"/>
    </dxf>
    <dxf>
      <numFmt numFmtId="173" formatCode="###;\-###"/>
    </dxf>
    <dxf>
      <numFmt numFmtId="173" formatCode="###;\-###"/>
    </dxf>
    <dxf>
      <numFmt numFmtId="172" formatCode="###&quot;,&quot;###;\-###&quot;,&quot;###"/>
    </dxf>
    <dxf>
      <numFmt numFmtId="171" formatCode="###&quot;,&quot;###&quot;,&quot;###;\-###&quot;,&quot;###&quot;,&quot;###"/>
    </dxf>
    <dxf>
      <numFmt numFmtId="170" formatCode="###&quot;,&quot;###&quot;,&quot;###&quot;,&quot;###;\-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numFmt numFmtId="171" formatCode="###&quot;,&quot;###&quot;,&quot;###;\-###&quot;,&quot;###&quot;,&quot;###"/>
    </dxf>
    <dxf>
      <numFmt numFmtId="172" formatCode="###&quot;,&quot;###;\-###&quot;,&quot;###"/>
    </dxf>
    <dxf>
      <numFmt numFmtId="173" formatCode="###;\-###"/>
    </dxf>
    <dxf>
      <font>
        <b/>
        <i val="0"/>
        <color rgb="FFE20613"/>
      </font>
      <numFmt numFmtId="0" formatCode="General"/>
      <fill>
        <patternFill patternType="none">
          <bgColor auto="1"/>
        </patternFill>
      </fill>
    </dxf>
    <dxf>
      <font>
        <b/>
        <i val="0"/>
        <color rgb="FFE20613"/>
      </font>
    </dxf>
    <dxf>
      <font>
        <b/>
        <i val="0"/>
        <color rgb="FFE20613"/>
      </font>
      <numFmt numFmtId="0" formatCode="General"/>
      <fill>
        <patternFill patternType="solid">
          <bgColor rgb="FFE6E6E6"/>
        </patternFill>
      </fill>
    </dxf>
    <dxf>
      <font>
        <color rgb="FFE20613"/>
      </font>
      <fill>
        <patternFill>
          <bgColor rgb="FFE6E6E6"/>
        </patternFill>
      </fill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E6E6E6"/>
      <color rgb="FFCCCCCC"/>
      <color rgb="FF666666"/>
      <color rgb="FFFC8086"/>
      <color rgb="FFE20613"/>
      <color rgb="FFB3B3B3"/>
      <color rgb="FFE6E6FF"/>
      <color rgb="FF963737"/>
      <color rgb="FF375F91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</c:f>
          <c:strCache>
            <c:ptCount val="1"/>
            <c:pt idx="0">
              <c:v>Außenhandelsergebnisse in 1000 Euro</c:v>
            </c:pt>
          </c:strCache>
        </c:strRef>
      </c:tx>
      <c:layout>
        <c:manualLayout>
          <c:xMode val="edge"/>
          <c:yMode val="edge"/>
          <c:x val="7.1250120904370967E-2"/>
          <c:y val="1.860885203778662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7458661417322831E-2"/>
          <c:y val="0.13468131353517324"/>
          <c:w val="0.86689664897236129"/>
          <c:h val="0.71063614117025309"/>
        </c:manualLayout>
      </c:layout>
      <c:lineChart>
        <c:grouping val="standard"/>
        <c:varyColors val="0"/>
        <c:ser>
          <c:idx val="0"/>
          <c:order val="0"/>
          <c:tx>
            <c:strRef>
              <c:f>Dashboard!$J$2</c:f>
              <c:strCache>
                <c:ptCount val="1"/>
                <c:pt idx="0">
                  <c:v>Export</c:v>
                </c:pt>
              </c:strCache>
            </c:strRef>
          </c:tx>
          <c:spPr>
            <a:ln>
              <a:solidFill>
                <a:srgbClr val="E20613"/>
              </a:solidFill>
            </a:ln>
          </c:spPr>
          <c:marker>
            <c:symbol val="none"/>
          </c:marker>
          <c:cat>
            <c:numRef>
              <c:f>[0]!Diagramm_Absolut_Jahreszahlen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[0]!Diagramm_Absolut_Exporte</c:f>
              <c:numCache>
                <c:formatCode>0</c:formatCode>
                <c:ptCount val="15"/>
                <c:pt idx="0">
                  <c:v>124429.12</c:v>
                </c:pt>
                <c:pt idx="1">
                  <c:v>175705.68799999999</c:v>
                </c:pt>
                <c:pt idx="2">
                  <c:v>188471.12899999999</c:v>
                </c:pt>
                <c:pt idx="3">
                  <c:v>241605.47</c:v>
                </c:pt>
                <c:pt idx="4">
                  <c:v>285954.19400000002</c:v>
                </c:pt>
                <c:pt idx="5">
                  <c:v>290227.26400000002</c:v>
                </c:pt>
                <c:pt idx="6">
                  <c:v>265157.32</c:v>
                </c:pt>
                <c:pt idx="7">
                  <c:v>264750.77299999999</c:v>
                </c:pt>
                <c:pt idx="8">
                  <c:v>278148.38199999998</c:v>
                </c:pt>
                <c:pt idx="9">
                  <c:v>265457.62199999997</c:v>
                </c:pt>
                <c:pt idx="10">
                  <c:v>252231.071</c:v>
                </c:pt>
                <c:pt idx="11">
                  <c:v>269201.76199999999</c:v>
                </c:pt>
                <c:pt idx="12">
                  <c:v>356790.315</c:v>
                </c:pt>
                <c:pt idx="13">
                  <c:v>348935.9</c:v>
                </c:pt>
                <c:pt idx="14">
                  <c:v>400237.147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6-4A50-B3A9-4FE9555DFE0A}"/>
            </c:ext>
          </c:extLst>
        </c:ser>
        <c:ser>
          <c:idx val="1"/>
          <c:order val="1"/>
          <c:tx>
            <c:strRef>
              <c:f>Dashboard!$K$2</c:f>
              <c:strCache>
                <c:ptCount val="1"/>
                <c:pt idx="0">
                  <c:v>Import</c:v>
                </c:pt>
              </c:strCache>
            </c:strRef>
          </c:tx>
          <c:spPr>
            <a:ln>
              <a:solidFill>
                <a:srgbClr val="666666"/>
              </a:solidFill>
            </a:ln>
          </c:spPr>
          <c:marker>
            <c:symbol val="none"/>
          </c:marker>
          <c:cat>
            <c:numRef>
              <c:f>[0]!Diagramm_Absolut_Jahreszahlen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[0]!Diagramm_Absolut_Importe</c:f>
              <c:numCache>
                <c:formatCode>0</c:formatCode>
                <c:ptCount val="15"/>
                <c:pt idx="0">
                  <c:v>200081.283</c:v>
                </c:pt>
                <c:pt idx="1">
                  <c:v>231652.33199999999</c:v>
                </c:pt>
                <c:pt idx="2">
                  <c:v>254888.78</c:v>
                </c:pt>
                <c:pt idx="3">
                  <c:v>248912.753</c:v>
                </c:pt>
                <c:pt idx="4">
                  <c:v>265270.74099999998</c:v>
                </c:pt>
                <c:pt idx="5">
                  <c:v>253982.228</c:v>
                </c:pt>
                <c:pt idx="6">
                  <c:v>221736.70499999999</c:v>
                </c:pt>
                <c:pt idx="7">
                  <c:v>227609.54399999999</c:v>
                </c:pt>
                <c:pt idx="8">
                  <c:v>212521.85399999999</c:v>
                </c:pt>
                <c:pt idx="9">
                  <c:v>209210.48199999999</c:v>
                </c:pt>
                <c:pt idx="10">
                  <c:v>182922.31700000001</c:v>
                </c:pt>
                <c:pt idx="11">
                  <c:v>218203.93599999999</c:v>
                </c:pt>
                <c:pt idx="12">
                  <c:v>213240.62700000001</c:v>
                </c:pt>
                <c:pt idx="13">
                  <c:v>193441.39799999999</c:v>
                </c:pt>
                <c:pt idx="14">
                  <c:v>207522.913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6-4A50-B3A9-4FE9555DF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39360"/>
        <c:axId val="41040896"/>
      </c:lineChart>
      <c:catAx>
        <c:axId val="410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rgbClr val="B3B3B3"/>
            </a:solidFill>
          </a:ln>
        </c:spPr>
        <c:txPr>
          <a:bodyPr rot="-5400000" vert="horz"/>
          <a:lstStyle/>
          <a:p>
            <a:pPr>
              <a:defRPr sz="1000"/>
            </a:pPr>
            <a:endParaRPr lang="de-DE"/>
          </a:p>
        </c:txPr>
        <c:crossAx val="41040896"/>
        <c:crosses val="autoZero"/>
        <c:auto val="1"/>
        <c:lblAlgn val="ctr"/>
        <c:lblOffset val="100"/>
        <c:noMultiLvlLbl val="0"/>
      </c:catAx>
      <c:valAx>
        <c:axId val="410408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rgbClr val="B3B3B3"/>
            </a:solidFill>
          </a:ln>
        </c:spPr>
        <c:txPr>
          <a:bodyPr/>
          <a:lstStyle/>
          <a:p>
            <a:pPr>
              <a:defRPr sz="1000"/>
            </a:pPr>
            <a:endParaRPr lang="de-DE"/>
          </a:p>
        </c:txPr>
        <c:crossAx val="4103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134532119930191"/>
          <c:y val="2.2455537343918662E-2"/>
          <c:w val="0.29008089290099931"/>
          <c:h val="9.6889344425251045E-2"/>
        </c:manualLayout>
      </c:layout>
      <c:overlay val="0"/>
    </c:legend>
    <c:plotVisOnly val="0"/>
    <c:dispBlanksAs val="span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[0]!Kartentitel_Veraenderung</c:f>
          <c:strCache>
            <c:ptCount val="1"/>
            <c:pt idx="0">
              <c:v>Veränderung in % zum Vorjahr</c:v>
            </c:pt>
          </c:strCache>
        </c:strRef>
      </c:tx>
      <c:layout>
        <c:manualLayout>
          <c:xMode val="edge"/>
          <c:yMode val="edge"/>
          <c:x val="9.7613560777810096E-2"/>
          <c:y val="2.7777910491643621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7458661417322831E-2"/>
          <c:y val="0.13462729058181228"/>
          <c:w val="0.89871325459317586"/>
          <c:h val="0.70368053843267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Dashboard!$J$2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rgbClr val="E20613"/>
            </a:solidFill>
            <a:ln>
              <a:noFill/>
            </a:ln>
          </c:spPr>
          <c:invertIfNegative val="0"/>
          <c:cat>
            <c:numRef>
              <c:f>[0]!Diagramm_Veraend_Jahreszahlen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[0]!Diagramm_Veraend_Exporte</c:f>
              <c:numCache>
                <c:formatCode>0.0</c:formatCode>
                <c:ptCount val="14"/>
                <c:pt idx="0">
                  <c:v>41.209459650602696</c:v>
                </c:pt>
                <c:pt idx="1">
                  <c:v>7.2652406107649625</c:v>
                </c:pt>
                <c:pt idx="2">
                  <c:v>28.192297293449116</c:v>
                </c:pt>
                <c:pt idx="3">
                  <c:v>18.355844344087089</c:v>
                </c:pt>
                <c:pt idx="4">
                  <c:v>1.494319751085726</c:v>
                </c:pt>
                <c:pt idx="5">
                  <c:v>-8.6380389128431574</c:v>
                </c:pt>
                <c:pt idx="6">
                  <c:v>-0.15332294050944029</c:v>
                </c:pt>
                <c:pt idx="7">
                  <c:v>5.0604607677576041</c:v>
                </c:pt>
                <c:pt idx="8">
                  <c:v>-4.562586310496684</c:v>
                </c:pt>
                <c:pt idx="9">
                  <c:v>-4.9825470824115001</c:v>
                </c:pt>
                <c:pt idx="10">
                  <c:v>6.7282317490536343</c:v>
                </c:pt>
                <c:pt idx="11">
                  <c:v>32.536396622842318</c:v>
                </c:pt>
                <c:pt idx="12">
                  <c:v>-2.2014092506967273</c:v>
                </c:pt>
                <c:pt idx="13">
                  <c:v>14.702198025482616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A-494E-BADB-53F6084CB116}"/>
            </c:ext>
          </c:extLst>
        </c:ser>
        <c:ser>
          <c:idx val="1"/>
          <c:order val="1"/>
          <c:tx>
            <c:strRef>
              <c:f>Dashboard!$K$2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</c:spPr>
          <c:invertIfNegative val="0"/>
          <c:cat>
            <c:numRef>
              <c:f>[0]!Diagramm_Veraend_Jahreszahlen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[0]!Diagramm_Veraend_Importe</c:f>
              <c:numCache>
                <c:formatCode>0.0</c:formatCode>
                <c:ptCount val="14"/>
                <c:pt idx="0">
                  <c:v>15.779111632345945</c:v>
                </c:pt>
                <c:pt idx="1">
                  <c:v>10.030742103645224</c:v>
                </c:pt>
                <c:pt idx="2">
                  <c:v>-2.3445625970668402</c:v>
                </c:pt>
                <c:pt idx="3">
                  <c:v>6.5717757739797236</c:v>
                </c:pt>
                <c:pt idx="4">
                  <c:v>-4.2554685667349901</c:v>
                </c:pt>
                <c:pt idx="5">
                  <c:v>-12.695976113730296</c:v>
                </c:pt>
                <c:pt idx="6">
                  <c:v>2.6485642059125922</c:v>
                </c:pt>
                <c:pt idx="7">
                  <c:v>-6.6287598203702771</c:v>
                </c:pt>
                <c:pt idx="8">
                  <c:v>-1.5581324638735765</c:v>
                </c:pt>
                <c:pt idx="9">
                  <c:v>-12.56541486291303</c:v>
                </c:pt>
                <c:pt idx="10">
                  <c:v>19.287760825815454</c:v>
                </c:pt>
                <c:pt idx="11">
                  <c:v>-2.2746193725854624</c:v>
                </c:pt>
                <c:pt idx="12">
                  <c:v>-9.2849234587928891</c:v>
                </c:pt>
                <c:pt idx="13">
                  <c:v>7.2794733421023068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A-494E-BADB-53F6084CB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91936"/>
        <c:axId val="41593472"/>
      </c:barChart>
      <c:catAx>
        <c:axId val="415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B3B3B3"/>
            </a:solidFill>
          </a:ln>
        </c:spPr>
        <c:txPr>
          <a:bodyPr rot="-5400000" vert="horz"/>
          <a:lstStyle/>
          <a:p>
            <a:pPr>
              <a:defRPr sz="1000"/>
            </a:pPr>
            <a:endParaRPr lang="de-DE"/>
          </a:p>
        </c:txPr>
        <c:crossAx val="41593472"/>
        <c:crosses val="autoZero"/>
        <c:auto val="1"/>
        <c:lblAlgn val="ctr"/>
        <c:lblOffset val="100"/>
        <c:noMultiLvlLbl val="0"/>
      </c:catAx>
      <c:valAx>
        <c:axId val="415934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rgbClr val="B3B3B3"/>
            </a:solidFill>
          </a:ln>
        </c:spPr>
        <c:txPr>
          <a:bodyPr/>
          <a:lstStyle/>
          <a:p>
            <a:pPr>
              <a:defRPr sz="1000"/>
            </a:pPr>
            <a:endParaRPr lang="de-DE"/>
          </a:p>
        </c:txPr>
        <c:crossAx val="4159193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73149501571309594"/>
          <c:y val="1.44628304192431E-2"/>
          <c:w val="0.24213762364230759"/>
          <c:h val="0.11196133738825237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0" dropStyle="combo" dx="16" fmlaLink="Dropdown!$D$3" fmlaRange="Dropdown!$B$3:$B$247" noThreeD="1" sel="231" val="225"/>
</file>

<file path=xl/ctrlProps/ctrlProp2.xml><?xml version="1.0" encoding="utf-8"?>
<formControlPr xmlns="http://schemas.microsoft.com/office/spreadsheetml/2009/9/main" objectType="Spin" dx="16" fmlaLink="Dropdown!$J$3" max="2024" min="2010" page="10" val="2024"/>
</file>

<file path=xl/ctrlProps/ctrlProp3.xml><?xml version="1.0" encoding="utf-8"?>
<formControlPr xmlns="http://schemas.microsoft.com/office/spreadsheetml/2009/9/main" objectType="List" dx="15" fmlaLink="Dropdown_Bundesland!$E$2" fmlaRange="Dropdown_Bundesland!$D$2:$D$11" noThreeD="1" sel="2" val="0"/>
</file>

<file path=xl/ctrlProps/ctrlProp4.xml><?xml version="1.0" encoding="utf-8"?>
<formControlPr xmlns="http://schemas.microsoft.com/office/spreadsheetml/2009/9/main" objectType="Radio" checked="Checked" firstButton="1" fmlaLink="Texte!$A$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0</xdr:row>
          <xdr:rowOff>19050</xdr:rowOff>
        </xdr:from>
        <xdr:to>
          <xdr:col>5</xdr:col>
          <xdr:colOff>95250</xdr:colOff>
          <xdr:row>1</xdr:row>
          <xdr:rowOff>190500</xdr:rowOff>
        </xdr:to>
        <xdr:sp macro="" textlink="">
          <xdr:nvSpPr>
            <xdr:cNvPr id="612353" name="Drop Down 1" hidden="1">
              <a:extLst>
                <a:ext uri="{63B3BB69-23CF-44E3-9099-C40C66FF867C}">
                  <a14:compatExt spid="_x0000_s612353"/>
                </a:ext>
                <a:ext uri="{FF2B5EF4-FFF2-40B4-BE49-F238E27FC236}">
                  <a16:creationId xmlns:a16="http://schemas.microsoft.com/office/drawing/2014/main" id="{00000000-0008-0000-0000-000001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1231900</xdr:colOff>
          <xdr:row>0</xdr:row>
          <xdr:rowOff>19050</xdr:rowOff>
        </xdr:from>
        <xdr:to>
          <xdr:col>7</xdr:col>
          <xdr:colOff>1365250</xdr:colOff>
          <xdr:row>1</xdr:row>
          <xdr:rowOff>184150</xdr:rowOff>
        </xdr:to>
        <xdr:sp macro="" textlink="">
          <xdr:nvSpPr>
            <xdr:cNvPr id="612354" name="Spinner 2" hidden="1">
              <a:extLst>
                <a:ext uri="{63B3BB69-23CF-44E3-9099-C40C66FF867C}">
                  <a14:compatExt spid="_x0000_s612354"/>
                </a:ext>
                <a:ext uri="{FF2B5EF4-FFF2-40B4-BE49-F238E27FC236}">
                  <a16:creationId xmlns:a16="http://schemas.microsoft.com/office/drawing/2014/main" id="{00000000-0008-0000-0000-000002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absolute">
    <xdr:from>
      <xdr:col>0</xdr:col>
      <xdr:colOff>47626</xdr:colOff>
      <xdr:row>7</xdr:row>
      <xdr:rowOff>110120</xdr:rowOff>
    </xdr:from>
    <xdr:to>
      <xdr:col>5</xdr:col>
      <xdr:colOff>729192</xdr:colOff>
      <xdr:row>24</xdr:row>
      <xdr:rowOff>127582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793750</xdr:colOff>
      <xdr:row>7</xdr:row>
      <xdr:rowOff>112501</xdr:rowOff>
    </xdr:from>
    <xdr:to>
      <xdr:col>11</xdr:col>
      <xdr:colOff>654050</xdr:colOff>
      <xdr:row>24</xdr:row>
      <xdr:rowOff>125730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1082040</xdr:colOff>
      <xdr:row>0</xdr:row>
      <xdr:rowOff>45720</xdr:rowOff>
    </xdr:from>
    <xdr:to>
      <xdr:col>11</xdr:col>
      <xdr:colOff>794004</xdr:colOff>
      <xdr:row>2</xdr:row>
      <xdr:rowOff>148400</xdr:rowOff>
    </xdr:to>
    <xdr:pic>
      <xdr:nvPicPr>
        <xdr:cNvPr id="12" name="Grafik 11" descr="http://mossportal.res.wk.wknet/folienportal/Bilder%20und%20Logos/WKÖ%20Logos/wika_oe4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763000" y="45720"/>
          <a:ext cx="1312164" cy="36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</xdr:row>
          <xdr:rowOff>0</xdr:rowOff>
        </xdr:from>
        <xdr:to>
          <xdr:col>14</xdr:col>
          <xdr:colOff>247650</xdr:colOff>
          <xdr:row>9</xdr:row>
          <xdr:rowOff>114300</xdr:rowOff>
        </xdr:to>
        <xdr:sp macro="" textlink="">
          <xdr:nvSpPr>
            <xdr:cNvPr id="612363" name="List Box 11" hidden="1">
              <a:extLst>
                <a:ext uri="{63B3BB69-23CF-44E3-9099-C40C66FF867C}">
                  <a14:compatExt spid="_x0000_s612363"/>
                </a:ext>
                <a:ext uri="{FF2B5EF4-FFF2-40B4-BE49-F238E27FC236}">
                  <a16:creationId xmlns:a16="http://schemas.microsoft.com/office/drawing/2014/main" id="{00000000-0008-0000-0000-00000B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146050</xdr:rowOff>
        </xdr:from>
        <xdr:to>
          <xdr:col>13</xdr:col>
          <xdr:colOff>184150</xdr:colOff>
          <xdr:row>13</xdr:row>
          <xdr:rowOff>69850</xdr:rowOff>
        </xdr:to>
        <xdr:sp macro="" textlink="">
          <xdr:nvSpPr>
            <xdr:cNvPr id="612364" name="Option Button 12" hidden="1">
              <a:extLst>
                <a:ext uri="{63B3BB69-23CF-44E3-9099-C40C66FF867C}">
                  <a14:compatExt spid="_x0000_s612364"/>
                </a:ext>
                <a:ext uri="{FF2B5EF4-FFF2-40B4-BE49-F238E27FC236}">
                  <a16:creationId xmlns:a16="http://schemas.microsoft.com/office/drawing/2014/main" id="{00000000-0008-0000-0000-00000C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13</xdr:row>
          <xdr:rowOff>12700</xdr:rowOff>
        </xdr:from>
        <xdr:to>
          <xdr:col>13</xdr:col>
          <xdr:colOff>184150</xdr:colOff>
          <xdr:row>14</xdr:row>
          <xdr:rowOff>88900</xdr:rowOff>
        </xdr:to>
        <xdr:sp macro="" textlink="">
          <xdr:nvSpPr>
            <xdr:cNvPr id="612365" name="Option Button 13" hidden="1">
              <a:extLst>
                <a:ext uri="{63B3BB69-23CF-44E3-9099-C40C66FF867C}">
                  <a14:compatExt spid="_x0000_s612365"/>
                </a:ext>
                <a:ext uri="{FF2B5EF4-FFF2-40B4-BE49-F238E27FC236}">
                  <a16:creationId xmlns:a16="http://schemas.microsoft.com/office/drawing/2014/main" id="{00000000-0008-0000-0000-00000D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11</xdr:row>
          <xdr:rowOff>107950</xdr:rowOff>
        </xdr:from>
        <xdr:to>
          <xdr:col>13</xdr:col>
          <xdr:colOff>374650</xdr:colOff>
          <xdr:row>14</xdr:row>
          <xdr:rowOff>127000</xdr:rowOff>
        </xdr:to>
        <xdr:sp macro="" textlink="">
          <xdr:nvSpPr>
            <xdr:cNvPr id="612366" name="Group Box 14" hidden="1">
              <a:extLst>
                <a:ext uri="{63B3BB69-23CF-44E3-9099-C40C66FF867C}">
                  <a14:compatExt spid="_x0000_s612366"/>
                </a:ext>
                <a:ext uri="{FF2B5EF4-FFF2-40B4-BE49-F238E27FC236}">
                  <a16:creationId xmlns:a16="http://schemas.microsoft.com/office/drawing/2014/main" id="{00000000-0008-0000-0000-00000E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Sprache/Language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0</xdr:row>
          <xdr:rowOff>0</xdr:rowOff>
        </xdr:from>
        <xdr:to>
          <xdr:col>10</xdr:col>
          <xdr:colOff>76200</xdr:colOff>
          <xdr:row>1</xdr:row>
          <xdr:rowOff>133350</xdr:rowOff>
        </xdr:to>
        <xdr:sp macro="" textlink="">
          <xdr:nvSpPr>
            <xdr:cNvPr id="612367" name="in_Euro" hidden="1">
              <a:extLst>
                <a:ext uri="{63B3BB69-23CF-44E3-9099-C40C66FF867C}">
                  <a14:compatExt spid="_x0000_s612367"/>
                </a:ext>
                <a:ext uri="{FF2B5EF4-FFF2-40B4-BE49-F238E27FC236}">
                  <a16:creationId xmlns:a16="http://schemas.microsoft.com/office/drawing/2014/main" id="{00000000-0008-0000-0000-00000F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</xdr:row>
          <xdr:rowOff>76200</xdr:rowOff>
        </xdr:from>
        <xdr:to>
          <xdr:col>10</xdr:col>
          <xdr:colOff>25400</xdr:colOff>
          <xdr:row>2</xdr:row>
          <xdr:rowOff>101600</xdr:rowOff>
        </xdr:to>
        <xdr:sp macro="" textlink="">
          <xdr:nvSpPr>
            <xdr:cNvPr id="612368" name="in_1000_Euro" hidden="1">
              <a:extLst>
                <a:ext uri="{63B3BB69-23CF-44E3-9099-C40C66FF867C}">
                  <a14:compatExt spid="_x0000_s612368"/>
                </a:ext>
                <a:ext uri="{FF2B5EF4-FFF2-40B4-BE49-F238E27FC236}">
                  <a16:creationId xmlns:a16="http://schemas.microsoft.com/office/drawing/2014/main" id="{00000000-0008-0000-0000-000010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</xdr:row>
          <xdr:rowOff>12700</xdr:rowOff>
        </xdr:from>
        <xdr:to>
          <xdr:col>9</xdr:col>
          <xdr:colOff>889000</xdr:colOff>
          <xdr:row>3</xdr:row>
          <xdr:rowOff>19050</xdr:rowOff>
        </xdr:to>
        <xdr:sp macro="" textlink="">
          <xdr:nvSpPr>
            <xdr:cNvPr id="612369" name="in_Mill_Euro" hidden="1">
              <a:extLst>
                <a:ext uri="{63B3BB69-23CF-44E3-9099-C40C66FF867C}">
                  <a14:compatExt spid="_x0000_s612369"/>
                </a:ext>
                <a:ext uri="{FF2B5EF4-FFF2-40B4-BE49-F238E27FC236}">
                  <a16:creationId xmlns:a16="http://schemas.microsoft.com/office/drawing/2014/main" id="{00000000-0008-0000-0000-000011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tarbeiter\Koller\Dashboard\xlsx\Au&#223;enhandel\Dashboard_Aussenhandelspartner_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Export"/>
      <sheetName val="Import"/>
      <sheetName val="Absolut_Grafik_1_2"/>
      <sheetName val="Top10_Export_Import"/>
      <sheetName val="Dropdown"/>
      <sheetName val="Texte"/>
    </sheetNames>
    <sheetDataSet>
      <sheetData sheetId="0"/>
      <sheetData sheetId="1"/>
      <sheetData sheetId="2"/>
      <sheetData sheetId="3">
        <row r="1">
          <cell r="E1">
            <v>4</v>
          </cell>
        </row>
        <row r="2">
          <cell r="E2">
            <v>1978</v>
          </cell>
        </row>
        <row r="3">
          <cell r="A3">
            <v>4</v>
          </cell>
        </row>
        <row r="4">
          <cell r="A4">
            <v>42</v>
          </cell>
        </row>
        <row r="6">
          <cell r="E6">
            <v>3725.1970000000001</v>
          </cell>
        </row>
        <row r="8">
          <cell r="E8">
            <v>9.300263888204924</v>
          </cell>
        </row>
        <row r="9">
          <cell r="E9">
            <v>9.9607227674351986</v>
          </cell>
        </row>
        <row r="12">
          <cell r="E12">
            <v>1978</v>
          </cell>
        </row>
        <row r="17">
          <cell r="E17">
            <v>7302.232</v>
          </cell>
        </row>
        <row r="19">
          <cell r="E19">
            <v>14.484564507103093</v>
          </cell>
        </row>
        <row r="20">
          <cell r="E20">
            <v>11.201622261510575</v>
          </cell>
        </row>
      </sheetData>
      <sheetData sheetId="4"/>
      <sheetData sheetId="5"/>
      <sheetData sheetId="6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bfrage von MS Access Database" connectionId="1" xr16:uid="{00000000-0016-0000-0100-000000000000}" autoFormatId="16" applyNumberFormats="0" applyBorderFormats="0" applyFontFormats="0" applyPatternFormats="0" applyAlignmentFormats="0" applyWidthHeightFormats="0">
  <queryTableRefresh nextId="90" unboundColumnsRight="12">
    <queryTableFields count="18">
      <queryTableField id="1" name="LAND" tableColumnId="1"/>
      <queryTableField id="2" name="Partnerland" tableColumnId="2"/>
      <queryTableField id="73" name="VON" tableColumnId="38"/>
      <queryTableField id="74" name="BIS" tableColumnId="39"/>
      <queryTableField id="38" name="1978" tableColumnId="3"/>
      <queryTableField id="39" name="1979" tableColumnId="4"/>
      <queryTableField id="78" dataBound="0" tableColumnId="5"/>
      <queryTableField id="80" dataBound="0" tableColumnId="6"/>
      <queryTableField id="79" dataBound="0" tableColumnId="7"/>
      <queryTableField id="81" dataBound="0" tableColumnId="8"/>
      <queryTableField id="82" dataBound="0" tableColumnId="9"/>
      <queryTableField id="83" dataBound="0" tableColumnId="10"/>
      <queryTableField id="84" dataBound="0" tableColumnId="11"/>
      <queryTableField id="85" dataBound="0" tableColumnId="12"/>
      <queryTableField id="86" dataBound="0" tableColumnId="13"/>
      <queryTableField id="87" dataBound="0" tableColumnId="14"/>
      <queryTableField id="88" dataBound="0" tableColumnId="15"/>
      <queryTableField id="89" dataBound="0" tableColumnId="16"/>
    </queryTableFields>
    <queryTableDeletedFields count="34">
      <deletedField name="1980"/>
      <deletedField name="1981"/>
      <deletedField name="1982"/>
      <deletedField name="1983"/>
      <deletedField name="1984"/>
      <deletedField name="1985"/>
      <deletedField name="1986"/>
      <deletedField name="1987"/>
      <deletedField name="1988"/>
      <deletedField name="1989"/>
      <deletedField name="1990"/>
      <deletedField name="1991"/>
      <deletedField name="1992"/>
      <deletedField name="1993"/>
      <deletedField name="1994"/>
      <deletedField name="1995"/>
      <deletedField name="1996"/>
      <deletedField name="1997"/>
      <deletedField name="1998"/>
      <deletedField name="1999"/>
      <deletedField name="2000"/>
      <deletedField name="2001"/>
      <deletedField name="2002"/>
      <deletedField name="2003"/>
      <deletedField name="2004"/>
      <deletedField name="2005"/>
      <deletedField name="2006"/>
      <deletedField name="2007"/>
      <deletedField name="2008"/>
      <deletedField name="2009"/>
      <deletedField name="2010"/>
      <deletedField name="2011"/>
      <deletedField name="2012"/>
      <deletedField name="2013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bfrage von MS Access Database" connectionId="1" xr16:uid="{00000000-0016-0000-0200-000001000000}" autoFormatId="16" applyNumberFormats="0" applyBorderFormats="0" applyFontFormats="0" applyPatternFormats="0" applyAlignmentFormats="0" applyWidthHeightFormats="0">
  <queryTableRefresh nextId="90" unboundColumnsRight="12">
    <queryTableFields count="18">
      <queryTableField id="1" name="LAND" tableColumnId="1"/>
      <queryTableField id="2" name="Partnerland" tableColumnId="2"/>
      <queryTableField id="73" name="VON" tableColumnId="38"/>
      <queryTableField id="74" name="BIS" tableColumnId="39"/>
      <queryTableField id="38" name="1978" tableColumnId="3"/>
      <queryTableField id="39" name="1979" tableColumnId="4"/>
      <queryTableField id="80" dataBound="0" tableColumnId="5"/>
      <queryTableField id="79" dataBound="0" tableColumnId="6"/>
      <queryTableField id="78" dataBound="0" tableColumnId="7"/>
      <queryTableField id="81" dataBound="0" tableColumnId="8"/>
      <queryTableField id="82" dataBound="0" tableColumnId="9"/>
      <queryTableField id="83" dataBound="0" tableColumnId="10"/>
      <queryTableField id="84" dataBound="0" tableColumnId="11"/>
      <queryTableField id="85" dataBound="0" tableColumnId="12"/>
      <queryTableField id="86" dataBound="0" tableColumnId="13"/>
      <queryTableField id="87" dataBound="0" tableColumnId="14"/>
      <queryTableField id="88" dataBound="0" tableColumnId="15"/>
      <queryTableField id="89" dataBound="0" tableColumnId="16"/>
    </queryTableFields>
    <queryTableDeletedFields count="34">
      <deletedField name="1980"/>
      <deletedField name="1981"/>
      <deletedField name="1982"/>
      <deletedField name="1983"/>
      <deletedField name="1984"/>
      <deletedField name="1985"/>
      <deletedField name="1986"/>
      <deletedField name="1987"/>
      <deletedField name="1988"/>
      <deletedField name="1989"/>
      <deletedField name="1990"/>
      <deletedField name="1991"/>
      <deletedField name="1992"/>
      <deletedField name="1993"/>
      <deletedField name="1994"/>
      <deletedField name="1995"/>
      <deletedField name="1996"/>
      <deletedField name="1997"/>
      <deletedField name="1998"/>
      <deletedField name="1999"/>
      <deletedField name="2000"/>
      <deletedField name="2001"/>
      <deletedField name="2002"/>
      <deletedField name="2003"/>
      <deletedField name="2004"/>
      <deletedField name="2005"/>
      <deletedField name="2006"/>
      <deletedField name="2007"/>
      <deletedField name="2008"/>
      <deletedField name="2009"/>
      <deletedField name="2010"/>
      <deletedField name="2011"/>
      <deletedField name="2012"/>
      <deletedField name="2013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bfrage von MS Access Database" connectionId="2" xr16:uid="{00000000-0016-0000-0500-000002000000}" autoFormatId="16" applyNumberFormats="0" applyBorderFormats="0" applyFontFormats="0" applyPatternFormats="0" applyAlignmentFormats="0" applyWidthHeightFormats="0">
  <queryTableRefresh nextId="7" unboundColumnsRight="4">
    <queryTableFields count="6">
      <queryTableField id="1" name="LAND" tableColumnId="1"/>
      <queryTableField id="2" name="Partnerland" tableColumnId="2"/>
      <queryTableField id="5" dataBound="0" tableColumnId="5"/>
      <queryTableField id="3" dataBound="0" tableColumnId="3"/>
      <queryTableField id="4" dataBound="0" tableColumnId="4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bfrage von MS Access Database_1" connectionId="3" xr16:uid="{00000000-0016-0000-0500-000003000000}" autoFormatId="16" applyNumberFormats="0" applyBorderFormats="0" applyFontFormats="0" applyPatternFormats="0" applyAlignmentFormats="0" applyWidthHeightFormats="0">
  <queryTableRefresh nextId="5" unboundColumnsRight="2">
    <queryTableFields count="3">
      <queryTableField id="1" name="Jahr" tableColumnId="1"/>
      <queryTableField id="4" dataBound="0" tableColumnId="3"/>
      <queryTableField id="2" dataBound="0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_Abfrage_von_MS_Access_Database" displayName="Tabelle_Abfrage_von_MS_Access_Database" ref="C4:T2329" tableType="queryTable" totalsRowShown="0" headerRowDxfId="115" dataDxfId="114">
  <autoFilter ref="C4:T2329" xr:uid="{00000000-0009-0000-0100-000001000000}"/>
  <tableColumns count="18">
    <tableColumn id="1" xr3:uid="{00000000-0010-0000-0000-000001000000}" uniqueName="1" name="Bundesland" queryTableFieldId="1" dataDxfId="113"/>
    <tableColumn id="2" xr3:uid="{00000000-0010-0000-0000-000002000000}" uniqueName="2" name="Geonom" queryTableFieldId="2" dataDxfId="112"/>
    <tableColumn id="38" xr3:uid="{00000000-0010-0000-0000-000026000000}" uniqueName="38" name="Region" queryTableFieldId="73" dataDxfId="111"/>
    <tableColumn id="39" xr3:uid="{00000000-0010-0000-0000-000027000000}" uniqueName="39" name="2010e" queryTableFieldId="74" dataDxfId="110"/>
    <tableColumn id="3" xr3:uid="{00000000-0010-0000-0000-000003000000}" uniqueName="3" name="2011e" queryTableFieldId="38" dataDxfId="109"/>
    <tableColumn id="4" xr3:uid="{00000000-0010-0000-0000-000004000000}" uniqueName="4" name="2012e" queryTableFieldId="39" dataDxfId="108"/>
    <tableColumn id="5" xr3:uid="{00000000-0010-0000-0000-000005000000}" uniqueName="5" name="2013e" queryTableFieldId="78" dataDxfId="107"/>
    <tableColumn id="6" xr3:uid="{00000000-0010-0000-0000-000006000000}" uniqueName="6" name="2014e" queryTableFieldId="80" dataDxfId="106"/>
    <tableColumn id="7" xr3:uid="{00000000-0010-0000-0000-000007000000}" uniqueName="7" name="2015e" queryTableFieldId="79" dataDxfId="105"/>
    <tableColumn id="8" xr3:uid="{00000000-0010-0000-0000-000008000000}" uniqueName="8" name="2016e" queryTableFieldId="81" dataDxfId="104"/>
    <tableColumn id="9" xr3:uid="{00000000-0010-0000-0000-000009000000}" uniqueName="9" name="2017e" queryTableFieldId="82" dataDxfId="103"/>
    <tableColumn id="10" xr3:uid="{00000000-0010-0000-0000-00000A000000}" uniqueName="10" name="2018e" queryTableFieldId="83" dataDxfId="102"/>
    <tableColumn id="11" xr3:uid="{F930E26C-F638-4BBA-B134-7079AEBCC4B7}" uniqueName="11" name="2019e" queryTableFieldId="84" dataDxfId="101"/>
    <tableColumn id="12" xr3:uid="{983AE281-4036-4AD1-B207-C8FA9E1E9320}" uniqueName="12" name="2020e" queryTableFieldId="85" dataDxfId="100"/>
    <tableColumn id="13" xr3:uid="{148EDEC0-D7B5-4DB6-8CC4-4CF91B284767}" uniqueName="13" name="2021e" queryTableFieldId="86" dataDxfId="99"/>
    <tableColumn id="14" xr3:uid="{E4FA9E07-FEBC-4ACB-B01D-4F05CEA57902}" uniqueName="14" name="2022e" queryTableFieldId="87" dataDxfId="98"/>
    <tableColumn id="15" xr3:uid="{1E997078-5F18-4B87-A51D-4C04A691E876}" uniqueName="15" name="2023e" queryTableFieldId="88" dataDxfId="97"/>
    <tableColumn id="16" xr3:uid="{9D414BDF-67D9-414C-8C06-B11FA5E0D030}" uniqueName="16" name="2024e" queryTableFieldId="89" dataDxfId="9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_Abfrage_von_MS_Access_Database3" displayName="Tabelle_Abfrage_von_MS_Access_Database3" ref="C4:T2421" tableType="queryTable" totalsRowShown="0" headerRowDxfId="95" dataDxfId="94">
  <autoFilter ref="C4:T2421" xr:uid="{00000000-0009-0000-0100-000002000000}"/>
  <tableColumns count="18">
    <tableColumn id="1" xr3:uid="{00000000-0010-0000-0100-000001000000}" uniqueName="1" name="Bundesland" queryTableFieldId="1" dataDxfId="93"/>
    <tableColumn id="2" xr3:uid="{00000000-0010-0000-0100-000002000000}" uniqueName="2" name="Geonom" queryTableFieldId="2" dataDxfId="92"/>
    <tableColumn id="38" xr3:uid="{00000000-0010-0000-0100-000026000000}" uniqueName="38" name="Region" queryTableFieldId="73" dataDxfId="91"/>
    <tableColumn id="39" xr3:uid="{00000000-0010-0000-0100-000027000000}" uniqueName="39" name="2010e" queryTableFieldId="74" dataDxfId="90"/>
    <tableColumn id="3" xr3:uid="{00000000-0010-0000-0100-000003000000}" uniqueName="3" name="2011e" queryTableFieldId="38" dataDxfId="89"/>
    <tableColumn id="4" xr3:uid="{00000000-0010-0000-0100-000004000000}" uniqueName="4" name="2012e" queryTableFieldId="39" dataDxfId="88"/>
    <tableColumn id="5" xr3:uid="{00000000-0010-0000-0100-000005000000}" uniqueName="5" name="2013e" queryTableFieldId="80" dataDxfId="87"/>
    <tableColumn id="6" xr3:uid="{00000000-0010-0000-0100-000006000000}" uniqueName="6" name="2014e" queryTableFieldId="79" dataDxfId="86"/>
    <tableColumn id="7" xr3:uid="{00000000-0010-0000-0100-000007000000}" uniqueName="7" name="2015e" queryTableFieldId="78" dataDxfId="85"/>
    <tableColumn id="8" xr3:uid="{00000000-0010-0000-0100-000008000000}" uniqueName="8" name="2016e" queryTableFieldId="81" dataDxfId="84"/>
    <tableColumn id="9" xr3:uid="{00000000-0010-0000-0100-000009000000}" uniqueName="9" name="2017e" queryTableFieldId="82" dataDxfId="83"/>
    <tableColumn id="10" xr3:uid="{00000000-0010-0000-0100-00000A000000}" uniqueName="10" name="2018e" queryTableFieldId="83" dataDxfId="82"/>
    <tableColumn id="11" xr3:uid="{D33B14A7-3AA8-43CE-A1D1-6465A20522F8}" uniqueName="11" name="2019e" queryTableFieldId="84" dataDxfId="81"/>
    <tableColumn id="12" xr3:uid="{EFF878CD-52F7-47D1-90A0-2E010BC56CBD}" uniqueName="12" name="2020e" queryTableFieldId="85" dataDxfId="80"/>
    <tableColumn id="13" xr3:uid="{412E654A-F721-4B81-9886-4313364DC119}" uniqueName="13" name="2021e" queryTableFieldId="86" dataDxfId="79"/>
    <tableColumn id="14" xr3:uid="{81341D37-3A62-4CFE-A203-4BC3F752E457}" uniqueName="14" name="2022e" queryTableFieldId="87" dataDxfId="78"/>
    <tableColumn id="15" xr3:uid="{1CAA2947-B238-4ABC-8664-B257B7962015}" uniqueName="15" name="2023e" queryTableFieldId="88" dataDxfId="77"/>
    <tableColumn id="16" xr3:uid="{DF1B0B40-A302-41B6-8C91-EECCE89B0F89}" uniqueName="16" name="2024e" queryTableFieldId="89" dataDxfId="76" dataCellStyle="Warnender Tex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_Abfrage_von_MS_Access_Database4" displayName="Tabelle_Abfrage_von_MS_Access_Database4" ref="A2:F247" tableType="queryTable" totalsRowShown="0">
  <autoFilter ref="A2:F247" xr:uid="{00000000-0009-0000-0100-000003000000}"/>
  <sortState xmlns:xlrd2="http://schemas.microsoft.com/office/spreadsheetml/2017/richdata2" ref="A3:F247">
    <sortCondition ref="B3:B247"/>
  </sortState>
  <tableColumns count="6">
    <tableColumn id="1" xr3:uid="{00000000-0010-0000-0200-000001000000}" uniqueName="1" name="Geonom" queryTableFieldId="1"/>
    <tableColumn id="2" xr3:uid="{00000000-0010-0000-0200-000002000000}" uniqueName="2" name="Region" queryTableFieldId="2"/>
    <tableColumn id="5" xr3:uid="{00000000-0010-0000-0200-000005000000}" uniqueName="5" name="Wert" queryTableFieldId="5" dataDxfId="75">
      <calculatedColumnFormula>VALUE(Tabelle_Abfrage_von_MS_Access_Database4[[#This Row],[Geonom]])</calculatedColumnFormula>
    </tableColumn>
    <tableColumn id="3" xr3:uid="{00000000-0010-0000-0200-000003000000}" uniqueName="3" name="Spalte1" queryTableFieldId="3" dataDxfId="74"/>
    <tableColumn id="4" xr3:uid="{00000000-0010-0000-0200-000004000000}" uniqueName="4" name="Auswahl" queryTableFieldId="4" dataDxfId="73">
      <calculatedColumnFormula>LOOKUP(D3,Land_Wert,Tabelle_Abfrage_von_MS_Access_Database4[Region])</calculatedColumnFormula>
    </tableColumn>
    <tableColumn id="6" xr3:uid="{00000000-0010-0000-0200-000006000000}" uniqueName="6" name="Außenhandelspartner_DE" queryTableFieldId="6" dataDxfId="72">
      <calculatedColumnFormula>IF(Texte!$A$1=1,VLOOKUP(Außenhandelspartner,Texte!$B$4:$D$248,3,FALSE),VLOOKUP(Außenhandelspartner,Texte!$C$4:$D$248,2,FALSE))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le_Abfrage_von_MS_Access_Database_1" displayName="Tabelle_Abfrage_von_MS_Access_Database_1" ref="H2:J17" tableType="queryTable" totalsRowShown="0" headerRowDxfId="71">
  <autoFilter ref="H2:J17" xr:uid="{00000000-0009-0000-0100-000004000000}"/>
  <tableColumns count="3">
    <tableColumn id="1" xr3:uid="{00000000-0010-0000-0300-000001000000}" uniqueName="1" name="Jahr" queryTableFieldId="1"/>
    <tableColumn id="3" xr3:uid="{00000000-0010-0000-0300-000003000000}" uniqueName="3" name="Status" queryTableFieldId="4"/>
    <tableColumn id="2" xr3:uid="{00000000-0010-0000-0300-000002000000}" uniqueName="2" name="Auswahl" queryTableField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wrap="none" rtlCol="0"/>
      <a:lstStyle>
        <a:defPPr>
          <a:defRPr sz="800">
            <a:latin typeface="Calibri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2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6.xml"/><Relationship Id="rId10" Type="http://schemas.openxmlformats.org/officeDocument/2006/relationships/ctrlProp" Target="../ctrlProps/ctrlProp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5"/>
  <sheetViews>
    <sheetView showGridLines="0" tabSelected="1" zoomScaleNormal="100" workbookViewId="0"/>
  </sheetViews>
  <sheetFormatPr baseColWidth="10" defaultRowHeight="12.5" x14ac:dyDescent="0.25"/>
  <cols>
    <col min="1" max="1" width="4.7265625" customWidth="1"/>
    <col min="2" max="2" width="21.7265625" customWidth="1"/>
    <col min="3" max="3" width="11.7265625" customWidth="1"/>
    <col min="4" max="4" width="16.7265625" customWidth="1"/>
    <col min="5" max="5" width="6.7265625" customWidth="1"/>
    <col min="6" max="6" width="12.7265625" customWidth="1"/>
    <col min="7" max="7" width="4.7265625" customWidth="1"/>
    <col min="8" max="8" width="21.7265625" customWidth="1"/>
    <col min="9" max="9" width="11.7265625" customWidth="1"/>
    <col min="10" max="10" width="16.7265625" bestFit="1" customWidth="1"/>
    <col min="11" max="11" width="6.7265625" customWidth="1"/>
    <col min="12" max="12" width="12.7265625" customWidth="1"/>
    <col min="15" max="15" width="6.453125" bestFit="1" customWidth="1"/>
    <col min="17" max="17" width="13.26953125" customWidth="1"/>
  </cols>
  <sheetData>
    <row r="1" spans="1:17" ht="4.9000000000000004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6"/>
      <c r="N1" s="6"/>
      <c r="O1" s="6"/>
      <c r="P1" s="6"/>
      <c r="Q1" s="6"/>
    </row>
    <row r="2" spans="1:17" ht="15.5" x14ac:dyDescent="0.35">
      <c r="A2" s="39" t="str">
        <f>IF(Texte!$A$1=1,Auswahl_Bundesland &amp;": ",Auswahl_Bundesland_EN &amp; ": ")</f>
        <v xml:space="preserve">Burgenland: </v>
      </c>
      <c r="B2" s="35"/>
      <c r="C2" s="37" t="str">
        <f>Texte!$F$2</f>
        <v>Außenhandel mit</v>
      </c>
      <c r="D2" s="36"/>
      <c r="E2" s="36"/>
      <c r="F2" s="57" t="str">
        <f>Texte!$F$5</f>
        <v>für das Jahr</v>
      </c>
      <c r="G2" s="57"/>
      <c r="H2" s="51">
        <f>Auswahl_Jahr</f>
        <v>2024</v>
      </c>
      <c r="I2" s="37" t="str">
        <f>Texte!$F$8</f>
        <v>Einheit:</v>
      </c>
      <c r="J2" s="38" t="str">
        <f>IF(Texte!A1=2,"Exports","Export")</f>
        <v>Export</v>
      </c>
      <c r="K2" s="38" t="str">
        <f>IF(Texte!A1=2,"Imports","Import")</f>
        <v>Import</v>
      </c>
      <c r="L2" s="36"/>
    </row>
    <row r="3" spans="1:17" ht="13.5" x14ac:dyDescent="0.35">
      <c r="A3" s="50" t="str">
        <f>Status_Jahresdaten_Bezeichnung</f>
        <v>endgültige Daten</v>
      </c>
      <c r="B3" s="42"/>
      <c r="C3" s="43"/>
      <c r="D3" s="43"/>
      <c r="E3" s="43"/>
      <c r="F3" s="43"/>
      <c r="G3" s="43"/>
      <c r="H3" s="44"/>
      <c r="I3" s="43"/>
      <c r="J3" s="43"/>
      <c r="K3" s="43"/>
      <c r="L3" s="43"/>
    </row>
    <row r="5" spans="1:17" ht="13.5" x14ac:dyDescent="0.35">
      <c r="B5" s="24" t="str">
        <f>IF(Texte!$A$1=2,"Exports " &amp; Einheit_Text,"Export " &amp; Einheit_Text)</f>
        <v>Export in 1000 Euro</v>
      </c>
      <c r="C5" s="9">
        <f>LOOKUP(Auswahl_Jahr,Absolut_Grafik_1_2!2:2,Absolut_Grafik_1_2!3:3)</f>
        <v>400237.147</v>
      </c>
      <c r="D5" s="9">
        <f>LOOKUP(Auswahl_Jahr,Absolut_Grafik_1_2!2:2,Absolut_Grafik_1_2!3:3)</f>
        <v>400237.147</v>
      </c>
      <c r="E5" s="9"/>
      <c r="F5" s="5" t="str">
        <f>IF(Texte!$A$1=2,Auswahl_Bundesland_EN&amp;": Exports to world " &amp; Einheit_Text,Auswahl_Bundesland&amp;": Exporte in die Welt " &amp; Einheit_Text)</f>
        <v>Burgenland: Exporte in die Welt in 1000 Euro</v>
      </c>
      <c r="G5" s="5"/>
      <c r="H5" s="15"/>
      <c r="I5" s="9">
        <f>LOOKUP(Auswahl_Jahr,Absolut_Grafik_1_2!2:2,Absolut_Grafik_1_2!4:4)</f>
        <v>2868885.31</v>
      </c>
      <c r="J5" s="9">
        <f>LOOKUP(Auswahl_Jahr,Absolut_Grafik_1_2!2:2,Absolut_Grafik_1_2!4:4)</f>
        <v>2868885.31</v>
      </c>
      <c r="K5" s="9"/>
    </row>
    <row r="6" spans="1:17" ht="13.5" x14ac:dyDescent="0.35">
      <c r="B6" s="24" t="str">
        <f>IF(Texte!$A$1=2,"Imports " &amp; Einheit_Text,"Import " &amp; Einheit_Text)</f>
        <v>Import in 1000 Euro</v>
      </c>
      <c r="C6" s="9">
        <f>LOOKUP(Auswahl_Jahr,Absolut_Grafik_1_2!10:10,Absolut_Grafik_1_2!11:11)</f>
        <v>207522.913</v>
      </c>
      <c r="D6" s="9">
        <f>LOOKUP(Auswahl_Jahr,Absolut_Grafik_1_2!10:10,Absolut_Grafik_1_2!11:11)</f>
        <v>207522.913</v>
      </c>
      <c r="E6" s="9"/>
      <c r="F6" s="5" t="str">
        <f>IF(Texte!$A$1=2,Auswahl_Bundesland_EN&amp;": Imports from world " &amp; Einheit_Text,Auswahl_Bundesland&amp;": Importe aus der Welt " &amp; Einheit_Text)</f>
        <v>Burgenland: Importe aus der Welt in 1000 Euro</v>
      </c>
      <c r="H6" s="15"/>
      <c r="I6" s="9">
        <f>LOOKUP(Auswahl_Jahr,Absolut_Grafik_1_2!10:10,Absolut_Grafik_1_2!12:12)</f>
        <v>3345373.3119999999</v>
      </c>
      <c r="J6" s="9">
        <f>LOOKUP(Auswahl_Jahr,Absolut_Grafik_1_2!10:10,Absolut_Grafik_1_2!12:12)</f>
        <v>3345373.3119999999</v>
      </c>
      <c r="K6" s="9"/>
    </row>
    <row r="7" spans="1:17" ht="13.5" x14ac:dyDescent="0.35">
      <c r="B7" s="23" t="str">
        <f>IF(Texte!$A$1=2,IF(D7&gt;0,"Trade balance " &amp; Einheit_Text,IF(D7&lt;0,"Trade balance " &amp; Einheit_Text,"Trade balance " &amp; Einheit_Text)),IF(D7&gt;0,"Exportüberschuss " &amp; Einheit_Text,IF(D7&lt;0,"Importüberschuss " &amp; Einheit_Text,"Handelsbilanzsaldo " &amp; Einheit_Text)))</f>
        <v>Exportüberschuss in 1000 Euro</v>
      </c>
      <c r="C7" s="13">
        <f>C5-C6</f>
        <v>192714.234</v>
      </c>
      <c r="D7" s="9">
        <f>D5-D6</f>
        <v>192714.234</v>
      </c>
      <c r="E7" s="13"/>
      <c r="F7" s="5" t="str">
        <f>IF(Texte!$A$1=2,IF(I7&gt;0,Auswahl_Bundesland_EN&amp;": Trade balance " &amp; Einheit_Text,IF(I7&lt;0,Auswahl_Bundesland_EN&amp;": Trade balance " &amp; Einheit_Text,Auswahl_Bundesland_EN&amp;":Trade balance " &amp; Einheit_Text)),IF(I7&gt;0,Auswahl_Bundesland&amp;": Exportüberschuss " &amp; Einheit_Text,IF(I7&lt;0,Auswahl_Bundesland&amp;": Importüberschuss " &amp; Einheit_Text,Auswahl_Bundesland&amp;": Handelsbilanzsaldo " &amp; Einheit_Text)))</f>
        <v>Burgenland: Importüberschuss in 1000 Euro</v>
      </c>
      <c r="I7" s="13">
        <f>I5-I6</f>
        <v>-476488.00199999986</v>
      </c>
      <c r="J7" s="9">
        <f>J5-J6</f>
        <v>-476488.00199999986</v>
      </c>
      <c r="K7" s="13"/>
    </row>
    <row r="26" spans="1:12" s="5" customFormat="1" ht="15" customHeight="1" x14ac:dyDescent="0.35">
      <c r="E26" s="26" t="str">
        <f>IF(Texte!A1=2,"Share (%)","Anteil (%)")</f>
        <v>Anteil (%)</v>
      </c>
      <c r="K26" s="26" t="str">
        <f>IF(Texte!A1=2,"Share (%)","Anteil (%)")</f>
        <v>Anteil (%)</v>
      </c>
    </row>
    <row r="27" spans="1:12" s="5" customFormat="1" ht="13.5" x14ac:dyDescent="0.35">
      <c r="A27" s="45" t="str">
        <f>IF(Texte!$A$1=1,Auswahl_Bundesland &amp; ": ",Auswahl_Bundesland_EN &amp; ": ")</f>
        <v xml:space="preserve">Burgenland: </v>
      </c>
      <c r="D27" s="22" t="str">
        <f>IF(Texte!A1=2,"Most important export countries " &amp; Einheit_Text,"Die 10 wichtigsten Exportländer " &amp; Einheit_Text)</f>
        <v>Die 10 wichtigsten Exportländer in 1000 Euro</v>
      </c>
      <c r="E27" s="25" t="str">
        <f>IF(Texte!A1=2,"of World","an Welt")</f>
        <v>an Welt</v>
      </c>
      <c r="F27" s="26" t="str">
        <f>IF(Texte!A1=2,"Trend","Entwicklung")</f>
        <v>Entwicklung</v>
      </c>
      <c r="G27" s="45" t="str">
        <f>IF(Texte!$A$1=1,Auswahl_Bundesland &amp; ": ",Auswahl_Bundesland_EN &amp; ": ")</f>
        <v xml:space="preserve">Burgenland: </v>
      </c>
      <c r="J27" s="22" t="str">
        <f>IF(Texte!A1=2,"Most important import countries " &amp; Einheit_Text,"Die 10 wichtigsten Importländer " &amp; Einheit_Text)</f>
        <v>Die 10 wichtigsten Importländer in 1000 Euro</v>
      </c>
      <c r="K27" s="26" t="str">
        <f>IF(Texte!A1=2,"of World","an Welt")</f>
        <v>an Welt</v>
      </c>
      <c r="L27" s="26" t="str">
        <f>IF(Texte!A1=2,"Trend","Entwicklung")</f>
        <v>Entwicklung</v>
      </c>
    </row>
    <row r="28" spans="1:12" s="5" customFormat="1" ht="15" customHeight="1" x14ac:dyDescent="0.35">
      <c r="A28" s="46">
        <f>Top10_Export_Import!L3</f>
        <v>1</v>
      </c>
      <c r="B28" s="46" t="str">
        <f>Top10_Export_Import!M3</f>
        <v>Deutschland</v>
      </c>
      <c r="C28" s="47">
        <f>Top10_Export_Import!N3</f>
        <v>826555.54599999997</v>
      </c>
      <c r="D28" s="47">
        <f>C28</f>
        <v>826555.54599999997</v>
      </c>
      <c r="E28" s="48">
        <f>IF(Texte!$A$1=2,D28*1000/$I$5,D28*100/$I$5)</f>
        <v>28.81103483359535</v>
      </c>
      <c r="F28" s="47"/>
      <c r="G28" s="46">
        <f>Top10_Export_Import!L18</f>
        <v>1</v>
      </c>
      <c r="H28" s="49" t="str">
        <f>Top10_Export_Import!M18</f>
        <v>Deutschland</v>
      </c>
      <c r="I28" s="47">
        <f>Top10_Export_Import!N18</f>
        <v>878609.45200000005</v>
      </c>
      <c r="J28" s="47">
        <f>I28</f>
        <v>878609.45200000005</v>
      </c>
      <c r="K28" s="48">
        <f>IF(Texte!$A$1=2,J28*1000/$I$6,J28*100/$I$6)</f>
        <v>26.263420254127983</v>
      </c>
      <c r="L28" s="46"/>
    </row>
    <row r="29" spans="1:12" s="5" customFormat="1" ht="15" customHeight="1" x14ac:dyDescent="0.35">
      <c r="A29" s="5">
        <f>Top10_Export_Import!L4</f>
        <v>2</v>
      </c>
      <c r="B29" s="5" t="str">
        <f>Top10_Export_Import!M4</f>
        <v>Ungarn</v>
      </c>
      <c r="C29" s="9">
        <f>Top10_Export_Import!N4</f>
        <v>400237.147</v>
      </c>
      <c r="D29" s="12">
        <f t="shared" ref="D29:D39" si="0">C29</f>
        <v>400237.147</v>
      </c>
      <c r="E29" s="34">
        <f>IF(Texte!$A$1=2,D29*1000/$I$5,D29*100/$I$5)</f>
        <v>13.950963658425231</v>
      </c>
      <c r="F29" s="12"/>
      <c r="G29" s="5">
        <f>Top10_Export_Import!L19</f>
        <v>2</v>
      </c>
      <c r="H29" s="16" t="str">
        <f>Top10_Export_Import!M19</f>
        <v>China</v>
      </c>
      <c r="I29" s="9">
        <f>Top10_Export_Import!N19</f>
        <v>414926.27799999999</v>
      </c>
      <c r="J29" s="12">
        <f t="shared" ref="J29:J39" si="1">I29</f>
        <v>414926.27799999999</v>
      </c>
      <c r="K29" s="34">
        <f>IF(Texte!$A$1=2,J29*1000/$I$6,J29*100/$I$6)</f>
        <v>12.402988823747751</v>
      </c>
    </row>
    <row r="30" spans="1:12" s="5" customFormat="1" ht="15" customHeight="1" x14ac:dyDescent="0.35">
      <c r="A30" s="46">
        <f>Top10_Export_Import!L5</f>
        <v>3</v>
      </c>
      <c r="B30" s="46" t="str">
        <f>Top10_Export_Import!M5</f>
        <v>Schweiz</v>
      </c>
      <c r="C30" s="47">
        <f>Top10_Export_Import!N5</f>
        <v>199870.48699999999</v>
      </c>
      <c r="D30" s="47">
        <f t="shared" si="0"/>
        <v>199870.48699999999</v>
      </c>
      <c r="E30" s="48">
        <f>IF(Texte!$A$1=2,D30*1000/$I$5,D30*100/$I$5)</f>
        <v>6.9668343416628247</v>
      </c>
      <c r="F30" s="47"/>
      <c r="G30" s="46">
        <f>Top10_Export_Import!L20</f>
        <v>3</v>
      </c>
      <c r="H30" s="49" t="str">
        <f>Top10_Export_Import!M20</f>
        <v>Italien</v>
      </c>
      <c r="I30" s="47">
        <f>Top10_Export_Import!N20</f>
        <v>210904.625</v>
      </c>
      <c r="J30" s="47">
        <f t="shared" si="1"/>
        <v>210904.625</v>
      </c>
      <c r="K30" s="48">
        <f>IF(Texte!$A$1=2,J30*1000/$I$6,J30*100/$I$6)</f>
        <v>6.3043674152440898</v>
      </c>
      <c r="L30" s="46"/>
    </row>
    <row r="31" spans="1:12" s="5" customFormat="1" ht="15" customHeight="1" x14ac:dyDescent="0.35">
      <c r="A31" s="5">
        <f>Top10_Export_Import!L6</f>
        <v>4</v>
      </c>
      <c r="B31" s="5" t="str">
        <f>Top10_Export_Import!M6</f>
        <v>Italien</v>
      </c>
      <c r="C31" s="9">
        <f>Top10_Export_Import!N6</f>
        <v>143244.29199999999</v>
      </c>
      <c r="D31" s="12">
        <f t="shared" si="0"/>
        <v>143244.29199999999</v>
      </c>
      <c r="E31" s="34">
        <f>IF(Texte!$A$1=2,D31*1000/$I$5,D31*100/$I$5)</f>
        <v>4.9930295749605964</v>
      </c>
      <c r="F31" s="12"/>
      <c r="G31" s="5">
        <f>Top10_Export_Import!L21</f>
        <v>4</v>
      </c>
      <c r="H31" s="16" t="str">
        <f>Top10_Export_Import!M21</f>
        <v>Ungarn</v>
      </c>
      <c r="I31" s="9">
        <f>Top10_Export_Import!N21</f>
        <v>207522.913</v>
      </c>
      <c r="J31" s="12">
        <f t="shared" si="1"/>
        <v>207522.913</v>
      </c>
      <c r="K31" s="34">
        <f>IF(Texte!$A$1=2,J31*1000/$I$6,J31*100/$I$6)</f>
        <v>6.2032811780857537</v>
      </c>
    </row>
    <row r="32" spans="1:12" s="5" customFormat="1" ht="15" customHeight="1" x14ac:dyDescent="0.35">
      <c r="A32" s="46">
        <f>Top10_Export_Import!L7</f>
        <v>5</v>
      </c>
      <c r="B32" s="46" t="str">
        <f>Top10_Export_Import!M7</f>
        <v>Slowenien</v>
      </c>
      <c r="C32" s="47">
        <f>Top10_Export_Import!N7</f>
        <v>135897.50899999999</v>
      </c>
      <c r="D32" s="47">
        <f t="shared" si="0"/>
        <v>135897.50899999999</v>
      </c>
      <c r="E32" s="48">
        <f>IF(Texte!$A$1=2,D32*1000/$I$5,D32*100/$I$5)</f>
        <v>4.736944642795776</v>
      </c>
      <c r="F32" s="47"/>
      <c r="G32" s="46">
        <f>Top10_Export_Import!L22</f>
        <v>5</v>
      </c>
      <c r="H32" s="49" t="str">
        <f>Top10_Export_Import!M22</f>
        <v>Frankreich</v>
      </c>
      <c r="I32" s="47">
        <f>Top10_Export_Import!N22</f>
        <v>174468.43599999999</v>
      </c>
      <c r="J32" s="47">
        <f t="shared" si="1"/>
        <v>174468.43599999999</v>
      </c>
      <c r="K32" s="48">
        <f>IF(Texte!$A$1=2,J32*1000/$I$6,J32*100/$I$6)</f>
        <v>5.2152157540736663</v>
      </c>
      <c r="L32" s="46"/>
    </row>
    <row r="33" spans="1:12" s="5" customFormat="1" ht="15" customHeight="1" x14ac:dyDescent="0.35">
      <c r="A33" s="5">
        <f>Top10_Export_Import!L8</f>
        <v>6</v>
      </c>
      <c r="B33" s="5" t="str">
        <f>Top10_Export_Import!M8</f>
        <v>China</v>
      </c>
      <c r="C33" s="9">
        <f>Top10_Export_Import!N8</f>
        <v>134093.29399999999</v>
      </c>
      <c r="D33" s="12">
        <f t="shared" si="0"/>
        <v>134093.29399999999</v>
      </c>
      <c r="E33" s="34">
        <f>IF(Texte!$A$1=2,D33*1000/$I$5,D33*100/$I$5)</f>
        <v>4.6740555829330095</v>
      </c>
      <c r="F33" s="12"/>
      <c r="G33" s="5">
        <f>Top10_Export_Import!L23</f>
        <v>6</v>
      </c>
      <c r="H33" s="16" t="str">
        <f>Top10_Export_Import!M23</f>
        <v>Tschechische Republik</v>
      </c>
      <c r="I33" s="9">
        <f>Top10_Export_Import!N23</f>
        <v>156639.90700000001</v>
      </c>
      <c r="J33" s="12">
        <f t="shared" si="1"/>
        <v>156639.90700000001</v>
      </c>
      <c r="K33" s="34">
        <f>IF(Texte!$A$1=2,J33*1000/$I$6,J33*100/$I$6)</f>
        <v>4.6822848271708821</v>
      </c>
    </row>
    <row r="34" spans="1:12" s="5" customFormat="1" ht="15" customHeight="1" x14ac:dyDescent="0.35">
      <c r="A34" s="46">
        <f>Top10_Export_Import!L9</f>
        <v>7</v>
      </c>
      <c r="B34" s="46" t="str">
        <f>Top10_Export_Import!M9</f>
        <v>Slowakei</v>
      </c>
      <c r="C34" s="47">
        <f>Top10_Export_Import!N9</f>
        <v>120271.895</v>
      </c>
      <c r="D34" s="47">
        <f t="shared" si="0"/>
        <v>120271.895</v>
      </c>
      <c r="E34" s="48">
        <f>IF(Texte!$A$1=2,D34*1000/$I$5,D34*100/$I$5)</f>
        <v>4.1922866201995364</v>
      </c>
      <c r="F34" s="47"/>
      <c r="G34" s="46">
        <f>Top10_Export_Import!L24</f>
        <v>7</v>
      </c>
      <c r="H34" s="49" t="str">
        <f>Top10_Export_Import!M24</f>
        <v>Polen</v>
      </c>
      <c r="I34" s="47">
        <f>Top10_Export_Import!N24</f>
        <v>101101.90300000001</v>
      </c>
      <c r="J34" s="47">
        <f t="shared" si="1"/>
        <v>101101.90300000001</v>
      </c>
      <c r="K34" s="48">
        <f>IF(Texte!$A$1=2,J34*1000/$I$6,J34*100/$I$6)</f>
        <v>3.0221411355600605</v>
      </c>
      <c r="L34" s="46"/>
    </row>
    <row r="35" spans="1:12" s="5" customFormat="1" ht="15" customHeight="1" x14ac:dyDescent="0.35">
      <c r="A35" s="5">
        <f>Top10_Export_Import!L10</f>
        <v>8</v>
      </c>
      <c r="B35" s="5" t="str">
        <f>Top10_Export_Import!M10</f>
        <v>Tschechische Republik</v>
      </c>
      <c r="C35" s="9">
        <f>Top10_Export_Import!N10</f>
        <v>95991.570999999996</v>
      </c>
      <c r="D35" s="12">
        <f t="shared" si="0"/>
        <v>95991.570999999996</v>
      </c>
      <c r="E35" s="34">
        <f>IF(Texte!$A$1=2,D35*1000/$I$5,D35*100/$I$5)</f>
        <v>3.3459535892008172</v>
      </c>
      <c r="F35" s="12"/>
      <c r="G35" s="5">
        <f>Top10_Export_Import!L25</f>
        <v>8</v>
      </c>
      <c r="H35" s="16" t="str">
        <f>Top10_Export_Import!M25</f>
        <v>Türkei</v>
      </c>
      <c r="I35" s="9">
        <f>Top10_Export_Import!N25</f>
        <v>89900.601999999999</v>
      </c>
      <c r="J35" s="12">
        <f t="shared" si="1"/>
        <v>89900.601999999999</v>
      </c>
      <c r="K35" s="34">
        <f>IF(Texte!$A$1=2,J35*1000/$I$6,J35*100/$I$6)</f>
        <v>2.6873115080317826</v>
      </c>
    </row>
    <row r="36" spans="1:12" s="5" customFormat="1" ht="15" customHeight="1" x14ac:dyDescent="0.35">
      <c r="A36" s="46">
        <f>Top10_Export_Import!L11</f>
        <v>9</v>
      </c>
      <c r="B36" s="46" t="str">
        <f>Top10_Export_Import!M11</f>
        <v>Polen</v>
      </c>
      <c r="C36" s="47">
        <f>Top10_Export_Import!N11</f>
        <v>76622.101999999999</v>
      </c>
      <c r="D36" s="47">
        <f t="shared" si="0"/>
        <v>76622.101999999999</v>
      </c>
      <c r="E36" s="48">
        <f>IF(Texte!$A$1=2,D36*1000/$I$5,D36*100/$I$5)</f>
        <v>2.6707969723613663</v>
      </c>
      <c r="F36" s="47"/>
      <c r="G36" s="46">
        <f>Top10_Export_Import!L26</f>
        <v>9</v>
      </c>
      <c r="H36" s="49" t="str">
        <f>Top10_Export_Import!M26</f>
        <v>Rumänien</v>
      </c>
      <c r="I36" s="47">
        <f>Top10_Export_Import!N26</f>
        <v>80416.134000000005</v>
      </c>
      <c r="J36" s="47">
        <f t="shared" si="1"/>
        <v>80416.134000000005</v>
      </c>
      <c r="K36" s="48">
        <f>IF(Texte!$A$1=2,J36*1000/$I$6,J36*100/$I$6)</f>
        <v>2.4038015043506156</v>
      </c>
      <c r="L36" s="46"/>
    </row>
    <row r="37" spans="1:12" s="5" customFormat="1" ht="15" customHeight="1" x14ac:dyDescent="0.35">
      <c r="A37" s="5">
        <f>Top10_Export_Import!L12</f>
        <v>10</v>
      </c>
      <c r="B37" s="5" t="str">
        <f>Top10_Export_Import!M12</f>
        <v>Niederlande</v>
      </c>
      <c r="C37" s="9">
        <f>Top10_Export_Import!N12</f>
        <v>70087.342999999993</v>
      </c>
      <c r="D37" s="12">
        <f t="shared" si="0"/>
        <v>70087.342999999993</v>
      </c>
      <c r="E37" s="34">
        <f>IF(Texte!$A$1=2,D37*1000/$I$5,D37*100/$I$5)</f>
        <v>2.4430165526554282</v>
      </c>
      <c r="F37" s="12"/>
      <c r="G37" s="5">
        <f>Top10_Export_Import!L27</f>
        <v>10</v>
      </c>
      <c r="H37" s="16" t="str">
        <f>Top10_Export_Import!M27</f>
        <v>Niederlande</v>
      </c>
      <c r="I37" s="9">
        <f>Top10_Export_Import!N27</f>
        <v>79110</v>
      </c>
      <c r="J37" s="12">
        <f t="shared" si="1"/>
        <v>79110</v>
      </c>
      <c r="K37" s="34">
        <f>IF(Texte!$A$1=2,J37*1000/$I$6,J37*100/$I$6)</f>
        <v>2.3647585074057051</v>
      </c>
    </row>
    <row r="38" spans="1:12" s="5" customFormat="1" ht="5.15" customHeight="1" x14ac:dyDescent="0.35">
      <c r="C38" s="9"/>
      <c r="D38" s="9"/>
      <c r="E38" s="14"/>
      <c r="F38" s="12"/>
      <c r="H38" s="16"/>
      <c r="I38" s="9"/>
      <c r="J38" s="9"/>
      <c r="K38" s="14"/>
    </row>
    <row r="39" spans="1:12" s="5" customFormat="1" ht="15" customHeight="1" x14ac:dyDescent="0.35">
      <c r="A39" s="17">
        <f>Top10_Export_Import!L14</f>
        <v>2</v>
      </c>
      <c r="B39" s="17" t="str">
        <f>Top10_Export_Import!M14</f>
        <v>Ungarn</v>
      </c>
      <c r="C39" s="12">
        <f>Top10_Export_Import!N14</f>
        <v>400237.147</v>
      </c>
      <c r="D39" s="12">
        <f t="shared" si="0"/>
        <v>400237.147</v>
      </c>
      <c r="E39" s="34">
        <f>IF(Texte!$A$1=2,D39*1000/$I$5,D39*100/$I$5)</f>
        <v>13.950963658425231</v>
      </c>
      <c r="F39" s="12"/>
      <c r="G39" s="17">
        <f>Top10_Export_Import!L29</f>
        <v>4</v>
      </c>
      <c r="H39" s="18" t="str">
        <f>Top10_Export_Import!M29</f>
        <v>Ungarn</v>
      </c>
      <c r="I39" s="12">
        <f>Top10_Export_Import!N29</f>
        <v>207522.913</v>
      </c>
      <c r="J39" s="12">
        <f t="shared" si="1"/>
        <v>207522.913</v>
      </c>
      <c r="K39" s="34">
        <f>IF(Texte!$A$1=2,J39*1000/$I$6,J39*100/$I$6)</f>
        <v>6.2032811780857537</v>
      </c>
    </row>
    <row r="40" spans="1:12" s="5" customFormat="1" ht="13.5" x14ac:dyDescent="0.35"/>
    <row r="41" spans="1:12" s="5" customFormat="1" ht="13.5" x14ac:dyDescent="0.35">
      <c r="A41" s="5" t="str">
        <f>Metadata1</f>
        <v>Quelle: Statistik Austria im Auftrag der Wirtschaftskammerorganisation und der Landesregierungen</v>
      </c>
    </row>
    <row r="42" spans="1:12" s="5" customFormat="1" ht="13.5" x14ac:dyDescent="0.35"/>
    <row r="43" spans="1:12" s="5" customFormat="1" ht="13.5" x14ac:dyDescent="0.35">
      <c r="A43" s="17" t="str">
        <f>Metadata2</f>
        <v>Veröffentlichungstermine:</v>
      </c>
      <c r="B43" s="17"/>
    </row>
    <row r="44" spans="1:12" s="5" customFormat="1" ht="13.5" x14ac:dyDescent="0.35">
      <c r="A44" s="17"/>
      <c r="B44" s="17" t="str">
        <f>Metadata3</f>
        <v>vorläufige Jahresdaten - Mitte Juli des folgenden Jahres</v>
      </c>
    </row>
    <row r="45" spans="1:12" ht="13.5" x14ac:dyDescent="0.35">
      <c r="A45" s="40"/>
      <c r="B45" s="41" t="str">
        <f>Metadata4</f>
        <v>endgültige Jahresdaten - Ende Jänner des zweiten Folgejahres</v>
      </c>
      <c r="C45" s="5"/>
      <c r="D45" s="5"/>
      <c r="E45" s="5"/>
      <c r="F45" s="5"/>
      <c r="G45" s="5"/>
    </row>
    <row r="46" spans="1:12" ht="13.5" x14ac:dyDescent="0.35">
      <c r="A46" s="5"/>
      <c r="B46" s="5"/>
      <c r="C46" s="5"/>
      <c r="D46" s="5"/>
      <c r="E46" s="5"/>
      <c r="F46" s="5"/>
      <c r="G46" s="5"/>
    </row>
    <row r="47" spans="1:12" ht="13.5" x14ac:dyDescent="0.35">
      <c r="A47" s="5"/>
      <c r="B47" s="5"/>
      <c r="C47" s="5"/>
      <c r="D47" s="5"/>
      <c r="E47" s="5"/>
      <c r="F47" s="5"/>
      <c r="G47" s="5"/>
    </row>
    <row r="48" spans="1:12" ht="13.5" x14ac:dyDescent="0.35">
      <c r="A48" s="5"/>
      <c r="B48" s="5"/>
      <c r="C48" s="5"/>
      <c r="D48" s="5"/>
      <c r="E48" s="5"/>
      <c r="F48" s="5"/>
      <c r="G48" s="5"/>
    </row>
    <row r="49" spans="1:7" ht="13.5" x14ac:dyDescent="0.35">
      <c r="A49" s="5"/>
      <c r="B49" s="5"/>
      <c r="C49" s="5"/>
      <c r="D49" s="5"/>
      <c r="E49" s="5"/>
      <c r="F49" s="5"/>
      <c r="G49" s="5"/>
    </row>
    <row r="50" spans="1:7" ht="13.5" x14ac:dyDescent="0.35">
      <c r="A50" s="5"/>
      <c r="B50" s="5"/>
      <c r="C50" s="5"/>
      <c r="D50" s="5"/>
      <c r="E50" s="5"/>
      <c r="F50" s="5"/>
      <c r="G50" s="5"/>
    </row>
    <row r="51" spans="1:7" ht="13.5" x14ac:dyDescent="0.35">
      <c r="A51" s="5"/>
      <c r="B51" s="5"/>
      <c r="C51" s="5"/>
      <c r="D51" s="5"/>
      <c r="E51" s="5"/>
      <c r="F51" s="5"/>
      <c r="G51" s="5"/>
    </row>
    <row r="52" spans="1:7" ht="13.5" x14ac:dyDescent="0.35">
      <c r="A52" s="5"/>
      <c r="B52" s="5"/>
      <c r="C52" s="5"/>
      <c r="D52" s="5"/>
      <c r="E52" s="5"/>
      <c r="F52" s="5"/>
      <c r="G52" s="5"/>
    </row>
    <row r="53" spans="1:7" ht="13.5" x14ac:dyDescent="0.35">
      <c r="A53" s="5"/>
      <c r="B53" s="5"/>
      <c r="C53" s="5"/>
      <c r="D53" s="5"/>
      <c r="E53" s="5"/>
      <c r="F53" s="5"/>
      <c r="G53" s="5"/>
    </row>
    <row r="54" spans="1:7" ht="13.5" x14ac:dyDescent="0.35">
      <c r="A54" s="5"/>
      <c r="B54" s="5"/>
      <c r="C54" s="5"/>
      <c r="D54" s="5"/>
      <c r="E54" s="5"/>
      <c r="F54" s="5"/>
      <c r="G54" s="5"/>
    </row>
    <row r="55" spans="1:7" ht="13.5" x14ac:dyDescent="0.35">
      <c r="A55" s="5"/>
      <c r="B55" s="5"/>
      <c r="C55" s="5"/>
      <c r="D55" s="5"/>
      <c r="E55" s="5"/>
      <c r="F55" s="5"/>
      <c r="G55" s="5"/>
    </row>
  </sheetData>
  <sheetProtection algorithmName="SHA-512" hashValue="TQgWESG7I4dAyEk4Rzgf2gPr7O+Xng4ZSoB66fU4qBXIkJZSrkt4YiaMzARTFsDbqDXHqju1PaZfLBaj8ITtBw==" saltValue="QkAw4lP4UvY89QjaG3AKoA==" spinCount="100000" sheet="1" scenarios="1"/>
  <mergeCells count="1">
    <mergeCell ref="F2:G2"/>
  </mergeCells>
  <conditionalFormatting sqref="A3">
    <cfRule type="beginsWith" dxfId="70" priority="3" operator="beginsWith" text="preliminary">
      <formula>LEFT(A3,LEN("preliminary"))="preliminary"</formula>
    </cfRule>
    <cfRule type="containsText" dxfId="69" priority="199" operator="containsText" text="vorläufig">
      <formula>NOT(ISERROR(SEARCH("vorläufig",A3)))</formula>
    </cfRule>
  </conditionalFormatting>
  <conditionalFormatting sqref="B44:B45">
    <cfRule type="containsText" dxfId="68" priority="6" operator="containsText" text="preliminary">
      <formula>NOT(ISERROR(SEARCH("preliminary",B44)))</formula>
    </cfRule>
    <cfRule type="containsText" dxfId="67" priority="197" operator="containsText" text="vorläufig">
      <formula>NOT(ISERROR(SEARCH("vorläufig",B44)))</formula>
    </cfRule>
  </conditionalFormatting>
  <conditionalFormatting sqref="C5 I5">
    <cfRule type="dataBar" priority="1">
      <dataBar showValue="0">
        <cfvo type="min"/>
        <cfvo type="max"/>
        <color rgb="FFE20613"/>
      </dataBar>
      <extLst>
        <ext xmlns:x14="http://schemas.microsoft.com/office/spreadsheetml/2009/9/main" uri="{B025F937-C7B1-47D3-B67F-A62EFF666E3E}">
          <x14:id>{7CA298D7-9BA3-4439-8ABE-52BFA4F88895}</x14:id>
        </ext>
      </extLst>
    </cfRule>
  </conditionalFormatting>
  <conditionalFormatting sqref="C5:C6 I5:I6">
    <cfRule type="dataBar" priority="2">
      <dataBar showValue="0">
        <cfvo type="min"/>
        <cfvo type="max"/>
        <color rgb="FF666666"/>
      </dataBar>
      <extLst>
        <ext xmlns:x14="http://schemas.microsoft.com/office/spreadsheetml/2009/9/main" uri="{B025F937-C7B1-47D3-B67F-A62EFF666E3E}">
          <x14:id>{74A73746-ABE5-4831-88DC-A87B5635D865}</x14:id>
        </ext>
      </extLst>
    </cfRule>
    <cfRule type="dataBar" priority="204">
      <dataBar showValue="0">
        <cfvo type="min"/>
        <cfvo type="max"/>
        <color rgb="FFE20613"/>
      </dataBar>
      <extLst>
        <ext xmlns:x14="http://schemas.microsoft.com/office/spreadsheetml/2009/9/main" uri="{B025F937-C7B1-47D3-B67F-A62EFF666E3E}">
          <x14:id>{48C33FC7-BD09-4538-ACDC-2D462C384E45}</x14:id>
        </ext>
      </extLst>
    </cfRule>
  </conditionalFormatting>
  <conditionalFormatting sqref="C5:C7 I5:I7">
    <cfRule type="dataBar" priority="205">
      <dataBar showValue="0">
        <cfvo type="min"/>
        <cfvo type="max"/>
        <color rgb="FFE20613"/>
      </dataBar>
      <extLst>
        <ext xmlns:x14="http://schemas.microsoft.com/office/spreadsheetml/2009/9/main" uri="{B025F937-C7B1-47D3-B67F-A62EFF666E3E}">
          <x14:id>{17E852A3-315C-4726-BE95-A82E4F563B7D}</x14:id>
        </ext>
      </extLst>
    </cfRule>
  </conditionalFormatting>
  <conditionalFormatting sqref="C28:C39">
    <cfRule type="dataBar" priority="218">
      <dataBar showValue="0">
        <cfvo type="min"/>
        <cfvo type="max"/>
        <color rgb="FFE20613"/>
      </dataBar>
      <extLst>
        <ext xmlns:x14="http://schemas.microsoft.com/office/spreadsheetml/2009/9/main" uri="{B025F937-C7B1-47D3-B67F-A62EFF666E3E}">
          <x14:id>{E189AC05-A8EC-425C-A579-A8DE3548D919}</x14:id>
        </ext>
      </extLst>
    </cfRule>
  </conditionalFormatting>
  <conditionalFormatting sqref="E5:E6">
    <cfRule type="dataBar" priority="2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{EBDCA807-FAA0-4878-A0E8-CDEB085BED01}</x14:id>
        </ext>
      </extLst>
    </cfRule>
  </conditionalFormatting>
  <conditionalFormatting sqref="E5:E7">
    <cfRule type="dataBar" priority="21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{3A23F73E-B5E7-4618-A444-B79779C967D4}</x14:id>
        </ext>
      </extLst>
    </cfRule>
  </conditionalFormatting>
  <conditionalFormatting sqref="E7">
    <cfRule type="iconSet" priority="209">
      <iconSet iconSet="3Arrows" showValue="0">
        <cfvo type="percent" val="0"/>
        <cfvo type="num" val="0"/>
        <cfvo type="num" val="0"/>
      </iconSet>
    </cfRule>
  </conditionalFormatting>
  <conditionalFormatting sqref="H2">
    <cfRule type="expression" dxfId="34" priority="4">
      <formula>$A$3="vorläufige Daten"</formula>
    </cfRule>
    <cfRule type="expression" dxfId="33" priority="5">
      <formula>$A$3="preliminary data"</formula>
    </cfRule>
  </conditionalFormatting>
  <conditionalFormatting sqref="I28:I39">
    <cfRule type="dataBar" priority="214">
      <dataBar showValue="0">
        <cfvo type="min"/>
        <cfvo type="max"/>
        <color rgb="FF666666"/>
      </dataBar>
      <extLst>
        <ext xmlns:x14="http://schemas.microsoft.com/office/spreadsheetml/2009/9/main" uri="{B025F937-C7B1-47D3-B67F-A62EFF666E3E}">
          <x14:id>{EF18905C-1292-40F7-A83B-6374AB0EF201}</x14:id>
        </ext>
      </extLst>
    </cfRule>
  </conditionalFormatting>
  <conditionalFormatting sqref="K5:K6">
    <cfRule type="dataBar" priority="2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{F7E84E57-4017-4CF2-952D-5611C2DBDEFA}</x14:id>
        </ext>
      </extLst>
    </cfRule>
  </conditionalFormatting>
  <conditionalFormatting sqref="K5:K7">
    <cfRule type="dataBar" priority="208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{FB9033B5-0304-4ED1-B192-46EABD9AF46F}</x14:id>
        </ext>
      </extLst>
    </cfRule>
  </conditionalFormatting>
  <conditionalFormatting sqref="K7">
    <cfRule type="iconSet" priority="206">
      <iconSet iconSet="3Arrows" showValue="0">
        <cfvo type="percent" val="0"/>
        <cfvo type="num" val="0"/>
        <cfvo type="num" val="0"/>
      </iconSet>
    </cfRule>
  </conditionalFormatting>
  <pageMargins left="0.31496062992125984" right="0.31496062992125984" top="0.39370078740157483" bottom="0.39370078740157483" header="0.31496062992125984" footer="0.31496062992125984"/>
  <pageSetup paperSize="9" scale="96" orientation="landscape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12367" r:id="rId4" name="in_Euro">
          <controlPr autoLine="0" autoPict="0" linkedCell="Dropdown!$L$1" r:id="rId5">
            <anchor moveWithCells="1">
              <from>
                <xdr:col>9</xdr:col>
                <xdr:colOff>95250</xdr:colOff>
                <xdr:row>0</xdr:row>
                <xdr:rowOff>0</xdr:rowOff>
              </from>
              <to>
                <xdr:col>10</xdr:col>
                <xdr:colOff>76200</xdr:colOff>
                <xdr:row>1</xdr:row>
                <xdr:rowOff>133350</xdr:rowOff>
              </to>
            </anchor>
          </controlPr>
        </control>
      </mc:Choice>
      <mc:Fallback>
        <control shapeId="612367" r:id="rId4" name="in_Euro"/>
      </mc:Fallback>
    </mc:AlternateContent>
    <mc:AlternateContent xmlns:mc="http://schemas.openxmlformats.org/markup-compatibility/2006">
      <mc:Choice Requires="x14">
        <control shapeId="612368" r:id="rId6" name="in_1000_Euro">
          <controlPr autoLine="0" linkedCell="Dropdown!$L$2" r:id="rId7">
            <anchor moveWithCells="1">
              <from>
                <xdr:col>9</xdr:col>
                <xdr:colOff>95250</xdr:colOff>
                <xdr:row>1</xdr:row>
                <xdr:rowOff>76200</xdr:rowOff>
              </from>
              <to>
                <xdr:col>10</xdr:col>
                <xdr:colOff>25400</xdr:colOff>
                <xdr:row>2</xdr:row>
                <xdr:rowOff>101600</xdr:rowOff>
              </to>
            </anchor>
          </controlPr>
        </control>
      </mc:Choice>
      <mc:Fallback>
        <control shapeId="612368" r:id="rId6" name="in_1000_Euro"/>
      </mc:Fallback>
    </mc:AlternateContent>
    <mc:AlternateContent xmlns:mc="http://schemas.openxmlformats.org/markup-compatibility/2006">
      <mc:Choice Requires="x14">
        <control shapeId="612369" r:id="rId8" name="in_Mill_Euro">
          <controlPr autoLine="0" autoPict="0" linkedCell="Dropdown!$L$3" r:id="rId9">
            <anchor moveWithCells="1">
              <from>
                <xdr:col>9</xdr:col>
                <xdr:colOff>95250</xdr:colOff>
                <xdr:row>2</xdr:row>
                <xdr:rowOff>12700</xdr:rowOff>
              </from>
              <to>
                <xdr:col>9</xdr:col>
                <xdr:colOff>889000</xdr:colOff>
                <xdr:row>3</xdr:row>
                <xdr:rowOff>19050</xdr:rowOff>
              </to>
            </anchor>
          </controlPr>
        </control>
      </mc:Choice>
      <mc:Fallback>
        <control shapeId="612369" r:id="rId8" name="in_Mill_Euro"/>
      </mc:Fallback>
    </mc:AlternateContent>
    <mc:AlternateContent xmlns:mc="http://schemas.openxmlformats.org/markup-compatibility/2006">
      <mc:Choice Requires="x14">
        <control shapeId="612353" r:id="rId10" name="Drop Down 1">
          <controlPr defaultSize="0" autoLine="0" autoPict="0">
            <anchor>
              <from>
                <xdr:col>3</xdr:col>
                <xdr:colOff>114300</xdr:colOff>
                <xdr:row>0</xdr:row>
                <xdr:rowOff>19050</xdr:rowOff>
              </from>
              <to>
                <xdr:col>5</xdr:col>
                <xdr:colOff>95250</xdr:colOff>
                <xdr:row>1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54" r:id="rId11" name="Spinner 2">
          <controlPr defaultSize="0" autoPict="0">
            <anchor>
              <from>
                <xdr:col>7</xdr:col>
                <xdr:colOff>1231900</xdr:colOff>
                <xdr:row>0</xdr:row>
                <xdr:rowOff>19050</xdr:rowOff>
              </from>
              <to>
                <xdr:col>7</xdr:col>
                <xdr:colOff>1365250</xdr:colOff>
                <xdr:row>1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63" r:id="rId12" name="List Box 11">
          <controlPr defaultSize="0" autoLine="0" autoPict="0">
            <anchor moveWithCells="1">
              <from>
                <xdr:col>12</xdr:col>
                <xdr:colOff>152400</xdr:colOff>
                <xdr:row>1</xdr:row>
                <xdr:rowOff>0</xdr:rowOff>
              </from>
              <to>
                <xdr:col>14</xdr:col>
                <xdr:colOff>247650</xdr:colOff>
                <xdr:row>9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64" r:id="rId13" name="Option Button 12">
          <controlPr defaultSize="0" autoFill="0" autoLine="0" autoPict="0">
            <anchor moveWithCells="1">
              <from>
                <xdr:col>12</xdr:col>
                <xdr:colOff>228600</xdr:colOff>
                <xdr:row>11</xdr:row>
                <xdr:rowOff>146050</xdr:rowOff>
              </from>
              <to>
                <xdr:col>13</xdr:col>
                <xdr:colOff>184150</xdr:colOff>
                <xdr:row>13</xdr:row>
                <xdr:rowOff>69850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65" r:id="rId14" name="Option Button 13">
          <controlPr defaultSize="0" autoFill="0" autoLine="0" autoPict="0">
            <anchor moveWithCells="1">
              <from>
                <xdr:col>12</xdr:col>
                <xdr:colOff>228600</xdr:colOff>
                <xdr:row>13</xdr:row>
                <xdr:rowOff>12700</xdr:rowOff>
              </from>
              <to>
                <xdr:col>13</xdr:col>
                <xdr:colOff>184150</xdr:colOff>
                <xdr:row>14</xdr:row>
                <xdr:rowOff>88900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66" r:id="rId15" name="Group Box 14">
          <controlPr defaultSize="0" autoFill="0" autoPict="0">
            <anchor moveWithCells="1">
              <from>
                <xdr:col>12</xdr:col>
                <xdr:colOff>152400</xdr:colOff>
                <xdr:row>11</xdr:row>
                <xdr:rowOff>107950</xdr:rowOff>
              </from>
              <to>
                <xdr:col>13</xdr:col>
                <xdr:colOff>374650</xdr:colOff>
                <xdr:row>14</xdr:row>
                <xdr:rowOff>127000</xdr:rowOff>
              </to>
            </anchor>
          </controlPr>
        </control>
      </mc:Choice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A298D7-9BA3-4439-8ABE-52BFA4F88895}">
            <x14:dataBar minLength="0" maxLength="100" gradient="0">
              <x14:cfvo type="autoMin"/>
              <x14:cfvo type="autoMax"/>
              <x14:negativeFillColor rgb="FF666666"/>
              <x14:axisColor theme="0"/>
            </x14:dataBar>
          </x14:cfRule>
          <xm:sqref>C5 I5</xm:sqref>
        </x14:conditionalFormatting>
        <x14:conditionalFormatting xmlns:xm="http://schemas.microsoft.com/office/excel/2006/main">
          <x14:cfRule type="dataBar" id="{74A73746-ABE5-4831-88DC-A87B5635D865}">
            <x14:dataBar minLength="0" maxLength="100" gradient="0">
              <x14:cfvo type="autoMin"/>
              <x14:cfvo type="autoMax"/>
              <x14:negativeFillColor rgb="FFE20613"/>
              <x14:axisColor rgb="FF000000"/>
            </x14:dataBar>
          </x14:cfRule>
          <x14:cfRule type="dataBar" id="{48C33FC7-BD09-4538-ACDC-2D462C384E45}">
            <x14:dataBar minLength="0" maxLength="100" gradient="0">
              <x14:cfvo type="autoMin"/>
              <x14:cfvo type="autoMax"/>
              <x14:negativeFillColor rgb="FF666666"/>
              <x14:axisColor theme="0"/>
            </x14:dataBar>
          </x14:cfRule>
          <xm:sqref>C5:C6 I5:I6</xm:sqref>
        </x14:conditionalFormatting>
        <x14:conditionalFormatting xmlns:xm="http://schemas.microsoft.com/office/excel/2006/main">
          <x14:cfRule type="dataBar" id="{17E852A3-315C-4726-BE95-A82E4F563B7D}">
            <x14:dataBar minLength="0" maxLength="100" gradient="0">
              <x14:cfvo type="autoMin"/>
              <x14:cfvo type="autoMax"/>
              <x14:negativeFillColor rgb="FF666666"/>
              <x14:axisColor rgb="FFFFFFFF"/>
            </x14:dataBar>
          </x14:cfRule>
          <xm:sqref>C5:C7 I5:I7</xm:sqref>
        </x14:conditionalFormatting>
        <x14:conditionalFormatting xmlns:xm="http://schemas.microsoft.com/office/excel/2006/main">
          <x14:cfRule type="dataBar" id="{E189AC05-A8EC-425C-A579-A8DE3548D919}">
            <x14:dataBar minLength="0" maxLength="100" gradient="0">
              <x14:cfvo type="autoMin"/>
              <x14:cfvo type="autoMax"/>
              <x14:negativeFillColor rgb="FF666666"/>
              <x14:axisColor theme="0"/>
            </x14:dataBar>
          </x14:cfRule>
          <xm:sqref>C28:C39</xm:sqref>
        </x14:conditionalFormatting>
        <x14:conditionalFormatting xmlns:xm="http://schemas.microsoft.com/office/excel/2006/main">
          <x14:cfRule type="expression" priority="147" id="{7B6F7BB8-921E-4474-932D-10D8851D8563}">
            <xm:f>AND(Texte!$A$1=2,D5&lt;-1,D5&gt;-1000)</xm:f>
            <x14:dxf>
              <numFmt numFmtId="173" formatCode="###;\-###"/>
            </x14:dxf>
          </x14:cfRule>
          <x14:cfRule type="expression" priority="148" id="{FE0C75FE-BC60-49B5-A3C2-F979489EF36B}">
            <xm:f>AND(Texte!$A$1=2,D5&lt;-1000,D5&gt;-1000000)</xm:f>
            <x14:dxf>
              <numFmt numFmtId="172" formatCode="###&quot;,&quot;###;\-###&quot;,&quot;###"/>
            </x14:dxf>
          </x14:cfRule>
          <x14:cfRule type="expression" priority="149" id="{AED9E049-5F44-496A-AAC7-40000AC64390}">
            <xm:f>AND(Texte!$A$1=2,D5&lt;-1000000,D5&gt;-1000000000)</xm:f>
            <x14:dxf>
              <numFmt numFmtId="171" formatCode="###&quot;,&quot;###&quot;,&quot;###;\-###&quot;,&quot;###&quot;,&quot;###"/>
            </x14:dxf>
          </x14:cfRule>
          <x14:cfRule type="expression" priority="150" id="{E7199DBB-E5BD-490B-9928-11E7BE1946CB}">
            <xm:f>AND(Texte!$A$1=2,D5&lt;-1000000000,D5&gt;-1000000000000)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151" id="{2EADA03E-1DCC-41F0-9FC7-66E6D4BFBFC5}">
            <xm:f>AND(Texte!$A$1=2,D5&lt;-1000000000000)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152" id="{C8C95C8F-B6D6-453B-9D71-FAA71069A710}">
            <xm:f>AND(Texte!$A$1=2,D5&gt;1000000000000)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153" id="{13AFD9CE-3E58-4AE2-ABD5-50BD6F5D65AF}">
            <xm:f>AND(Texte!$A$1=2,D5&gt;1000000000,D5&lt;1000000000000)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154" id="{504A669A-5F0B-4B57-B997-AA123C7AA44C}">
            <xm:f>AND(Texte!$A$1=2,D5&gt;1000000,D5&lt;1000000000)</xm:f>
            <x14:dxf>
              <numFmt numFmtId="171" formatCode="###&quot;,&quot;###&quot;,&quot;###;\-###&quot;,&quot;###&quot;,&quot;###"/>
            </x14:dxf>
          </x14:cfRule>
          <x14:cfRule type="expression" priority="155" id="{83EABF0F-3965-443B-8C5D-69B74410E422}">
            <xm:f>AND(Texte!$A$1=2,D5&gt;1000,D5&lt;1000000)</xm:f>
            <x14:dxf>
              <numFmt numFmtId="172" formatCode="###&quot;,&quot;###;\-###&quot;,&quot;###"/>
            </x14:dxf>
          </x14:cfRule>
          <x14:cfRule type="expression" priority="156" id="{25850B6B-3A98-49C2-9C78-23FE283CBBA5}">
            <xm:f>AND(Texte!$A$1=2,D5&gt;1,D5&lt;1000)</xm:f>
            <x14:dxf>
              <numFmt numFmtId="173" formatCode="###;\-###"/>
            </x14:dxf>
          </x14:cfRule>
          <xm:sqref>D5:D7</xm:sqref>
        </x14:conditionalFormatting>
        <x14:conditionalFormatting xmlns:xm="http://schemas.microsoft.com/office/excel/2006/main">
          <x14:cfRule type="expression" priority="77" id="{9D9F3BF6-25D8-4FAB-B1BF-EC157B3F90CD}">
            <xm:f>AND(Texte!$A$1=2,D28&lt;-1,D28&gt;-1000)</xm:f>
            <x14:dxf>
              <numFmt numFmtId="173" formatCode="###;\-###"/>
            </x14:dxf>
          </x14:cfRule>
          <x14:cfRule type="expression" priority="78" id="{DA09A9C7-E7B0-48A1-B4A0-B90953D5B964}">
            <xm:f>AND(Texte!$A$1=2,D28&lt;-1000,D28&gt;-1000000)</xm:f>
            <x14:dxf>
              <numFmt numFmtId="172" formatCode="###&quot;,&quot;###;\-###&quot;,&quot;###"/>
            </x14:dxf>
          </x14:cfRule>
          <x14:cfRule type="expression" priority="79" id="{6A896E71-09A2-4B53-8515-0FEB077CB21B}">
            <xm:f>AND(Texte!$A$1=2,D28&lt;-1000000,D28&gt;-1000000000)</xm:f>
            <x14:dxf>
              <numFmt numFmtId="171" formatCode="###&quot;,&quot;###&quot;,&quot;###;\-###&quot;,&quot;###&quot;,&quot;###"/>
            </x14:dxf>
          </x14:cfRule>
          <x14:cfRule type="expression" priority="80" id="{948DB47F-76C3-4A56-B40E-4119B8D47C96}">
            <xm:f>AND(Texte!$A$1=2,D28&lt;-1000000000,D28&gt;-1000000000000)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81" id="{246F7A67-10BA-4722-A91E-DF31E515E578}">
            <xm:f>AND(Texte!$A$1=2,D28&lt;-1000000000000)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82" id="{4ADF17C8-F837-447B-89D7-D5ACC5D27123}">
            <xm:f>AND(Texte!$A$1=2,D28&gt;1000000000000)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83" id="{1A04ACCD-CAAD-4C1D-B3A6-E295B16BE7DC}">
            <xm:f>AND(Texte!$A$1=2,D28&gt;1000000000,D28&lt;1000000000000)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84" id="{7F385577-6A94-4484-9439-C9A64D3E123D}">
            <xm:f>AND(Texte!$A$1=2,D28&gt;1000000,D28&lt;1000000000)</xm:f>
            <x14:dxf>
              <numFmt numFmtId="171" formatCode="###&quot;,&quot;###&quot;,&quot;###;\-###&quot;,&quot;###&quot;,&quot;###"/>
            </x14:dxf>
          </x14:cfRule>
          <x14:cfRule type="expression" priority="85" id="{3D98E17D-481B-41E1-9BBD-7421B7E0C99A}">
            <xm:f>AND(Texte!$A$1=2,D28&gt;1000,D28&lt;1000000)</xm:f>
            <x14:dxf>
              <numFmt numFmtId="172" formatCode="###&quot;,&quot;###;\-###&quot;,&quot;###"/>
            </x14:dxf>
          </x14:cfRule>
          <x14:cfRule type="expression" priority="86" id="{9DDA1C6A-C036-4ADD-A53A-639C4A123B3B}">
            <xm:f>AND(Texte!$A$1=2,D28&gt;1,D28&lt;1000)</xm:f>
            <x14:dxf>
              <numFmt numFmtId="173" formatCode="###;\-###"/>
            </x14:dxf>
          </x14:cfRule>
          <xm:sqref>D28:D37</xm:sqref>
        </x14:conditionalFormatting>
        <x14:conditionalFormatting xmlns:xm="http://schemas.microsoft.com/office/excel/2006/main">
          <x14:cfRule type="expression" priority="67" id="{8691F72D-96FD-4A29-A896-294DE555BE49}">
            <xm:f>AND(Texte!$A$1=2,D39&lt;-1,D39&gt;-1000)</xm:f>
            <x14:dxf>
              <numFmt numFmtId="173" formatCode="###;\-###"/>
            </x14:dxf>
          </x14:cfRule>
          <x14:cfRule type="expression" priority="68" id="{C1A18FD3-55E7-43CA-83CB-5E98003CAF86}">
            <xm:f>AND(Texte!$A$1=2,D39&lt;-1000,D39&gt;-1000000)</xm:f>
            <x14:dxf>
              <numFmt numFmtId="172" formatCode="###&quot;,&quot;###;\-###&quot;,&quot;###"/>
            </x14:dxf>
          </x14:cfRule>
          <x14:cfRule type="expression" priority="69" id="{9D90632A-5E1A-4A08-A2DD-D232513125A9}">
            <xm:f>AND(Texte!$A$1=2,D39&lt;-1000000,D39&gt;-1000000000)</xm:f>
            <x14:dxf>
              <numFmt numFmtId="171" formatCode="###&quot;,&quot;###&quot;,&quot;###;\-###&quot;,&quot;###&quot;,&quot;###"/>
            </x14:dxf>
          </x14:cfRule>
          <x14:cfRule type="expression" priority="70" id="{5ACA554F-02C4-44E3-B38E-8F6017995245}">
            <xm:f>AND(Texte!$A$1=2,D39&lt;-1000000000,D39&gt;-1000000000000)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71" id="{0E1FD4E3-15FB-4D49-ADF2-7FAA099B0588}">
            <xm:f>AND(Texte!$A$1=2,D39&lt;-1000000000000)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72" id="{F436BDF9-2018-42D7-AC3C-58ACF2106817}">
            <xm:f>AND(Texte!$A$1=2,D39&gt;1000000000000)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73" id="{4004F3A8-586B-49F5-8013-A557718B4179}">
            <xm:f>AND(Texte!$A$1=2,D39&gt;1000000000,D39&lt;1000000000000)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74" id="{056B5B1D-1999-4732-AFC3-C122BFF7D78D}">
            <xm:f>AND(Texte!$A$1=2,D39&gt;1000000,D39&lt;1000000000)</xm:f>
            <x14:dxf>
              <numFmt numFmtId="171" formatCode="###&quot;,&quot;###&quot;,&quot;###;\-###&quot;,&quot;###&quot;,&quot;###"/>
            </x14:dxf>
          </x14:cfRule>
          <x14:cfRule type="expression" priority="75" id="{BD26774D-9091-4F8A-8BBF-A775E948F5B6}">
            <xm:f>AND(Texte!$A$1=2,D39&gt;1000,D39&lt;1000000)</xm:f>
            <x14:dxf>
              <numFmt numFmtId="172" formatCode="###&quot;,&quot;###;\-###&quot;,&quot;###"/>
            </x14:dxf>
          </x14:cfRule>
          <x14:cfRule type="expression" priority="76" id="{14BF56E5-6415-46B6-BCA2-7C2D7592A05A}">
            <xm:f>AND(Texte!$A$1=2,D39&gt;1,D39&lt;1000)</xm:f>
            <x14:dxf>
              <numFmt numFmtId="173" formatCode="###;\-###"/>
            </x14:dxf>
          </x14:cfRule>
          <xm:sqref>D39</xm:sqref>
        </x14:conditionalFormatting>
        <x14:conditionalFormatting xmlns:xm="http://schemas.microsoft.com/office/excel/2006/main">
          <x14:cfRule type="dataBar" id="{EBDCA807-FAA0-4878-A0E8-CDEB085BED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E5:E6</xm:sqref>
        </x14:conditionalFormatting>
        <x14:conditionalFormatting xmlns:xm="http://schemas.microsoft.com/office/excel/2006/main">
          <x14:cfRule type="dataBar" id="{3A23F73E-B5E7-4618-A444-B79779C967D4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E5:E7</xm:sqref>
        </x14:conditionalFormatting>
        <x14:conditionalFormatting xmlns:xm="http://schemas.microsoft.com/office/excel/2006/main">
          <x14:cfRule type="expression" priority="13" id="{83C905E7-FAF5-406C-AA9E-E26223056EE0}">
            <xm:f>Texte!$A$1=2</xm:f>
            <x14:dxf>
              <numFmt numFmtId="168" formatCode="0&quot;.&quot;0"/>
            </x14:dxf>
          </x14:cfRule>
          <xm:sqref>E28:E37</xm:sqref>
        </x14:conditionalFormatting>
        <x14:conditionalFormatting xmlns:xm="http://schemas.microsoft.com/office/excel/2006/main">
          <x14:cfRule type="expression" priority="12" id="{AB5DB7A5-D259-4026-942E-33CCE299CE1C}">
            <xm:f>Texte!$A$1=2</xm:f>
            <x14:dxf>
              <numFmt numFmtId="168" formatCode="0&quot;.&quot;0"/>
            </x14:dxf>
          </x14:cfRule>
          <xm:sqref>E39</xm:sqref>
        </x14:conditionalFormatting>
        <x14:conditionalFormatting xmlns:xm="http://schemas.microsoft.com/office/excel/2006/main">
          <x14:cfRule type="dataBar" id="{EF18905C-1292-40F7-A83B-6374AB0EF201}">
            <x14:dataBar minLength="0" maxLength="100" gradient="0">
              <x14:cfvo type="autoMin"/>
              <x14:cfvo type="autoMax"/>
              <x14:negativeFillColor rgb="FFE20613"/>
              <x14:axisColor theme="0"/>
            </x14:dataBar>
          </x14:cfRule>
          <xm:sqref>I28:I39</xm:sqref>
        </x14:conditionalFormatting>
        <x14:conditionalFormatting xmlns:xm="http://schemas.microsoft.com/office/excel/2006/main">
          <x14:cfRule type="expression" priority="117" id="{F2587B89-C2A6-4806-96A3-32484136F769}">
            <xm:f>AND(Texte!$A$1=2,J5&lt;-1,J5&gt;-1000)</xm:f>
            <x14:dxf>
              <numFmt numFmtId="173" formatCode="###;\-###"/>
            </x14:dxf>
          </x14:cfRule>
          <x14:cfRule type="expression" priority="118" id="{B66E8BCC-D4AE-4905-B714-3CD72FC92AF2}">
            <xm:f>AND(Texte!$A$1=2,J5&lt;-1000,J5&gt;-1000000)</xm:f>
            <x14:dxf>
              <numFmt numFmtId="172" formatCode="###&quot;,&quot;###;\-###&quot;,&quot;###"/>
            </x14:dxf>
          </x14:cfRule>
          <x14:cfRule type="expression" priority="119" id="{0A9B9D93-C8A1-41EE-9F3A-FC28424FAA67}">
            <xm:f>AND(Texte!$A$1=2,J5&lt;-1000000,J5&gt;-1000000000)</xm:f>
            <x14:dxf>
              <numFmt numFmtId="171" formatCode="###&quot;,&quot;###&quot;,&quot;###;\-###&quot;,&quot;###&quot;,&quot;###"/>
            </x14:dxf>
          </x14:cfRule>
          <x14:cfRule type="expression" priority="120" id="{EE3AB0DE-BF6D-4030-A155-B50CF5D929B5}">
            <xm:f>AND(Texte!$A$1=2,J5&lt;-1000000000,J5&gt;-1000000000000)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121" id="{E138AA9D-E47B-46D5-8C21-C9638F67EE1A}">
            <xm:f>AND(Texte!$A$1=2,J5&lt;-1000000000000)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122" id="{94E8D82F-6FB7-42F6-9FFE-A0FE31AA5F96}">
            <xm:f>AND(Texte!$A$1=2,J5&gt;1000000000000)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123" id="{5767537C-B01D-4913-AF02-7F0E039898AB}">
            <xm:f>AND(Texte!$A$1=2,J5&gt;1000000000,J5&lt;1000000000000)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124" id="{9A6A9ED5-380E-43BF-AD7C-B766DEB1225E}">
            <xm:f>AND(Texte!$A$1=2,J5&gt;1000000,J5&lt;1000000000)</xm:f>
            <x14:dxf>
              <numFmt numFmtId="171" formatCode="###&quot;,&quot;###&quot;,&quot;###;\-###&quot;,&quot;###&quot;,&quot;###"/>
            </x14:dxf>
          </x14:cfRule>
          <x14:cfRule type="expression" priority="125" id="{2ED9F660-4415-400D-97F4-9A7194300400}">
            <xm:f>AND(Texte!$A$1=2,J5&gt;1000,J5&lt;1000000)</xm:f>
            <x14:dxf>
              <numFmt numFmtId="172" formatCode="###&quot;,&quot;###;\-###&quot;,&quot;###"/>
            </x14:dxf>
          </x14:cfRule>
          <x14:cfRule type="expression" priority="126" id="{4525E7CF-CD03-4AE8-A318-BE8854D3AEC7}">
            <xm:f>AND(Texte!$A$1=2,J5&gt;1,J5&lt;1000)</xm:f>
            <x14:dxf>
              <numFmt numFmtId="173" formatCode="###;\-###"/>
            </x14:dxf>
          </x14:cfRule>
          <xm:sqref>J5:J7</xm:sqref>
        </x14:conditionalFormatting>
        <x14:conditionalFormatting xmlns:xm="http://schemas.microsoft.com/office/excel/2006/main">
          <x14:cfRule type="expression" priority="27" id="{60307314-3931-4C21-8436-47F3FA39F570}">
            <xm:f>AND(Texte!$A$1=2,J28&lt;-1,J28&gt;-1000)</xm:f>
            <x14:dxf>
              <numFmt numFmtId="173" formatCode="###;\-###"/>
            </x14:dxf>
          </x14:cfRule>
          <x14:cfRule type="expression" priority="28" id="{5AB11054-F550-403F-B806-ED8D866310AA}">
            <xm:f>AND(Texte!$A$1=2,J28&lt;-1000,J28&gt;-1000000)</xm:f>
            <x14:dxf>
              <numFmt numFmtId="172" formatCode="###&quot;,&quot;###;\-###&quot;,&quot;###"/>
            </x14:dxf>
          </x14:cfRule>
          <x14:cfRule type="expression" priority="29" id="{C8286E5C-BCD7-4E09-B6A8-BA7C9BBCE79A}">
            <xm:f>AND(Texte!$A$1=2,J28&lt;-1000000,J28&gt;-1000000000)</xm:f>
            <x14:dxf>
              <numFmt numFmtId="171" formatCode="###&quot;,&quot;###&quot;,&quot;###;\-###&quot;,&quot;###&quot;,&quot;###"/>
            </x14:dxf>
          </x14:cfRule>
          <x14:cfRule type="expression" priority="30" id="{FA0294CE-18B9-4A7A-91CB-B989494AC733}">
            <xm:f>AND(Texte!$A$1=2,J28&lt;-1000000000,J28&gt;-1000000000000)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31" id="{6DA8107F-D294-46C0-B94A-CC13C3AB8B83}">
            <xm:f>AND(Texte!$A$1=2,J28&lt;-1000000000000)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32" id="{2ACC8923-86A2-445B-9AE2-BB5C9EFC1DE8}">
            <xm:f>AND(Texte!$A$1=2,J28&gt;1000000000000)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33" id="{E3446B44-3C43-4892-A60E-5D30E6D58026}">
            <xm:f>AND(Texte!$A$1=2,J28&gt;1000000000,J28&lt;1000000000000)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34" id="{25DFF3A9-FA26-47FF-8773-254F6048CBA7}">
            <xm:f>AND(Texte!$A$1=2,J28&gt;1000000,J28&lt;1000000000)</xm:f>
            <x14:dxf>
              <numFmt numFmtId="171" formatCode="###&quot;,&quot;###&quot;,&quot;###;\-###&quot;,&quot;###&quot;,&quot;###"/>
            </x14:dxf>
          </x14:cfRule>
          <x14:cfRule type="expression" priority="35" id="{11F62EC1-5A3A-44D6-82FD-FB3A4AC53826}">
            <xm:f>AND(Texte!$A$1=2,J28&gt;1000,J28&lt;1000000)</xm:f>
            <x14:dxf>
              <numFmt numFmtId="172" formatCode="###&quot;,&quot;###;\-###&quot;,&quot;###"/>
            </x14:dxf>
          </x14:cfRule>
          <x14:cfRule type="expression" priority="36" id="{D8CD29C7-2F6F-4C82-8216-EB534CD601A1}">
            <xm:f>AND(Texte!$A$1=2,J28&gt;1,J28&lt;1000)</xm:f>
            <x14:dxf>
              <numFmt numFmtId="173" formatCode="###;\-###"/>
            </x14:dxf>
          </x14:cfRule>
          <xm:sqref>J28:J37</xm:sqref>
        </x14:conditionalFormatting>
        <x14:conditionalFormatting xmlns:xm="http://schemas.microsoft.com/office/excel/2006/main">
          <x14:cfRule type="expression" priority="17" id="{74F6CD63-5FE3-4347-BDF2-62853D9906D9}">
            <xm:f>AND(Texte!$A$1=2,J39&lt;-1,J39&gt;-1000)</xm:f>
            <x14:dxf>
              <numFmt numFmtId="173" formatCode="###;\-###"/>
            </x14:dxf>
          </x14:cfRule>
          <x14:cfRule type="expression" priority="18" id="{9F538241-9086-4EE5-8D21-3081C6CE48AD}">
            <xm:f>AND(Texte!$A$1=2,J39&lt;-1000,J39&gt;-1000000)</xm:f>
            <x14:dxf>
              <numFmt numFmtId="172" formatCode="###&quot;,&quot;###;\-###&quot;,&quot;###"/>
            </x14:dxf>
          </x14:cfRule>
          <x14:cfRule type="expression" priority="19" id="{87987B9B-7BA8-4B07-A918-659391806BA9}">
            <xm:f>AND(Texte!$A$1=2,J39&lt;-1000000,J39&gt;-1000000000)</xm:f>
            <x14:dxf>
              <numFmt numFmtId="171" formatCode="###&quot;,&quot;###&quot;,&quot;###;\-###&quot;,&quot;###&quot;,&quot;###"/>
            </x14:dxf>
          </x14:cfRule>
          <x14:cfRule type="expression" priority="20" id="{DFA0278B-E680-47F0-BF76-8599D927EC68}">
            <xm:f>AND(Texte!$A$1=2,J39&lt;-1000000000,J39&gt;-1000000000000)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21" id="{641E6ECF-6D05-40F5-8503-5455ED6BDC55}">
            <xm:f>AND(Texte!$A$1=2,J39&lt;-1000000000000)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22" id="{28139AC7-E6CF-4231-918D-606235F4D6B7}">
            <xm:f>AND(Texte!$A$1=2,J39&gt;1000000000000)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23" id="{D1C0E59E-D211-4BE3-95CE-D1796C36FA3C}">
            <xm:f>AND(Texte!$A$1=2,J39&gt;1000000000,J39&lt;1000000000000)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24" id="{5C705496-51BD-4EAA-8444-4D03AC6241AF}">
            <xm:f>AND(Texte!$A$1=2,J39&gt;1000000,J39&lt;1000000000)</xm:f>
            <x14:dxf>
              <numFmt numFmtId="171" formatCode="###&quot;,&quot;###&quot;,&quot;###;\-###&quot;,&quot;###&quot;,&quot;###"/>
            </x14:dxf>
          </x14:cfRule>
          <x14:cfRule type="expression" priority="25" id="{696D871F-5E86-4118-8D66-283B605C38A0}">
            <xm:f>AND(Texte!$A$1=2,J39&gt;1000,J39&lt;1000000)</xm:f>
            <x14:dxf>
              <numFmt numFmtId="172" formatCode="###&quot;,&quot;###;\-###&quot;,&quot;###"/>
            </x14:dxf>
          </x14:cfRule>
          <x14:cfRule type="expression" priority="26" id="{E52F3177-8404-408A-BB70-1C0203EC467C}">
            <xm:f>AND(Texte!$A$1=2,J39&gt;1,J39&lt;1000)</xm:f>
            <x14:dxf>
              <numFmt numFmtId="173" formatCode="###;\-###"/>
            </x14:dxf>
          </x14:cfRule>
          <xm:sqref>J39</xm:sqref>
        </x14:conditionalFormatting>
        <x14:conditionalFormatting xmlns:xm="http://schemas.microsoft.com/office/excel/2006/main">
          <x14:cfRule type="dataBar" id="{F7E84E57-4017-4CF2-952D-5611C2DBDE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K5:K6</xm:sqref>
        </x14:conditionalFormatting>
        <x14:conditionalFormatting xmlns:xm="http://schemas.microsoft.com/office/excel/2006/main">
          <x14:cfRule type="dataBar" id="{FB9033B5-0304-4ED1-B192-46EABD9AF46F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K5:K7</xm:sqref>
        </x14:conditionalFormatting>
        <x14:conditionalFormatting xmlns:xm="http://schemas.microsoft.com/office/excel/2006/main">
          <x14:cfRule type="expression" priority="8" id="{D13E6753-4BB8-4751-BF2E-BE40D981E29E}">
            <xm:f>Texte!$A$1=2</xm:f>
            <x14:dxf>
              <numFmt numFmtId="168" formatCode="0&quot;.&quot;0"/>
            </x14:dxf>
          </x14:cfRule>
          <xm:sqref>K28:K37</xm:sqref>
        </x14:conditionalFormatting>
        <x14:conditionalFormatting xmlns:xm="http://schemas.microsoft.com/office/excel/2006/main">
          <x14:cfRule type="expression" priority="7" id="{2039089D-CDF7-4FFF-8ACB-3085358E599F}">
            <xm:f>Texte!$A$1=2</xm:f>
            <x14:dxf>
              <numFmt numFmtId="168" formatCode="0&quot;.&quot;0"/>
            </x14:dxf>
          </x14:cfRule>
          <xm:sqref>K39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xr2:uid="{00000000-0003-0000-0000-000000000000}">
          <x14:colorSeries rgb="FF666666"/>
          <x14:colorNegative theme="6"/>
          <x14:colorAxis rgb="FF000000"/>
          <x14:colorMarkers theme="5" tint="-0.499984740745262"/>
          <x14:colorFirst theme="5" tint="0.39997558519241921"/>
          <x14:colorLast theme="5" tint="0.39997558519241921"/>
          <x14:colorHigh rgb="FFCCCCCC"/>
          <x14:colorLow theme="5"/>
          <x14:sparklines>
            <x14:sparkline>
              <xm:f>Top10_Export_Import!$O$18:$AC$18</xm:f>
              <xm:sqref>L28</xm:sqref>
            </x14:sparkline>
            <x14:sparkline>
              <xm:f>Top10_Export_Import!$O$19:$AC$19</xm:f>
              <xm:sqref>L29</xm:sqref>
            </x14:sparkline>
            <x14:sparkline>
              <xm:f>Top10_Export_Import!$O$20:$AC$20</xm:f>
              <xm:sqref>L30</xm:sqref>
            </x14:sparkline>
            <x14:sparkline>
              <xm:f>Top10_Export_Import!$O$21:$AC$21</xm:f>
              <xm:sqref>L31</xm:sqref>
            </x14:sparkline>
            <x14:sparkline>
              <xm:f>Top10_Export_Import!$O$22:$AC$22</xm:f>
              <xm:sqref>L32</xm:sqref>
            </x14:sparkline>
            <x14:sparkline>
              <xm:f>Top10_Export_Import!$O$23:$AC$23</xm:f>
              <xm:sqref>L33</xm:sqref>
            </x14:sparkline>
            <x14:sparkline>
              <xm:f>Top10_Export_Import!$O$24:$AC$24</xm:f>
              <xm:sqref>L34</xm:sqref>
            </x14:sparkline>
            <x14:sparkline>
              <xm:f>Top10_Export_Import!$O$25:$AC$25</xm:f>
              <xm:sqref>L35</xm:sqref>
            </x14:sparkline>
            <x14:sparkline>
              <xm:f>Top10_Export_Import!$O$26:$AC$26</xm:f>
              <xm:sqref>L36</xm:sqref>
            </x14:sparkline>
            <x14:sparkline>
              <xm:f>Top10_Export_Import!$O$27:$AC$27</xm:f>
              <xm:sqref>L37</xm:sqref>
            </x14:sparkline>
            <x14:sparkline>
              <xm:f>Top10_Export_Import!$O$28:$AC$28</xm:f>
              <xm:sqref>L38</xm:sqref>
            </x14:sparkline>
            <x14:sparkline>
              <xm:f>Top10_Export_Import!$O$29:$AC$29</xm:f>
              <xm:sqref>L39</xm:sqref>
            </x14:sparkline>
          </x14:sparklines>
        </x14:sparklineGroup>
        <x14:sparklineGroup displayEmptyCellsAs="gap" high="1" xr2:uid="{00000000-0003-0000-0000-000001000000}">
          <x14:colorSeries rgb="FFE2061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FC8086"/>
          <x14:colorLow theme="4"/>
          <x14:sparklines>
            <x14:sparkline>
              <xm:f>Top10_Export_Import!$O$3:$AC$3</xm:f>
              <xm:sqref>F28</xm:sqref>
            </x14:sparkline>
            <x14:sparkline>
              <xm:f>Top10_Export_Import!$O$4:$AC$4</xm:f>
              <xm:sqref>F29</xm:sqref>
            </x14:sparkline>
            <x14:sparkline>
              <xm:f>Top10_Export_Import!$O$5:$AC$5</xm:f>
              <xm:sqref>F30</xm:sqref>
            </x14:sparkline>
            <x14:sparkline>
              <xm:f>Top10_Export_Import!$O$6:$AC$6</xm:f>
              <xm:sqref>F31</xm:sqref>
            </x14:sparkline>
            <x14:sparkline>
              <xm:f>Top10_Export_Import!$O$7:$AC$7</xm:f>
              <xm:sqref>F32</xm:sqref>
            </x14:sparkline>
            <x14:sparkline>
              <xm:f>Top10_Export_Import!$O$8:$AC$8</xm:f>
              <xm:sqref>F33</xm:sqref>
            </x14:sparkline>
            <x14:sparkline>
              <xm:f>Top10_Export_Import!$O$9:$AC$9</xm:f>
              <xm:sqref>F34</xm:sqref>
            </x14:sparkline>
            <x14:sparkline>
              <xm:f>Top10_Export_Import!$O$10:$AC$10</xm:f>
              <xm:sqref>F35</xm:sqref>
            </x14:sparkline>
            <x14:sparkline>
              <xm:f>Top10_Export_Import!$O$11:$AC$11</xm:f>
              <xm:sqref>F36</xm:sqref>
            </x14:sparkline>
            <x14:sparkline>
              <xm:f>Top10_Export_Import!$O$12:$AC$12</xm:f>
              <xm:sqref>F37</xm:sqref>
            </x14:sparkline>
            <x14:sparkline>
              <xm:f>Top10_Export_Import!$O$13:$AC$13</xm:f>
              <xm:sqref>F38</xm:sqref>
            </x14:sparkline>
            <x14:sparkline>
              <xm:f>Top10_Export_Import!$O$14:$AC$14</xm:f>
              <xm:sqref>F39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T2329"/>
  <sheetViews>
    <sheetView workbookViewId="0">
      <selection activeCell="C4" sqref="C4"/>
    </sheetView>
  </sheetViews>
  <sheetFormatPr baseColWidth="10" defaultColWidth="11.453125" defaultRowHeight="12.5" x14ac:dyDescent="0.25"/>
  <cols>
    <col min="1" max="1" width="38.7265625" bestFit="1" customWidth="1"/>
    <col min="3" max="3" width="16.26953125" bestFit="1" customWidth="1"/>
    <col min="4" max="4" width="27" bestFit="1" customWidth="1"/>
    <col min="5" max="16" width="17.453125" bestFit="1" customWidth="1"/>
    <col min="17" max="37" width="12" bestFit="1" customWidth="1"/>
    <col min="38" max="38" width="12.453125" bestFit="1" customWidth="1"/>
    <col min="39" max="39" width="12" bestFit="1" customWidth="1"/>
    <col min="40" max="40" width="12.453125" bestFit="1" customWidth="1"/>
    <col min="41" max="41" width="12" bestFit="1" customWidth="1"/>
    <col min="42" max="44" width="12.453125" bestFit="1" customWidth="1"/>
  </cols>
  <sheetData>
    <row r="1" spans="1:20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</row>
    <row r="2" spans="1:20" ht="14.5" x14ac:dyDescent="0.35">
      <c r="C2" s="20"/>
      <c r="D2" s="20" t="s">
        <v>273</v>
      </c>
      <c r="E2" s="20"/>
      <c r="F2" s="20">
        <f t="shared" ref="F2:O2" si="0">VALUE(LEFT(F4,4))</f>
        <v>2010</v>
      </c>
      <c r="G2" s="20">
        <f t="shared" si="0"/>
        <v>2011</v>
      </c>
      <c r="H2" s="20">
        <f t="shared" si="0"/>
        <v>2012</v>
      </c>
      <c r="I2" s="20">
        <f t="shared" si="0"/>
        <v>2013</v>
      </c>
      <c r="J2" s="20">
        <f t="shared" si="0"/>
        <v>2014</v>
      </c>
      <c r="K2" s="20">
        <f t="shared" si="0"/>
        <v>2015</v>
      </c>
      <c r="L2" s="20">
        <f t="shared" si="0"/>
        <v>2016</v>
      </c>
      <c r="M2" s="20">
        <f t="shared" ref="M2" si="1">VALUE(LEFT(M4,4))</f>
        <v>2017</v>
      </c>
      <c r="N2" s="20">
        <f t="shared" si="0"/>
        <v>2018</v>
      </c>
      <c r="O2" s="20">
        <f t="shared" si="0"/>
        <v>2019</v>
      </c>
      <c r="P2" s="20">
        <f t="shared" ref="P2:Q2" si="2">VALUE(LEFT(P4,4))</f>
        <v>2020</v>
      </c>
      <c r="Q2" s="20">
        <f t="shared" si="2"/>
        <v>2021</v>
      </c>
      <c r="R2" s="20">
        <f t="shared" ref="R2:S2" si="3">VALUE(LEFT(R4,4))</f>
        <v>2022</v>
      </c>
      <c r="S2" s="20">
        <f t="shared" si="3"/>
        <v>2023</v>
      </c>
      <c r="T2" s="20">
        <f t="shared" ref="T2" si="4">VALUE(LEFT(T4,4))</f>
        <v>2024</v>
      </c>
    </row>
    <row r="3" spans="1:20" ht="14.5" x14ac:dyDescent="0.35">
      <c r="C3" s="20"/>
      <c r="D3" s="20"/>
      <c r="E3" s="20"/>
      <c r="F3" s="20" t="str">
        <f t="shared" ref="F3:I3" si="5">RIGHT(F4,1)</f>
        <v>e</v>
      </c>
      <c r="G3" s="20" t="str">
        <f t="shared" si="5"/>
        <v>e</v>
      </c>
      <c r="H3" s="20" t="str">
        <f t="shared" si="5"/>
        <v>e</v>
      </c>
      <c r="I3" s="20" t="str">
        <f t="shared" si="5"/>
        <v>e</v>
      </c>
      <c r="J3" s="20" t="str">
        <f t="shared" ref="J3" si="6">RIGHT(J4,1)</f>
        <v>e</v>
      </c>
      <c r="K3" s="20" t="str">
        <f t="shared" ref="K3" si="7">RIGHT(K4,1)</f>
        <v>e</v>
      </c>
      <c r="L3" s="20" t="str">
        <f t="shared" ref="L3:M3" si="8">RIGHT(L4,1)</f>
        <v>e</v>
      </c>
      <c r="M3" s="20" t="str">
        <f t="shared" si="8"/>
        <v>e</v>
      </c>
      <c r="N3" s="20" t="str">
        <f t="shared" ref="N3:T3" si="9">RIGHT(N4,1)</f>
        <v>e</v>
      </c>
      <c r="O3" s="20" t="str">
        <f t="shared" ref="O3:Q3" si="10">RIGHT(O4,1)</f>
        <v>e</v>
      </c>
      <c r="P3" s="20" t="str">
        <f t="shared" si="9"/>
        <v>e</v>
      </c>
      <c r="Q3" s="20" t="str">
        <f t="shared" si="10"/>
        <v>e</v>
      </c>
      <c r="R3" s="20" t="str">
        <f t="shared" si="9"/>
        <v>e</v>
      </c>
      <c r="S3" s="20" t="str">
        <f t="shared" si="9"/>
        <v>e</v>
      </c>
      <c r="T3" s="20" t="str">
        <f t="shared" si="9"/>
        <v>e</v>
      </c>
    </row>
    <row r="4" spans="1:20" ht="14.5" x14ac:dyDescent="0.35">
      <c r="A4" t="s">
        <v>283</v>
      </c>
      <c r="B4" t="s">
        <v>282</v>
      </c>
      <c r="C4" s="55" t="s">
        <v>233</v>
      </c>
      <c r="D4" s="55" t="s">
        <v>713</v>
      </c>
      <c r="E4" s="55" t="s">
        <v>234</v>
      </c>
      <c r="F4" s="55" t="s">
        <v>235</v>
      </c>
      <c r="G4" s="55" t="s">
        <v>236</v>
      </c>
      <c r="H4" s="55" t="s">
        <v>237</v>
      </c>
      <c r="I4" s="55" t="s">
        <v>238</v>
      </c>
      <c r="J4" s="55" t="s">
        <v>286</v>
      </c>
      <c r="K4" s="55" t="s">
        <v>287</v>
      </c>
      <c r="L4" s="55" t="s">
        <v>712</v>
      </c>
      <c r="M4" s="55" t="s">
        <v>958</v>
      </c>
      <c r="N4" s="55" t="s">
        <v>959</v>
      </c>
      <c r="O4" s="55" t="s">
        <v>960</v>
      </c>
      <c r="P4" s="55" t="s">
        <v>961</v>
      </c>
      <c r="Q4" s="55" t="s">
        <v>963</v>
      </c>
      <c r="R4" s="55" t="s">
        <v>964</v>
      </c>
      <c r="S4" s="55" t="s">
        <v>965</v>
      </c>
      <c r="T4" s="55" t="s">
        <v>967</v>
      </c>
    </row>
    <row r="5" spans="1:20" ht="14.5" x14ac:dyDescent="0.35">
      <c r="A5" t="str">
        <f>C5&amp;D5</f>
        <v>Burgenland043</v>
      </c>
      <c r="B5">
        <v>5</v>
      </c>
      <c r="C5" s="59" t="s">
        <v>239</v>
      </c>
      <c r="D5" s="59" t="s">
        <v>331</v>
      </c>
      <c r="E5" s="59" t="s">
        <v>22</v>
      </c>
      <c r="F5" s="60">
        <v>22137</v>
      </c>
      <c r="G5" s="60">
        <v>16397</v>
      </c>
      <c r="H5" s="60">
        <v>10088</v>
      </c>
      <c r="I5" s="60">
        <v>14130</v>
      </c>
      <c r="J5" s="60">
        <v>19259</v>
      </c>
      <c r="K5" s="60">
        <v>29026</v>
      </c>
      <c r="L5" s="60">
        <v>28640</v>
      </c>
      <c r="M5" s="60">
        <v>47116</v>
      </c>
      <c r="N5" s="60">
        <v>35644</v>
      </c>
      <c r="O5" s="60">
        <v>30847</v>
      </c>
      <c r="P5" s="60">
        <v>19121</v>
      </c>
      <c r="Q5" s="60">
        <v>12707</v>
      </c>
      <c r="R5" s="60">
        <v>62620</v>
      </c>
      <c r="S5" s="60">
        <v>53717</v>
      </c>
      <c r="T5" s="60">
        <v>23721</v>
      </c>
    </row>
    <row r="6" spans="1:20" ht="14.5" x14ac:dyDescent="0.35">
      <c r="A6" t="str">
        <f t="shared" ref="A6:A7" si="11">C6&amp;D6</f>
        <v>Burgenland647</v>
      </c>
      <c r="B6">
        <v>6</v>
      </c>
      <c r="C6" s="59" t="s">
        <v>239</v>
      </c>
      <c r="D6" s="59" t="s">
        <v>583</v>
      </c>
      <c r="E6" s="59" t="s">
        <v>157</v>
      </c>
      <c r="F6" s="60">
        <v>3281343</v>
      </c>
      <c r="G6" s="60">
        <v>3866638</v>
      </c>
      <c r="H6" s="60">
        <v>6578769</v>
      </c>
      <c r="I6" s="60">
        <v>8597389</v>
      </c>
      <c r="J6" s="60">
        <v>6601622</v>
      </c>
      <c r="K6" s="60">
        <v>8124397</v>
      </c>
      <c r="L6" s="60">
        <v>7232032</v>
      </c>
      <c r="M6" s="60">
        <v>6532789</v>
      </c>
      <c r="N6" s="60">
        <v>7327074</v>
      </c>
      <c r="O6" s="60">
        <v>5315414</v>
      </c>
      <c r="P6" s="60">
        <v>3683623</v>
      </c>
      <c r="Q6" s="60">
        <v>3657224</v>
      </c>
      <c r="R6" s="60">
        <v>5198101</v>
      </c>
      <c r="S6" s="60">
        <v>7375048</v>
      </c>
      <c r="T6" s="60">
        <v>7090710</v>
      </c>
    </row>
    <row r="7" spans="1:20" ht="14.5" x14ac:dyDescent="0.35">
      <c r="A7" t="str">
        <f t="shared" si="11"/>
        <v>Burgenland660</v>
      </c>
      <c r="B7">
        <v>7</v>
      </c>
      <c r="C7" s="59" t="s">
        <v>239</v>
      </c>
      <c r="D7" s="59" t="s">
        <v>588</v>
      </c>
      <c r="E7" s="59" t="s">
        <v>160</v>
      </c>
      <c r="F7" s="60">
        <v>73571</v>
      </c>
      <c r="G7" s="60">
        <v>20203</v>
      </c>
      <c r="H7" s="61"/>
      <c r="I7" s="61"/>
      <c r="J7" s="60">
        <v>33019</v>
      </c>
      <c r="K7" s="60">
        <v>10621</v>
      </c>
      <c r="L7" s="60">
        <v>8567</v>
      </c>
      <c r="M7" s="60">
        <v>7600</v>
      </c>
      <c r="N7" s="61"/>
      <c r="O7" s="61"/>
      <c r="P7" s="61"/>
      <c r="Q7" s="60">
        <v>172405</v>
      </c>
      <c r="R7" s="60">
        <v>91</v>
      </c>
      <c r="S7" s="60">
        <v>58326</v>
      </c>
      <c r="T7" s="61"/>
    </row>
    <row r="8" spans="1:20" ht="14.5" x14ac:dyDescent="0.35">
      <c r="A8" t="str">
        <f t="shared" ref="A8:A71" si="12">C8&amp;D8</f>
        <v>Burgenland459</v>
      </c>
      <c r="B8">
        <v>8</v>
      </c>
      <c r="C8" s="59" t="s">
        <v>239</v>
      </c>
      <c r="D8" s="59" t="s">
        <v>515</v>
      </c>
      <c r="E8" s="59" t="s">
        <v>124</v>
      </c>
      <c r="F8" s="60">
        <v>143</v>
      </c>
      <c r="G8" s="61"/>
      <c r="H8" s="61"/>
      <c r="I8" s="60">
        <v>113</v>
      </c>
      <c r="J8" s="61"/>
      <c r="K8" s="60">
        <v>283</v>
      </c>
      <c r="L8" s="60">
        <v>204</v>
      </c>
      <c r="M8" s="60">
        <v>34</v>
      </c>
      <c r="N8" s="60">
        <v>5078</v>
      </c>
      <c r="O8" s="61"/>
      <c r="P8" s="60">
        <v>983</v>
      </c>
      <c r="Q8" s="60">
        <v>37</v>
      </c>
      <c r="R8" s="60">
        <v>49</v>
      </c>
      <c r="S8" s="60">
        <v>4</v>
      </c>
      <c r="T8" s="61"/>
    </row>
    <row r="9" spans="1:20" ht="14.5" x14ac:dyDescent="0.35">
      <c r="A9" t="str">
        <f t="shared" si="12"/>
        <v>Burgenland446</v>
      </c>
      <c r="B9">
        <v>9</v>
      </c>
      <c r="C9" s="59" t="s">
        <v>239</v>
      </c>
      <c r="D9" s="59" t="s">
        <v>502</v>
      </c>
      <c r="E9" s="59" t="s">
        <v>116</v>
      </c>
      <c r="F9" s="60">
        <v>50</v>
      </c>
      <c r="G9" s="61"/>
      <c r="H9" s="60">
        <v>1438</v>
      </c>
      <c r="I9" s="61"/>
      <c r="J9" s="61"/>
      <c r="K9" s="61"/>
      <c r="L9" s="61"/>
      <c r="M9" s="61"/>
      <c r="N9" s="60">
        <v>58</v>
      </c>
      <c r="O9" s="61"/>
      <c r="P9" s="61"/>
      <c r="Q9" s="61"/>
      <c r="R9" s="61"/>
      <c r="S9" s="61"/>
      <c r="T9" s="61"/>
    </row>
    <row r="10" spans="1:20" ht="14.5" x14ac:dyDescent="0.35">
      <c r="A10" t="str">
        <f t="shared" si="12"/>
        <v>Burgenland070</v>
      </c>
      <c r="B10">
        <v>10</v>
      </c>
      <c r="C10" s="59" t="s">
        <v>239</v>
      </c>
      <c r="D10" s="59" t="s">
        <v>357</v>
      </c>
      <c r="E10" s="59" t="s">
        <v>36</v>
      </c>
      <c r="F10" s="60">
        <v>366120</v>
      </c>
      <c r="G10" s="60">
        <v>87785</v>
      </c>
      <c r="H10" s="60">
        <v>207026</v>
      </c>
      <c r="I10" s="60">
        <v>172032</v>
      </c>
      <c r="J10" s="60">
        <v>173417</v>
      </c>
      <c r="K10" s="60">
        <v>163343</v>
      </c>
      <c r="L10" s="60">
        <v>185152</v>
      </c>
      <c r="M10" s="60">
        <v>134727</v>
      </c>
      <c r="N10" s="60">
        <v>260029</v>
      </c>
      <c r="O10" s="60">
        <v>222933</v>
      </c>
      <c r="P10" s="60">
        <v>257296</v>
      </c>
      <c r="Q10" s="60">
        <v>159691</v>
      </c>
      <c r="R10" s="60">
        <v>340123</v>
      </c>
      <c r="S10" s="60">
        <v>314303</v>
      </c>
      <c r="T10" s="60">
        <v>391999</v>
      </c>
    </row>
    <row r="11" spans="1:20" ht="14.5" x14ac:dyDescent="0.35">
      <c r="A11" t="str">
        <f t="shared" si="12"/>
        <v>Burgenland077</v>
      </c>
      <c r="B11">
        <v>11</v>
      </c>
      <c r="C11" s="59" t="s">
        <v>239</v>
      </c>
      <c r="D11" s="59" t="s">
        <v>367</v>
      </c>
      <c r="E11" s="59" t="s">
        <v>39</v>
      </c>
      <c r="F11" s="60">
        <v>156405</v>
      </c>
      <c r="G11" s="60">
        <v>92072</v>
      </c>
      <c r="H11" s="60">
        <v>153204</v>
      </c>
      <c r="I11" s="60">
        <v>122702</v>
      </c>
      <c r="J11" s="60">
        <v>352972</v>
      </c>
      <c r="K11" s="60">
        <v>287415</v>
      </c>
      <c r="L11" s="60">
        <v>256399</v>
      </c>
      <c r="M11" s="60">
        <v>214679</v>
      </c>
      <c r="N11" s="60">
        <v>198159</v>
      </c>
      <c r="O11" s="60">
        <v>215675</v>
      </c>
      <c r="P11" s="60">
        <v>208546</v>
      </c>
      <c r="Q11" s="60">
        <v>101987</v>
      </c>
      <c r="R11" s="60">
        <v>130277</v>
      </c>
      <c r="S11" s="60">
        <v>142326</v>
      </c>
      <c r="T11" s="60">
        <v>319846</v>
      </c>
    </row>
    <row r="12" spans="1:20" ht="14.5" x14ac:dyDescent="0.35">
      <c r="A12" t="str">
        <f t="shared" si="12"/>
        <v>Burgenland478</v>
      </c>
      <c r="B12">
        <v>12</v>
      </c>
      <c r="C12" s="59" t="s">
        <v>239</v>
      </c>
      <c r="D12" s="59" t="s">
        <v>539</v>
      </c>
      <c r="E12" s="59" t="s">
        <v>240</v>
      </c>
      <c r="F12" s="61"/>
      <c r="G12" s="61"/>
      <c r="H12" s="60">
        <v>13593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spans="1:20" ht="14.5" x14ac:dyDescent="0.35">
      <c r="A13" t="str">
        <f t="shared" si="12"/>
        <v>Burgenland330</v>
      </c>
      <c r="B13">
        <v>13</v>
      </c>
      <c r="C13" s="59" t="s">
        <v>239</v>
      </c>
      <c r="D13" s="59" t="s">
        <v>447</v>
      </c>
      <c r="E13" s="59" t="s">
        <v>81</v>
      </c>
      <c r="F13" s="60">
        <v>32771</v>
      </c>
      <c r="G13" s="61"/>
      <c r="H13" s="60">
        <v>30245</v>
      </c>
      <c r="I13" s="60">
        <v>30808</v>
      </c>
      <c r="J13" s="60">
        <v>62089</v>
      </c>
      <c r="K13" s="60">
        <v>45997</v>
      </c>
      <c r="L13" s="60">
        <v>52922</v>
      </c>
      <c r="M13" s="60">
        <v>110172</v>
      </c>
      <c r="N13" s="60">
        <v>110445</v>
      </c>
      <c r="O13" s="60">
        <v>52319</v>
      </c>
      <c r="P13" s="60">
        <v>26569</v>
      </c>
      <c r="Q13" s="60">
        <v>9666</v>
      </c>
      <c r="R13" s="60">
        <v>66492</v>
      </c>
      <c r="S13" s="60">
        <v>18743</v>
      </c>
      <c r="T13" s="60">
        <v>8340</v>
      </c>
    </row>
    <row r="14" spans="1:20" ht="14.5" x14ac:dyDescent="0.35">
      <c r="A14" t="str">
        <f t="shared" si="12"/>
        <v>Burgenland528</v>
      </c>
      <c r="B14">
        <v>14</v>
      </c>
      <c r="C14" s="59" t="s">
        <v>239</v>
      </c>
      <c r="D14" s="59" t="s">
        <v>557</v>
      </c>
      <c r="E14" s="59" t="s">
        <v>145</v>
      </c>
      <c r="F14" s="60">
        <v>627088</v>
      </c>
      <c r="G14" s="60">
        <v>758687</v>
      </c>
      <c r="H14" s="60">
        <v>729173</v>
      </c>
      <c r="I14" s="60">
        <v>1815744</v>
      </c>
      <c r="J14" s="60">
        <v>961549</v>
      </c>
      <c r="K14" s="60">
        <v>2460724</v>
      </c>
      <c r="L14" s="60">
        <v>769353</v>
      </c>
      <c r="M14" s="60">
        <v>1132675</v>
      </c>
      <c r="N14" s="60">
        <v>386897</v>
      </c>
      <c r="O14" s="60">
        <v>1254453</v>
      </c>
      <c r="P14" s="60">
        <v>196084</v>
      </c>
      <c r="Q14" s="60">
        <v>118300</v>
      </c>
      <c r="R14" s="60">
        <v>240430</v>
      </c>
      <c r="S14" s="60">
        <v>525766</v>
      </c>
      <c r="T14" s="60">
        <v>533318</v>
      </c>
    </row>
    <row r="15" spans="1:20" ht="14.5" x14ac:dyDescent="0.35">
      <c r="A15" t="str">
        <f t="shared" si="12"/>
        <v>Burgenland800</v>
      </c>
      <c r="B15">
        <v>15</v>
      </c>
      <c r="C15" s="59" t="s">
        <v>239</v>
      </c>
      <c r="D15" s="59" t="s">
        <v>627</v>
      </c>
      <c r="E15" s="59" t="s">
        <v>182</v>
      </c>
      <c r="F15" s="60">
        <v>3499197</v>
      </c>
      <c r="G15" s="60">
        <v>4345809</v>
      </c>
      <c r="H15" s="60">
        <v>4836460</v>
      </c>
      <c r="I15" s="60">
        <v>4790129</v>
      </c>
      <c r="J15" s="60">
        <v>5035879</v>
      </c>
      <c r="K15" s="60">
        <v>5600519</v>
      </c>
      <c r="L15" s="60">
        <v>4209005</v>
      </c>
      <c r="M15" s="60">
        <v>6222022</v>
      </c>
      <c r="N15" s="60">
        <v>8169843</v>
      </c>
      <c r="O15" s="60">
        <v>4656076</v>
      </c>
      <c r="P15" s="60">
        <v>4108159</v>
      </c>
      <c r="Q15" s="60">
        <v>4440460</v>
      </c>
      <c r="R15" s="60">
        <v>3507873</v>
      </c>
      <c r="S15" s="60">
        <v>2904343</v>
      </c>
      <c r="T15" s="60">
        <v>2321925</v>
      </c>
    </row>
    <row r="16" spans="1:20" ht="14.5" x14ac:dyDescent="0.35">
      <c r="A16" t="str">
        <f t="shared" si="12"/>
        <v>Burgenland474</v>
      </c>
      <c r="B16">
        <v>16</v>
      </c>
      <c r="C16" s="59" t="s">
        <v>239</v>
      </c>
      <c r="D16" s="59" t="s">
        <v>534</v>
      </c>
      <c r="E16" s="59" t="s">
        <v>133</v>
      </c>
      <c r="F16" s="61"/>
      <c r="G16" s="60">
        <v>13</v>
      </c>
      <c r="H16" s="60">
        <v>40</v>
      </c>
      <c r="I16" s="60">
        <v>28</v>
      </c>
      <c r="J16" s="60">
        <v>30163</v>
      </c>
      <c r="K16" s="60">
        <v>12692</v>
      </c>
      <c r="L16" s="61"/>
      <c r="M16" s="61"/>
      <c r="N16" s="60">
        <v>1134</v>
      </c>
      <c r="O16" s="60">
        <v>1422</v>
      </c>
      <c r="P16" s="60">
        <v>687</v>
      </c>
      <c r="Q16" s="60">
        <v>421</v>
      </c>
      <c r="R16" s="60">
        <v>906</v>
      </c>
      <c r="S16" s="61"/>
      <c r="T16" s="61"/>
    </row>
    <row r="17" spans="1:20" ht="14.5" x14ac:dyDescent="0.35">
      <c r="A17" t="str">
        <f t="shared" si="12"/>
        <v>Burgenland078</v>
      </c>
      <c r="B17">
        <v>17</v>
      </c>
      <c r="C17" s="59" t="s">
        <v>239</v>
      </c>
      <c r="D17" s="59" t="s">
        <v>369</v>
      </c>
      <c r="E17" s="59" t="s">
        <v>40</v>
      </c>
      <c r="F17" s="60">
        <v>159342</v>
      </c>
      <c r="G17" s="60">
        <v>1032588</v>
      </c>
      <c r="H17" s="60">
        <v>1768871</v>
      </c>
      <c r="I17" s="60">
        <v>1033567</v>
      </c>
      <c r="J17" s="60">
        <v>851401</v>
      </c>
      <c r="K17" s="60">
        <v>589596</v>
      </c>
      <c r="L17" s="60">
        <v>548492</v>
      </c>
      <c r="M17" s="60">
        <v>615205</v>
      </c>
      <c r="N17" s="60">
        <v>501228</v>
      </c>
      <c r="O17" s="60">
        <v>843934</v>
      </c>
      <c r="P17" s="60">
        <v>1044320</v>
      </c>
      <c r="Q17" s="60">
        <v>957921</v>
      </c>
      <c r="R17" s="60">
        <v>1139036</v>
      </c>
      <c r="S17" s="60">
        <v>749517</v>
      </c>
      <c r="T17" s="60">
        <v>4781183</v>
      </c>
    </row>
    <row r="18" spans="1:20" ht="14.5" x14ac:dyDescent="0.35">
      <c r="A18" t="str">
        <f t="shared" si="12"/>
        <v>Burgenland093</v>
      </c>
      <c r="B18">
        <v>18</v>
      </c>
      <c r="C18" s="59" t="s">
        <v>239</v>
      </c>
      <c r="D18" s="59" t="s">
        <v>384</v>
      </c>
      <c r="E18" s="59" t="s">
        <v>48</v>
      </c>
      <c r="F18" s="60">
        <v>5789394</v>
      </c>
      <c r="G18" s="60">
        <v>7391354</v>
      </c>
      <c r="H18" s="60">
        <v>9147049</v>
      </c>
      <c r="I18" s="60">
        <v>10569488</v>
      </c>
      <c r="J18" s="60">
        <v>11172887</v>
      </c>
      <c r="K18" s="60">
        <v>8313069</v>
      </c>
      <c r="L18" s="60">
        <v>9415256</v>
      </c>
      <c r="M18" s="60">
        <v>11864098</v>
      </c>
      <c r="N18" s="60">
        <v>8637142</v>
      </c>
      <c r="O18" s="60">
        <v>5237931</v>
      </c>
      <c r="P18" s="60">
        <v>2824879</v>
      </c>
      <c r="Q18" s="60">
        <v>3777458</v>
      </c>
      <c r="R18" s="60">
        <v>3830504</v>
      </c>
      <c r="S18" s="60">
        <v>4682012</v>
      </c>
      <c r="T18" s="60">
        <v>6139983</v>
      </c>
    </row>
    <row r="19" spans="1:20" ht="14.5" x14ac:dyDescent="0.35">
      <c r="A19" t="str">
        <f t="shared" si="12"/>
        <v>Burgenland469</v>
      </c>
      <c r="B19">
        <v>19</v>
      </c>
      <c r="C19" s="59" t="s">
        <v>239</v>
      </c>
      <c r="D19" s="59" t="s">
        <v>529</v>
      </c>
      <c r="E19" s="59" t="s">
        <v>129</v>
      </c>
      <c r="F19" s="61"/>
      <c r="G19" s="60">
        <v>31094</v>
      </c>
      <c r="H19" s="60">
        <v>1600</v>
      </c>
      <c r="I19" s="60">
        <v>227</v>
      </c>
      <c r="J19" s="60">
        <v>88</v>
      </c>
      <c r="K19" s="61"/>
      <c r="L19" s="60">
        <v>666</v>
      </c>
      <c r="M19" s="60">
        <v>287</v>
      </c>
      <c r="N19" s="61"/>
      <c r="O19" s="60">
        <v>377</v>
      </c>
      <c r="P19" s="61"/>
      <c r="Q19" s="61"/>
      <c r="R19" s="60">
        <v>2473</v>
      </c>
      <c r="S19" s="61"/>
      <c r="T19" s="60">
        <v>208</v>
      </c>
    </row>
    <row r="20" spans="1:20" ht="14.5" x14ac:dyDescent="0.35">
      <c r="A20" t="str">
        <f t="shared" si="12"/>
        <v>Burgenland666</v>
      </c>
      <c r="B20">
        <v>20</v>
      </c>
      <c r="C20" s="59" t="s">
        <v>239</v>
      </c>
      <c r="D20" s="59" t="s">
        <v>592</v>
      </c>
      <c r="E20" s="59" t="s">
        <v>163</v>
      </c>
      <c r="F20" s="60">
        <v>811175</v>
      </c>
      <c r="G20" s="60">
        <v>746929</v>
      </c>
      <c r="H20" s="60">
        <v>533932</v>
      </c>
      <c r="I20" s="60">
        <v>249326</v>
      </c>
      <c r="J20" s="60">
        <v>571202</v>
      </c>
      <c r="K20" s="60">
        <v>792973</v>
      </c>
      <c r="L20" s="60">
        <v>1897440</v>
      </c>
      <c r="M20" s="60">
        <v>1460970</v>
      </c>
      <c r="N20" s="60">
        <v>1058123</v>
      </c>
      <c r="O20" s="61"/>
      <c r="P20" s="61"/>
      <c r="Q20" s="60">
        <v>3034772</v>
      </c>
      <c r="R20" s="60">
        <v>1792471</v>
      </c>
      <c r="S20" s="60">
        <v>1481315</v>
      </c>
      <c r="T20" s="60">
        <v>2053280</v>
      </c>
    </row>
    <row r="21" spans="1:20" ht="14.5" x14ac:dyDescent="0.35">
      <c r="A21" t="str">
        <f t="shared" si="12"/>
        <v>Burgenland017</v>
      </c>
      <c r="B21">
        <v>21</v>
      </c>
      <c r="C21" s="59" t="s">
        <v>239</v>
      </c>
      <c r="D21" s="59" t="s">
        <v>313</v>
      </c>
      <c r="E21" s="59" t="s">
        <v>11</v>
      </c>
      <c r="F21" s="60">
        <v>19285041</v>
      </c>
      <c r="G21" s="60">
        <v>16932519</v>
      </c>
      <c r="H21" s="60">
        <v>17801597</v>
      </c>
      <c r="I21" s="60">
        <v>16418356</v>
      </c>
      <c r="J21" s="60">
        <v>19529287</v>
      </c>
      <c r="K21" s="60">
        <v>15346476</v>
      </c>
      <c r="L21" s="60">
        <v>18261903</v>
      </c>
      <c r="M21" s="60">
        <v>22100621</v>
      </c>
      <c r="N21" s="60">
        <v>22014712</v>
      </c>
      <c r="O21" s="60">
        <v>22805960</v>
      </c>
      <c r="P21" s="60">
        <v>20561009</v>
      </c>
      <c r="Q21" s="60">
        <v>18548020</v>
      </c>
      <c r="R21" s="60">
        <v>19388988</v>
      </c>
      <c r="S21" s="60">
        <v>15420978</v>
      </c>
      <c r="T21" s="60">
        <v>14461861</v>
      </c>
    </row>
    <row r="22" spans="1:20" ht="14.5" x14ac:dyDescent="0.35">
      <c r="A22" t="str">
        <f t="shared" si="12"/>
        <v>Burgenland236</v>
      </c>
      <c r="B22">
        <v>22</v>
      </c>
      <c r="C22" s="59" t="s">
        <v>239</v>
      </c>
      <c r="D22" s="59" t="s">
        <v>410</v>
      </c>
      <c r="E22" s="59" t="s">
        <v>59</v>
      </c>
      <c r="F22" s="60">
        <v>29557</v>
      </c>
      <c r="G22" s="60">
        <v>1837</v>
      </c>
      <c r="H22" s="60">
        <v>7715</v>
      </c>
      <c r="I22" s="61"/>
      <c r="J22" s="60">
        <v>1585</v>
      </c>
      <c r="K22" s="60">
        <v>708</v>
      </c>
      <c r="L22" s="60">
        <v>1889</v>
      </c>
      <c r="M22" s="61"/>
      <c r="N22" s="60">
        <v>12161</v>
      </c>
      <c r="O22" s="60">
        <v>986</v>
      </c>
      <c r="P22" s="61"/>
      <c r="Q22" s="60">
        <v>743</v>
      </c>
      <c r="R22" s="61"/>
      <c r="S22" s="60">
        <v>22</v>
      </c>
      <c r="T22" s="60">
        <v>6636</v>
      </c>
    </row>
    <row r="23" spans="1:20" ht="14.5" x14ac:dyDescent="0.35">
      <c r="A23" t="str">
        <f t="shared" si="12"/>
        <v>Burgenland068</v>
      </c>
      <c r="B23">
        <v>23</v>
      </c>
      <c r="C23" s="59" t="s">
        <v>239</v>
      </c>
      <c r="D23" s="59" t="s">
        <v>355</v>
      </c>
      <c r="E23" s="59" t="s">
        <v>35</v>
      </c>
      <c r="F23" s="60">
        <v>10470375</v>
      </c>
      <c r="G23" s="60">
        <v>12123302</v>
      </c>
      <c r="H23" s="60">
        <v>9701530</v>
      </c>
      <c r="I23" s="60">
        <v>11883543</v>
      </c>
      <c r="J23" s="60">
        <v>10545485</v>
      </c>
      <c r="K23" s="60">
        <v>10673041</v>
      </c>
      <c r="L23" s="60">
        <v>10276295</v>
      </c>
      <c r="M23" s="60">
        <v>16389314</v>
      </c>
      <c r="N23" s="60">
        <v>23354895</v>
      </c>
      <c r="O23" s="60">
        <v>26801154</v>
      </c>
      <c r="P23" s="60">
        <v>27008155</v>
      </c>
      <c r="Q23" s="60">
        <v>24432334</v>
      </c>
      <c r="R23" s="60">
        <v>29130705</v>
      </c>
      <c r="S23" s="60">
        <v>24939962</v>
      </c>
      <c r="T23" s="60">
        <v>26356112</v>
      </c>
    </row>
    <row r="24" spans="1:20" ht="14.5" x14ac:dyDescent="0.35">
      <c r="A24" t="str">
        <f t="shared" si="12"/>
        <v>Burgenland640</v>
      </c>
      <c r="B24">
        <v>24</v>
      </c>
      <c r="C24" s="59" t="s">
        <v>239</v>
      </c>
      <c r="D24" s="59" t="s">
        <v>580</v>
      </c>
      <c r="E24" s="59" t="s">
        <v>155</v>
      </c>
      <c r="F24" s="60">
        <v>170421</v>
      </c>
      <c r="G24" s="60">
        <v>50160</v>
      </c>
      <c r="H24" s="60">
        <v>259432</v>
      </c>
      <c r="I24" s="60">
        <v>266465</v>
      </c>
      <c r="J24" s="60">
        <v>180305</v>
      </c>
      <c r="K24" s="60">
        <v>205961</v>
      </c>
      <c r="L24" s="60">
        <v>235409</v>
      </c>
      <c r="M24" s="60">
        <v>203663</v>
      </c>
      <c r="N24" s="60">
        <v>75082</v>
      </c>
      <c r="O24" s="60">
        <v>254134</v>
      </c>
      <c r="P24" s="60">
        <v>28047</v>
      </c>
      <c r="Q24" s="60">
        <v>184443</v>
      </c>
      <c r="R24" s="60">
        <v>427115</v>
      </c>
      <c r="S24" s="60">
        <v>565037</v>
      </c>
      <c r="T24" s="60">
        <v>230717</v>
      </c>
    </row>
    <row r="25" spans="1:20" ht="14.5" x14ac:dyDescent="0.35">
      <c r="A25" t="str">
        <f t="shared" si="12"/>
        <v>Burgenland328</v>
      </c>
      <c r="B25">
        <v>25</v>
      </c>
      <c r="C25" s="59" t="s">
        <v>239</v>
      </c>
      <c r="D25" s="59" t="s">
        <v>444</v>
      </c>
      <c r="E25" s="59" t="s">
        <v>79</v>
      </c>
      <c r="F25" s="61"/>
      <c r="G25" s="60">
        <v>155</v>
      </c>
      <c r="H25" s="60">
        <v>18</v>
      </c>
      <c r="I25" s="61"/>
      <c r="J25" s="61"/>
      <c r="K25" s="61"/>
      <c r="L25" s="60">
        <v>21299</v>
      </c>
      <c r="M25" s="61"/>
      <c r="N25" s="61"/>
      <c r="O25" s="61"/>
      <c r="P25" s="60">
        <v>103</v>
      </c>
      <c r="Q25" s="60">
        <v>393</v>
      </c>
      <c r="R25" s="61"/>
      <c r="S25" s="60">
        <v>177</v>
      </c>
      <c r="T25" s="60">
        <v>9</v>
      </c>
    </row>
    <row r="26" spans="1:20" ht="14.5" x14ac:dyDescent="0.35">
      <c r="A26" t="str">
        <f t="shared" si="12"/>
        <v>Burgenland284</v>
      </c>
      <c r="B26">
        <v>26</v>
      </c>
      <c r="C26" s="59" t="s">
        <v>239</v>
      </c>
      <c r="D26" s="59" t="s">
        <v>426</v>
      </c>
      <c r="E26" s="59" t="s">
        <v>71</v>
      </c>
      <c r="F26" s="60">
        <v>50</v>
      </c>
      <c r="G26" s="61"/>
      <c r="H26" s="60">
        <v>155</v>
      </c>
      <c r="I26" s="60">
        <v>9980</v>
      </c>
      <c r="J26" s="61"/>
      <c r="K26" s="61"/>
      <c r="L26" s="60">
        <v>45</v>
      </c>
      <c r="M26" s="61"/>
      <c r="N26" s="61"/>
      <c r="O26" s="61"/>
      <c r="P26" s="61"/>
      <c r="Q26" s="61"/>
      <c r="R26" s="60">
        <v>59</v>
      </c>
      <c r="S26" s="61"/>
      <c r="T26" s="60">
        <v>11</v>
      </c>
    </row>
    <row r="27" spans="1:20" ht="14.5" x14ac:dyDescent="0.35">
      <c r="A27" t="str">
        <f t="shared" si="12"/>
        <v>Burgenland466</v>
      </c>
      <c r="B27">
        <v>27</v>
      </c>
      <c r="C27" s="59" t="s">
        <v>239</v>
      </c>
      <c r="D27" s="59" t="s">
        <v>523</v>
      </c>
      <c r="E27" s="59" t="s">
        <v>222</v>
      </c>
      <c r="F27" s="61"/>
      <c r="G27" s="61"/>
      <c r="H27" s="61"/>
      <c r="I27" s="61"/>
      <c r="J27" s="61"/>
      <c r="K27" s="61"/>
      <c r="L27" s="60">
        <v>2161</v>
      </c>
      <c r="M27" s="60">
        <v>15</v>
      </c>
      <c r="N27" s="61"/>
      <c r="O27" s="61"/>
      <c r="P27" s="61"/>
      <c r="Q27" s="60">
        <v>240</v>
      </c>
      <c r="R27" s="60">
        <v>105</v>
      </c>
      <c r="S27" s="61"/>
      <c r="T27" s="61"/>
    </row>
    <row r="28" spans="1:20" ht="14.5" x14ac:dyDescent="0.35">
      <c r="A28" t="str">
        <f t="shared" si="12"/>
        <v>Burgenland413</v>
      </c>
      <c r="B28">
        <v>28</v>
      </c>
      <c r="C28" s="59" t="s">
        <v>239</v>
      </c>
      <c r="D28" s="59" t="s">
        <v>494</v>
      </c>
      <c r="E28" s="59" t="s">
        <v>108</v>
      </c>
      <c r="F28" s="60">
        <v>547</v>
      </c>
      <c r="G28" s="60">
        <v>474</v>
      </c>
      <c r="H28" s="61"/>
      <c r="I28" s="60">
        <v>177</v>
      </c>
      <c r="J28" s="60">
        <v>484</v>
      </c>
      <c r="K28" s="61"/>
      <c r="L28" s="60">
        <v>2814</v>
      </c>
      <c r="M28" s="60">
        <v>5678</v>
      </c>
      <c r="N28" s="60">
        <v>7267</v>
      </c>
      <c r="O28" s="60">
        <v>529</v>
      </c>
      <c r="P28" s="60">
        <v>306</v>
      </c>
      <c r="Q28" s="60">
        <v>157</v>
      </c>
      <c r="R28" s="60">
        <v>29965</v>
      </c>
      <c r="S28" s="60">
        <v>9645</v>
      </c>
      <c r="T28" s="60">
        <v>7798</v>
      </c>
    </row>
    <row r="29" spans="1:20" ht="14.5" x14ac:dyDescent="0.35">
      <c r="A29" t="str">
        <f t="shared" si="12"/>
        <v>Burgenland703</v>
      </c>
      <c r="B29">
        <v>29</v>
      </c>
      <c r="C29" s="59" t="s">
        <v>239</v>
      </c>
      <c r="D29" s="59" t="s">
        <v>609</v>
      </c>
      <c r="E29" s="59" t="s">
        <v>241</v>
      </c>
      <c r="F29" s="60">
        <v>854</v>
      </c>
      <c r="G29" s="60">
        <v>50437</v>
      </c>
      <c r="H29" s="60">
        <v>13464</v>
      </c>
      <c r="I29" s="61"/>
      <c r="J29" s="60">
        <v>612</v>
      </c>
      <c r="K29" s="60">
        <v>8816</v>
      </c>
      <c r="L29" s="60">
        <v>2030</v>
      </c>
      <c r="M29" s="60">
        <v>663</v>
      </c>
      <c r="N29" s="60">
        <v>196</v>
      </c>
      <c r="O29" s="60">
        <v>479</v>
      </c>
      <c r="P29" s="60">
        <v>1</v>
      </c>
      <c r="Q29" s="60">
        <v>206</v>
      </c>
      <c r="R29" s="60">
        <v>590</v>
      </c>
      <c r="S29" s="60">
        <v>1077</v>
      </c>
      <c r="T29" s="60">
        <v>374</v>
      </c>
    </row>
    <row r="30" spans="1:20" ht="14.5" x14ac:dyDescent="0.35">
      <c r="A30" t="str">
        <f t="shared" si="12"/>
        <v>Burgenland516</v>
      </c>
      <c r="B30">
        <v>30</v>
      </c>
      <c r="C30" s="59" t="s">
        <v>239</v>
      </c>
      <c r="D30" s="59" t="s">
        <v>553</v>
      </c>
      <c r="E30" s="59" t="s">
        <v>142</v>
      </c>
      <c r="F30" s="60">
        <v>30727</v>
      </c>
      <c r="G30" s="60">
        <v>11118</v>
      </c>
      <c r="H30" s="60">
        <v>17771</v>
      </c>
      <c r="I30" s="60">
        <v>36892</v>
      </c>
      <c r="J30" s="60">
        <v>52304</v>
      </c>
      <c r="K30" s="60">
        <v>27631</v>
      </c>
      <c r="L30" s="60">
        <v>19796</v>
      </c>
      <c r="M30" s="60">
        <v>41175</v>
      </c>
      <c r="N30" s="60">
        <v>77939</v>
      </c>
      <c r="O30" s="60">
        <v>21965</v>
      </c>
      <c r="P30" s="60">
        <v>34223</v>
      </c>
      <c r="Q30" s="60">
        <v>47261</v>
      </c>
      <c r="R30" s="60">
        <v>69753</v>
      </c>
      <c r="S30" s="60">
        <v>42271</v>
      </c>
      <c r="T30" s="60">
        <v>25531</v>
      </c>
    </row>
    <row r="31" spans="1:20" ht="14.5" x14ac:dyDescent="0.35">
      <c r="A31" t="str">
        <f t="shared" si="12"/>
        <v>Burgenland477</v>
      </c>
      <c r="B31">
        <v>31</v>
      </c>
      <c r="C31" s="59" t="s">
        <v>239</v>
      </c>
      <c r="D31" s="59" t="s">
        <v>537</v>
      </c>
      <c r="E31" s="59" t="s">
        <v>224</v>
      </c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0">
        <v>1</v>
      </c>
    </row>
    <row r="32" spans="1:20" ht="14.5" x14ac:dyDescent="0.35">
      <c r="A32" t="str">
        <f t="shared" si="12"/>
        <v>Burgenland508</v>
      </c>
      <c r="B32">
        <v>32</v>
      </c>
      <c r="C32" s="59" t="s">
        <v>239</v>
      </c>
      <c r="D32" s="59" t="s">
        <v>550</v>
      </c>
      <c r="E32" s="59" t="s">
        <v>140</v>
      </c>
      <c r="F32" s="60">
        <v>6657590</v>
      </c>
      <c r="G32" s="60">
        <v>5167510</v>
      </c>
      <c r="H32" s="60">
        <v>5120360</v>
      </c>
      <c r="I32" s="60">
        <v>3008369</v>
      </c>
      <c r="J32" s="60">
        <v>5081350</v>
      </c>
      <c r="K32" s="60">
        <v>3603114</v>
      </c>
      <c r="L32" s="60">
        <v>2647369</v>
      </c>
      <c r="M32" s="60">
        <v>3306227</v>
      </c>
      <c r="N32" s="60">
        <v>3947233</v>
      </c>
      <c r="O32" s="60">
        <v>4167820</v>
      </c>
      <c r="P32" s="60">
        <v>3790851</v>
      </c>
      <c r="Q32" s="60">
        <v>4914351</v>
      </c>
      <c r="R32" s="60">
        <v>7014770</v>
      </c>
      <c r="S32" s="60">
        <v>5687176</v>
      </c>
      <c r="T32" s="60">
        <v>4868828</v>
      </c>
    </row>
    <row r="33" spans="1:20" ht="14.5" x14ac:dyDescent="0.35">
      <c r="A33" t="str">
        <f t="shared" si="12"/>
        <v>Burgenland453</v>
      </c>
      <c r="B33">
        <v>33</v>
      </c>
      <c r="C33" s="59" t="s">
        <v>239</v>
      </c>
      <c r="D33" s="59" t="s">
        <v>508</v>
      </c>
      <c r="E33" s="59" t="s">
        <v>120</v>
      </c>
      <c r="F33" s="60">
        <v>3020</v>
      </c>
      <c r="G33" s="60">
        <v>1566</v>
      </c>
      <c r="H33" s="60">
        <v>285</v>
      </c>
      <c r="I33" s="60">
        <v>396</v>
      </c>
      <c r="J33" s="60">
        <v>3869</v>
      </c>
      <c r="K33" s="61"/>
      <c r="L33" s="61"/>
      <c r="M33" s="60">
        <v>11173</v>
      </c>
      <c r="N33" s="60">
        <v>2923</v>
      </c>
      <c r="O33" s="61"/>
      <c r="P33" s="61"/>
      <c r="Q33" s="60">
        <v>484</v>
      </c>
      <c r="R33" s="61"/>
      <c r="S33" s="60">
        <v>315254</v>
      </c>
      <c r="T33" s="60">
        <v>564122</v>
      </c>
    </row>
    <row r="34" spans="1:20" ht="14.5" x14ac:dyDescent="0.35">
      <c r="A34" t="str">
        <f t="shared" si="12"/>
        <v>Burgenland675</v>
      </c>
      <c r="B34">
        <v>34</v>
      </c>
      <c r="C34" s="59" t="s">
        <v>239</v>
      </c>
      <c r="D34" s="59" t="s">
        <v>598</v>
      </c>
      <c r="E34" s="59" t="s">
        <v>167</v>
      </c>
      <c r="F34" s="60">
        <v>271</v>
      </c>
      <c r="G34" s="60">
        <v>34</v>
      </c>
      <c r="H34" s="61"/>
      <c r="I34" s="60">
        <v>8137</v>
      </c>
      <c r="J34" s="60">
        <v>1782</v>
      </c>
      <c r="K34" s="61"/>
      <c r="L34" s="61"/>
      <c r="M34" s="61"/>
      <c r="N34" s="60">
        <v>17</v>
      </c>
      <c r="O34" s="61"/>
      <c r="P34" s="61"/>
      <c r="Q34" s="61"/>
      <c r="R34" s="60">
        <v>9</v>
      </c>
      <c r="S34" s="61"/>
      <c r="T34" s="61"/>
    </row>
    <row r="35" spans="1:20" ht="14.5" x14ac:dyDescent="0.35">
      <c r="A35" t="str">
        <f t="shared" si="12"/>
        <v>Burgenland391</v>
      </c>
      <c r="B35">
        <v>35</v>
      </c>
      <c r="C35" s="59" t="s">
        <v>239</v>
      </c>
      <c r="D35" s="59" t="s">
        <v>479</v>
      </c>
      <c r="E35" s="59" t="s">
        <v>100</v>
      </c>
      <c r="F35" s="61"/>
      <c r="G35" s="60">
        <v>170234</v>
      </c>
      <c r="H35" s="61"/>
      <c r="I35" s="61"/>
      <c r="J35" s="60">
        <v>31492</v>
      </c>
      <c r="K35" s="60">
        <v>52220</v>
      </c>
      <c r="L35" s="60">
        <v>254728</v>
      </c>
      <c r="M35" s="60">
        <v>116166</v>
      </c>
      <c r="N35" s="60">
        <v>88686</v>
      </c>
      <c r="O35" s="60">
        <v>258398</v>
      </c>
      <c r="P35" s="60">
        <v>2141438</v>
      </c>
      <c r="Q35" s="61"/>
      <c r="R35" s="60">
        <v>138466</v>
      </c>
      <c r="S35" s="60">
        <v>1031</v>
      </c>
      <c r="T35" s="60">
        <v>7</v>
      </c>
    </row>
    <row r="36" spans="1:20" ht="14.5" x14ac:dyDescent="0.35">
      <c r="A36" t="str">
        <f t="shared" si="12"/>
        <v>Burgenland073</v>
      </c>
      <c r="B36">
        <v>36</v>
      </c>
      <c r="C36" s="59" t="s">
        <v>239</v>
      </c>
      <c r="D36" s="59" t="s">
        <v>360</v>
      </c>
      <c r="E36" s="59" t="s">
        <v>242</v>
      </c>
      <c r="F36" s="60">
        <v>938132</v>
      </c>
      <c r="G36" s="60">
        <v>1231807</v>
      </c>
      <c r="H36" s="60">
        <v>1251163</v>
      </c>
      <c r="I36" s="60">
        <v>1757120</v>
      </c>
      <c r="J36" s="60">
        <v>1442108</v>
      </c>
      <c r="K36" s="60">
        <v>1272208</v>
      </c>
      <c r="L36" s="60">
        <v>1383203</v>
      </c>
      <c r="M36" s="60">
        <v>1495747</v>
      </c>
      <c r="N36" s="60">
        <v>1016369</v>
      </c>
      <c r="O36" s="60">
        <v>634528</v>
      </c>
      <c r="P36" s="60">
        <v>478064</v>
      </c>
      <c r="Q36" s="60">
        <v>810497</v>
      </c>
      <c r="R36" s="60">
        <v>549905</v>
      </c>
      <c r="S36" s="60">
        <v>178346</v>
      </c>
      <c r="T36" s="60">
        <v>620771</v>
      </c>
    </row>
    <row r="37" spans="1:20" ht="14.5" x14ac:dyDescent="0.35">
      <c r="A37" t="str">
        <f t="shared" si="12"/>
        <v>Burgenland421</v>
      </c>
      <c r="B37">
        <v>37</v>
      </c>
      <c r="C37" s="59" t="s">
        <v>239</v>
      </c>
      <c r="D37" s="59" t="s">
        <v>496</v>
      </c>
      <c r="E37" s="59" t="s">
        <v>110</v>
      </c>
      <c r="F37" s="60">
        <v>1361</v>
      </c>
      <c r="G37" s="60">
        <v>647</v>
      </c>
      <c r="H37" s="61"/>
      <c r="I37" s="61"/>
      <c r="J37" s="61"/>
      <c r="K37" s="61"/>
      <c r="L37" s="61"/>
      <c r="M37" s="61"/>
      <c r="N37" s="61"/>
      <c r="O37" s="60">
        <v>1</v>
      </c>
      <c r="P37" s="61"/>
      <c r="Q37" s="61"/>
      <c r="R37" s="60">
        <v>47881</v>
      </c>
      <c r="S37" s="61"/>
      <c r="T37" s="61"/>
    </row>
    <row r="38" spans="1:20" ht="14.5" x14ac:dyDescent="0.35">
      <c r="A38" t="str">
        <f t="shared" si="12"/>
        <v>Burgenland404</v>
      </c>
      <c r="B38">
        <v>38</v>
      </c>
      <c r="C38" s="59" t="s">
        <v>239</v>
      </c>
      <c r="D38" s="59" t="s">
        <v>486</v>
      </c>
      <c r="E38" s="59" t="s">
        <v>104</v>
      </c>
      <c r="F38" s="60">
        <v>4700575</v>
      </c>
      <c r="G38" s="60">
        <v>5350813</v>
      </c>
      <c r="H38" s="60">
        <v>4724570</v>
      </c>
      <c r="I38" s="60">
        <v>4408331</v>
      </c>
      <c r="J38" s="60">
        <v>4158064</v>
      </c>
      <c r="K38" s="60">
        <v>5086484</v>
      </c>
      <c r="L38" s="60">
        <v>4881067</v>
      </c>
      <c r="M38" s="60">
        <v>5693537</v>
      </c>
      <c r="N38" s="60">
        <v>5021891</v>
      </c>
      <c r="O38" s="60">
        <v>5274694</v>
      </c>
      <c r="P38" s="60">
        <v>5644190</v>
      </c>
      <c r="Q38" s="60">
        <v>7040756</v>
      </c>
      <c r="R38" s="60">
        <v>10225691</v>
      </c>
      <c r="S38" s="60">
        <v>8509484</v>
      </c>
      <c r="T38" s="60">
        <v>8559314</v>
      </c>
    </row>
    <row r="39" spans="1:20" ht="14.5" x14ac:dyDescent="0.35">
      <c r="A39" t="str">
        <f t="shared" si="12"/>
        <v>Burgenland322</v>
      </c>
      <c r="B39">
        <v>39</v>
      </c>
      <c r="C39" s="59" t="s">
        <v>239</v>
      </c>
      <c r="D39" s="59" t="s">
        <v>440</v>
      </c>
      <c r="E39" s="59" t="s">
        <v>243</v>
      </c>
      <c r="F39" s="60">
        <v>12387</v>
      </c>
      <c r="G39" s="61"/>
      <c r="H39" s="60">
        <v>6233</v>
      </c>
      <c r="I39" s="61"/>
      <c r="J39" s="60">
        <v>1772</v>
      </c>
      <c r="K39" s="60">
        <v>3849</v>
      </c>
      <c r="L39" s="60">
        <v>1839</v>
      </c>
      <c r="M39" s="60">
        <v>302587</v>
      </c>
      <c r="N39" s="61"/>
      <c r="O39" s="60">
        <v>4500</v>
      </c>
      <c r="P39" s="60">
        <v>60995</v>
      </c>
      <c r="Q39" s="60">
        <v>4719</v>
      </c>
      <c r="R39" s="60">
        <v>2310</v>
      </c>
      <c r="S39" s="60">
        <v>597829</v>
      </c>
      <c r="T39" s="61"/>
    </row>
    <row r="40" spans="1:20" ht="14.5" x14ac:dyDescent="0.35">
      <c r="A40" t="str">
        <f t="shared" si="12"/>
        <v>Burgenland306</v>
      </c>
      <c r="B40">
        <v>40</v>
      </c>
      <c r="C40" s="59" t="s">
        <v>239</v>
      </c>
      <c r="D40" s="59" t="s">
        <v>430</v>
      </c>
      <c r="E40" s="59" t="s">
        <v>74</v>
      </c>
      <c r="F40" s="61"/>
      <c r="G40" s="60">
        <v>207</v>
      </c>
      <c r="H40" s="60">
        <v>55</v>
      </c>
      <c r="I40" s="61"/>
      <c r="J40" s="60">
        <v>192</v>
      </c>
      <c r="K40" s="60">
        <v>19</v>
      </c>
      <c r="L40" s="60">
        <v>309</v>
      </c>
      <c r="M40" s="61"/>
      <c r="N40" s="61"/>
      <c r="O40" s="60">
        <v>22</v>
      </c>
      <c r="P40" s="60">
        <v>4</v>
      </c>
      <c r="Q40" s="61"/>
      <c r="R40" s="61"/>
      <c r="S40" s="61"/>
      <c r="T40" s="60">
        <v>144</v>
      </c>
    </row>
    <row r="41" spans="1:20" ht="14.5" x14ac:dyDescent="0.35">
      <c r="A41" t="str">
        <f t="shared" si="12"/>
        <v>Burgenland318</v>
      </c>
      <c r="B41">
        <v>41</v>
      </c>
      <c r="C41" s="59" t="s">
        <v>239</v>
      </c>
      <c r="D41" s="59" t="s">
        <v>438</v>
      </c>
      <c r="E41" s="59" t="s">
        <v>244</v>
      </c>
      <c r="F41" s="60">
        <v>1239</v>
      </c>
      <c r="G41" s="61"/>
      <c r="H41" s="60">
        <v>13843</v>
      </c>
      <c r="I41" s="60">
        <v>620</v>
      </c>
      <c r="J41" s="60">
        <v>961</v>
      </c>
      <c r="K41" s="60">
        <v>2489</v>
      </c>
      <c r="L41" s="60">
        <v>2817</v>
      </c>
      <c r="M41" s="60">
        <v>1241</v>
      </c>
      <c r="N41" s="60">
        <v>199721</v>
      </c>
      <c r="O41" s="60">
        <v>33320</v>
      </c>
      <c r="P41" s="60">
        <v>155661</v>
      </c>
      <c r="Q41" s="61"/>
      <c r="R41" s="61"/>
      <c r="S41" s="61"/>
      <c r="T41" s="60">
        <v>227395</v>
      </c>
    </row>
    <row r="42" spans="1:20" ht="14.5" x14ac:dyDescent="0.35">
      <c r="A42" t="str">
        <f t="shared" si="12"/>
        <v>Burgenland039</v>
      </c>
      <c r="B42">
        <v>42</v>
      </c>
      <c r="C42" s="59" t="s">
        <v>239</v>
      </c>
      <c r="D42" s="59" t="s">
        <v>327</v>
      </c>
      <c r="E42" s="59" t="s">
        <v>20</v>
      </c>
      <c r="F42" s="60">
        <v>33650250</v>
      </c>
      <c r="G42" s="60">
        <v>40429916</v>
      </c>
      <c r="H42" s="60">
        <v>45927433</v>
      </c>
      <c r="I42" s="60">
        <v>75149875</v>
      </c>
      <c r="J42" s="60">
        <v>71232946</v>
      </c>
      <c r="K42" s="60">
        <v>86652137</v>
      </c>
      <c r="L42" s="60">
        <v>82470252</v>
      </c>
      <c r="M42" s="60">
        <v>83953462</v>
      </c>
      <c r="N42" s="60">
        <v>101832769</v>
      </c>
      <c r="O42" s="60">
        <v>129029409</v>
      </c>
      <c r="P42" s="60">
        <v>115106497</v>
      </c>
      <c r="Q42" s="60">
        <v>146764923</v>
      </c>
      <c r="R42" s="60">
        <v>214862742</v>
      </c>
      <c r="S42" s="60">
        <v>213417529</v>
      </c>
      <c r="T42" s="60">
        <v>199870487</v>
      </c>
    </row>
    <row r="43" spans="1:20" ht="14.5" x14ac:dyDescent="0.35">
      <c r="A43" t="str">
        <f t="shared" si="12"/>
        <v>Burgenland272</v>
      </c>
      <c r="B43">
        <v>43</v>
      </c>
      <c r="C43" s="59" t="s">
        <v>239</v>
      </c>
      <c r="D43" s="59" t="s">
        <v>422</v>
      </c>
      <c r="E43" s="59" t="s">
        <v>245</v>
      </c>
      <c r="F43" s="61"/>
      <c r="G43" s="60">
        <v>10116</v>
      </c>
      <c r="H43" s="60">
        <v>2229</v>
      </c>
      <c r="I43" s="60">
        <v>99770</v>
      </c>
      <c r="J43" s="60">
        <v>24476</v>
      </c>
      <c r="K43" s="60">
        <v>19567</v>
      </c>
      <c r="L43" s="60">
        <v>41666</v>
      </c>
      <c r="M43" s="61"/>
      <c r="N43" s="61"/>
      <c r="O43" s="60">
        <v>21953</v>
      </c>
      <c r="P43" s="60">
        <v>42961</v>
      </c>
      <c r="Q43" s="60">
        <v>15795</v>
      </c>
      <c r="R43" s="60">
        <v>5725</v>
      </c>
      <c r="S43" s="60">
        <v>19022</v>
      </c>
      <c r="T43" s="60">
        <v>6953</v>
      </c>
    </row>
    <row r="44" spans="1:20" ht="14.5" x14ac:dyDescent="0.35">
      <c r="A44" t="str">
        <f t="shared" si="12"/>
        <v>Burgenland837</v>
      </c>
      <c r="B44">
        <v>44</v>
      </c>
      <c r="C44" s="59" t="s">
        <v>239</v>
      </c>
      <c r="D44" s="59" t="s">
        <v>671</v>
      </c>
      <c r="E44" s="59" t="s">
        <v>203</v>
      </c>
      <c r="F44" s="61"/>
      <c r="G44" s="60">
        <v>27</v>
      </c>
      <c r="H44" s="60">
        <v>56</v>
      </c>
      <c r="I44" s="61"/>
      <c r="J44" s="61"/>
      <c r="K44" s="61"/>
      <c r="L44" s="60">
        <v>355</v>
      </c>
      <c r="M44" s="61"/>
      <c r="N44" s="60">
        <v>95</v>
      </c>
      <c r="O44" s="61"/>
      <c r="P44" s="60">
        <v>281</v>
      </c>
      <c r="Q44" s="61"/>
      <c r="R44" s="60">
        <v>144</v>
      </c>
      <c r="S44" s="61"/>
      <c r="T44" s="61"/>
    </row>
    <row r="45" spans="1:20" ht="14.5" x14ac:dyDescent="0.35">
      <c r="A45" t="str">
        <f t="shared" si="12"/>
        <v>Burgenland512</v>
      </c>
      <c r="B45">
        <v>45</v>
      </c>
      <c r="C45" s="59" t="s">
        <v>239</v>
      </c>
      <c r="D45" s="59" t="s">
        <v>552</v>
      </c>
      <c r="E45" s="59" t="s">
        <v>141</v>
      </c>
      <c r="F45" s="60">
        <v>464163</v>
      </c>
      <c r="G45" s="60">
        <v>390461</v>
      </c>
      <c r="H45" s="60">
        <v>578953</v>
      </c>
      <c r="I45" s="60">
        <v>970649</v>
      </c>
      <c r="J45" s="60">
        <v>870912</v>
      </c>
      <c r="K45" s="60">
        <v>639979</v>
      </c>
      <c r="L45" s="60">
        <v>832430</v>
      </c>
      <c r="M45" s="60">
        <v>1008291</v>
      </c>
      <c r="N45" s="60">
        <v>702503</v>
      </c>
      <c r="O45" s="60">
        <v>710962</v>
      </c>
      <c r="P45" s="60">
        <v>749011</v>
      </c>
      <c r="Q45" s="60">
        <v>1123462</v>
      </c>
      <c r="R45" s="60">
        <v>1187810</v>
      </c>
      <c r="S45" s="60">
        <v>895214</v>
      </c>
      <c r="T45" s="60">
        <v>838132</v>
      </c>
    </row>
    <row r="46" spans="1:20" ht="14.5" x14ac:dyDescent="0.35">
      <c r="A46" t="str">
        <f t="shared" si="12"/>
        <v>Burgenland302</v>
      </c>
      <c r="B46">
        <v>46</v>
      </c>
      <c r="C46" s="59" t="s">
        <v>239</v>
      </c>
      <c r="D46" s="59" t="s">
        <v>428</v>
      </c>
      <c r="E46" s="59" t="s">
        <v>73</v>
      </c>
      <c r="F46" s="60">
        <v>39258</v>
      </c>
      <c r="G46" s="60">
        <v>107893</v>
      </c>
      <c r="H46" s="60">
        <v>25505</v>
      </c>
      <c r="I46" s="60">
        <v>25467</v>
      </c>
      <c r="J46" s="60">
        <v>29182</v>
      </c>
      <c r="K46" s="61"/>
      <c r="L46" s="60">
        <v>26683</v>
      </c>
      <c r="M46" s="60">
        <v>31367</v>
      </c>
      <c r="N46" s="60">
        <v>362350</v>
      </c>
      <c r="O46" s="61"/>
      <c r="P46" s="60">
        <v>419577</v>
      </c>
      <c r="Q46" s="60">
        <v>30798</v>
      </c>
      <c r="R46" s="60">
        <v>53047</v>
      </c>
      <c r="S46" s="61"/>
      <c r="T46" s="61"/>
    </row>
    <row r="47" spans="1:20" ht="14.5" x14ac:dyDescent="0.35">
      <c r="A47" t="str">
        <f t="shared" si="12"/>
        <v>Burgenland720</v>
      </c>
      <c r="B47">
        <v>47</v>
      </c>
      <c r="C47" s="59" t="s">
        <v>239</v>
      </c>
      <c r="D47" s="59" t="s">
        <v>616</v>
      </c>
      <c r="E47" s="59" t="s">
        <v>177</v>
      </c>
      <c r="F47" s="60">
        <v>48142542</v>
      </c>
      <c r="G47" s="60">
        <v>63464514</v>
      </c>
      <c r="H47" s="60">
        <v>63681103</v>
      </c>
      <c r="I47" s="60">
        <v>59564906</v>
      </c>
      <c r="J47" s="60">
        <v>69795274</v>
      </c>
      <c r="K47" s="60">
        <v>75947947</v>
      </c>
      <c r="L47" s="60">
        <v>90190247</v>
      </c>
      <c r="M47" s="60">
        <v>94760423</v>
      </c>
      <c r="N47" s="60">
        <v>125927296</v>
      </c>
      <c r="O47" s="60">
        <v>133239816</v>
      </c>
      <c r="P47" s="60">
        <v>99084145</v>
      </c>
      <c r="Q47" s="60">
        <v>116060414</v>
      </c>
      <c r="R47" s="60">
        <v>157824407</v>
      </c>
      <c r="S47" s="60">
        <v>117733762</v>
      </c>
      <c r="T47" s="60">
        <v>134093294</v>
      </c>
    </row>
    <row r="48" spans="1:20" ht="14.5" x14ac:dyDescent="0.35">
      <c r="A48" t="str">
        <f t="shared" si="12"/>
        <v>Burgenland480</v>
      </c>
      <c r="B48">
        <v>48</v>
      </c>
      <c r="C48" s="59" t="s">
        <v>239</v>
      </c>
      <c r="D48" s="59" t="s">
        <v>543</v>
      </c>
      <c r="E48" s="59" t="s">
        <v>134</v>
      </c>
      <c r="F48" s="60">
        <v>154711</v>
      </c>
      <c r="G48" s="60">
        <v>335335</v>
      </c>
      <c r="H48" s="60">
        <v>2129820</v>
      </c>
      <c r="I48" s="60">
        <v>377304</v>
      </c>
      <c r="J48" s="60">
        <v>422388</v>
      </c>
      <c r="K48" s="60">
        <v>498717</v>
      </c>
      <c r="L48" s="60">
        <v>670281</v>
      </c>
      <c r="M48" s="60">
        <v>592261</v>
      </c>
      <c r="N48" s="60">
        <v>792189</v>
      </c>
      <c r="O48" s="60">
        <v>579732</v>
      </c>
      <c r="P48" s="60">
        <v>452720</v>
      </c>
      <c r="Q48" s="60">
        <v>239859</v>
      </c>
      <c r="R48" s="60">
        <v>501542</v>
      </c>
      <c r="S48" s="60">
        <v>1308131</v>
      </c>
      <c r="T48" s="60">
        <v>941695</v>
      </c>
    </row>
    <row r="49" spans="1:20" ht="14.5" x14ac:dyDescent="0.35">
      <c r="A49" t="str">
        <f t="shared" si="12"/>
        <v>Burgenland436</v>
      </c>
      <c r="B49">
        <v>49</v>
      </c>
      <c r="C49" s="59" t="s">
        <v>239</v>
      </c>
      <c r="D49" s="59" t="s">
        <v>500</v>
      </c>
      <c r="E49" s="59" t="s">
        <v>114</v>
      </c>
      <c r="F49" s="60">
        <v>19879</v>
      </c>
      <c r="G49" s="60">
        <v>28353</v>
      </c>
      <c r="H49" s="60">
        <v>31785</v>
      </c>
      <c r="I49" s="60">
        <v>17656</v>
      </c>
      <c r="J49" s="60">
        <v>38354</v>
      </c>
      <c r="K49" s="60">
        <v>44824</v>
      </c>
      <c r="L49" s="60">
        <v>81062</v>
      </c>
      <c r="M49" s="60">
        <v>76043</v>
      </c>
      <c r="N49" s="60">
        <v>148734</v>
      </c>
      <c r="O49" s="60">
        <v>112634</v>
      </c>
      <c r="P49" s="60">
        <v>236041</v>
      </c>
      <c r="Q49" s="60">
        <v>19668</v>
      </c>
      <c r="R49" s="60">
        <v>35354</v>
      </c>
      <c r="S49" s="60">
        <v>45819</v>
      </c>
      <c r="T49" s="60">
        <v>86502</v>
      </c>
    </row>
    <row r="50" spans="1:20" ht="14.5" x14ac:dyDescent="0.35">
      <c r="A50" t="str">
        <f t="shared" si="12"/>
        <v>Burgenland448</v>
      </c>
      <c r="B50">
        <v>50</v>
      </c>
      <c r="C50" s="59" t="s">
        <v>239</v>
      </c>
      <c r="D50" s="59" t="s">
        <v>503</v>
      </c>
      <c r="E50" s="59" t="s">
        <v>117</v>
      </c>
      <c r="F50" s="60">
        <v>130458</v>
      </c>
      <c r="G50" s="60">
        <v>105958</v>
      </c>
      <c r="H50" s="60">
        <v>72949</v>
      </c>
      <c r="I50" s="60">
        <v>69082</v>
      </c>
      <c r="J50" s="60">
        <v>57499</v>
      </c>
      <c r="K50" s="60">
        <v>60296</v>
      </c>
      <c r="L50" s="60">
        <v>43223</v>
      </c>
      <c r="M50" s="61"/>
      <c r="N50" s="60">
        <v>571262</v>
      </c>
      <c r="O50" s="60">
        <v>126371</v>
      </c>
      <c r="P50" s="60">
        <v>114699</v>
      </c>
      <c r="Q50" s="61"/>
      <c r="R50" s="61"/>
      <c r="S50" s="60">
        <v>1055</v>
      </c>
      <c r="T50" s="60">
        <v>51</v>
      </c>
    </row>
    <row r="51" spans="1:20" ht="14.5" x14ac:dyDescent="0.35">
      <c r="A51" t="str">
        <f t="shared" si="12"/>
        <v>Burgenland247</v>
      </c>
      <c r="B51">
        <v>51</v>
      </c>
      <c r="C51" s="59" t="s">
        <v>239</v>
      </c>
      <c r="D51" s="59" t="s">
        <v>414</v>
      </c>
      <c r="E51" s="59" t="s">
        <v>62</v>
      </c>
      <c r="F51" s="60">
        <v>863</v>
      </c>
      <c r="G51" s="60">
        <v>3000</v>
      </c>
      <c r="H51" s="61"/>
      <c r="I51" s="60">
        <v>2370</v>
      </c>
      <c r="J51" s="61"/>
      <c r="K51" s="61"/>
      <c r="L51" s="61"/>
      <c r="M51" s="61"/>
      <c r="N51" s="61"/>
      <c r="O51" s="61"/>
      <c r="P51" s="60">
        <v>88</v>
      </c>
      <c r="Q51" s="60">
        <v>43</v>
      </c>
      <c r="R51" s="61"/>
      <c r="S51" s="61"/>
      <c r="T51" s="60">
        <v>9</v>
      </c>
    </row>
    <row r="52" spans="1:20" ht="14.5" x14ac:dyDescent="0.35">
      <c r="A52" t="str">
        <f t="shared" si="12"/>
        <v>Burgenland475</v>
      </c>
      <c r="B52">
        <v>52</v>
      </c>
      <c r="C52" s="59" t="s">
        <v>239</v>
      </c>
      <c r="D52" s="59" t="s">
        <v>535</v>
      </c>
      <c r="E52" s="59" t="s">
        <v>223</v>
      </c>
      <c r="F52" s="61"/>
      <c r="G52" s="61"/>
      <c r="H52" s="61"/>
      <c r="I52" s="60">
        <v>9048</v>
      </c>
      <c r="J52" s="60">
        <v>4861</v>
      </c>
      <c r="K52" s="60">
        <v>1888</v>
      </c>
      <c r="L52" s="60">
        <v>1190</v>
      </c>
      <c r="M52" s="60">
        <v>1093</v>
      </c>
      <c r="N52" s="61"/>
      <c r="O52" s="60">
        <v>4801</v>
      </c>
      <c r="P52" s="60">
        <v>9330</v>
      </c>
      <c r="Q52" s="60">
        <v>18438</v>
      </c>
      <c r="R52" s="60">
        <v>12158</v>
      </c>
      <c r="S52" s="60">
        <v>6648</v>
      </c>
      <c r="T52" s="61"/>
    </row>
    <row r="53" spans="1:20" ht="14.5" x14ac:dyDescent="0.35">
      <c r="A53" t="str">
        <f t="shared" si="12"/>
        <v>Burgenland600</v>
      </c>
      <c r="B53">
        <v>53</v>
      </c>
      <c r="C53" s="59" t="s">
        <v>239</v>
      </c>
      <c r="D53" s="59" t="s">
        <v>561</v>
      </c>
      <c r="E53" s="59" t="s">
        <v>147</v>
      </c>
      <c r="F53" s="60">
        <v>1551379</v>
      </c>
      <c r="G53" s="60">
        <v>2193571</v>
      </c>
      <c r="H53" s="60">
        <v>1354657</v>
      </c>
      <c r="I53" s="60">
        <v>1959140</v>
      </c>
      <c r="J53" s="60">
        <v>1466953</v>
      </c>
      <c r="K53" s="60">
        <v>1013949</v>
      </c>
      <c r="L53" s="60">
        <v>1114982</v>
      </c>
      <c r="M53" s="60">
        <v>1913884</v>
      </c>
      <c r="N53" s="60">
        <v>1275423</v>
      </c>
      <c r="O53" s="60">
        <v>1271535</v>
      </c>
      <c r="P53" s="60">
        <v>907559</v>
      </c>
      <c r="Q53" s="60">
        <v>1024226</v>
      </c>
      <c r="R53" s="60">
        <v>1810878</v>
      </c>
      <c r="S53" s="60">
        <v>620290</v>
      </c>
      <c r="T53" s="60">
        <v>809941</v>
      </c>
    </row>
    <row r="54" spans="1:20" ht="14.5" x14ac:dyDescent="0.35">
      <c r="A54" t="str">
        <f t="shared" si="12"/>
        <v>Burgenland061</v>
      </c>
      <c r="B54">
        <v>54</v>
      </c>
      <c r="C54" s="59" t="s">
        <v>239</v>
      </c>
      <c r="D54" s="59" t="s">
        <v>347</v>
      </c>
      <c r="E54" s="59" t="s">
        <v>31</v>
      </c>
      <c r="F54" s="60">
        <v>40298056</v>
      </c>
      <c r="G54" s="60">
        <v>41131478</v>
      </c>
      <c r="H54" s="60">
        <v>43948709</v>
      </c>
      <c r="I54" s="60">
        <v>44772715</v>
      </c>
      <c r="J54" s="60">
        <v>42270939</v>
      </c>
      <c r="K54" s="60">
        <v>46556663</v>
      </c>
      <c r="L54" s="60">
        <v>57615795</v>
      </c>
      <c r="M54" s="60">
        <v>81140651</v>
      </c>
      <c r="N54" s="60">
        <v>87641970</v>
      </c>
      <c r="O54" s="60">
        <v>73009877</v>
      </c>
      <c r="P54" s="60">
        <v>68353067</v>
      </c>
      <c r="Q54" s="60">
        <v>98620600</v>
      </c>
      <c r="R54" s="60">
        <v>104140762</v>
      </c>
      <c r="S54" s="60">
        <v>95139037</v>
      </c>
      <c r="T54" s="60">
        <v>95991571</v>
      </c>
    </row>
    <row r="55" spans="1:20" ht="14.5" x14ac:dyDescent="0.35">
      <c r="A55" t="str">
        <f t="shared" si="12"/>
        <v>Burgenland004</v>
      </c>
      <c r="B55">
        <v>55</v>
      </c>
      <c r="C55" s="59" t="s">
        <v>239</v>
      </c>
      <c r="D55" s="59" t="s">
        <v>297</v>
      </c>
      <c r="E55" s="59" t="s">
        <v>3</v>
      </c>
      <c r="F55" s="60">
        <v>553858845</v>
      </c>
      <c r="G55" s="60">
        <v>599037888</v>
      </c>
      <c r="H55" s="60">
        <v>626419098</v>
      </c>
      <c r="I55" s="60">
        <v>610692055</v>
      </c>
      <c r="J55" s="60">
        <v>589275276</v>
      </c>
      <c r="K55" s="60">
        <v>618940802</v>
      </c>
      <c r="L55" s="60">
        <v>606913808</v>
      </c>
      <c r="M55" s="60">
        <v>641452170</v>
      </c>
      <c r="N55" s="60">
        <v>654538284</v>
      </c>
      <c r="O55" s="60">
        <v>645003793</v>
      </c>
      <c r="P55" s="60">
        <v>656695298</v>
      </c>
      <c r="Q55" s="60">
        <v>740928081</v>
      </c>
      <c r="R55" s="60">
        <v>843414236</v>
      </c>
      <c r="S55" s="60">
        <v>853918521</v>
      </c>
      <c r="T55" s="60">
        <v>826555546</v>
      </c>
    </row>
    <row r="56" spans="1:20" ht="14.5" x14ac:dyDescent="0.35">
      <c r="A56" t="str">
        <f t="shared" si="12"/>
        <v>Burgenland338</v>
      </c>
      <c r="B56">
        <v>56</v>
      </c>
      <c r="C56" s="59" t="s">
        <v>239</v>
      </c>
      <c r="D56" s="59" t="s">
        <v>451</v>
      </c>
      <c r="E56" s="59" t="s">
        <v>84</v>
      </c>
      <c r="F56" s="60">
        <v>3111</v>
      </c>
      <c r="G56" s="60">
        <v>115</v>
      </c>
      <c r="H56" s="61"/>
      <c r="I56" s="61"/>
      <c r="J56" s="60">
        <v>218</v>
      </c>
      <c r="K56" s="61"/>
      <c r="L56" s="61"/>
      <c r="M56" s="60">
        <v>843</v>
      </c>
      <c r="N56" s="61"/>
      <c r="O56" s="60">
        <v>1984</v>
      </c>
      <c r="P56" s="61"/>
      <c r="Q56" s="60">
        <v>474</v>
      </c>
      <c r="R56" s="61"/>
      <c r="S56" s="60">
        <v>10</v>
      </c>
      <c r="T56" s="60">
        <v>2</v>
      </c>
    </row>
    <row r="57" spans="1:20" ht="14.5" x14ac:dyDescent="0.35">
      <c r="A57" t="str">
        <f t="shared" si="12"/>
        <v>Burgenland008</v>
      </c>
      <c r="B57">
        <v>57</v>
      </c>
      <c r="C57" s="59" t="s">
        <v>239</v>
      </c>
      <c r="D57" s="59" t="s">
        <v>306</v>
      </c>
      <c r="E57" s="59" t="s">
        <v>7</v>
      </c>
      <c r="F57" s="60">
        <v>9076681</v>
      </c>
      <c r="G57" s="60">
        <v>9500624</v>
      </c>
      <c r="H57" s="60">
        <v>10663943</v>
      </c>
      <c r="I57" s="60">
        <v>13191079</v>
      </c>
      <c r="J57" s="60">
        <v>14226610</v>
      </c>
      <c r="K57" s="60">
        <v>17766637</v>
      </c>
      <c r="L57" s="60">
        <v>8474263</v>
      </c>
      <c r="M57" s="60">
        <v>9072591</v>
      </c>
      <c r="N57" s="60">
        <v>10218304</v>
      </c>
      <c r="O57" s="60">
        <v>9386862</v>
      </c>
      <c r="P57" s="60">
        <v>9841446</v>
      </c>
      <c r="Q57" s="60">
        <v>11295001</v>
      </c>
      <c r="R57" s="60">
        <v>8430107</v>
      </c>
      <c r="S57" s="60">
        <v>7288911</v>
      </c>
      <c r="T57" s="60">
        <v>6387541</v>
      </c>
    </row>
    <row r="58" spans="1:20" ht="14.5" x14ac:dyDescent="0.35">
      <c r="A58" t="str">
        <f t="shared" si="12"/>
        <v>Burgenland460</v>
      </c>
      <c r="B58">
        <v>58</v>
      </c>
      <c r="C58" s="59" t="s">
        <v>239</v>
      </c>
      <c r="D58" s="59" t="s">
        <v>517</v>
      </c>
      <c r="E58" s="59" t="s">
        <v>125</v>
      </c>
      <c r="F58" s="60">
        <v>915</v>
      </c>
      <c r="G58" s="60">
        <v>32</v>
      </c>
      <c r="H58" s="60">
        <v>10</v>
      </c>
      <c r="I58" s="60">
        <v>10291</v>
      </c>
      <c r="J58" s="60">
        <v>18978</v>
      </c>
      <c r="K58" s="60">
        <v>39</v>
      </c>
      <c r="L58" s="60">
        <v>605</v>
      </c>
      <c r="M58" s="60">
        <v>268</v>
      </c>
      <c r="N58" s="61"/>
      <c r="O58" s="61"/>
      <c r="P58" s="60">
        <v>10</v>
      </c>
      <c r="Q58" s="60">
        <v>3</v>
      </c>
      <c r="R58" s="60">
        <v>16</v>
      </c>
      <c r="S58" s="61"/>
      <c r="T58" s="61"/>
    </row>
    <row r="59" spans="1:20" ht="14.5" x14ac:dyDescent="0.35">
      <c r="A59" t="str">
        <f t="shared" si="12"/>
        <v>Burgenland456</v>
      </c>
      <c r="B59">
        <v>59</v>
      </c>
      <c r="C59" s="59" t="s">
        <v>239</v>
      </c>
      <c r="D59" s="59" t="s">
        <v>511</v>
      </c>
      <c r="E59" s="59" t="s">
        <v>122</v>
      </c>
      <c r="F59" s="60">
        <v>179063</v>
      </c>
      <c r="G59" s="60">
        <v>98611</v>
      </c>
      <c r="H59" s="60">
        <v>262260</v>
      </c>
      <c r="I59" s="60">
        <v>157255</v>
      </c>
      <c r="J59" s="60">
        <v>235438</v>
      </c>
      <c r="K59" s="60">
        <v>141587</v>
      </c>
      <c r="L59" s="60">
        <v>260973</v>
      </c>
      <c r="M59" s="60">
        <v>457307</v>
      </c>
      <c r="N59" s="60">
        <v>449129</v>
      </c>
      <c r="O59" s="60">
        <v>406666</v>
      </c>
      <c r="P59" s="60">
        <v>335315</v>
      </c>
      <c r="Q59" s="60">
        <v>531571</v>
      </c>
      <c r="R59" s="60">
        <v>513671</v>
      </c>
      <c r="S59" s="60">
        <v>81673</v>
      </c>
      <c r="T59" s="60">
        <v>414416</v>
      </c>
    </row>
    <row r="60" spans="1:20" ht="14.5" x14ac:dyDescent="0.35">
      <c r="A60" t="str">
        <f t="shared" si="12"/>
        <v>Burgenland208</v>
      </c>
      <c r="B60">
        <v>60</v>
      </c>
      <c r="C60" s="59" t="s">
        <v>239</v>
      </c>
      <c r="D60" s="59" t="s">
        <v>394</v>
      </c>
      <c r="E60" s="59" t="s">
        <v>53</v>
      </c>
      <c r="F60" s="60">
        <v>285702</v>
      </c>
      <c r="G60" s="60">
        <v>92149</v>
      </c>
      <c r="H60" s="60">
        <v>340485</v>
      </c>
      <c r="I60" s="60">
        <v>431664</v>
      </c>
      <c r="J60" s="60">
        <v>483610</v>
      </c>
      <c r="K60" s="60">
        <v>449556</v>
      </c>
      <c r="L60" s="60">
        <v>602024</v>
      </c>
      <c r="M60" s="60">
        <v>320771</v>
      </c>
      <c r="N60" s="60">
        <v>699749</v>
      </c>
      <c r="O60" s="60">
        <v>955521</v>
      </c>
      <c r="P60" s="60">
        <v>1223048</v>
      </c>
      <c r="Q60" s="60">
        <v>567515</v>
      </c>
      <c r="R60" s="60">
        <v>722060</v>
      </c>
      <c r="S60" s="60">
        <v>890305</v>
      </c>
      <c r="T60" s="60">
        <v>473171</v>
      </c>
    </row>
    <row r="61" spans="1:20" ht="14.5" x14ac:dyDescent="0.35">
      <c r="A61" t="str">
        <f t="shared" si="12"/>
        <v>Burgenland500</v>
      </c>
      <c r="B61">
        <v>61</v>
      </c>
      <c r="C61" s="59" t="s">
        <v>239</v>
      </c>
      <c r="D61" s="59" t="s">
        <v>548</v>
      </c>
      <c r="E61" s="59" t="s">
        <v>138</v>
      </c>
      <c r="F61" s="60">
        <v>48075</v>
      </c>
      <c r="G61" s="60">
        <v>35359</v>
      </c>
      <c r="H61" s="60">
        <v>47340</v>
      </c>
      <c r="I61" s="60">
        <v>191881</v>
      </c>
      <c r="J61" s="60">
        <v>54812</v>
      </c>
      <c r="K61" s="60">
        <v>52782</v>
      </c>
      <c r="L61" s="60">
        <v>54856</v>
      </c>
      <c r="M61" s="60">
        <v>93167</v>
      </c>
      <c r="N61" s="60">
        <v>90149</v>
      </c>
      <c r="O61" s="60">
        <v>161913</v>
      </c>
      <c r="P61" s="60">
        <v>61951</v>
      </c>
      <c r="Q61" s="60">
        <v>327154</v>
      </c>
      <c r="R61" s="60">
        <v>1006486</v>
      </c>
      <c r="S61" s="60">
        <v>1352173</v>
      </c>
      <c r="T61" s="60">
        <v>692768</v>
      </c>
    </row>
    <row r="62" spans="1:20" ht="14.5" x14ac:dyDescent="0.35">
      <c r="A62" t="str">
        <f t="shared" si="12"/>
        <v>Burgenland053</v>
      </c>
      <c r="B62">
        <v>62</v>
      </c>
      <c r="C62" s="59" t="s">
        <v>239</v>
      </c>
      <c r="D62" s="59" t="s">
        <v>339</v>
      </c>
      <c r="E62" s="59" t="s">
        <v>27</v>
      </c>
      <c r="F62" s="60">
        <v>572875</v>
      </c>
      <c r="G62" s="60">
        <v>2351565</v>
      </c>
      <c r="H62" s="60">
        <v>3548550</v>
      </c>
      <c r="I62" s="60">
        <v>1953796</v>
      </c>
      <c r="J62" s="60">
        <v>2179105</v>
      </c>
      <c r="K62" s="60">
        <v>2423798</v>
      </c>
      <c r="L62" s="60">
        <v>2954153</v>
      </c>
      <c r="M62" s="60">
        <v>3110004</v>
      </c>
      <c r="N62" s="60">
        <v>3566223</v>
      </c>
      <c r="O62" s="60">
        <v>2644351</v>
      </c>
      <c r="P62" s="60">
        <v>2021372</v>
      </c>
      <c r="Q62" s="60">
        <v>2228740</v>
      </c>
      <c r="R62" s="60">
        <v>2047582</v>
      </c>
      <c r="S62" s="60">
        <v>1509319</v>
      </c>
      <c r="T62" s="60">
        <v>1481513</v>
      </c>
    </row>
    <row r="63" spans="1:20" ht="14.5" x14ac:dyDescent="0.35">
      <c r="A63" t="str">
        <f t="shared" si="12"/>
        <v>Burgenland220</v>
      </c>
      <c r="B63">
        <v>63</v>
      </c>
      <c r="C63" s="59" t="s">
        <v>239</v>
      </c>
      <c r="D63" s="59" t="s">
        <v>400</v>
      </c>
      <c r="E63" s="59" t="s">
        <v>55</v>
      </c>
      <c r="F63" s="60">
        <v>2641420</v>
      </c>
      <c r="G63" s="60">
        <v>3957977</v>
      </c>
      <c r="H63" s="60">
        <v>3248233</v>
      </c>
      <c r="I63" s="60">
        <v>3792572</v>
      </c>
      <c r="J63" s="60">
        <v>4010564</v>
      </c>
      <c r="K63" s="60">
        <v>3560143</v>
      </c>
      <c r="L63" s="60">
        <v>4413981</v>
      </c>
      <c r="M63" s="60">
        <v>4224349</v>
      </c>
      <c r="N63" s="60">
        <v>6303265</v>
      </c>
      <c r="O63" s="60">
        <v>5101358</v>
      </c>
      <c r="P63" s="60">
        <v>2815842</v>
      </c>
      <c r="Q63" s="60">
        <v>2909771</v>
      </c>
      <c r="R63" s="60">
        <v>4786759</v>
      </c>
      <c r="S63" s="60">
        <v>3831409</v>
      </c>
      <c r="T63" s="60">
        <v>5738731</v>
      </c>
    </row>
    <row r="64" spans="1:20" ht="14.5" x14ac:dyDescent="0.35">
      <c r="A64" t="str">
        <f t="shared" si="12"/>
        <v>Burgenland336</v>
      </c>
      <c r="B64">
        <v>64</v>
      </c>
      <c r="C64" s="59" t="s">
        <v>239</v>
      </c>
      <c r="D64" s="59" t="s">
        <v>450</v>
      </c>
      <c r="E64" s="59" t="s">
        <v>83</v>
      </c>
      <c r="F64" s="61"/>
      <c r="G64" s="61"/>
      <c r="H64" s="61"/>
      <c r="I64" s="60">
        <v>26</v>
      </c>
      <c r="J64" s="61"/>
      <c r="K64" s="60">
        <v>31382</v>
      </c>
      <c r="L64" s="60">
        <v>1</v>
      </c>
      <c r="M64" s="61"/>
      <c r="N64" s="60">
        <v>691</v>
      </c>
      <c r="O64" s="61"/>
      <c r="P64" s="60">
        <v>2026</v>
      </c>
      <c r="Q64" s="60">
        <v>622</v>
      </c>
      <c r="R64" s="60">
        <v>135</v>
      </c>
      <c r="S64" s="60">
        <v>11</v>
      </c>
      <c r="T64" s="60">
        <v>7</v>
      </c>
    </row>
    <row r="65" spans="1:20" ht="14.5" x14ac:dyDescent="0.35">
      <c r="A65" t="str">
        <f t="shared" si="12"/>
        <v>Burgenland011</v>
      </c>
      <c r="B65">
        <v>65</v>
      </c>
      <c r="C65" s="59" t="s">
        <v>239</v>
      </c>
      <c r="D65" s="59" t="s">
        <v>311</v>
      </c>
      <c r="E65" s="59" t="s">
        <v>10</v>
      </c>
      <c r="F65" s="60">
        <v>23305365</v>
      </c>
      <c r="G65" s="60">
        <v>35463208</v>
      </c>
      <c r="H65" s="60">
        <v>35111218</v>
      </c>
      <c r="I65" s="60">
        <v>42526213</v>
      </c>
      <c r="J65" s="60">
        <v>44513160</v>
      </c>
      <c r="K65" s="60">
        <v>36535846</v>
      </c>
      <c r="L65" s="60">
        <v>29164882</v>
      </c>
      <c r="M65" s="60">
        <v>22445608</v>
      </c>
      <c r="N65" s="60">
        <v>20675131</v>
      </c>
      <c r="O65" s="60">
        <v>18986089</v>
      </c>
      <c r="P65" s="60">
        <v>17985596</v>
      </c>
      <c r="Q65" s="60">
        <v>19294499</v>
      </c>
      <c r="R65" s="60">
        <v>23254864</v>
      </c>
      <c r="S65" s="60">
        <v>23131770</v>
      </c>
      <c r="T65" s="60">
        <v>20253829</v>
      </c>
    </row>
    <row r="66" spans="1:20" ht="14.5" x14ac:dyDescent="0.35">
      <c r="A66" t="str">
        <f t="shared" si="12"/>
        <v>Burgenland334</v>
      </c>
      <c r="B66">
        <v>66</v>
      </c>
      <c r="C66" s="59" t="s">
        <v>239</v>
      </c>
      <c r="D66" s="59" t="s">
        <v>448</v>
      </c>
      <c r="E66" s="59" t="s">
        <v>82</v>
      </c>
      <c r="F66" s="60">
        <v>11218</v>
      </c>
      <c r="G66" s="60">
        <v>6676</v>
      </c>
      <c r="H66" s="60">
        <v>25915</v>
      </c>
      <c r="I66" s="60">
        <v>24530</v>
      </c>
      <c r="J66" s="60">
        <v>23740</v>
      </c>
      <c r="K66" s="60">
        <v>18801</v>
      </c>
      <c r="L66" s="60">
        <v>7061</v>
      </c>
      <c r="M66" s="60">
        <v>10170</v>
      </c>
      <c r="N66" s="60">
        <v>48190</v>
      </c>
      <c r="O66" s="60">
        <v>23394</v>
      </c>
      <c r="P66" s="61"/>
      <c r="Q66" s="61"/>
      <c r="R66" s="61"/>
      <c r="S66" s="61"/>
      <c r="T66" s="60">
        <v>112921</v>
      </c>
    </row>
    <row r="67" spans="1:20" ht="14.5" x14ac:dyDescent="0.35">
      <c r="A67" t="str">
        <f t="shared" si="12"/>
        <v>Burgenland032</v>
      </c>
      <c r="B67">
        <v>67</v>
      </c>
      <c r="C67" s="59" t="s">
        <v>239</v>
      </c>
      <c r="D67" s="59" t="s">
        <v>324</v>
      </c>
      <c r="E67" s="59" t="s">
        <v>18</v>
      </c>
      <c r="F67" s="60">
        <v>8966565</v>
      </c>
      <c r="G67" s="60">
        <v>8833927</v>
      </c>
      <c r="H67" s="60">
        <v>8072681</v>
      </c>
      <c r="I67" s="60">
        <v>9539477</v>
      </c>
      <c r="J67" s="60">
        <v>5806980</v>
      </c>
      <c r="K67" s="60">
        <v>6521225</v>
      </c>
      <c r="L67" s="60">
        <v>6626122</v>
      </c>
      <c r="M67" s="60">
        <v>6568684</v>
      </c>
      <c r="N67" s="60">
        <v>7965830</v>
      </c>
      <c r="O67" s="60">
        <v>8503715</v>
      </c>
      <c r="P67" s="60">
        <v>8082596</v>
      </c>
      <c r="Q67" s="60">
        <v>10081487</v>
      </c>
      <c r="R67" s="60">
        <v>10925337</v>
      </c>
      <c r="S67" s="60">
        <v>10524760</v>
      </c>
      <c r="T67" s="60">
        <v>10188997</v>
      </c>
    </row>
    <row r="68" spans="1:20" ht="14.5" x14ac:dyDescent="0.35">
      <c r="A68" t="str">
        <f t="shared" si="12"/>
        <v>Burgenland815</v>
      </c>
      <c r="B68">
        <v>68</v>
      </c>
      <c r="C68" s="59" t="s">
        <v>239</v>
      </c>
      <c r="D68" s="59" t="s">
        <v>643</v>
      </c>
      <c r="E68" s="59" t="s">
        <v>191</v>
      </c>
      <c r="F68" s="61"/>
      <c r="G68" s="61"/>
      <c r="H68" s="60">
        <v>12</v>
      </c>
      <c r="I68" s="60">
        <v>1134</v>
      </c>
      <c r="J68" s="60">
        <v>157278</v>
      </c>
      <c r="K68" s="60">
        <v>142</v>
      </c>
      <c r="L68" s="60">
        <v>765</v>
      </c>
      <c r="M68" s="61"/>
      <c r="N68" s="61"/>
      <c r="O68" s="60">
        <v>162367</v>
      </c>
      <c r="P68" s="60">
        <v>519</v>
      </c>
      <c r="Q68" s="60">
        <v>130</v>
      </c>
      <c r="R68" s="61"/>
      <c r="S68" s="60">
        <v>61</v>
      </c>
      <c r="T68" s="60">
        <v>25</v>
      </c>
    </row>
    <row r="69" spans="1:20" ht="14.5" x14ac:dyDescent="0.35">
      <c r="A69" t="str">
        <f t="shared" si="12"/>
        <v>Burgenland529</v>
      </c>
      <c r="B69">
        <v>69</v>
      </c>
      <c r="C69" s="59" t="s">
        <v>239</v>
      </c>
      <c r="D69" s="59" t="s">
        <v>559</v>
      </c>
      <c r="E69" s="59" t="s">
        <v>146</v>
      </c>
      <c r="F69" s="61"/>
      <c r="G69" s="61"/>
      <c r="H69" s="61"/>
      <c r="I69" s="61"/>
      <c r="J69" s="61"/>
      <c r="K69" s="61"/>
      <c r="L69" s="61"/>
      <c r="M69" s="61"/>
      <c r="N69" s="61"/>
      <c r="O69" s="60">
        <v>61</v>
      </c>
      <c r="P69" s="61"/>
      <c r="Q69" s="60">
        <v>38</v>
      </c>
      <c r="R69" s="61"/>
      <c r="S69" s="60">
        <v>12</v>
      </c>
      <c r="T69" s="61"/>
    </row>
    <row r="70" spans="1:20" ht="14.5" x14ac:dyDescent="0.35">
      <c r="A70" t="str">
        <f t="shared" si="12"/>
        <v>Burgenland823</v>
      </c>
      <c r="B70">
        <v>70</v>
      </c>
      <c r="C70" s="59" t="s">
        <v>239</v>
      </c>
      <c r="D70" s="59" t="s">
        <v>652</v>
      </c>
      <c r="E70" s="59" t="s">
        <v>197</v>
      </c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0">
        <v>11</v>
      </c>
      <c r="S70" s="61"/>
      <c r="T70" s="61"/>
    </row>
    <row r="71" spans="1:20" ht="14.5" x14ac:dyDescent="0.35">
      <c r="A71" t="str">
        <f t="shared" si="12"/>
        <v>Burgenland041</v>
      </c>
      <c r="B71">
        <v>71</v>
      </c>
      <c r="C71" s="59" t="s">
        <v>239</v>
      </c>
      <c r="D71" s="59" t="s">
        <v>329</v>
      </c>
      <c r="E71" s="59" t="s">
        <v>21</v>
      </c>
      <c r="F71" s="60">
        <v>670</v>
      </c>
      <c r="G71" s="61"/>
      <c r="H71" s="61"/>
      <c r="I71" s="61"/>
      <c r="J71" s="60">
        <v>373</v>
      </c>
      <c r="K71" s="60">
        <v>359</v>
      </c>
      <c r="L71" s="61"/>
      <c r="M71" s="60">
        <v>192</v>
      </c>
      <c r="N71" s="60">
        <v>960</v>
      </c>
      <c r="O71" s="61"/>
      <c r="P71" s="60">
        <v>602</v>
      </c>
      <c r="Q71" s="60">
        <v>397</v>
      </c>
      <c r="R71" s="60">
        <v>237</v>
      </c>
      <c r="S71" s="60">
        <v>131</v>
      </c>
      <c r="T71" s="60">
        <v>496</v>
      </c>
    </row>
    <row r="72" spans="1:20" ht="14.5" x14ac:dyDescent="0.35">
      <c r="A72" t="str">
        <f t="shared" ref="A72:A135" si="13">C72&amp;D72</f>
        <v>Burgenland001</v>
      </c>
      <c r="B72">
        <v>72</v>
      </c>
      <c r="C72" s="59" t="s">
        <v>239</v>
      </c>
      <c r="D72" s="59" t="s">
        <v>292</v>
      </c>
      <c r="E72" s="59" t="s">
        <v>1</v>
      </c>
      <c r="F72" s="60">
        <v>61031122</v>
      </c>
      <c r="G72" s="60">
        <v>59874168</v>
      </c>
      <c r="H72" s="60">
        <v>68736463</v>
      </c>
      <c r="I72" s="60">
        <v>64076406</v>
      </c>
      <c r="J72" s="60">
        <v>58797353</v>
      </c>
      <c r="K72" s="60">
        <v>53039653</v>
      </c>
      <c r="L72" s="60">
        <v>47075293</v>
      </c>
      <c r="M72" s="60">
        <v>63491693</v>
      </c>
      <c r="N72" s="60">
        <v>49006549</v>
      </c>
      <c r="O72" s="60">
        <v>61800475</v>
      </c>
      <c r="P72" s="60">
        <v>53855929</v>
      </c>
      <c r="Q72" s="60">
        <v>52826753</v>
      </c>
      <c r="R72" s="60">
        <v>54402116</v>
      </c>
      <c r="S72" s="60">
        <v>68597529</v>
      </c>
      <c r="T72" s="60">
        <v>62206551</v>
      </c>
    </row>
    <row r="73" spans="1:20" ht="14.5" x14ac:dyDescent="0.35">
      <c r="A73" t="str">
        <f t="shared" si="13"/>
        <v>Burgenland314</v>
      </c>
      <c r="B73">
        <v>73</v>
      </c>
      <c r="C73" s="59" t="s">
        <v>239</v>
      </c>
      <c r="D73" s="59" t="s">
        <v>436</v>
      </c>
      <c r="E73" s="59" t="s">
        <v>77</v>
      </c>
      <c r="F73" s="60">
        <v>9741</v>
      </c>
      <c r="G73" s="60">
        <v>57791</v>
      </c>
      <c r="H73" s="60">
        <v>45907</v>
      </c>
      <c r="I73" s="60">
        <v>45222</v>
      </c>
      <c r="J73" s="60">
        <v>41239</v>
      </c>
      <c r="K73" s="60">
        <v>21174</v>
      </c>
      <c r="L73" s="60">
        <v>18617</v>
      </c>
      <c r="M73" s="60">
        <v>2290</v>
      </c>
      <c r="N73" s="60">
        <v>316</v>
      </c>
      <c r="O73" s="60">
        <v>361464</v>
      </c>
      <c r="P73" s="61"/>
      <c r="Q73" s="60">
        <v>3274</v>
      </c>
      <c r="R73" s="61"/>
      <c r="S73" s="61"/>
      <c r="T73" s="60">
        <v>11825</v>
      </c>
    </row>
    <row r="74" spans="1:20" ht="14.5" x14ac:dyDescent="0.35">
      <c r="A74" t="str">
        <f t="shared" si="13"/>
        <v>Burgenland006</v>
      </c>
      <c r="B74">
        <v>74</v>
      </c>
      <c r="C74" s="59" t="s">
        <v>239</v>
      </c>
      <c r="D74" s="59" t="s">
        <v>302</v>
      </c>
      <c r="E74" s="59" t="s">
        <v>5</v>
      </c>
      <c r="F74" s="60">
        <v>59480317</v>
      </c>
      <c r="G74" s="60">
        <v>59626305</v>
      </c>
      <c r="H74" s="60">
        <v>60518168</v>
      </c>
      <c r="I74" s="60">
        <v>64881521</v>
      </c>
      <c r="J74" s="60">
        <v>67505025</v>
      </c>
      <c r="K74" s="60">
        <v>70221092</v>
      </c>
      <c r="L74" s="60">
        <v>46020419</v>
      </c>
      <c r="M74" s="60">
        <v>43642806</v>
      </c>
      <c r="N74" s="60">
        <v>37687448</v>
      </c>
      <c r="O74" s="60">
        <v>37765147</v>
      </c>
      <c r="P74" s="60">
        <v>34140545</v>
      </c>
      <c r="Q74" s="60">
        <v>30936027</v>
      </c>
      <c r="R74" s="60">
        <v>31050817</v>
      </c>
      <c r="S74" s="60">
        <v>27322919</v>
      </c>
      <c r="T74" s="60">
        <v>40322664</v>
      </c>
    </row>
    <row r="75" spans="1:20" ht="14.5" x14ac:dyDescent="0.35">
      <c r="A75" t="str">
        <f t="shared" si="13"/>
        <v>Burgenland473</v>
      </c>
      <c r="B75">
        <v>75</v>
      </c>
      <c r="C75" s="59" t="s">
        <v>239</v>
      </c>
      <c r="D75" s="59" t="s">
        <v>533</v>
      </c>
      <c r="E75" s="59" t="s">
        <v>132</v>
      </c>
      <c r="F75" s="60">
        <v>229</v>
      </c>
      <c r="G75" s="60">
        <v>414</v>
      </c>
      <c r="H75" s="61"/>
      <c r="I75" s="60">
        <v>437</v>
      </c>
      <c r="J75" s="60">
        <v>91</v>
      </c>
      <c r="K75" s="60">
        <v>21</v>
      </c>
      <c r="L75" s="61"/>
      <c r="M75" s="60">
        <v>300</v>
      </c>
      <c r="N75" s="60">
        <v>458</v>
      </c>
      <c r="O75" s="61"/>
      <c r="P75" s="61"/>
      <c r="Q75" s="61"/>
      <c r="R75" s="61"/>
      <c r="S75" s="61"/>
      <c r="T75" s="61"/>
    </row>
    <row r="76" spans="1:20" ht="14.5" x14ac:dyDescent="0.35">
      <c r="A76" t="str">
        <f t="shared" si="13"/>
        <v>Burgenland076</v>
      </c>
      <c r="B76">
        <v>76</v>
      </c>
      <c r="C76" s="59" t="s">
        <v>239</v>
      </c>
      <c r="D76" s="59" t="s">
        <v>365</v>
      </c>
      <c r="E76" s="59" t="s">
        <v>38</v>
      </c>
      <c r="F76" s="60">
        <v>568646</v>
      </c>
      <c r="G76" s="60">
        <v>860394</v>
      </c>
      <c r="H76" s="60">
        <v>1884107</v>
      </c>
      <c r="I76" s="60">
        <v>777401</v>
      </c>
      <c r="J76" s="60">
        <v>1271220</v>
      </c>
      <c r="K76" s="60">
        <v>1913806</v>
      </c>
      <c r="L76" s="60">
        <v>1472098</v>
      </c>
      <c r="M76" s="60">
        <v>1608453</v>
      </c>
      <c r="N76" s="60">
        <v>1677452</v>
      </c>
      <c r="O76" s="60">
        <v>1911969</v>
      </c>
      <c r="P76" s="60">
        <v>1839464</v>
      </c>
      <c r="Q76" s="60">
        <v>786038</v>
      </c>
      <c r="R76" s="60">
        <v>2436452</v>
      </c>
      <c r="S76" s="60">
        <v>2474579</v>
      </c>
      <c r="T76" s="60">
        <v>2775733</v>
      </c>
    </row>
    <row r="77" spans="1:20" ht="14.5" x14ac:dyDescent="0.35">
      <c r="A77" t="str">
        <f t="shared" si="13"/>
        <v>Burgenland276</v>
      </c>
      <c r="B77">
        <v>77</v>
      </c>
      <c r="C77" s="59" t="s">
        <v>239</v>
      </c>
      <c r="D77" s="59" t="s">
        <v>424</v>
      </c>
      <c r="E77" s="59" t="s">
        <v>69</v>
      </c>
      <c r="F77" s="60">
        <v>448142</v>
      </c>
      <c r="G77" s="60">
        <v>96410</v>
      </c>
      <c r="H77" s="60">
        <v>154109</v>
      </c>
      <c r="I77" s="60">
        <v>124139</v>
      </c>
      <c r="J77" s="60">
        <v>195386</v>
      </c>
      <c r="K77" s="60">
        <v>249420</v>
      </c>
      <c r="L77" s="60">
        <v>203996</v>
      </c>
      <c r="M77" s="60">
        <v>184639</v>
      </c>
      <c r="N77" s="60">
        <v>142513</v>
      </c>
      <c r="O77" s="60">
        <v>148960</v>
      </c>
      <c r="P77" s="60">
        <v>149507</v>
      </c>
      <c r="Q77" s="60">
        <v>138965</v>
      </c>
      <c r="R77" s="60">
        <v>148781</v>
      </c>
      <c r="S77" s="60">
        <v>144647</v>
      </c>
      <c r="T77" s="60">
        <v>220490</v>
      </c>
    </row>
    <row r="78" spans="1:20" ht="14.5" x14ac:dyDescent="0.35">
      <c r="A78" t="str">
        <f t="shared" si="13"/>
        <v>Burgenland044</v>
      </c>
      <c r="B78">
        <v>78</v>
      </c>
      <c r="C78" s="59" t="s">
        <v>239</v>
      </c>
      <c r="D78" s="59" t="s">
        <v>332</v>
      </c>
      <c r="E78" s="59" t="s">
        <v>23</v>
      </c>
      <c r="F78" s="60">
        <v>5360</v>
      </c>
      <c r="G78" s="60">
        <v>8</v>
      </c>
      <c r="H78" s="60">
        <v>392</v>
      </c>
      <c r="I78" s="60">
        <v>1549</v>
      </c>
      <c r="J78" s="60">
        <v>436</v>
      </c>
      <c r="K78" s="60">
        <v>723</v>
      </c>
      <c r="L78" s="60">
        <v>6425</v>
      </c>
      <c r="M78" s="60">
        <v>3816</v>
      </c>
      <c r="N78" s="61"/>
      <c r="O78" s="61"/>
      <c r="P78" s="61"/>
      <c r="Q78" s="60">
        <v>629</v>
      </c>
      <c r="R78" s="60">
        <v>189</v>
      </c>
      <c r="S78" s="60">
        <v>819</v>
      </c>
      <c r="T78" s="60">
        <v>154</v>
      </c>
    </row>
    <row r="79" spans="1:20" ht="14.5" x14ac:dyDescent="0.35">
      <c r="A79" t="str">
        <f t="shared" si="13"/>
        <v>Burgenland406</v>
      </c>
      <c r="B79">
        <v>79</v>
      </c>
      <c r="C79" s="59" t="s">
        <v>239</v>
      </c>
      <c r="D79" s="59" t="s">
        <v>488</v>
      </c>
      <c r="E79" s="59" t="s">
        <v>105</v>
      </c>
      <c r="F79" s="60">
        <v>294</v>
      </c>
      <c r="G79" s="60">
        <v>62</v>
      </c>
      <c r="H79" s="60">
        <v>8619</v>
      </c>
      <c r="I79" s="60">
        <v>12629</v>
      </c>
      <c r="J79" s="61"/>
      <c r="K79" s="61"/>
      <c r="L79" s="60">
        <v>1636</v>
      </c>
      <c r="M79" s="60">
        <v>5227</v>
      </c>
      <c r="N79" s="60">
        <v>116</v>
      </c>
      <c r="O79" s="60">
        <v>286</v>
      </c>
      <c r="P79" s="60">
        <v>6875</v>
      </c>
      <c r="Q79" s="60">
        <v>119</v>
      </c>
      <c r="R79" s="60">
        <v>1150</v>
      </c>
      <c r="S79" s="60">
        <v>353</v>
      </c>
      <c r="T79" s="60">
        <v>310</v>
      </c>
    </row>
    <row r="80" spans="1:20" ht="14.5" x14ac:dyDescent="0.35">
      <c r="A80" t="str">
        <f t="shared" si="13"/>
        <v>Burgenland252</v>
      </c>
      <c r="B80">
        <v>80</v>
      </c>
      <c r="C80" s="59" t="s">
        <v>239</v>
      </c>
      <c r="D80" s="59" t="s">
        <v>417</v>
      </c>
      <c r="E80" s="59" t="s">
        <v>64</v>
      </c>
      <c r="F80" s="60">
        <v>22231</v>
      </c>
      <c r="G80" s="61"/>
      <c r="H80" s="60">
        <v>688</v>
      </c>
      <c r="I80" s="61"/>
      <c r="J80" s="61"/>
      <c r="K80" s="60">
        <v>2893</v>
      </c>
      <c r="L80" s="60">
        <v>495</v>
      </c>
      <c r="M80" s="60">
        <v>2234</v>
      </c>
      <c r="N80" s="60">
        <v>1918</v>
      </c>
      <c r="O80" s="60">
        <v>293</v>
      </c>
      <c r="P80" s="60">
        <v>25</v>
      </c>
      <c r="Q80" s="60">
        <v>1334</v>
      </c>
      <c r="R80" s="61"/>
      <c r="S80" s="60">
        <v>832</v>
      </c>
      <c r="T80" s="61"/>
    </row>
    <row r="81" spans="1:20" ht="14.5" x14ac:dyDescent="0.35">
      <c r="A81" t="str">
        <f t="shared" si="13"/>
        <v>Burgenland260</v>
      </c>
      <c r="B81">
        <v>81</v>
      </c>
      <c r="C81" s="59" t="s">
        <v>239</v>
      </c>
      <c r="D81" s="59" t="s">
        <v>419</v>
      </c>
      <c r="E81" s="59" t="s">
        <v>66</v>
      </c>
      <c r="F81" s="60">
        <v>183</v>
      </c>
      <c r="G81" s="61"/>
      <c r="H81" s="61"/>
      <c r="I81" s="60">
        <v>1515</v>
      </c>
      <c r="J81" s="61"/>
      <c r="K81" s="60">
        <v>3435</v>
      </c>
      <c r="L81" s="60">
        <v>528</v>
      </c>
      <c r="M81" s="60">
        <v>100628</v>
      </c>
      <c r="N81" s="60">
        <v>84328</v>
      </c>
      <c r="O81" s="60">
        <v>44515</v>
      </c>
      <c r="P81" s="60">
        <v>151</v>
      </c>
      <c r="Q81" s="61"/>
      <c r="R81" s="60">
        <v>2849</v>
      </c>
      <c r="S81" s="61"/>
      <c r="T81" s="61"/>
    </row>
    <row r="82" spans="1:20" ht="14.5" x14ac:dyDescent="0.35">
      <c r="A82" t="str">
        <f t="shared" si="13"/>
        <v>Burgenland310</v>
      </c>
      <c r="B82">
        <v>82</v>
      </c>
      <c r="C82" s="59" t="s">
        <v>239</v>
      </c>
      <c r="D82" s="59" t="s">
        <v>432</v>
      </c>
      <c r="E82" s="59" t="s">
        <v>75</v>
      </c>
      <c r="F82" s="60">
        <v>220</v>
      </c>
      <c r="G82" s="60">
        <v>8</v>
      </c>
      <c r="H82" s="61"/>
      <c r="I82" s="60">
        <v>432</v>
      </c>
      <c r="J82" s="61"/>
      <c r="K82" s="60">
        <v>1664</v>
      </c>
      <c r="L82" s="61"/>
      <c r="M82" s="61"/>
      <c r="N82" s="60">
        <v>1774</v>
      </c>
      <c r="O82" s="60">
        <v>677</v>
      </c>
      <c r="P82" s="61"/>
      <c r="Q82" s="60">
        <v>1</v>
      </c>
      <c r="R82" s="61"/>
      <c r="S82" s="61"/>
      <c r="T82" s="61"/>
    </row>
    <row r="83" spans="1:20" ht="14.5" x14ac:dyDescent="0.35">
      <c r="A83" t="str">
        <f t="shared" si="13"/>
        <v>Burgenland009</v>
      </c>
      <c r="B83">
        <v>83</v>
      </c>
      <c r="C83" s="59" t="s">
        <v>239</v>
      </c>
      <c r="D83" s="59" t="s">
        <v>308</v>
      </c>
      <c r="E83" s="59" t="s">
        <v>8</v>
      </c>
      <c r="F83" s="60">
        <v>6410539</v>
      </c>
      <c r="G83" s="60">
        <v>6802498</v>
      </c>
      <c r="H83" s="60">
        <v>7292952</v>
      </c>
      <c r="I83" s="60">
        <v>7324423</v>
      </c>
      <c r="J83" s="60">
        <v>8060900</v>
      </c>
      <c r="K83" s="60">
        <v>8762606</v>
      </c>
      <c r="L83" s="60">
        <v>9056526</v>
      </c>
      <c r="M83" s="60">
        <v>11664616</v>
      </c>
      <c r="N83" s="60">
        <v>7736945</v>
      </c>
      <c r="O83" s="60">
        <v>8641229</v>
      </c>
      <c r="P83" s="60">
        <v>8507419</v>
      </c>
      <c r="Q83" s="60">
        <v>19854636</v>
      </c>
      <c r="R83" s="60">
        <v>17348809</v>
      </c>
      <c r="S83" s="60">
        <v>10069153</v>
      </c>
      <c r="T83" s="60">
        <v>11880434</v>
      </c>
    </row>
    <row r="84" spans="1:20" ht="14.5" x14ac:dyDescent="0.35">
      <c r="A84" t="str">
        <f t="shared" si="13"/>
        <v>Burgenland416</v>
      </c>
      <c r="B84">
        <v>84</v>
      </c>
      <c r="C84" s="59" t="s">
        <v>239</v>
      </c>
      <c r="D84" s="59" t="s">
        <v>495</v>
      </c>
      <c r="E84" s="59" t="s">
        <v>109</v>
      </c>
      <c r="F84" s="60">
        <v>13535</v>
      </c>
      <c r="G84" s="60">
        <v>50529</v>
      </c>
      <c r="H84" s="60">
        <v>13626</v>
      </c>
      <c r="I84" s="60">
        <v>48688</v>
      </c>
      <c r="J84" s="60">
        <v>40906</v>
      </c>
      <c r="K84" s="60">
        <v>21712</v>
      </c>
      <c r="L84" s="60">
        <v>12930</v>
      </c>
      <c r="M84" s="60">
        <v>10096</v>
      </c>
      <c r="N84" s="60">
        <v>43563</v>
      </c>
      <c r="O84" s="60">
        <v>13109</v>
      </c>
      <c r="P84" s="60">
        <v>16950</v>
      </c>
      <c r="Q84" s="60">
        <v>15368</v>
      </c>
      <c r="R84" s="60">
        <v>17027</v>
      </c>
      <c r="S84" s="60">
        <v>2428</v>
      </c>
      <c r="T84" s="60">
        <v>67826</v>
      </c>
    </row>
    <row r="85" spans="1:20" ht="14.5" x14ac:dyDescent="0.35">
      <c r="A85" t="str">
        <f t="shared" si="13"/>
        <v>Burgenland831</v>
      </c>
      <c r="B85">
        <v>85</v>
      </c>
      <c r="C85" s="59" t="s">
        <v>239</v>
      </c>
      <c r="D85" s="59" t="s">
        <v>659</v>
      </c>
      <c r="E85" s="59" t="s">
        <v>201</v>
      </c>
      <c r="F85" s="61"/>
      <c r="G85" s="61"/>
      <c r="H85" s="61"/>
      <c r="I85" s="61"/>
      <c r="J85" s="60">
        <v>58</v>
      </c>
      <c r="K85" s="60">
        <v>12961</v>
      </c>
      <c r="L85" s="61"/>
      <c r="M85" s="60">
        <v>52</v>
      </c>
      <c r="N85" s="61"/>
      <c r="O85" s="61"/>
      <c r="P85" s="61"/>
      <c r="Q85" s="61"/>
      <c r="R85" s="61"/>
      <c r="S85" s="61"/>
      <c r="T85" s="60">
        <v>438</v>
      </c>
    </row>
    <row r="86" spans="1:20" ht="14.5" x14ac:dyDescent="0.35">
      <c r="A86" t="str">
        <f t="shared" si="13"/>
        <v>Burgenland257</v>
      </c>
      <c r="B86">
        <v>86</v>
      </c>
      <c r="C86" s="59" t="s">
        <v>239</v>
      </c>
      <c r="D86" s="59" t="s">
        <v>418</v>
      </c>
      <c r="E86" s="59" t="s">
        <v>65</v>
      </c>
      <c r="F86" s="61"/>
      <c r="G86" s="60">
        <v>156</v>
      </c>
      <c r="H86" s="61"/>
      <c r="I86" s="60">
        <v>52</v>
      </c>
      <c r="J86" s="60">
        <v>210</v>
      </c>
      <c r="K86" s="61"/>
      <c r="L86" s="60">
        <v>530</v>
      </c>
      <c r="M86" s="61"/>
      <c r="N86" s="60">
        <v>15</v>
      </c>
      <c r="O86" s="61"/>
      <c r="P86" s="61"/>
      <c r="Q86" s="60">
        <v>40</v>
      </c>
      <c r="R86" s="61"/>
      <c r="S86" s="60">
        <v>31</v>
      </c>
      <c r="T86" s="60">
        <v>27</v>
      </c>
    </row>
    <row r="87" spans="1:20" ht="14.5" x14ac:dyDescent="0.35">
      <c r="A87" t="str">
        <f t="shared" si="13"/>
        <v>Burgenland488</v>
      </c>
      <c r="B87">
        <v>87</v>
      </c>
      <c r="C87" s="59" t="s">
        <v>239</v>
      </c>
      <c r="D87" s="59" t="s">
        <v>546</v>
      </c>
      <c r="E87" s="59" t="s">
        <v>136</v>
      </c>
      <c r="F87" s="60">
        <v>381</v>
      </c>
      <c r="G87" s="60">
        <v>403</v>
      </c>
      <c r="H87" s="61"/>
      <c r="I87" s="60">
        <v>1899</v>
      </c>
      <c r="J87" s="60">
        <v>155</v>
      </c>
      <c r="K87" s="60">
        <v>26</v>
      </c>
      <c r="L87" s="60">
        <v>368</v>
      </c>
      <c r="M87" s="60">
        <v>27</v>
      </c>
      <c r="N87" s="61"/>
      <c r="O87" s="60">
        <v>3167</v>
      </c>
      <c r="P87" s="60">
        <v>1893</v>
      </c>
      <c r="Q87" s="60">
        <v>300</v>
      </c>
      <c r="R87" s="61"/>
      <c r="S87" s="60">
        <v>73</v>
      </c>
      <c r="T87" s="61"/>
    </row>
    <row r="88" spans="1:20" ht="14.5" x14ac:dyDescent="0.35">
      <c r="A88" t="str">
        <f t="shared" si="13"/>
        <v>Burgenland740</v>
      </c>
      <c r="B88">
        <v>88</v>
      </c>
      <c r="C88" s="59" t="s">
        <v>239</v>
      </c>
      <c r="D88" s="59" t="s">
        <v>623</v>
      </c>
      <c r="E88" s="59" t="s">
        <v>180</v>
      </c>
      <c r="F88" s="60">
        <v>5460016</v>
      </c>
      <c r="G88" s="60">
        <v>6998820</v>
      </c>
      <c r="H88" s="60">
        <v>3995037</v>
      </c>
      <c r="I88" s="60">
        <v>3541824</v>
      </c>
      <c r="J88" s="60">
        <v>4429323</v>
      </c>
      <c r="K88" s="60">
        <v>13681342</v>
      </c>
      <c r="L88" s="60">
        <v>10820550</v>
      </c>
      <c r="M88" s="60">
        <v>13850927</v>
      </c>
      <c r="N88" s="60">
        <v>5227721</v>
      </c>
      <c r="O88" s="60">
        <v>3521417</v>
      </c>
      <c r="P88" s="60">
        <v>2284016</v>
      </c>
      <c r="Q88" s="60">
        <v>5866493</v>
      </c>
      <c r="R88" s="60">
        <v>4688806</v>
      </c>
      <c r="S88" s="60">
        <v>3939930</v>
      </c>
      <c r="T88" s="60">
        <v>4218611</v>
      </c>
    </row>
    <row r="89" spans="1:20" ht="14.5" x14ac:dyDescent="0.35">
      <c r="A89" t="str">
        <f t="shared" si="13"/>
        <v>Burgenland424</v>
      </c>
      <c r="B89">
        <v>89</v>
      </c>
      <c r="C89" s="59" t="s">
        <v>239</v>
      </c>
      <c r="D89" s="59" t="s">
        <v>497</v>
      </c>
      <c r="E89" s="59" t="s">
        <v>111</v>
      </c>
      <c r="F89" s="60">
        <v>16506</v>
      </c>
      <c r="G89" s="60">
        <v>2940</v>
      </c>
      <c r="H89" s="60">
        <v>16320</v>
      </c>
      <c r="I89" s="61"/>
      <c r="J89" s="60">
        <v>5646</v>
      </c>
      <c r="K89" s="60">
        <v>5836</v>
      </c>
      <c r="L89" s="60">
        <v>7172</v>
      </c>
      <c r="M89" s="61"/>
      <c r="N89" s="60">
        <v>30592</v>
      </c>
      <c r="O89" s="60">
        <v>29965</v>
      </c>
      <c r="P89" s="60">
        <v>34272</v>
      </c>
      <c r="Q89" s="60">
        <v>42087</v>
      </c>
      <c r="R89" s="60">
        <v>47567</v>
      </c>
      <c r="S89" s="60">
        <v>99004</v>
      </c>
      <c r="T89" s="60">
        <v>66044</v>
      </c>
    </row>
    <row r="90" spans="1:20" ht="14.5" x14ac:dyDescent="0.35">
      <c r="A90" t="str">
        <f t="shared" si="13"/>
        <v>Burgenland092</v>
      </c>
      <c r="B90">
        <v>90</v>
      </c>
      <c r="C90" s="59" t="s">
        <v>239</v>
      </c>
      <c r="D90" s="59" t="s">
        <v>382</v>
      </c>
      <c r="E90" s="59" t="s">
        <v>47</v>
      </c>
      <c r="F90" s="60">
        <v>9521616</v>
      </c>
      <c r="G90" s="60">
        <v>8312385</v>
      </c>
      <c r="H90" s="60">
        <v>7019340</v>
      </c>
      <c r="I90" s="60">
        <v>9024835</v>
      </c>
      <c r="J90" s="60">
        <v>12948591</v>
      </c>
      <c r="K90" s="60">
        <v>15453293</v>
      </c>
      <c r="L90" s="60">
        <v>17419162</v>
      </c>
      <c r="M90" s="60">
        <v>22962946</v>
      </c>
      <c r="N90" s="60">
        <v>19625375</v>
      </c>
      <c r="O90" s="60">
        <v>18690651</v>
      </c>
      <c r="P90" s="60">
        <v>19467932</v>
      </c>
      <c r="Q90" s="60">
        <v>21574738</v>
      </c>
      <c r="R90" s="60">
        <v>21373284</v>
      </c>
      <c r="S90" s="60">
        <v>22975457</v>
      </c>
      <c r="T90" s="60">
        <v>27645890</v>
      </c>
    </row>
    <row r="91" spans="1:20" ht="14.5" x14ac:dyDescent="0.35">
      <c r="A91" t="str">
        <f t="shared" si="13"/>
        <v>Burgenland452</v>
      </c>
      <c r="B91">
        <v>91</v>
      </c>
      <c r="C91" s="59" t="s">
        <v>239</v>
      </c>
      <c r="D91" s="59" t="s">
        <v>507</v>
      </c>
      <c r="E91" s="59" t="s">
        <v>119</v>
      </c>
      <c r="F91" s="60">
        <v>18255</v>
      </c>
      <c r="G91" s="60">
        <v>811</v>
      </c>
      <c r="H91" s="60">
        <v>128</v>
      </c>
      <c r="I91" s="61"/>
      <c r="J91" s="60">
        <v>248</v>
      </c>
      <c r="K91" s="61"/>
      <c r="L91" s="60">
        <v>272</v>
      </c>
      <c r="M91" s="61"/>
      <c r="N91" s="61"/>
      <c r="O91" s="61"/>
      <c r="P91" s="61"/>
      <c r="Q91" s="60">
        <v>58</v>
      </c>
      <c r="R91" s="61"/>
      <c r="S91" s="60">
        <v>1</v>
      </c>
      <c r="T91" s="61"/>
    </row>
    <row r="92" spans="1:20" ht="14.5" x14ac:dyDescent="0.35">
      <c r="A92" t="str">
        <f t="shared" si="13"/>
        <v>Burgenland064</v>
      </c>
      <c r="B92">
        <v>92</v>
      </c>
      <c r="C92" s="59" t="s">
        <v>239</v>
      </c>
      <c r="D92" s="59" t="s">
        <v>351</v>
      </c>
      <c r="E92" s="59" t="s">
        <v>33</v>
      </c>
      <c r="F92" s="60">
        <v>124429120</v>
      </c>
      <c r="G92" s="60">
        <v>175705688</v>
      </c>
      <c r="H92" s="60">
        <v>188471129</v>
      </c>
      <c r="I92" s="60">
        <v>241605470</v>
      </c>
      <c r="J92" s="60">
        <v>285954194</v>
      </c>
      <c r="K92" s="60">
        <v>290227264</v>
      </c>
      <c r="L92" s="60">
        <v>265157320</v>
      </c>
      <c r="M92" s="60">
        <v>264750773</v>
      </c>
      <c r="N92" s="60">
        <v>278148382</v>
      </c>
      <c r="O92" s="60">
        <v>265457622</v>
      </c>
      <c r="P92" s="60">
        <v>252231071</v>
      </c>
      <c r="Q92" s="60">
        <v>269201762</v>
      </c>
      <c r="R92" s="60">
        <v>356790315</v>
      </c>
      <c r="S92" s="60">
        <v>348935900</v>
      </c>
      <c r="T92" s="60">
        <v>400237147</v>
      </c>
    </row>
    <row r="93" spans="1:20" ht="14.5" x14ac:dyDescent="0.35">
      <c r="A93" t="str">
        <f t="shared" si="13"/>
        <v>Burgenland700</v>
      </c>
      <c r="B93">
        <v>93</v>
      </c>
      <c r="C93" s="59" t="s">
        <v>239</v>
      </c>
      <c r="D93" s="59" t="s">
        <v>606</v>
      </c>
      <c r="E93" s="59" t="s">
        <v>172</v>
      </c>
      <c r="F93" s="60">
        <v>509734</v>
      </c>
      <c r="G93" s="60">
        <v>1051903</v>
      </c>
      <c r="H93" s="60">
        <v>658109</v>
      </c>
      <c r="I93" s="60">
        <v>1027544</v>
      </c>
      <c r="J93" s="60">
        <v>1907206</v>
      </c>
      <c r="K93" s="60">
        <v>1420199</v>
      </c>
      <c r="L93" s="60">
        <v>3645559</v>
      </c>
      <c r="M93" s="60">
        <v>3445113</v>
      </c>
      <c r="N93" s="60">
        <v>4244583</v>
      </c>
      <c r="O93" s="60">
        <v>8391171</v>
      </c>
      <c r="P93" s="60">
        <v>3239626</v>
      </c>
      <c r="Q93" s="60">
        <v>6186478</v>
      </c>
      <c r="R93" s="60">
        <v>2718243</v>
      </c>
      <c r="S93" s="60">
        <v>880267</v>
      </c>
      <c r="T93" s="60">
        <v>1714264</v>
      </c>
    </row>
    <row r="94" spans="1:20" ht="14.5" x14ac:dyDescent="0.35">
      <c r="A94" t="str">
        <f t="shared" si="13"/>
        <v>Burgenland007</v>
      </c>
      <c r="B94">
        <v>94</v>
      </c>
      <c r="C94" s="59" t="s">
        <v>239</v>
      </c>
      <c r="D94" s="59" t="s">
        <v>304</v>
      </c>
      <c r="E94" s="59" t="s">
        <v>6</v>
      </c>
      <c r="F94" s="60">
        <v>1855094</v>
      </c>
      <c r="G94" s="60">
        <v>2443234</v>
      </c>
      <c r="H94" s="60">
        <v>1934060</v>
      </c>
      <c r="I94" s="60">
        <v>2030253</v>
      </c>
      <c r="J94" s="60">
        <v>2381997</v>
      </c>
      <c r="K94" s="60">
        <v>2204005</v>
      </c>
      <c r="L94" s="60">
        <v>2133919</v>
      </c>
      <c r="M94" s="60">
        <v>1530662</v>
      </c>
      <c r="N94" s="60">
        <v>2170690</v>
      </c>
      <c r="O94" s="60">
        <v>1906983</v>
      </c>
      <c r="P94" s="60">
        <v>1147033</v>
      </c>
      <c r="Q94" s="60">
        <v>1294132</v>
      </c>
      <c r="R94" s="60">
        <v>1782525</v>
      </c>
      <c r="S94" s="60">
        <v>2104418</v>
      </c>
      <c r="T94" s="60">
        <v>2639923</v>
      </c>
    </row>
    <row r="95" spans="1:20" ht="14.5" x14ac:dyDescent="0.35">
      <c r="A95" t="str">
        <f t="shared" si="13"/>
        <v>Burgenland624</v>
      </c>
      <c r="B95">
        <v>95</v>
      </c>
      <c r="C95" s="59" t="s">
        <v>239</v>
      </c>
      <c r="D95" s="59" t="s">
        <v>571</v>
      </c>
      <c r="E95" s="59" t="s">
        <v>150</v>
      </c>
      <c r="F95" s="60">
        <v>1255563</v>
      </c>
      <c r="G95" s="60">
        <v>3652588</v>
      </c>
      <c r="H95" s="60">
        <v>3696288</v>
      </c>
      <c r="I95" s="60">
        <v>7718275</v>
      </c>
      <c r="J95" s="60">
        <v>8920068</v>
      </c>
      <c r="K95" s="60">
        <v>7057400</v>
      </c>
      <c r="L95" s="60">
        <v>6456847</v>
      </c>
      <c r="M95" s="60">
        <v>6227906</v>
      </c>
      <c r="N95" s="60">
        <v>4640358</v>
      </c>
      <c r="O95" s="60">
        <v>4161317</v>
      </c>
      <c r="P95" s="60">
        <v>3270405</v>
      </c>
      <c r="Q95" s="60">
        <v>1483210</v>
      </c>
      <c r="R95" s="60">
        <v>1408379</v>
      </c>
      <c r="S95" s="60">
        <v>1679071</v>
      </c>
      <c r="T95" s="60">
        <v>2203710</v>
      </c>
    </row>
    <row r="96" spans="1:20" ht="14.5" x14ac:dyDescent="0.35">
      <c r="A96" t="str">
        <f t="shared" si="13"/>
        <v>Burgenland664</v>
      </c>
      <c r="B96">
        <v>96</v>
      </c>
      <c r="C96" s="59" t="s">
        <v>239</v>
      </c>
      <c r="D96" s="59" t="s">
        <v>590</v>
      </c>
      <c r="E96" s="59" t="s">
        <v>162</v>
      </c>
      <c r="F96" s="60">
        <v>7294882</v>
      </c>
      <c r="G96" s="60">
        <v>12545321</v>
      </c>
      <c r="H96" s="60">
        <v>9177897</v>
      </c>
      <c r="I96" s="60">
        <v>5447715</v>
      </c>
      <c r="J96" s="60">
        <v>4974934</v>
      </c>
      <c r="K96" s="60">
        <v>8311445</v>
      </c>
      <c r="L96" s="60">
        <v>4559561</v>
      </c>
      <c r="M96" s="60">
        <v>4869010</v>
      </c>
      <c r="N96" s="60">
        <v>6484378</v>
      </c>
      <c r="O96" s="60">
        <v>4932584</v>
      </c>
      <c r="P96" s="60">
        <v>4952639</v>
      </c>
      <c r="Q96" s="60">
        <v>9539708</v>
      </c>
      <c r="R96" s="60">
        <v>8400730</v>
      </c>
      <c r="S96" s="60">
        <v>17337287</v>
      </c>
      <c r="T96" s="60">
        <v>27175726</v>
      </c>
    </row>
    <row r="97" spans="1:20" ht="14.5" x14ac:dyDescent="0.35">
      <c r="A97" t="str">
        <f t="shared" si="13"/>
        <v>Burgenland612</v>
      </c>
      <c r="B97">
        <v>97</v>
      </c>
      <c r="C97" s="59" t="s">
        <v>239</v>
      </c>
      <c r="D97" s="59" t="s">
        <v>567</v>
      </c>
      <c r="E97" s="59" t="s">
        <v>149</v>
      </c>
      <c r="F97" s="60">
        <v>3211710</v>
      </c>
      <c r="G97" s="60">
        <v>138338</v>
      </c>
      <c r="H97" s="60">
        <v>445301</v>
      </c>
      <c r="I97" s="60">
        <v>512989</v>
      </c>
      <c r="J97" s="60">
        <v>932164</v>
      </c>
      <c r="K97" s="60">
        <v>747913</v>
      </c>
      <c r="L97" s="60">
        <v>151288</v>
      </c>
      <c r="M97" s="60">
        <v>724457</v>
      </c>
      <c r="N97" s="60">
        <v>501345</v>
      </c>
      <c r="O97" s="60">
        <v>363743</v>
      </c>
      <c r="P97" s="60">
        <v>116762</v>
      </c>
      <c r="Q97" s="60">
        <v>462700</v>
      </c>
      <c r="R97" s="60">
        <v>352486</v>
      </c>
      <c r="S97" s="60">
        <v>30435</v>
      </c>
      <c r="T97" s="60">
        <v>252427</v>
      </c>
    </row>
    <row r="98" spans="1:20" ht="14.5" x14ac:dyDescent="0.35">
      <c r="A98" t="str">
        <f t="shared" si="13"/>
        <v>Burgenland616</v>
      </c>
      <c r="B98">
        <v>98</v>
      </c>
      <c r="C98" s="59" t="s">
        <v>239</v>
      </c>
      <c r="D98" s="59" t="s">
        <v>569</v>
      </c>
      <c r="E98" s="59" t="s">
        <v>246</v>
      </c>
      <c r="F98" s="60">
        <v>2530697</v>
      </c>
      <c r="G98" s="60">
        <v>2183647</v>
      </c>
      <c r="H98" s="60">
        <v>1169197</v>
      </c>
      <c r="I98" s="60">
        <v>2067385</v>
      </c>
      <c r="J98" s="60">
        <v>1916698</v>
      </c>
      <c r="K98" s="60">
        <v>1510962</v>
      </c>
      <c r="L98" s="60">
        <v>1655259</v>
      </c>
      <c r="M98" s="60">
        <v>2558448</v>
      </c>
      <c r="N98" s="60">
        <v>1156720</v>
      </c>
      <c r="O98" s="60">
        <v>294907</v>
      </c>
      <c r="P98" s="60">
        <v>198100</v>
      </c>
      <c r="Q98" s="60">
        <v>950244</v>
      </c>
      <c r="R98" s="60">
        <v>1405324</v>
      </c>
      <c r="S98" s="60">
        <v>481775</v>
      </c>
      <c r="T98" s="60">
        <v>279397</v>
      </c>
    </row>
    <row r="99" spans="1:20" ht="14.5" x14ac:dyDescent="0.35">
      <c r="A99" t="str">
        <f t="shared" si="13"/>
        <v>Burgenland024</v>
      </c>
      <c r="B99">
        <v>99</v>
      </c>
      <c r="C99" s="59" t="s">
        <v>239</v>
      </c>
      <c r="D99" s="59" t="s">
        <v>318</v>
      </c>
      <c r="E99" s="59" t="s">
        <v>15</v>
      </c>
      <c r="F99" s="60">
        <v>47094</v>
      </c>
      <c r="G99" s="60">
        <v>164376</v>
      </c>
      <c r="H99" s="60">
        <v>101175</v>
      </c>
      <c r="I99" s="60">
        <v>78800</v>
      </c>
      <c r="J99" s="60">
        <v>117213</v>
      </c>
      <c r="K99" s="60">
        <v>218279</v>
      </c>
      <c r="L99" s="60">
        <v>204429</v>
      </c>
      <c r="M99" s="60">
        <v>265754</v>
      </c>
      <c r="N99" s="60">
        <v>305763</v>
      </c>
      <c r="O99" s="60">
        <v>159707</v>
      </c>
      <c r="P99" s="60">
        <v>89756</v>
      </c>
      <c r="Q99" s="60">
        <v>117400</v>
      </c>
      <c r="R99" s="60">
        <v>129361</v>
      </c>
      <c r="S99" s="60">
        <v>107647</v>
      </c>
      <c r="T99" s="60">
        <v>90227</v>
      </c>
    </row>
    <row r="100" spans="1:20" ht="14.5" x14ac:dyDescent="0.35">
      <c r="A100" t="str">
        <f t="shared" si="13"/>
        <v>Burgenland005</v>
      </c>
      <c r="B100">
        <v>100</v>
      </c>
      <c r="C100" s="59" t="s">
        <v>239</v>
      </c>
      <c r="D100" s="59" t="s">
        <v>300</v>
      </c>
      <c r="E100" s="59" t="s">
        <v>4</v>
      </c>
      <c r="F100" s="60">
        <v>78307283</v>
      </c>
      <c r="G100" s="60">
        <v>74915578</v>
      </c>
      <c r="H100" s="60">
        <v>77234709</v>
      </c>
      <c r="I100" s="60">
        <v>90646530</v>
      </c>
      <c r="J100" s="60">
        <v>90260129</v>
      </c>
      <c r="K100" s="60">
        <v>94426546</v>
      </c>
      <c r="L100" s="60">
        <v>86134205</v>
      </c>
      <c r="M100" s="60">
        <v>95660479</v>
      </c>
      <c r="N100" s="60">
        <v>100222709</v>
      </c>
      <c r="O100" s="60">
        <v>98479923</v>
      </c>
      <c r="P100" s="60">
        <v>98131649</v>
      </c>
      <c r="Q100" s="60">
        <v>129131453</v>
      </c>
      <c r="R100" s="60">
        <v>195280357</v>
      </c>
      <c r="S100" s="60">
        <v>134473039</v>
      </c>
      <c r="T100" s="60">
        <v>143244292</v>
      </c>
    </row>
    <row r="101" spans="1:20" ht="14.5" x14ac:dyDescent="0.35">
      <c r="A101" t="str">
        <f t="shared" si="13"/>
        <v>Burgenland464</v>
      </c>
      <c r="B101">
        <v>101</v>
      </c>
      <c r="C101" s="59" t="s">
        <v>239</v>
      </c>
      <c r="D101" s="59" t="s">
        <v>520</v>
      </c>
      <c r="E101" s="59" t="s">
        <v>127</v>
      </c>
      <c r="F101" s="60">
        <v>13260</v>
      </c>
      <c r="G101" s="60">
        <v>31429</v>
      </c>
      <c r="H101" s="60">
        <v>50791</v>
      </c>
      <c r="I101" s="60">
        <v>9847</v>
      </c>
      <c r="J101" s="60">
        <v>6772</v>
      </c>
      <c r="K101" s="60">
        <v>7653</v>
      </c>
      <c r="L101" s="61"/>
      <c r="M101" s="60">
        <v>279</v>
      </c>
      <c r="N101" s="61"/>
      <c r="O101" s="60">
        <v>30313</v>
      </c>
      <c r="P101" s="60">
        <v>1530</v>
      </c>
      <c r="Q101" s="60">
        <v>32093</v>
      </c>
      <c r="R101" s="61"/>
      <c r="S101" s="60">
        <v>124598</v>
      </c>
      <c r="T101" s="60">
        <v>949</v>
      </c>
    </row>
    <row r="102" spans="1:20" ht="14.5" x14ac:dyDescent="0.35">
      <c r="A102" t="str">
        <f t="shared" si="13"/>
        <v>Burgenland628</v>
      </c>
      <c r="B102">
        <v>102</v>
      </c>
      <c r="C102" s="59" t="s">
        <v>239</v>
      </c>
      <c r="D102" s="59" t="s">
        <v>575</v>
      </c>
      <c r="E102" s="59" t="s">
        <v>152</v>
      </c>
      <c r="F102" s="60">
        <v>469076</v>
      </c>
      <c r="G102" s="60">
        <v>515188</v>
      </c>
      <c r="H102" s="60">
        <v>744716</v>
      </c>
      <c r="I102" s="60">
        <v>580468</v>
      </c>
      <c r="J102" s="60">
        <v>727542</v>
      </c>
      <c r="K102" s="60">
        <v>588128</v>
      </c>
      <c r="L102" s="60">
        <v>418952</v>
      </c>
      <c r="M102" s="60">
        <v>618615</v>
      </c>
      <c r="N102" s="60">
        <v>1045455</v>
      </c>
      <c r="O102" s="60">
        <v>1339094</v>
      </c>
      <c r="P102" s="60">
        <v>572651</v>
      </c>
      <c r="Q102" s="60">
        <v>290490</v>
      </c>
      <c r="R102" s="60">
        <v>228830</v>
      </c>
      <c r="S102" s="60">
        <v>587719</v>
      </c>
      <c r="T102" s="60">
        <v>526562</v>
      </c>
    </row>
    <row r="103" spans="1:20" ht="14.5" x14ac:dyDescent="0.35">
      <c r="A103" t="str">
        <f t="shared" si="13"/>
        <v>Burgenland732</v>
      </c>
      <c r="B103">
        <v>103</v>
      </c>
      <c r="C103" s="59" t="s">
        <v>239</v>
      </c>
      <c r="D103" s="59" t="s">
        <v>621</v>
      </c>
      <c r="E103" s="59" t="s">
        <v>178</v>
      </c>
      <c r="F103" s="60">
        <v>12068665</v>
      </c>
      <c r="G103" s="60">
        <v>16934673</v>
      </c>
      <c r="H103" s="60">
        <v>17380097</v>
      </c>
      <c r="I103" s="60">
        <v>14240792</v>
      </c>
      <c r="J103" s="60">
        <v>14047880</v>
      </c>
      <c r="K103" s="60">
        <v>14204220</v>
      </c>
      <c r="L103" s="60">
        <v>13270760</v>
      </c>
      <c r="M103" s="60">
        <v>10526811</v>
      </c>
      <c r="N103" s="60">
        <v>11828159</v>
      </c>
      <c r="O103" s="60">
        <v>12314871</v>
      </c>
      <c r="P103" s="60">
        <v>7833668</v>
      </c>
      <c r="Q103" s="60">
        <v>6705235</v>
      </c>
      <c r="R103" s="60">
        <v>10327387</v>
      </c>
      <c r="S103" s="60">
        <v>13690489</v>
      </c>
      <c r="T103" s="60">
        <v>10820636</v>
      </c>
    </row>
    <row r="104" spans="1:20" ht="14.5" x14ac:dyDescent="0.35">
      <c r="A104" t="str">
        <f t="shared" si="13"/>
        <v>Burgenland346</v>
      </c>
      <c r="B104">
        <v>104</v>
      </c>
      <c r="C104" s="59" t="s">
        <v>239</v>
      </c>
      <c r="D104" s="59" t="s">
        <v>454</v>
      </c>
      <c r="E104" s="59" t="s">
        <v>86</v>
      </c>
      <c r="F104" s="60">
        <v>10397</v>
      </c>
      <c r="G104" s="60">
        <v>105588</v>
      </c>
      <c r="H104" s="60">
        <v>62306</v>
      </c>
      <c r="I104" s="60">
        <v>59438</v>
      </c>
      <c r="J104" s="60">
        <v>81123</v>
      </c>
      <c r="K104" s="60">
        <v>80624</v>
      </c>
      <c r="L104" s="60">
        <v>168049</v>
      </c>
      <c r="M104" s="60">
        <v>123900</v>
      </c>
      <c r="N104" s="60">
        <v>68425</v>
      </c>
      <c r="O104" s="60">
        <v>161507</v>
      </c>
      <c r="P104" s="60">
        <v>74354</v>
      </c>
      <c r="Q104" s="60">
        <v>121018</v>
      </c>
      <c r="R104" s="60">
        <v>494308</v>
      </c>
      <c r="S104" s="60">
        <v>330886</v>
      </c>
      <c r="T104" s="60">
        <v>541965</v>
      </c>
    </row>
    <row r="105" spans="1:20" ht="14.5" x14ac:dyDescent="0.35">
      <c r="A105" t="str">
        <f t="shared" si="13"/>
        <v>Burgenland083</v>
      </c>
      <c r="B105">
        <v>105</v>
      </c>
      <c r="C105" s="59" t="s">
        <v>239</v>
      </c>
      <c r="D105" s="59" t="s">
        <v>378</v>
      </c>
      <c r="E105" s="59" t="s">
        <v>45</v>
      </c>
      <c r="F105" s="60">
        <v>16260</v>
      </c>
      <c r="G105" s="60">
        <v>27180</v>
      </c>
      <c r="H105" s="60">
        <v>42595</v>
      </c>
      <c r="I105" s="60">
        <v>48014</v>
      </c>
      <c r="J105" s="60">
        <v>161193</v>
      </c>
      <c r="K105" s="60">
        <v>28708</v>
      </c>
      <c r="L105" s="60">
        <v>6857</v>
      </c>
      <c r="M105" s="60">
        <v>192354</v>
      </c>
      <c r="N105" s="60">
        <v>15383</v>
      </c>
      <c r="O105" s="60">
        <v>301784</v>
      </c>
      <c r="P105" s="60">
        <v>287282</v>
      </c>
      <c r="Q105" s="60">
        <v>410091</v>
      </c>
      <c r="R105" s="60">
        <v>1580906</v>
      </c>
      <c r="S105" s="60">
        <v>1276932</v>
      </c>
      <c r="T105" s="60">
        <v>1544194</v>
      </c>
    </row>
    <row r="106" spans="1:20" ht="14.5" x14ac:dyDescent="0.35">
      <c r="A106" t="str">
        <f t="shared" si="13"/>
        <v>Burgenland696</v>
      </c>
      <c r="B106">
        <v>106</v>
      </c>
      <c r="C106" s="59" t="s">
        <v>239</v>
      </c>
      <c r="D106" s="59" t="s">
        <v>604</v>
      </c>
      <c r="E106" s="59" t="s">
        <v>171</v>
      </c>
      <c r="F106" s="60">
        <v>423</v>
      </c>
      <c r="G106" s="61"/>
      <c r="H106" s="61"/>
      <c r="I106" s="61"/>
      <c r="J106" s="60">
        <v>1570</v>
      </c>
      <c r="K106" s="61"/>
      <c r="L106" s="60">
        <v>7760</v>
      </c>
      <c r="M106" s="60">
        <v>14628</v>
      </c>
      <c r="N106" s="60">
        <v>18563</v>
      </c>
      <c r="O106" s="60">
        <v>19252</v>
      </c>
      <c r="P106" s="60">
        <v>5533</v>
      </c>
      <c r="Q106" s="60">
        <v>6676</v>
      </c>
      <c r="R106" s="60">
        <v>7194</v>
      </c>
      <c r="S106" s="60">
        <v>2940</v>
      </c>
      <c r="T106" s="60">
        <v>8990</v>
      </c>
    </row>
    <row r="107" spans="1:20" ht="14.5" x14ac:dyDescent="0.35">
      <c r="A107" t="str">
        <f t="shared" si="13"/>
        <v>Burgenland812</v>
      </c>
      <c r="B107">
        <v>107</v>
      </c>
      <c r="C107" s="59" t="s">
        <v>239</v>
      </c>
      <c r="D107" s="59" t="s">
        <v>641</v>
      </c>
      <c r="E107" s="59" t="s">
        <v>189</v>
      </c>
      <c r="F107" s="61"/>
      <c r="G107" s="60">
        <v>7</v>
      </c>
      <c r="H107" s="60">
        <v>13</v>
      </c>
      <c r="I107" s="60">
        <v>67</v>
      </c>
      <c r="J107" s="61"/>
      <c r="K107" s="60">
        <v>22</v>
      </c>
      <c r="L107" s="60">
        <v>114</v>
      </c>
      <c r="M107" s="61"/>
      <c r="N107" s="60">
        <v>27</v>
      </c>
      <c r="O107" s="61"/>
      <c r="P107" s="60">
        <v>20</v>
      </c>
      <c r="Q107" s="60">
        <v>423</v>
      </c>
      <c r="R107" s="61"/>
      <c r="S107" s="60">
        <v>48</v>
      </c>
      <c r="T107" s="60">
        <v>74</v>
      </c>
    </row>
    <row r="108" spans="1:20" ht="14.5" x14ac:dyDescent="0.35">
      <c r="A108" t="str">
        <f t="shared" si="13"/>
        <v>Burgenland375</v>
      </c>
      <c r="B108">
        <v>108</v>
      </c>
      <c r="C108" s="59" t="s">
        <v>239</v>
      </c>
      <c r="D108" s="59" t="s">
        <v>468</v>
      </c>
      <c r="E108" s="59" t="s">
        <v>93</v>
      </c>
      <c r="F108" s="60">
        <v>4</v>
      </c>
      <c r="G108" s="61"/>
      <c r="H108" s="60">
        <v>112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0">
        <v>146</v>
      </c>
      <c r="T108" s="60">
        <v>1</v>
      </c>
    </row>
    <row r="109" spans="1:20" ht="14.5" x14ac:dyDescent="0.35">
      <c r="A109" t="str">
        <f t="shared" si="13"/>
        <v>Burgenland449</v>
      </c>
      <c r="B109">
        <v>109</v>
      </c>
      <c r="C109" s="59" t="s">
        <v>239</v>
      </c>
      <c r="D109" s="59" t="s">
        <v>505</v>
      </c>
      <c r="E109" s="59" t="s">
        <v>118</v>
      </c>
      <c r="F109" s="60">
        <v>299</v>
      </c>
      <c r="G109" s="60">
        <v>528</v>
      </c>
      <c r="H109" s="61"/>
      <c r="I109" s="61"/>
      <c r="J109" s="61"/>
      <c r="K109" s="61"/>
      <c r="L109" s="60">
        <v>264</v>
      </c>
      <c r="M109" s="61"/>
      <c r="N109" s="61"/>
      <c r="O109" s="61"/>
      <c r="P109" s="60">
        <v>286</v>
      </c>
      <c r="Q109" s="61"/>
      <c r="R109" s="60">
        <v>2</v>
      </c>
      <c r="S109" s="61"/>
      <c r="T109" s="61"/>
    </row>
    <row r="110" spans="1:20" ht="14.5" x14ac:dyDescent="0.35">
      <c r="A110" t="str">
        <f t="shared" si="13"/>
        <v>Burgenland724</v>
      </c>
      <c r="B110">
        <v>110</v>
      </c>
      <c r="C110" s="59" t="s">
        <v>239</v>
      </c>
      <c r="D110" s="59" t="s">
        <v>617</v>
      </c>
      <c r="E110" s="59" t="s">
        <v>247</v>
      </c>
      <c r="F110" s="60">
        <v>77</v>
      </c>
      <c r="G110" s="61"/>
      <c r="H110" s="60">
        <v>1</v>
      </c>
      <c r="I110" s="60">
        <v>1</v>
      </c>
      <c r="J110" s="60">
        <v>75</v>
      </c>
      <c r="K110" s="60">
        <v>16</v>
      </c>
      <c r="L110" s="60">
        <v>23</v>
      </c>
      <c r="M110" s="60">
        <v>4</v>
      </c>
      <c r="N110" s="60">
        <v>8</v>
      </c>
      <c r="O110" s="61"/>
      <c r="P110" s="61"/>
      <c r="Q110" s="61"/>
      <c r="R110" s="61"/>
      <c r="S110" s="61"/>
      <c r="T110" s="61"/>
    </row>
    <row r="111" spans="1:20" ht="14.5" x14ac:dyDescent="0.35">
      <c r="A111" t="str">
        <f t="shared" si="13"/>
        <v>Burgenland728</v>
      </c>
      <c r="B111">
        <v>111</v>
      </c>
      <c r="C111" s="59" t="s">
        <v>239</v>
      </c>
      <c r="D111" s="59" t="s">
        <v>619</v>
      </c>
      <c r="E111" s="59" t="s">
        <v>962</v>
      </c>
      <c r="F111" s="60">
        <v>8579676</v>
      </c>
      <c r="G111" s="60">
        <v>12618474</v>
      </c>
      <c r="H111" s="60">
        <v>17231325</v>
      </c>
      <c r="I111" s="60">
        <v>7088249</v>
      </c>
      <c r="J111" s="60">
        <v>8247652</v>
      </c>
      <c r="K111" s="60">
        <v>11997167</v>
      </c>
      <c r="L111" s="60">
        <v>13081377</v>
      </c>
      <c r="M111" s="60">
        <v>10103967</v>
      </c>
      <c r="N111" s="60">
        <v>9452947</v>
      </c>
      <c r="O111" s="60">
        <v>14315138</v>
      </c>
      <c r="P111" s="60">
        <v>8887464</v>
      </c>
      <c r="Q111" s="60">
        <v>12442243</v>
      </c>
      <c r="R111" s="60">
        <v>11710865</v>
      </c>
      <c r="S111" s="60">
        <v>11030888</v>
      </c>
      <c r="T111" s="60">
        <v>9674368</v>
      </c>
    </row>
    <row r="112" spans="1:20" ht="14.5" x14ac:dyDescent="0.35">
      <c r="A112" t="str">
        <f t="shared" si="13"/>
        <v>Burgenland636</v>
      </c>
      <c r="B112">
        <v>112</v>
      </c>
      <c r="C112" s="59" t="s">
        <v>239</v>
      </c>
      <c r="D112" s="59" t="s">
        <v>579</v>
      </c>
      <c r="E112" s="59" t="s">
        <v>154</v>
      </c>
      <c r="F112" s="60">
        <v>962573</v>
      </c>
      <c r="G112" s="60">
        <v>569657</v>
      </c>
      <c r="H112" s="60">
        <v>319513</v>
      </c>
      <c r="I112" s="60">
        <v>1021992</v>
      </c>
      <c r="J112" s="60">
        <v>704871</v>
      </c>
      <c r="K112" s="60">
        <v>312238</v>
      </c>
      <c r="L112" s="60">
        <v>297435</v>
      </c>
      <c r="M112" s="60">
        <v>254787</v>
      </c>
      <c r="N112" s="60">
        <v>218955</v>
      </c>
      <c r="O112" s="60">
        <v>575534</v>
      </c>
      <c r="P112" s="60">
        <v>1117192</v>
      </c>
      <c r="Q112" s="60">
        <v>611396</v>
      </c>
      <c r="R112" s="60">
        <v>496489</v>
      </c>
      <c r="S112" s="60">
        <v>841644</v>
      </c>
      <c r="T112" s="60">
        <v>1110882</v>
      </c>
    </row>
    <row r="113" spans="1:20" ht="14.5" x14ac:dyDescent="0.35">
      <c r="A113" t="str">
        <f t="shared" si="13"/>
        <v>Burgenland463</v>
      </c>
      <c r="B113">
        <v>113</v>
      </c>
      <c r="C113" s="59" t="s">
        <v>239</v>
      </c>
      <c r="D113" s="59" t="s">
        <v>518</v>
      </c>
      <c r="E113" s="59" t="s">
        <v>126</v>
      </c>
      <c r="F113" s="60">
        <v>30770</v>
      </c>
      <c r="G113" s="60">
        <v>10445</v>
      </c>
      <c r="H113" s="60">
        <v>15610</v>
      </c>
      <c r="I113" s="60">
        <v>973</v>
      </c>
      <c r="J113" s="60">
        <v>675</v>
      </c>
      <c r="K113" s="61"/>
      <c r="L113" s="60">
        <v>150</v>
      </c>
      <c r="M113" s="61"/>
      <c r="N113" s="61"/>
      <c r="O113" s="60">
        <v>420</v>
      </c>
      <c r="P113" s="60">
        <v>2</v>
      </c>
      <c r="Q113" s="60">
        <v>749</v>
      </c>
      <c r="R113" s="60">
        <v>1397</v>
      </c>
      <c r="S113" s="60">
        <v>3</v>
      </c>
      <c r="T113" s="60">
        <v>608</v>
      </c>
    </row>
    <row r="114" spans="1:20" ht="14.5" x14ac:dyDescent="0.35">
      <c r="A114" t="str">
        <f t="shared" si="13"/>
        <v>Burgenland079</v>
      </c>
      <c r="B114">
        <v>114</v>
      </c>
      <c r="C114" s="59" t="s">
        <v>239</v>
      </c>
      <c r="D114" s="59" t="s">
        <v>371</v>
      </c>
      <c r="E114" s="59" t="s">
        <v>41</v>
      </c>
      <c r="F114" s="60">
        <v>1731481</v>
      </c>
      <c r="G114" s="60">
        <v>1136307</v>
      </c>
      <c r="H114" s="60">
        <v>1524694</v>
      </c>
      <c r="I114" s="60">
        <v>6940480</v>
      </c>
      <c r="J114" s="60">
        <v>5338233</v>
      </c>
      <c r="K114" s="60">
        <v>5043828</v>
      </c>
      <c r="L114" s="60">
        <v>1936454</v>
      </c>
      <c r="M114" s="60">
        <v>5468921</v>
      </c>
      <c r="N114" s="60">
        <v>3847297</v>
      </c>
      <c r="O114" s="60">
        <v>5380564</v>
      </c>
      <c r="P114" s="60">
        <v>7957380</v>
      </c>
      <c r="Q114" s="60">
        <v>10340805</v>
      </c>
      <c r="R114" s="60">
        <v>19920070</v>
      </c>
      <c r="S114" s="60">
        <v>19400370</v>
      </c>
      <c r="T114" s="60">
        <v>6049106</v>
      </c>
    </row>
    <row r="115" spans="1:20" ht="14.5" x14ac:dyDescent="0.35">
      <c r="A115" t="str">
        <f t="shared" si="13"/>
        <v>Burgenland684</v>
      </c>
      <c r="B115">
        <v>115</v>
      </c>
      <c r="C115" s="59" t="s">
        <v>239</v>
      </c>
      <c r="D115" s="59" t="s">
        <v>601</v>
      </c>
      <c r="E115" s="59" t="s">
        <v>249</v>
      </c>
      <c r="F115" s="60">
        <v>37</v>
      </c>
      <c r="G115" s="60">
        <v>145</v>
      </c>
      <c r="H115" s="61"/>
      <c r="I115" s="61"/>
      <c r="J115" s="60">
        <v>1978</v>
      </c>
      <c r="K115" s="61"/>
      <c r="L115" s="60">
        <v>4964</v>
      </c>
      <c r="M115" s="61"/>
      <c r="N115" s="60">
        <v>63723</v>
      </c>
      <c r="O115" s="61"/>
      <c r="P115" s="61"/>
      <c r="Q115" s="60">
        <v>110469</v>
      </c>
      <c r="R115" s="60">
        <v>14456</v>
      </c>
      <c r="S115" s="61"/>
      <c r="T115" s="60">
        <v>118</v>
      </c>
    </row>
    <row r="116" spans="1:20" ht="14.5" x14ac:dyDescent="0.35">
      <c r="A116" t="str">
        <f t="shared" si="13"/>
        <v>Burgenland604</v>
      </c>
      <c r="B116">
        <v>116</v>
      </c>
      <c r="C116" s="59" t="s">
        <v>239</v>
      </c>
      <c r="D116" s="59" t="s">
        <v>563</v>
      </c>
      <c r="E116" s="59" t="s">
        <v>148</v>
      </c>
      <c r="F116" s="60">
        <v>448791</v>
      </c>
      <c r="G116" s="60">
        <v>1019070</v>
      </c>
      <c r="H116" s="60">
        <v>361902</v>
      </c>
      <c r="I116" s="60">
        <v>287471</v>
      </c>
      <c r="J116" s="60">
        <v>300835</v>
      </c>
      <c r="K116" s="60">
        <v>188905</v>
      </c>
      <c r="L116" s="60">
        <v>262462</v>
      </c>
      <c r="M116" s="60">
        <v>349337</v>
      </c>
      <c r="N116" s="60">
        <v>138460</v>
      </c>
      <c r="O116" s="60">
        <v>148225</v>
      </c>
      <c r="P116" s="60">
        <v>13197</v>
      </c>
      <c r="Q116" s="60">
        <v>22497</v>
      </c>
      <c r="R116" s="60">
        <v>57700</v>
      </c>
      <c r="S116" s="60">
        <v>229997</v>
      </c>
      <c r="T116" s="60">
        <v>248062</v>
      </c>
    </row>
    <row r="117" spans="1:20" ht="14.5" x14ac:dyDescent="0.35">
      <c r="A117" t="str">
        <f t="shared" si="13"/>
        <v>Burgenland465</v>
      </c>
      <c r="B117">
        <v>117</v>
      </c>
      <c r="C117" s="59" t="s">
        <v>239</v>
      </c>
      <c r="D117" s="59" t="s">
        <v>522</v>
      </c>
      <c r="E117" s="59" t="s">
        <v>128</v>
      </c>
      <c r="F117" s="60">
        <v>12</v>
      </c>
      <c r="G117" s="60">
        <v>419</v>
      </c>
      <c r="H117" s="60">
        <v>413</v>
      </c>
      <c r="I117" s="61"/>
      <c r="J117" s="60">
        <v>533</v>
      </c>
      <c r="K117" s="61"/>
      <c r="L117" s="60">
        <v>323</v>
      </c>
      <c r="M117" s="60">
        <v>52</v>
      </c>
      <c r="N117" s="60">
        <v>139</v>
      </c>
      <c r="O117" s="60">
        <v>2661</v>
      </c>
      <c r="P117" s="61"/>
      <c r="Q117" s="60">
        <v>395</v>
      </c>
      <c r="R117" s="60">
        <v>19</v>
      </c>
      <c r="S117" s="60">
        <v>3680</v>
      </c>
      <c r="T117" s="60">
        <v>9</v>
      </c>
    </row>
    <row r="118" spans="1:20" ht="14.5" x14ac:dyDescent="0.35">
      <c r="A118" t="str">
        <f t="shared" si="13"/>
        <v>Burgenland037</v>
      </c>
      <c r="B118">
        <v>118</v>
      </c>
      <c r="C118" s="59" t="s">
        <v>239</v>
      </c>
      <c r="D118" s="59" t="s">
        <v>326</v>
      </c>
      <c r="E118" s="59" t="s">
        <v>19</v>
      </c>
      <c r="F118" s="61"/>
      <c r="G118" s="60">
        <v>1156095</v>
      </c>
      <c r="H118" s="60">
        <v>1230963</v>
      </c>
      <c r="I118" s="60">
        <v>2324762</v>
      </c>
      <c r="J118" s="60">
        <v>1621389</v>
      </c>
      <c r="K118" s="60">
        <v>2163328</v>
      </c>
      <c r="L118" s="60">
        <v>2494667</v>
      </c>
      <c r="M118" s="60">
        <v>1865986</v>
      </c>
      <c r="N118" s="60">
        <v>3634010</v>
      </c>
      <c r="O118" s="60">
        <v>3936362</v>
      </c>
      <c r="P118" s="60">
        <v>4179213</v>
      </c>
      <c r="Q118" s="60">
        <v>5813193</v>
      </c>
      <c r="R118" s="60">
        <v>8241363</v>
      </c>
      <c r="S118" s="60">
        <v>6944872</v>
      </c>
      <c r="T118" s="60">
        <v>6214809</v>
      </c>
    </row>
    <row r="119" spans="1:20" ht="14.5" x14ac:dyDescent="0.35">
      <c r="A119" t="str">
        <f t="shared" si="13"/>
        <v>Burgenland669</v>
      </c>
      <c r="B119">
        <v>119</v>
      </c>
      <c r="C119" s="59" t="s">
        <v>239</v>
      </c>
      <c r="D119" s="59" t="s">
        <v>596</v>
      </c>
      <c r="E119" s="59" t="s">
        <v>165</v>
      </c>
      <c r="F119" s="60">
        <v>10918</v>
      </c>
      <c r="G119" s="60">
        <v>13298</v>
      </c>
      <c r="H119" s="60">
        <v>13149</v>
      </c>
      <c r="I119" s="60">
        <v>741838</v>
      </c>
      <c r="J119" s="60">
        <v>3865431</v>
      </c>
      <c r="K119" s="60">
        <v>3345377</v>
      </c>
      <c r="L119" s="60">
        <v>2863475</v>
      </c>
      <c r="M119" s="60">
        <v>2585333</v>
      </c>
      <c r="N119" s="60">
        <v>2386095</v>
      </c>
      <c r="O119" s="60">
        <v>4726668</v>
      </c>
      <c r="P119" s="60">
        <v>5922750</v>
      </c>
      <c r="Q119" s="60">
        <v>3841587</v>
      </c>
      <c r="R119" s="60">
        <v>3419722</v>
      </c>
      <c r="S119" s="60">
        <v>841374</v>
      </c>
      <c r="T119" s="60">
        <v>2071513</v>
      </c>
    </row>
    <row r="120" spans="1:20" ht="14.5" x14ac:dyDescent="0.35">
      <c r="A120" t="str">
        <f t="shared" si="13"/>
        <v>Burgenland268</v>
      </c>
      <c r="B120">
        <v>120</v>
      </c>
      <c r="C120" s="59" t="s">
        <v>239</v>
      </c>
      <c r="D120" s="59" t="s">
        <v>421</v>
      </c>
      <c r="E120" s="59" t="s">
        <v>68</v>
      </c>
      <c r="F120" s="61"/>
      <c r="G120" s="60">
        <v>217</v>
      </c>
      <c r="H120" s="60">
        <v>494</v>
      </c>
      <c r="I120" s="60">
        <v>3443</v>
      </c>
      <c r="J120" s="61"/>
      <c r="K120" s="60">
        <v>7243</v>
      </c>
      <c r="L120" s="61"/>
      <c r="M120" s="61"/>
      <c r="N120" s="60">
        <v>15</v>
      </c>
      <c r="O120" s="61"/>
      <c r="P120" s="61"/>
      <c r="Q120" s="60">
        <v>198</v>
      </c>
      <c r="R120" s="61"/>
      <c r="S120" s="60">
        <v>217508</v>
      </c>
      <c r="T120" s="61"/>
    </row>
    <row r="121" spans="1:20" ht="14.5" x14ac:dyDescent="0.35">
      <c r="A121" t="str">
        <f t="shared" si="13"/>
        <v>Burgenland395</v>
      </c>
      <c r="B121">
        <v>121</v>
      </c>
      <c r="C121" s="59" t="s">
        <v>239</v>
      </c>
      <c r="D121" s="59" t="s">
        <v>483</v>
      </c>
      <c r="E121" s="59" t="s">
        <v>102</v>
      </c>
      <c r="F121" s="61"/>
      <c r="G121" s="61"/>
      <c r="H121" s="61"/>
      <c r="I121" s="61"/>
      <c r="J121" s="61"/>
      <c r="K121" s="61"/>
      <c r="L121" s="61"/>
      <c r="M121" s="61"/>
      <c r="N121" s="60">
        <v>195</v>
      </c>
      <c r="O121" s="61"/>
      <c r="P121" s="60">
        <v>589</v>
      </c>
      <c r="Q121" s="60">
        <v>253</v>
      </c>
      <c r="R121" s="61"/>
      <c r="S121" s="60">
        <v>159</v>
      </c>
      <c r="T121" s="60">
        <v>4</v>
      </c>
    </row>
    <row r="122" spans="1:20" ht="14.5" x14ac:dyDescent="0.35">
      <c r="A122" t="str">
        <f t="shared" si="13"/>
        <v>Burgenland055</v>
      </c>
      <c r="B122">
        <v>122</v>
      </c>
      <c r="C122" s="59" t="s">
        <v>239</v>
      </c>
      <c r="D122" s="59" t="s">
        <v>343</v>
      </c>
      <c r="E122" s="59" t="s">
        <v>29</v>
      </c>
      <c r="F122" s="60">
        <v>642880</v>
      </c>
      <c r="G122" s="60">
        <v>1088112</v>
      </c>
      <c r="H122" s="60">
        <v>1170317</v>
      </c>
      <c r="I122" s="60">
        <v>1367566</v>
      </c>
      <c r="J122" s="60">
        <v>2254796</v>
      </c>
      <c r="K122" s="60">
        <v>2580173</v>
      </c>
      <c r="L122" s="60">
        <v>2038348</v>
      </c>
      <c r="M122" s="60">
        <v>2518816</v>
      </c>
      <c r="N122" s="60">
        <v>3059429</v>
      </c>
      <c r="O122" s="60">
        <v>3475001</v>
      </c>
      <c r="P122" s="60">
        <v>3298154</v>
      </c>
      <c r="Q122" s="60">
        <v>3205292</v>
      </c>
      <c r="R122" s="60">
        <v>4836433</v>
      </c>
      <c r="S122" s="60">
        <v>5987011</v>
      </c>
      <c r="T122" s="60">
        <v>6352948</v>
      </c>
    </row>
    <row r="123" spans="1:20" ht="14.5" x14ac:dyDescent="0.35">
      <c r="A123" t="str">
        <f t="shared" si="13"/>
        <v>Burgenland018</v>
      </c>
      <c r="B123">
        <v>123</v>
      </c>
      <c r="C123" s="59" t="s">
        <v>239</v>
      </c>
      <c r="D123" s="59" t="s">
        <v>315</v>
      </c>
      <c r="E123" s="59" t="s">
        <v>12</v>
      </c>
      <c r="F123" s="60">
        <v>1095317</v>
      </c>
      <c r="G123" s="60">
        <v>969259</v>
      </c>
      <c r="H123" s="60">
        <v>1914429</v>
      </c>
      <c r="I123" s="60">
        <v>1870843</v>
      </c>
      <c r="J123" s="60">
        <v>1079719</v>
      </c>
      <c r="K123" s="60">
        <v>2641140</v>
      </c>
      <c r="L123" s="60">
        <v>3334563</v>
      </c>
      <c r="M123" s="60">
        <v>1609331</v>
      </c>
      <c r="N123" s="60">
        <v>2642872</v>
      </c>
      <c r="O123" s="60">
        <v>2749522</v>
      </c>
      <c r="P123" s="60">
        <v>2077985</v>
      </c>
      <c r="Q123" s="60">
        <v>2354740</v>
      </c>
      <c r="R123" s="60">
        <v>1489349</v>
      </c>
      <c r="S123" s="60">
        <v>2271877</v>
      </c>
      <c r="T123" s="60">
        <v>1563489</v>
      </c>
    </row>
    <row r="124" spans="1:20" ht="14.5" x14ac:dyDescent="0.35">
      <c r="A124" t="str">
        <f t="shared" si="13"/>
        <v>Burgenland054</v>
      </c>
      <c r="B124">
        <v>124</v>
      </c>
      <c r="C124" s="59" t="s">
        <v>239</v>
      </c>
      <c r="D124" s="59" t="s">
        <v>341</v>
      </c>
      <c r="E124" s="59" t="s">
        <v>28</v>
      </c>
      <c r="F124" s="60">
        <v>900734</v>
      </c>
      <c r="G124" s="60">
        <v>1324490</v>
      </c>
      <c r="H124" s="60">
        <v>718544</v>
      </c>
      <c r="I124" s="60">
        <v>1249933</v>
      </c>
      <c r="J124" s="60">
        <v>1029625</v>
      </c>
      <c r="K124" s="60">
        <v>1635627</v>
      </c>
      <c r="L124" s="60">
        <v>1487570</v>
      </c>
      <c r="M124" s="60">
        <v>1622925</v>
      </c>
      <c r="N124" s="60">
        <v>1177729</v>
      </c>
      <c r="O124" s="60">
        <v>1389089</v>
      </c>
      <c r="P124" s="60">
        <v>1600269</v>
      </c>
      <c r="Q124" s="60">
        <v>1096175</v>
      </c>
      <c r="R124" s="60">
        <v>2360831</v>
      </c>
      <c r="S124" s="60">
        <v>1542176</v>
      </c>
      <c r="T124" s="60">
        <v>1200581</v>
      </c>
    </row>
    <row r="125" spans="1:20" ht="14.5" x14ac:dyDescent="0.35">
      <c r="A125" t="str">
        <f t="shared" si="13"/>
        <v>Burgenland216</v>
      </c>
      <c r="B125">
        <v>125</v>
      </c>
      <c r="C125" s="59" t="s">
        <v>239</v>
      </c>
      <c r="D125" s="59" t="s">
        <v>398</v>
      </c>
      <c r="E125" s="59" t="s">
        <v>250</v>
      </c>
      <c r="F125" s="60">
        <v>135857</v>
      </c>
      <c r="G125" s="60">
        <v>40313</v>
      </c>
      <c r="H125" s="60">
        <v>183983</v>
      </c>
      <c r="I125" s="60">
        <v>415244</v>
      </c>
      <c r="J125" s="60">
        <v>116795</v>
      </c>
      <c r="K125" s="60">
        <v>43921</v>
      </c>
      <c r="L125" s="60">
        <v>48646</v>
      </c>
      <c r="M125" s="61"/>
      <c r="N125" s="60">
        <v>64956</v>
      </c>
      <c r="O125" s="60">
        <v>16719</v>
      </c>
      <c r="P125" s="60">
        <v>8613</v>
      </c>
      <c r="Q125" s="61"/>
      <c r="R125" s="60">
        <v>13470</v>
      </c>
      <c r="S125" s="60">
        <v>2351</v>
      </c>
      <c r="T125" s="60">
        <v>28180</v>
      </c>
    </row>
    <row r="126" spans="1:20" ht="14.5" x14ac:dyDescent="0.35">
      <c r="A126" t="str">
        <f t="shared" si="13"/>
        <v>Burgenland204</v>
      </c>
      <c r="B126">
        <v>126</v>
      </c>
      <c r="C126" s="59" t="s">
        <v>239</v>
      </c>
      <c r="D126" s="59" t="s">
        <v>392</v>
      </c>
      <c r="E126" s="59" t="s">
        <v>52</v>
      </c>
      <c r="F126" s="60">
        <v>4149001</v>
      </c>
      <c r="G126" s="60">
        <v>1455826</v>
      </c>
      <c r="H126" s="60">
        <v>1510883</v>
      </c>
      <c r="I126" s="60">
        <v>860308</v>
      </c>
      <c r="J126" s="60">
        <v>1956506</v>
      </c>
      <c r="K126" s="60">
        <v>4791891</v>
      </c>
      <c r="L126" s="60">
        <v>3842041</v>
      </c>
      <c r="M126" s="60">
        <v>7714315</v>
      </c>
      <c r="N126" s="60">
        <v>4774223</v>
      </c>
      <c r="O126" s="60">
        <v>4779503</v>
      </c>
      <c r="P126" s="60">
        <v>3776070</v>
      </c>
      <c r="Q126" s="60">
        <v>4566764</v>
      </c>
      <c r="R126" s="60">
        <v>6300726</v>
      </c>
      <c r="S126" s="60">
        <v>9103041</v>
      </c>
      <c r="T126" s="60">
        <v>13458357</v>
      </c>
    </row>
    <row r="127" spans="1:20" ht="14.5" x14ac:dyDescent="0.35">
      <c r="A127" t="str">
        <f t="shared" si="13"/>
        <v>Burgenland074</v>
      </c>
      <c r="B127">
        <v>127</v>
      </c>
      <c r="C127" s="59" t="s">
        <v>239</v>
      </c>
      <c r="D127" s="59" t="s">
        <v>361</v>
      </c>
      <c r="E127" s="59" t="s">
        <v>251</v>
      </c>
      <c r="F127" s="60">
        <v>379290</v>
      </c>
      <c r="G127" s="60">
        <v>142586</v>
      </c>
      <c r="H127" s="60">
        <v>124503</v>
      </c>
      <c r="I127" s="60">
        <v>176140</v>
      </c>
      <c r="J127" s="60">
        <v>310676</v>
      </c>
      <c r="K127" s="60">
        <v>170039</v>
      </c>
      <c r="L127" s="60">
        <v>297995</v>
      </c>
      <c r="M127" s="60">
        <v>122595</v>
      </c>
      <c r="N127" s="60">
        <v>381696</v>
      </c>
      <c r="O127" s="60">
        <v>346233</v>
      </c>
      <c r="P127" s="60">
        <v>389743</v>
      </c>
      <c r="Q127" s="60">
        <v>1223210</v>
      </c>
      <c r="R127" s="60">
        <v>2852897</v>
      </c>
      <c r="S127" s="60">
        <v>1834285</v>
      </c>
      <c r="T127" s="60">
        <v>1360091</v>
      </c>
    </row>
    <row r="128" spans="1:20" ht="14.5" x14ac:dyDescent="0.35">
      <c r="A128" t="str">
        <f t="shared" si="13"/>
        <v>Burgenland097</v>
      </c>
      <c r="B128">
        <v>128</v>
      </c>
      <c r="C128" s="59" t="s">
        <v>239</v>
      </c>
      <c r="D128" s="59" t="s">
        <v>389</v>
      </c>
      <c r="E128" s="59" t="s">
        <v>50</v>
      </c>
      <c r="F128" s="60">
        <v>51063</v>
      </c>
      <c r="G128" s="60">
        <v>43849</v>
      </c>
      <c r="H128" s="60">
        <v>66644</v>
      </c>
      <c r="I128" s="60">
        <v>54040</v>
      </c>
      <c r="J128" s="60">
        <v>53483</v>
      </c>
      <c r="K128" s="60">
        <v>67355</v>
      </c>
      <c r="L128" s="60">
        <v>33153</v>
      </c>
      <c r="M128" s="60">
        <v>60986</v>
      </c>
      <c r="N128" s="60">
        <v>84576</v>
      </c>
      <c r="O128" s="60">
        <v>57203</v>
      </c>
      <c r="P128" s="60">
        <v>54151</v>
      </c>
      <c r="Q128" s="60">
        <v>120289</v>
      </c>
      <c r="R128" s="60">
        <v>190209</v>
      </c>
      <c r="S128" s="60">
        <v>170776</v>
      </c>
      <c r="T128" s="60">
        <v>191121</v>
      </c>
    </row>
    <row r="129" spans="1:20" ht="14.5" x14ac:dyDescent="0.35">
      <c r="A129" t="str">
        <f t="shared" si="13"/>
        <v>Burgenland370</v>
      </c>
      <c r="B129">
        <v>129</v>
      </c>
      <c r="C129" s="59" t="s">
        <v>239</v>
      </c>
      <c r="D129" s="59" t="s">
        <v>465</v>
      </c>
      <c r="E129" s="59" t="s">
        <v>91</v>
      </c>
      <c r="F129" s="61"/>
      <c r="G129" s="60">
        <v>546</v>
      </c>
      <c r="H129" s="60">
        <v>644</v>
      </c>
      <c r="I129" s="60">
        <v>651</v>
      </c>
      <c r="J129" s="60">
        <v>881</v>
      </c>
      <c r="K129" s="60">
        <v>840</v>
      </c>
      <c r="L129" s="61"/>
      <c r="M129" s="60">
        <v>646</v>
      </c>
      <c r="N129" s="60">
        <v>344</v>
      </c>
      <c r="O129" s="60">
        <v>1278</v>
      </c>
      <c r="P129" s="60">
        <v>875</v>
      </c>
      <c r="Q129" s="61"/>
      <c r="R129" s="60">
        <v>2370</v>
      </c>
      <c r="S129" s="60">
        <v>1484</v>
      </c>
      <c r="T129" s="60">
        <v>7907</v>
      </c>
    </row>
    <row r="130" spans="1:20" ht="14.5" x14ac:dyDescent="0.35">
      <c r="A130" t="str">
        <f t="shared" si="13"/>
        <v>Burgenland824</v>
      </c>
      <c r="B130">
        <v>130</v>
      </c>
      <c r="C130" s="59" t="s">
        <v>239</v>
      </c>
      <c r="D130" s="59" t="s">
        <v>654</v>
      </c>
      <c r="E130" s="59" t="s">
        <v>198</v>
      </c>
      <c r="F130" s="60">
        <v>65</v>
      </c>
      <c r="G130" s="61"/>
      <c r="H130" s="61"/>
      <c r="I130" s="61"/>
      <c r="J130" s="61"/>
      <c r="K130" s="61"/>
      <c r="L130" s="61"/>
      <c r="M130" s="60">
        <v>786</v>
      </c>
      <c r="N130" s="60">
        <v>56</v>
      </c>
      <c r="O130" s="60">
        <v>23</v>
      </c>
      <c r="P130" s="60">
        <v>385</v>
      </c>
      <c r="Q130" s="60">
        <v>248</v>
      </c>
      <c r="R130" s="60">
        <v>33</v>
      </c>
      <c r="S130" s="61"/>
      <c r="T130" s="60">
        <v>15</v>
      </c>
    </row>
    <row r="131" spans="1:20" ht="14.5" x14ac:dyDescent="0.35">
      <c r="A131" t="str">
        <f t="shared" si="13"/>
        <v>Burgenland096</v>
      </c>
      <c r="B131">
        <v>131</v>
      </c>
      <c r="C131" s="59" t="s">
        <v>239</v>
      </c>
      <c r="D131" s="59" t="s">
        <v>387</v>
      </c>
      <c r="E131" s="59" t="s">
        <v>252</v>
      </c>
      <c r="F131" s="60">
        <v>423341</v>
      </c>
      <c r="G131" s="60">
        <v>828834</v>
      </c>
      <c r="H131" s="60">
        <v>1138925</v>
      </c>
      <c r="I131" s="60">
        <v>1349832</v>
      </c>
      <c r="J131" s="60">
        <v>1644370</v>
      </c>
      <c r="K131" s="60">
        <v>375661</v>
      </c>
      <c r="L131" s="60">
        <v>732873</v>
      </c>
      <c r="M131" s="60">
        <v>711636</v>
      </c>
      <c r="N131" s="60">
        <v>2189485</v>
      </c>
      <c r="O131" s="60">
        <v>474778</v>
      </c>
      <c r="P131" s="60">
        <v>509337</v>
      </c>
      <c r="Q131" s="60">
        <v>868862</v>
      </c>
      <c r="R131" s="60">
        <v>4249901</v>
      </c>
      <c r="S131" s="60">
        <v>2085349</v>
      </c>
      <c r="T131" s="60">
        <v>3060990</v>
      </c>
    </row>
    <row r="132" spans="1:20" ht="14.5" x14ac:dyDescent="0.35">
      <c r="A132" t="str">
        <f t="shared" si="13"/>
        <v>Burgenland232</v>
      </c>
      <c r="B132">
        <v>132</v>
      </c>
      <c r="C132" s="59" t="s">
        <v>239</v>
      </c>
      <c r="D132" s="59" t="s">
        <v>409</v>
      </c>
      <c r="E132" s="59" t="s">
        <v>58</v>
      </c>
      <c r="F132" s="60">
        <v>604</v>
      </c>
      <c r="G132" s="60">
        <v>1225</v>
      </c>
      <c r="H132" s="60">
        <v>23227</v>
      </c>
      <c r="I132" s="61"/>
      <c r="J132" s="61"/>
      <c r="K132" s="61"/>
      <c r="L132" s="60">
        <v>18777</v>
      </c>
      <c r="M132" s="61"/>
      <c r="N132" s="60">
        <v>54070</v>
      </c>
      <c r="O132" s="60">
        <v>89469</v>
      </c>
      <c r="P132" s="60">
        <v>33815</v>
      </c>
      <c r="Q132" s="60">
        <v>25079</v>
      </c>
      <c r="R132" s="61"/>
      <c r="S132" s="61"/>
      <c r="T132" s="60">
        <v>16132</v>
      </c>
    </row>
    <row r="133" spans="1:20" ht="14.5" x14ac:dyDescent="0.35">
      <c r="A133" t="str">
        <f t="shared" si="13"/>
        <v>Burgenland676</v>
      </c>
      <c r="B133">
        <v>133</v>
      </c>
      <c r="C133" s="59" t="s">
        <v>239</v>
      </c>
      <c r="D133" s="59" t="s">
        <v>599</v>
      </c>
      <c r="E133" s="59" t="s">
        <v>168</v>
      </c>
      <c r="F133" s="60">
        <v>592</v>
      </c>
      <c r="G133" s="61"/>
      <c r="H133" s="61"/>
      <c r="I133" s="60">
        <v>18120</v>
      </c>
      <c r="J133" s="60">
        <v>93736</v>
      </c>
      <c r="K133" s="61"/>
      <c r="L133" s="61"/>
      <c r="M133" s="60">
        <v>121789</v>
      </c>
      <c r="N133" s="60">
        <v>113052</v>
      </c>
      <c r="O133" s="60">
        <v>55656</v>
      </c>
      <c r="P133" s="60">
        <v>126313</v>
      </c>
      <c r="Q133" s="60">
        <v>28160</v>
      </c>
      <c r="R133" s="60">
        <v>26993</v>
      </c>
      <c r="S133" s="61"/>
      <c r="T133" s="60">
        <v>88234</v>
      </c>
    </row>
    <row r="134" spans="1:20" ht="14.5" x14ac:dyDescent="0.35">
      <c r="A134" t="str">
        <f t="shared" si="13"/>
        <v>Burgenland716</v>
      </c>
      <c r="B134">
        <v>134</v>
      </c>
      <c r="C134" s="59" t="s">
        <v>239</v>
      </c>
      <c r="D134" s="59" t="s">
        <v>614</v>
      </c>
      <c r="E134" s="59" t="s">
        <v>176</v>
      </c>
      <c r="F134" s="60">
        <v>13967</v>
      </c>
      <c r="G134" s="60">
        <v>11680</v>
      </c>
      <c r="H134" s="60">
        <v>9239</v>
      </c>
      <c r="I134" s="60">
        <v>24719</v>
      </c>
      <c r="J134" s="60">
        <v>887148</v>
      </c>
      <c r="K134" s="60">
        <v>146631</v>
      </c>
      <c r="L134" s="60">
        <v>86307</v>
      </c>
      <c r="M134" s="60">
        <v>96303</v>
      </c>
      <c r="N134" s="60">
        <v>103571</v>
      </c>
      <c r="O134" s="60">
        <v>136561</v>
      </c>
      <c r="P134" s="60">
        <v>112928</v>
      </c>
      <c r="Q134" s="60">
        <v>81818</v>
      </c>
      <c r="R134" s="60">
        <v>178924</v>
      </c>
      <c r="S134" s="60">
        <v>89371</v>
      </c>
      <c r="T134" s="60">
        <v>141566</v>
      </c>
    </row>
    <row r="135" spans="1:20" ht="14.5" x14ac:dyDescent="0.35">
      <c r="A135" t="str">
        <f t="shared" si="13"/>
        <v>Burgenland743</v>
      </c>
      <c r="B135">
        <v>135</v>
      </c>
      <c r="C135" s="59" t="s">
        <v>239</v>
      </c>
      <c r="D135" s="59" t="s">
        <v>625</v>
      </c>
      <c r="E135" s="59" t="s">
        <v>181</v>
      </c>
      <c r="F135" s="60">
        <v>45051</v>
      </c>
      <c r="G135" s="60">
        <v>95007</v>
      </c>
      <c r="H135" s="60">
        <v>208837</v>
      </c>
      <c r="I135" s="60">
        <v>371650</v>
      </c>
      <c r="J135" s="60">
        <v>806712</v>
      </c>
      <c r="K135" s="60">
        <v>1056137</v>
      </c>
      <c r="L135" s="60">
        <v>242089</v>
      </c>
      <c r="M135" s="60">
        <v>212658</v>
      </c>
      <c r="N135" s="60">
        <v>187517</v>
      </c>
      <c r="O135" s="60">
        <v>261691</v>
      </c>
      <c r="P135" s="60">
        <v>96428</v>
      </c>
      <c r="Q135" s="60">
        <v>772777</v>
      </c>
      <c r="R135" s="60">
        <v>1102769</v>
      </c>
      <c r="S135" s="60">
        <v>2557697</v>
      </c>
      <c r="T135" s="60">
        <v>5204424</v>
      </c>
    </row>
    <row r="136" spans="1:20" ht="14.5" x14ac:dyDescent="0.35">
      <c r="A136" t="str">
        <f t="shared" ref="A136:A199" si="14">C136&amp;D136</f>
        <v>Burgenland228</v>
      </c>
      <c r="B136">
        <v>136</v>
      </c>
      <c r="C136" s="59" t="s">
        <v>239</v>
      </c>
      <c r="D136" s="59" t="s">
        <v>405</v>
      </c>
      <c r="E136" s="59" t="s">
        <v>57</v>
      </c>
      <c r="F136" s="60">
        <v>19</v>
      </c>
      <c r="G136" s="60">
        <v>5541</v>
      </c>
      <c r="H136" s="60">
        <v>2721</v>
      </c>
      <c r="I136" s="61"/>
      <c r="J136" s="60">
        <v>13</v>
      </c>
      <c r="K136" s="61"/>
      <c r="L136" s="60">
        <v>14</v>
      </c>
      <c r="M136" s="60">
        <v>5625</v>
      </c>
      <c r="N136" s="60">
        <v>65274</v>
      </c>
      <c r="O136" s="61"/>
      <c r="P136" s="60">
        <v>135688</v>
      </c>
      <c r="Q136" s="60">
        <v>34549</v>
      </c>
      <c r="R136" s="60">
        <v>221823</v>
      </c>
      <c r="S136" s="60">
        <v>751590</v>
      </c>
      <c r="T136" s="60">
        <v>273014</v>
      </c>
    </row>
    <row r="137" spans="1:20" ht="14.5" x14ac:dyDescent="0.35">
      <c r="A137" t="str">
        <f t="shared" si="14"/>
        <v>Burgenland470</v>
      </c>
      <c r="B137">
        <v>137</v>
      </c>
      <c r="C137" s="59" t="s">
        <v>239</v>
      </c>
      <c r="D137" s="59" t="s">
        <v>530</v>
      </c>
      <c r="E137" s="59" t="s">
        <v>130</v>
      </c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0">
        <v>518</v>
      </c>
      <c r="Q137" s="61"/>
      <c r="R137" s="61"/>
      <c r="S137" s="61"/>
      <c r="T137" s="60">
        <v>86</v>
      </c>
    </row>
    <row r="138" spans="1:20" ht="14.5" x14ac:dyDescent="0.35">
      <c r="A138" t="str">
        <f t="shared" si="14"/>
        <v>Burgenland046</v>
      </c>
      <c r="B138">
        <v>138</v>
      </c>
      <c r="C138" s="59" t="s">
        <v>239</v>
      </c>
      <c r="D138" s="59" t="s">
        <v>335</v>
      </c>
      <c r="E138" s="59" t="s">
        <v>24</v>
      </c>
      <c r="F138" s="60">
        <v>301040</v>
      </c>
      <c r="G138" s="60">
        <v>469586</v>
      </c>
      <c r="H138" s="60">
        <v>652950</v>
      </c>
      <c r="I138" s="60">
        <v>817163</v>
      </c>
      <c r="J138" s="60">
        <v>742541</v>
      </c>
      <c r="K138" s="60">
        <v>410868</v>
      </c>
      <c r="L138" s="60">
        <v>327717</v>
      </c>
      <c r="M138" s="60">
        <v>254941</v>
      </c>
      <c r="N138" s="60">
        <v>143053</v>
      </c>
      <c r="O138" s="60">
        <v>493378</v>
      </c>
      <c r="P138" s="60">
        <v>427011</v>
      </c>
      <c r="Q138" s="60">
        <v>93599</v>
      </c>
      <c r="R138" s="60">
        <v>552688</v>
      </c>
      <c r="S138" s="60">
        <v>546123</v>
      </c>
      <c r="T138" s="60">
        <v>478007</v>
      </c>
    </row>
    <row r="139" spans="1:20" ht="14.5" x14ac:dyDescent="0.35">
      <c r="A139" t="str">
        <f t="shared" si="14"/>
        <v>Burgenland373</v>
      </c>
      <c r="B139">
        <v>139</v>
      </c>
      <c r="C139" s="59" t="s">
        <v>239</v>
      </c>
      <c r="D139" s="59" t="s">
        <v>467</v>
      </c>
      <c r="E139" s="59" t="s">
        <v>92</v>
      </c>
      <c r="F139" s="60">
        <v>140399</v>
      </c>
      <c r="G139" s="60">
        <v>42050</v>
      </c>
      <c r="H139" s="60">
        <v>118879</v>
      </c>
      <c r="I139" s="60">
        <v>382093</v>
      </c>
      <c r="J139" s="60">
        <v>93015</v>
      </c>
      <c r="K139" s="60">
        <v>5367</v>
      </c>
      <c r="L139" s="61"/>
      <c r="M139" s="61"/>
      <c r="N139" s="60">
        <v>4697</v>
      </c>
      <c r="O139" s="61"/>
      <c r="P139" s="60">
        <v>143589</v>
      </c>
      <c r="Q139" s="60">
        <v>65249</v>
      </c>
      <c r="R139" s="60">
        <v>225024</v>
      </c>
      <c r="S139" s="60">
        <v>14307</v>
      </c>
      <c r="T139" s="60">
        <v>317924</v>
      </c>
    </row>
    <row r="140" spans="1:20" ht="14.5" x14ac:dyDescent="0.35">
      <c r="A140" t="str">
        <f t="shared" si="14"/>
        <v>Burgenland667</v>
      </c>
      <c r="B140">
        <v>140</v>
      </c>
      <c r="C140" s="59" t="s">
        <v>239</v>
      </c>
      <c r="D140" s="59" t="s">
        <v>594</v>
      </c>
      <c r="E140" s="59" t="s">
        <v>164</v>
      </c>
      <c r="F140" s="60">
        <v>2828</v>
      </c>
      <c r="G140" s="60">
        <v>14476</v>
      </c>
      <c r="H140" s="60">
        <v>4838</v>
      </c>
      <c r="I140" s="60">
        <v>29808</v>
      </c>
      <c r="J140" s="61"/>
      <c r="K140" s="60">
        <v>39878</v>
      </c>
      <c r="L140" s="60">
        <v>394268</v>
      </c>
      <c r="M140" s="60">
        <v>1496</v>
      </c>
      <c r="N140" s="61"/>
      <c r="O140" s="60">
        <v>62151</v>
      </c>
      <c r="P140" s="60">
        <v>3092</v>
      </c>
      <c r="Q140" s="60">
        <v>5459</v>
      </c>
      <c r="R140" s="60">
        <v>3282</v>
      </c>
      <c r="S140" s="60">
        <v>64345</v>
      </c>
      <c r="T140" s="60">
        <v>32508</v>
      </c>
    </row>
    <row r="141" spans="1:20" ht="14.5" x14ac:dyDescent="0.35">
      <c r="A141" t="str">
        <f t="shared" si="14"/>
        <v>Burgenland386</v>
      </c>
      <c r="B141">
        <v>141</v>
      </c>
      <c r="C141" s="59" t="s">
        <v>239</v>
      </c>
      <c r="D141" s="59" t="s">
        <v>475</v>
      </c>
      <c r="E141" s="59" t="s">
        <v>97</v>
      </c>
      <c r="F141" s="61"/>
      <c r="G141" s="61"/>
      <c r="H141" s="60">
        <v>889</v>
      </c>
      <c r="I141" s="61"/>
      <c r="J141" s="60">
        <v>569</v>
      </c>
      <c r="K141" s="60">
        <v>244</v>
      </c>
      <c r="L141" s="61"/>
      <c r="M141" s="60">
        <v>3</v>
      </c>
      <c r="N141" s="60">
        <v>300</v>
      </c>
      <c r="O141" s="60">
        <v>59</v>
      </c>
      <c r="P141" s="60">
        <v>592</v>
      </c>
      <c r="Q141" s="60">
        <v>107</v>
      </c>
      <c r="R141" s="60">
        <v>23</v>
      </c>
      <c r="S141" s="60">
        <v>271</v>
      </c>
      <c r="T141" s="60">
        <v>146</v>
      </c>
    </row>
    <row r="142" spans="1:20" ht="14.5" x14ac:dyDescent="0.35">
      <c r="A142" t="str">
        <f t="shared" si="14"/>
        <v>Burgenland412</v>
      </c>
      <c r="B142">
        <v>142</v>
      </c>
      <c r="C142" s="59" t="s">
        <v>239</v>
      </c>
      <c r="D142" s="59" t="s">
        <v>492</v>
      </c>
      <c r="E142" s="59" t="s">
        <v>107</v>
      </c>
      <c r="F142" s="60">
        <v>2747831</v>
      </c>
      <c r="G142" s="60">
        <v>4505352</v>
      </c>
      <c r="H142" s="60">
        <v>6778244</v>
      </c>
      <c r="I142" s="60">
        <v>5598539</v>
      </c>
      <c r="J142" s="60">
        <v>11705131</v>
      </c>
      <c r="K142" s="60">
        <v>12883899</v>
      </c>
      <c r="L142" s="60">
        <v>15413023</v>
      </c>
      <c r="M142" s="60">
        <v>15798784</v>
      </c>
      <c r="N142" s="60">
        <v>20675342</v>
      </c>
      <c r="O142" s="60">
        <v>15332982</v>
      </c>
      <c r="P142" s="60">
        <v>10986737</v>
      </c>
      <c r="Q142" s="60">
        <v>17552666</v>
      </c>
      <c r="R142" s="60">
        <v>19239210</v>
      </c>
      <c r="S142" s="60">
        <v>15126637</v>
      </c>
      <c r="T142" s="60">
        <v>15951822</v>
      </c>
    </row>
    <row r="143" spans="1:20" ht="14.5" x14ac:dyDescent="0.35">
      <c r="A143" t="str">
        <f t="shared" si="14"/>
        <v>Burgenland701</v>
      </c>
      <c r="B143">
        <v>143</v>
      </c>
      <c r="C143" s="59" t="s">
        <v>239</v>
      </c>
      <c r="D143" s="59" t="s">
        <v>608</v>
      </c>
      <c r="E143" s="59" t="s">
        <v>173</v>
      </c>
      <c r="F143" s="60">
        <v>1231205</v>
      </c>
      <c r="G143" s="60">
        <v>1595871</v>
      </c>
      <c r="H143" s="60">
        <v>1493860</v>
      </c>
      <c r="I143" s="60">
        <v>1327366</v>
      </c>
      <c r="J143" s="60">
        <v>1588641</v>
      </c>
      <c r="K143" s="60">
        <v>2639655</v>
      </c>
      <c r="L143" s="60">
        <v>1692943</v>
      </c>
      <c r="M143" s="60">
        <v>645541</v>
      </c>
      <c r="N143" s="60">
        <v>760326</v>
      </c>
      <c r="O143" s="60">
        <v>664422</v>
      </c>
      <c r="P143" s="60">
        <v>808472</v>
      </c>
      <c r="Q143" s="60">
        <v>1057582</v>
      </c>
      <c r="R143" s="60">
        <v>1293475</v>
      </c>
      <c r="S143" s="60">
        <v>1574409</v>
      </c>
      <c r="T143" s="60">
        <v>1401322</v>
      </c>
    </row>
    <row r="144" spans="1:20" ht="14.5" x14ac:dyDescent="0.35">
      <c r="A144" t="str">
        <f t="shared" si="14"/>
        <v>Burgenland366</v>
      </c>
      <c r="B144">
        <v>144</v>
      </c>
      <c r="C144" s="59" t="s">
        <v>239</v>
      </c>
      <c r="D144" s="59" t="s">
        <v>463</v>
      </c>
      <c r="E144" s="59" t="s">
        <v>90</v>
      </c>
      <c r="F144" s="61"/>
      <c r="G144" s="61"/>
      <c r="H144" s="60">
        <v>1036</v>
      </c>
      <c r="I144" s="60">
        <v>994</v>
      </c>
      <c r="J144" s="60">
        <v>1246</v>
      </c>
      <c r="K144" s="60">
        <v>21355</v>
      </c>
      <c r="L144" s="60">
        <v>5686</v>
      </c>
      <c r="M144" s="61"/>
      <c r="N144" s="61"/>
      <c r="O144" s="60">
        <v>440</v>
      </c>
      <c r="P144" s="60">
        <v>485</v>
      </c>
      <c r="Q144" s="60">
        <v>174</v>
      </c>
      <c r="R144" s="60">
        <v>16088</v>
      </c>
      <c r="S144" s="61"/>
      <c r="T144" s="60">
        <v>294</v>
      </c>
    </row>
    <row r="145" spans="1:20" ht="14.5" x14ac:dyDescent="0.35">
      <c r="A145" t="str">
        <f t="shared" si="14"/>
        <v>Burgenland389</v>
      </c>
      <c r="B145">
        <v>145</v>
      </c>
      <c r="C145" s="59" t="s">
        <v>239</v>
      </c>
      <c r="D145" s="59" t="s">
        <v>478</v>
      </c>
      <c r="E145" s="59" t="s">
        <v>99</v>
      </c>
      <c r="F145" s="60">
        <v>7506</v>
      </c>
      <c r="G145" s="60">
        <v>601</v>
      </c>
      <c r="H145" s="61"/>
      <c r="I145" s="61"/>
      <c r="J145" s="61"/>
      <c r="K145" s="61"/>
      <c r="L145" s="60">
        <v>704</v>
      </c>
      <c r="M145" s="60">
        <v>4537</v>
      </c>
      <c r="N145" s="61"/>
      <c r="O145" s="60">
        <v>2958</v>
      </c>
      <c r="P145" s="60">
        <v>4924</v>
      </c>
      <c r="Q145" s="61"/>
      <c r="R145" s="60">
        <v>3212</v>
      </c>
      <c r="S145" s="60">
        <v>5673</v>
      </c>
      <c r="T145" s="60">
        <v>2387</v>
      </c>
    </row>
    <row r="146" spans="1:20" ht="14.5" x14ac:dyDescent="0.35">
      <c r="A146" t="str">
        <f t="shared" si="14"/>
        <v>Burgenland809</v>
      </c>
      <c r="B146">
        <v>146</v>
      </c>
      <c r="C146" s="59" t="s">
        <v>239</v>
      </c>
      <c r="D146" s="59" t="s">
        <v>637</v>
      </c>
      <c r="E146" s="59" t="s">
        <v>188</v>
      </c>
      <c r="F146" s="60">
        <v>3840</v>
      </c>
      <c r="G146" s="60">
        <v>1857</v>
      </c>
      <c r="H146" s="60">
        <v>8712</v>
      </c>
      <c r="I146" s="61"/>
      <c r="J146" s="60">
        <v>17253</v>
      </c>
      <c r="K146" s="60">
        <v>15374</v>
      </c>
      <c r="L146" s="61"/>
      <c r="M146" s="60">
        <v>2071</v>
      </c>
      <c r="N146" s="61"/>
      <c r="O146" s="60">
        <v>3033</v>
      </c>
      <c r="P146" s="60">
        <v>4120</v>
      </c>
      <c r="Q146" s="60">
        <v>2442</v>
      </c>
      <c r="R146" s="60">
        <v>1447</v>
      </c>
      <c r="S146" s="60">
        <v>1309</v>
      </c>
      <c r="T146" s="60">
        <v>757</v>
      </c>
    </row>
    <row r="147" spans="1:20" ht="14.5" x14ac:dyDescent="0.35">
      <c r="A147" t="str">
        <f t="shared" si="14"/>
        <v>Burgenland240</v>
      </c>
      <c r="B147">
        <v>147</v>
      </c>
      <c r="C147" s="59" t="s">
        <v>239</v>
      </c>
      <c r="D147" s="59" t="s">
        <v>411</v>
      </c>
      <c r="E147" s="59" t="s">
        <v>60</v>
      </c>
      <c r="F147" s="61"/>
      <c r="G147" s="60">
        <v>7324</v>
      </c>
      <c r="H147" s="60">
        <v>457</v>
      </c>
      <c r="I147" s="61"/>
      <c r="J147" s="61"/>
      <c r="K147" s="60">
        <v>18</v>
      </c>
      <c r="L147" s="60">
        <v>195</v>
      </c>
      <c r="M147" s="61"/>
      <c r="N147" s="61"/>
      <c r="O147" s="60">
        <v>899</v>
      </c>
      <c r="P147" s="61"/>
      <c r="Q147" s="61"/>
      <c r="R147" s="60">
        <v>6103</v>
      </c>
      <c r="S147" s="60">
        <v>21869</v>
      </c>
      <c r="T147" s="61"/>
    </row>
    <row r="148" spans="1:20" ht="14.5" x14ac:dyDescent="0.35">
      <c r="A148" t="str">
        <f t="shared" si="14"/>
        <v>Burgenland288</v>
      </c>
      <c r="B148">
        <v>148</v>
      </c>
      <c r="C148" s="59" t="s">
        <v>239</v>
      </c>
      <c r="D148" s="59" t="s">
        <v>427</v>
      </c>
      <c r="E148" s="59" t="s">
        <v>72</v>
      </c>
      <c r="F148" s="60">
        <v>474256</v>
      </c>
      <c r="G148" s="60">
        <v>137263</v>
      </c>
      <c r="H148" s="60">
        <v>244370</v>
      </c>
      <c r="I148" s="60">
        <v>245139</v>
      </c>
      <c r="J148" s="60">
        <v>262281</v>
      </c>
      <c r="K148" s="60">
        <v>145312</v>
      </c>
      <c r="L148" s="60">
        <v>229624</v>
      </c>
      <c r="M148" s="60">
        <v>249763</v>
      </c>
      <c r="N148" s="60">
        <v>486902</v>
      </c>
      <c r="O148" s="60">
        <v>882871</v>
      </c>
      <c r="P148" s="60">
        <v>826849</v>
      </c>
      <c r="Q148" s="60">
        <v>1782946</v>
      </c>
      <c r="R148" s="60">
        <v>1881873</v>
      </c>
      <c r="S148" s="60">
        <v>2312400</v>
      </c>
      <c r="T148" s="60">
        <v>2257075</v>
      </c>
    </row>
    <row r="149" spans="1:20" ht="14.5" x14ac:dyDescent="0.35">
      <c r="A149" t="str">
        <f t="shared" si="14"/>
        <v>Burgenland432</v>
      </c>
      <c r="B149">
        <v>149</v>
      </c>
      <c r="C149" s="59" t="s">
        <v>239</v>
      </c>
      <c r="D149" s="59" t="s">
        <v>499</v>
      </c>
      <c r="E149" s="59" t="s">
        <v>113</v>
      </c>
      <c r="F149" s="61"/>
      <c r="G149" s="61"/>
      <c r="H149" s="61"/>
      <c r="I149" s="60">
        <v>1821</v>
      </c>
      <c r="J149" s="61"/>
      <c r="K149" s="61"/>
      <c r="L149" s="60">
        <v>253</v>
      </c>
      <c r="M149" s="60">
        <v>1005</v>
      </c>
      <c r="N149" s="61"/>
      <c r="O149" s="60">
        <v>5890</v>
      </c>
      <c r="P149" s="60">
        <v>113738</v>
      </c>
      <c r="Q149" s="60">
        <v>21692</v>
      </c>
      <c r="R149" s="60">
        <v>22876</v>
      </c>
      <c r="S149" s="60">
        <v>11671</v>
      </c>
      <c r="T149" s="60">
        <v>18214</v>
      </c>
    </row>
    <row r="150" spans="1:20" ht="14.5" x14ac:dyDescent="0.35">
      <c r="A150" t="str">
        <f t="shared" si="14"/>
        <v>Burgenland003</v>
      </c>
      <c r="B150">
        <v>150</v>
      </c>
      <c r="C150" s="59" t="s">
        <v>239</v>
      </c>
      <c r="D150" s="59" t="s">
        <v>295</v>
      </c>
      <c r="E150" s="59" t="s">
        <v>2</v>
      </c>
      <c r="F150" s="60">
        <v>42880683</v>
      </c>
      <c r="G150" s="60">
        <v>38055770</v>
      </c>
      <c r="H150" s="60">
        <v>36931836</v>
      </c>
      <c r="I150" s="60">
        <v>32872181</v>
      </c>
      <c r="J150" s="60">
        <v>28930368</v>
      </c>
      <c r="K150" s="60">
        <v>30250292</v>
      </c>
      <c r="L150" s="60">
        <v>31417479</v>
      </c>
      <c r="M150" s="60">
        <v>30216990</v>
      </c>
      <c r="N150" s="60">
        <v>30612695</v>
      </c>
      <c r="O150" s="60">
        <v>27900375</v>
      </c>
      <c r="P150" s="60">
        <v>37297725</v>
      </c>
      <c r="Q150" s="60">
        <v>33830838</v>
      </c>
      <c r="R150" s="60">
        <v>41799236</v>
      </c>
      <c r="S150" s="60">
        <v>60202378</v>
      </c>
      <c r="T150" s="60">
        <v>70087343</v>
      </c>
    </row>
    <row r="151" spans="1:20" ht="14.5" x14ac:dyDescent="0.35">
      <c r="A151" t="str">
        <f t="shared" si="14"/>
        <v>Burgenland028</v>
      </c>
      <c r="B151">
        <v>151</v>
      </c>
      <c r="C151" s="59" t="s">
        <v>239</v>
      </c>
      <c r="D151" s="59" t="s">
        <v>320</v>
      </c>
      <c r="E151" s="59" t="s">
        <v>16</v>
      </c>
      <c r="F151" s="60">
        <v>3866765</v>
      </c>
      <c r="G151" s="60">
        <v>3629135</v>
      </c>
      <c r="H151" s="60">
        <v>4541680</v>
      </c>
      <c r="I151" s="60">
        <v>4704980</v>
      </c>
      <c r="J151" s="60">
        <v>5151315</v>
      </c>
      <c r="K151" s="60">
        <v>4900830</v>
      </c>
      <c r="L151" s="60">
        <v>6320712</v>
      </c>
      <c r="M151" s="60">
        <v>4855663</v>
      </c>
      <c r="N151" s="60">
        <v>5354662</v>
      </c>
      <c r="O151" s="60">
        <v>5589751</v>
      </c>
      <c r="P151" s="60">
        <v>6320666</v>
      </c>
      <c r="Q151" s="60">
        <v>6432112</v>
      </c>
      <c r="R151" s="60">
        <v>7904421</v>
      </c>
      <c r="S151" s="60">
        <v>5428032</v>
      </c>
      <c r="T151" s="60">
        <v>6553997</v>
      </c>
    </row>
    <row r="152" spans="1:20" ht="14.5" x14ac:dyDescent="0.35">
      <c r="A152" t="str">
        <f t="shared" si="14"/>
        <v>Burgenland672</v>
      </c>
      <c r="B152">
        <v>152</v>
      </c>
      <c r="C152" s="59" t="s">
        <v>239</v>
      </c>
      <c r="D152" s="59" t="s">
        <v>597</v>
      </c>
      <c r="E152" s="59" t="s">
        <v>166</v>
      </c>
      <c r="F152" s="60">
        <v>2519</v>
      </c>
      <c r="G152" s="60">
        <v>1482</v>
      </c>
      <c r="H152" s="60">
        <v>1153</v>
      </c>
      <c r="I152" s="61"/>
      <c r="J152" s="60">
        <v>973</v>
      </c>
      <c r="K152" s="60">
        <v>246</v>
      </c>
      <c r="L152" s="60">
        <v>17274</v>
      </c>
      <c r="M152" s="61"/>
      <c r="N152" s="61"/>
      <c r="O152" s="60">
        <v>181185</v>
      </c>
      <c r="P152" s="61"/>
      <c r="Q152" s="60">
        <v>106</v>
      </c>
      <c r="R152" s="60">
        <v>318</v>
      </c>
      <c r="S152" s="60">
        <v>229</v>
      </c>
      <c r="T152" s="60">
        <v>370</v>
      </c>
    </row>
    <row r="153" spans="1:20" ht="14.5" x14ac:dyDescent="0.35">
      <c r="A153" t="str">
        <f t="shared" si="14"/>
        <v>Burgenland803</v>
      </c>
      <c r="B153">
        <v>153</v>
      </c>
      <c r="C153" s="59" t="s">
        <v>239</v>
      </c>
      <c r="D153" s="59" t="s">
        <v>631</v>
      </c>
      <c r="E153" s="59" t="s">
        <v>184</v>
      </c>
      <c r="F153" s="61"/>
      <c r="G153" s="60">
        <v>1492</v>
      </c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</row>
    <row r="154" spans="1:20" ht="14.5" x14ac:dyDescent="0.35">
      <c r="A154" t="str">
        <f t="shared" si="14"/>
        <v>Burgenland804</v>
      </c>
      <c r="B154">
        <v>154</v>
      </c>
      <c r="C154" s="59" t="s">
        <v>239</v>
      </c>
      <c r="D154" s="59" t="s">
        <v>632</v>
      </c>
      <c r="E154" s="59" t="s">
        <v>185</v>
      </c>
      <c r="F154" s="60">
        <v>853208</v>
      </c>
      <c r="G154" s="60">
        <v>855540</v>
      </c>
      <c r="H154" s="60">
        <v>583340</v>
      </c>
      <c r="I154" s="60">
        <v>889607</v>
      </c>
      <c r="J154" s="60">
        <v>785428</v>
      </c>
      <c r="K154" s="60">
        <v>1395850</v>
      </c>
      <c r="L154" s="60">
        <v>863050</v>
      </c>
      <c r="M154" s="60">
        <v>876824</v>
      </c>
      <c r="N154" s="60">
        <v>1410169</v>
      </c>
      <c r="O154" s="60">
        <v>1067036</v>
      </c>
      <c r="P154" s="60">
        <v>973945</v>
      </c>
      <c r="Q154" s="60">
        <v>903682</v>
      </c>
      <c r="R154" s="60">
        <v>683625</v>
      </c>
      <c r="S154" s="60">
        <v>1360464</v>
      </c>
      <c r="T154" s="60">
        <v>771610</v>
      </c>
    </row>
    <row r="155" spans="1:20" ht="14.5" x14ac:dyDescent="0.35">
      <c r="A155" t="str">
        <f t="shared" si="14"/>
        <v>Burgenland649</v>
      </c>
      <c r="B155">
        <v>155</v>
      </c>
      <c r="C155" s="59" t="s">
        <v>239</v>
      </c>
      <c r="D155" s="59" t="s">
        <v>585</v>
      </c>
      <c r="E155" s="59" t="s">
        <v>158</v>
      </c>
      <c r="F155" s="60">
        <v>393747</v>
      </c>
      <c r="G155" s="60">
        <v>292128</v>
      </c>
      <c r="H155" s="60">
        <v>187027</v>
      </c>
      <c r="I155" s="60">
        <v>305411</v>
      </c>
      <c r="J155" s="60">
        <v>115109</v>
      </c>
      <c r="K155" s="60">
        <v>379694</v>
      </c>
      <c r="L155" s="60">
        <v>202116</v>
      </c>
      <c r="M155" s="60">
        <v>282959</v>
      </c>
      <c r="N155" s="60">
        <v>252960</v>
      </c>
      <c r="O155" s="60">
        <v>540563</v>
      </c>
      <c r="P155" s="60">
        <v>188904</v>
      </c>
      <c r="Q155" s="60">
        <v>61705</v>
      </c>
      <c r="R155" s="60">
        <v>284284</v>
      </c>
      <c r="S155" s="60">
        <v>510857</v>
      </c>
      <c r="T155" s="60">
        <v>546749</v>
      </c>
    </row>
    <row r="156" spans="1:20" ht="14.5" x14ac:dyDescent="0.35">
      <c r="A156" t="str">
        <f t="shared" si="14"/>
        <v>Burgenland442</v>
      </c>
      <c r="B156">
        <v>156</v>
      </c>
      <c r="C156" s="59" t="s">
        <v>239</v>
      </c>
      <c r="D156" s="59" t="s">
        <v>501</v>
      </c>
      <c r="E156" s="59" t="s">
        <v>115</v>
      </c>
      <c r="F156" s="60">
        <v>95482</v>
      </c>
      <c r="G156" s="61"/>
      <c r="H156" s="60">
        <v>17483</v>
      </c>
      <c r="I156" s="60">
        <v>20346</v>
      </c>
      <c r="J156" s="60">
        <v>31148</v>
      </c>
      <c r="K156" s="60">
        <v>35259</v>
      </c>
      <c r="L156" s="60">
        <v>20609</v>
      </c>
      <c r="M156" s="60">
        <v>19182</v>
      </c>
      <c r="N156" s="60">
        <v>25287</v>
      </c>
      <c r="O156" s="60">
        <v>103512</v>
      </c>
      <c r="P156" s="60">
        <v>13979</v>
      </c>
      <c r="Q156" s="60">
        <v>17888</v>
      </c>
      <c r="R156" s="60">
        <v>14645</v>
      </c>
      <c r="S156" s="60">
        <v>2503</v>
      </c>
      <c r="T156" s="60">
        <v>10210</v>
      </c>
    </row>
    <row r="157" spans="1:20" ht="14.5" x14ac:dyDescent="0.35">
      <c r="A157" t="str">
        <f t="shared" si="14"/>
        <v>Burgenland504</v>
      </c>
      <c r="B157">
        <v>157</v>
      </c>
      <c r="C157" s="59" t="s">
        <v>239</v>
      </c>
      <c r="D157" s="59" t="s">
        <v>549</v>
      </c>
      <c r="E157" s="59" t="s">
        <v>139</v>
      </c>
      <c r="F157" s="60">
        <v>121853</v>
      </c>
      <c r="G157" s="60">
        <v>303803</v>
      </c>
      <c r="H157" s="60">
        <v>197903</v>
      </c>
      <c r="I157" s="60">
        <v>224477</v>
      </c>
      <c r="J157" s="60">
        <v>293309</v>
      </c>
      <c r="K157" s="60">
        <v>220139</v>
      </c>
      <c r="L157" s="60">
        <v>897529</v>
      </c>
      <c r="M157" s="60">
        <v>307586</v>
      </c>
      <c r="N157" s="60">
        <v>547510</v>
      </c>
      <c r="O157" s="60">
        <v>1031191</v>
      </c>
      <c r="P157" s="60">
        <v>248301</v>
      </c>
      <c r="Q157" s="60">
        <v>636344</v>
      </c>
      <c r="R157" s="60">
        <v>914915</v>
      </c>
      <c r="S157" s="60">
        <v>1138669</v>
      </c>
      <c r="T157" s="60">
        <v>1232469</v>
      </c>
    </row>
    <row r="158" spans="1:20" ht="14.5" x14ac:dyDescent="0.35">
      <c r="A158" t="str">
        <f t="shared" si="14"/>
        <v>Burgenland822</v>
      </c>
      <c r="B158">
        <v>158</v>
      </c>
      <c r="C158" s="59" t="s">
        <v>239</v>
      </c>
      <c r="D158" s="59" t="s">
        <v>650</v>
      </c>
      <c r="E158" s="59" t="s">
        <v>196</v>
      </c>
      <c r="F158" s="60">
        <v>283</v>
      </c>
      <c r="G158" s="60">
        <v>44</v>
      </c>
      <c r="H158" s="61"/>
      <c r="I158" s="60">
        <v>406</v>
      </c>
      <c r="J158" s="60">
        <v>21</v>
      </c>
      <c r="K158" s="60">
        <v>54</v>
      </c>
      <c r="L158" s="60">
        <v>6</v>
      </c>
      <c r="M158" s="60">
        <v>51</v>
      </c>
      <c r="N158" s="61"/>
      <c r="O158" s="61"/>
      <c r="P158" s="60">
        <v>341</v>
      </c>
      <c r="Q158" s="60">
        <v>238</v>
      </c>
      <c r="R158" s="60">
        <v>4536</v>
      </c>
      <c r="S158" s="60">
        <v>129</v>
      </c>
      <c r="T158" s="61"/>
    </row>
    <row r="159" spans="1:20" ht="14.5" x14ac:dyDescent="0.35">
      <c r="A159" t="str">
        <f t="shared" si="14"/>
        <v>Burgenland801</v>
      </c>
      <c r="B159">
        <v>159</v>
      </c>
      <c r="C159" s="59" t="s">
        <v>239</v>
      </c>
      <c r="D159" s="59" t="s">
        <v>629</v>
      </c>
      <c r="E159" s="59" t="s">
        <v>183</v>
      </c>
      <c r="F159" s="60">
        <v>230</v>
      </c>
      <c r="G159" s="60">
        <v>52</v>
      </c>
      <c r="H159" s="61"/>
      <c r="I159" s="60">
        <v>658</v>
      </c>
      <c r="J159" s="60">
        <v>6273</v>
      </c>
      <c r="K159" s="61"/>
      <c r="L159" s="61"/>
      <c r="M159" s="61"/>
      <c r="N159" s="61"/>
      <c r="O159" s="61"/>
      <c r="P159" s="60">
        <v>2013</v>
      </c>
      <c r="Q159" s="61"/>
      <c r="R159" s="61"/>
      <c r="S159" s="61"/>
      <c r="T159" s="61"/>
    </row>
    <row r="160" spans="1:20" ht="14.5" x14ac:dyDescent="0.35">
      <c r="A160" t="str">
        <f t="shared" si="14"/>
        <v>Burgenland708</v>
      </c>
      <c r="B160">
        <v>160</v>
      </c>
      <c r="C160" s="59" t="s">
        <v>239</v>
      </c>
      <c r="D160" s="59" t="s">
        <v>612</v>
      </c>
      <c r="E160" s="59" t="s">
        <v>175</v>
      </c>
      <c r="F160" s="60">
        <v>235274</v>
      </c>
      <c r="G160" s="60">
        <v>184782</v>
      </c>
      <c r="H160" s="60">
        <v>411476</v>
      </c>
      <c r="I160" s="60">
        <v>602054</v>
      </c>
      <c r="J160" s="60">
        <v>622698</v>
      </c>
      <c r="K160" s="60">
        <v>762807</v>
      </c>
      <c r="L160" s="60">
        <v>955463</v>
      </c>
      <c r="M160" s="60">
        <v>1259336</v>
      </c>
      <c r="N160" s="60">
        <v>1414417</v>
      </c>
      <c r="O160" s="60">
        <v>3111360</v>
      </c>
      <c r="P160" s="60">
        <v>1480949</v>
      </c>
      <c r="Q160" s="60">
        <v>1220325</v>
      </c>
      <c r="R160" s="60">
        <v>2070423</v>
      </c>
      <c r="S160" s="60">
        <v>4135526</v>
      </c>
      <c r="T160" s="60">
        <v>4613334</v>
      </c>
    </row>
    <row r="161" spans="1:20" ht="14.5" x14ac:dyDescent="0.35">
      <c r="A161" t="str">
        <f t="shared" si="14"/>
        <v>Burgenland662</v>
      </c>
      <c r="B161">
        <v>161</v>
      </c>
      <c r="C161" s="59" t="s">
        <v>239</v>
      </c>
      <c r="D161" s="59" t="s">
        <v>589</v>
      </c>
      <c r="E161" s="59" t="s">
        <v>161</v>
      </c>
      <c r="F161" s="60">
        <v>7997913</v>
      </c>
      <c r="G161" s="60">
        <v>13471619</v>
      </c>
      <c r="H161" s="60">
        <v>8341931</v>
      </c>
      <c r="I161" s="60">
        <v>11521882</v>
      </c>
      <c r="J161" s="60">
        <v>4703683</v>
      </c>
      <c r="K161" s="60">
        <v>6404891</v>
      </c>
      <c r="L161" s="60">
        <v>4696276</v>
      </c>
      <c r="M161" s="60">
        <v>5037432</v>
      </c>
      <c r="N161" s="60">
        <v>11636669</v>
      </c>
      <c r="O161" s="60">
        <v>16362021</v>
      </c>
      <c r="P161" s="60">
        <v>9629263</v>
      </c>
      <c r="Q161" s="60">
        <v>15997508</v>
      </c>
      <c r="R161" s="60">
        <v>14297084</v>
      </c>
      <c r="S161" s="60">
        <v>2615657</v>
      </c>
      <c r="T161" s="60">
        <v>12126211</v>
      </c>
    </row>
    <row r="162" spans="1:20" ht="14.5" x14ac:dyDescent="0.35">
      <c r="A162" t="str">
        <f t="shared" si="14"/>
        <v>Burgenland060</v>
      </c>
      <c r="B162">
        <v>162</v>
      </c>
      <c r="C162" s="59" t="s">
        <v>239</v>
      </c>
      <c r="D162" s="59" t="s">
        <v>345</v>
      </c>
      <c r="E162" s="59" t="s">
        <v>30</v>
      </c>
      <c r="F162" s="60">
        <v>54279982</v>
      </c>
      <c r="G162" s="60">
        <v>49262329</v>
      </c>
      <c r="H162" s="60">
        <v>44564771</v>
      </c>
      <c r="I162" s="60">
        <v>56060710</v>
      </c>
      <c r="J162" s="60">
        <v>54980549</v>
      </c>
      <c r="K162" s="60">
        <v>53217767</v>
      </c>
      <c r="L162" s="60">
        <v>53604670</v>
      </c>
      <c r="M162" s="60">
        <v>52052481</v>
      </c>
      <c r="N162" s="60">
        <v>53624156</v>
      </c>
      <c r="O162" s="60">
        <v>63812032</v>
      </c>
      <c r="P162" s="60">
        <v>58175388</v>
      </c>
      <c r="Q162" s="60">
        <v>68671437</v>
      </c>
      <c r="R162" s="60">
        <v>77154973</v>
      </c>
      <c r="S162" s="60">
        <v>67197501</v>
      </c>
      <c r="T162" s="60">
        <v>76622102</v>
      </c>
    </row>
    <row r="163" spans="1:20" ht="14.5" x14ac:dyDescent="0.35">
      <c r="A163" t="str">
        <f t="shared" si="14"/>
        <v>Burgenland408</v>
      </c>
      <c r="B163">
        <v>163</v>
      </c>
      <c r="C163" s="59" t="s">
        <v>239</v>
      </c>
      <c r="D163" s="59" t="s">
        <v>490</v>
      </c>
      <c r="E163" s="59" t="s">
        <v>106</v>
      </c>
      <c r="F163" s="61"/>
      <c r="G163" s="61"/>
      <c r="H163" s="60">
        <v>133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</row>
    <row r="164" spans="1:20" ht="14.5" x14ac:dyDescent="0.35">
      <c r="A164" t="str">
        <f t="shared" si="14"/>
        <v>Burgenland625</v>
      </c>
      <c r="B164">
        <v>164</v>
      </c>
      <c r="C164" s="59" t="s">
        <v>239</v>
      </c>
      <c r="D164" s="59" t="s">
        <v>572</v>
      </c>
      <c r="E164" s="59" t="s">
        <v>253</v>
      </c>
      <c r="F164" s="60">
        <v>1133</v>
      </c>
      <c r="G164" s="60">
        <v>3436</v>
      </c>
      <c r="H164" s="60">
        <v>644</v>
      </c>
      <c r="I164" s="60">
        <v>368</v>
      </c>
      <c r="J164" s="60">
        <v>15760</v>
      </c>
      <c r="K164" s="60">
        <v>303</v>
      </c>
      <c r="L164" s="60">
        <v>2415</v>
      </c>
      <c r="M164" s="60">
        <v>16169</v>
      </c>
      <c r="N164" s="60">
        <v>545</v>
      </c>
      <c r="O164" s="60">
        <v>12518</v>
      </c>
      <c r="P164" s="60">
        <v>1094</v>
      </c>
      <c r="Q164" s="61"/>
      <c r="R164" s="60">
        <v>6</v>
      </c>
      <c r="S164" s="61"/>
      <c r="T164" s="60">
        <v>27497</v>
      </c>
    </row>
    <row r="165" spans="1:20" ht="14.5" x14ac:dyDescent="0.35">
      <c r="A165" t="str">
        <f t="shared" si="14"/>
        <v>Burgenland010</v>
      </c>
      <c r="B165">
        <v>165</v>
      </c>
      <c r="C165" s="59" t="s">
        <v>239</v>
      </c>
      <c r="D165" s="59" t="s">
        <v>310</v>
      </c>
      <c r="E165" s="59" t="s">
        <v>9</v>
      </c>
      <c r="F165" s="60">
        <v>6576301</v>
      </c>
      <c r="G165" s="60">
        <v>5354038</v>
      </c>
      <c r="H165" s="60">
        <v>5215769</v>
      </c>
      <c r="I165" s="60">
        <v>4603265</v>
      </c>
      <c r="J165" s="60">
        <v>4929818</v>
      </c>
      <c r="K165" s="60">
        <v>5948120</v>
      </c>
      <c r="L165" s="60">
        <v>5839439</v>
      </c>
      <c r="M165" s="60">
        <v>6048196</v>
      </c>
      <c r="N165" s="60">
        <v>6014144</v>
      </c>
      <c r="O165" s="60">
        <v>6212476</v>
      </c>
      <c r="P165" s="60">
        <v>6071360</v>
      </c>
      <c r="Q165" s="60">
        <v>7019443</v>
      </c>
      <c r="R165" s="60">
        <v>6437854</v>
      </c>
      <c r="S165" s="60">
        <v>6173176</v>
      </c>
      <c r="T165" s="60">
        <v>6246702</v>
      </c>
    </row>
    <row r="166" spans="1:20" ht="14.5" x14ac:dyDescent="0.35">
      <c r="A166" t="str">
        <f t="shared" si="14"/>
        <v>Burgenland520</v>
      </c>
      <c r="B166">
        <v>166</v>
      </c>
      <c r="C166" s="59" t="s">
        <v>239</v>
      </c>
      <c r="D166" s="59" t="s">
        <v>555</v>
      </c>
      <c r="E166" s="59" t="s">
        <v>143</v>
      </c>
      <c r="F166" s="60">
        <v>17149</v>
      </c>
      <c r="G166" s="60">
        <v>67222</v>
      </c>
      <c r="H166" s="60">
        <v>8666</v>
      </c>
      <c r="I166" s="61"/>
      <c r="J166" s="60">
        <v>26504</v>
      </c>
      <c r="K166" s="60">
        <v>31383</v>
      </c>
      <c r="L166" s="60">
        <v>32676</v>
      </c>
      <c r="M166" s="60">
        <v>56623</v>
      </c>
      <c r="N166" s="60">
        <v>80624</v>
      </c>
      <c r="O166" s="60">
        <v>103447</v>
      </c>
      <c r="P166" s="60">
        <v>212027</v>
      </c>
      <c r="Q166" s="60">
        <v>255553</v>
      </c>
      <c r="R166" s="60">
        <v>284549</v>
      </c>
      <c r="S166" s="60">
        <v>279203</v>
      </c>
      <c r="T166" s="60">
        <v>473424</v>
      </c>
    </row>
    <row r="167" spans="1:20" ht="14.5" x14ac:dyDescent="0.35">
      <c r="A167" t="str">
        <f t="shared" si="14"/>
        <v>Burgenland644</v>
      </c>
      <c r="B167">
        <v>167</v>
      </c>
      <c r="C167" s="59" t="s">
        <v>239</v>
      </c>
      <c r="D167" s="59" t="s">
        <v>581</v>
      </c>
      <c r="E167" s="59" t="s">
        <v>156</v>
      </c>
      <c r="F167" s="60">
        <v>895455</v>
      </c>
      <c r="G167" s="60">
        <v>811240</v>
      </c>
      <c r="H167" s="60">
        <v>1185190</v>
      </c>
      <c r="I167" s="60">
        <v>981206</v>
      </c>
      <c r="J167" s="60">
        <v>1346387</v>
      </c>
      <c r="K167" s="60">
        <v>1328041</v>
      </c>
      <c r="L167" s="60">
        <v>1303842</v>
      </c>
      <c r="M167" s="60">
        <v>1063660</v>
      </c>
      <c r="N167" s="60">
        <v>2104295</v>
      </c>
      <c r="O167" s="60">
        <v>1320652</v>
      </c>
      <c r="P167" s="60">
        <v>642495</v>
      </c>
      <c r="Q167" s="60">
        <v>394772</v>
      </c>
      <c r="R167" s="60">
        <v>622779</v>
      </c>
      <c r="S167" s="60">
        <v>398431</v>
      </c>
      <c r="T167" s="60">
        <v>366836</v>
      </c>
    </row>
    <row r="168" spans="1:20" ht="14.5" x14ac:dyDescent="0.35">
      <c r="A168" t="str">
        <f t="shared" si="14"/>
        <v>Burgenland955</v>
      </c>
      <c r="B168">
        <v>168</v>
      </c>
      <c r="C168" s="59" t="s">
        <v>239</v>
      </c>
      <c r="D168" s="59" t="s">
        <v>694</v>
      </c>
      <c r="E168" s="59" t="s">
        <v>693</v>
      </c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0">
        <v>119</v>
      </c>
    </row>
    <row r="169" spans="1:20" ht="14.5" x14ac:dyDescent="0.35">
      <c r="A169" t="str">
        <f t="shared" si="14"/>
        <v>Burgenland960</v>
      </c>
      <c r="B169">
        <v>169</v>
      </c>
      <c r="C169" s="59" t="s">
        <v>239</v>
      </c>
      <c r="D169" s="59" t="s">
        <v>691</v>
      </c>
      <c r="E169" s="59" t="s">
        <v>284</v>
      </c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0">
        <v>172</v>
      </c>
      <c r="T169" s="61"/>
    </row>
    <row r="170" spans="1:20" ht="14.5" x14ac:dyDescent="0.35">
      <c r="A170" t="str">
        <f t="shared" si="14"/>
        <v>Burgenland066</v>
      </c>
      <c r="B170">
        <v>170</v>
      </c>
      <c r="C170" s="59" t="s">
        <v>239</v>
      </c>
      <c r="D170" s="59" t="s">
        <v>353</v>
      </c>
      <c r="E170" s="59" t="s">
        <v>34</v>
      </c>
      <c r="F170" s="60">
        <v>54056883</v>
      </c>
      <c r="G170" s="60">
        <v>32972005</v>
      </c>
      <c r="H170" s="60">
        <v>27256987</v>
      </c>
      <c r="I170" s="60">
        <v>28822080</v>
      </c>
      <c r="J170" s="60">
        <v>37886634</v>
      </c>
      <c r="K170" s="60">
        <v>43962065</v>
      </c>
      <c r="L170" s="60">
        <v>56846214</v>
      </c>
      <c r="M170" s="60">
        <v>54564404</v>
      </c>
      <c r="N170" s="60">
        <v>67651599</v>
      </c>
      <c r="O170" s="60">
        <v>58391023</v>
      </c>
      <c r="P170" s="60">
        <v>51044650</v>
      </c>
      <c r="Q170" s="60">
        <v>89111985</v>
      </c>
      <c r="R170" s="60">
        <v>84250938</v>
      </c>
      <c r="S170" s="60">
        <v>67831589</v>
      </c>
      <c r="T170" s="60">
        <v>50484275</v>
      </c>
    </row>
    <row r="171" spans="1:20" ht="14.5" x14ac:dyDescent="0.35">
      <c r="A171" t="str">
        <f t="shared" si="14"/>
        <v>Burgenland075</v>
      </c>
      <c r="B171">
        <v>171</v>
      </c>
      <c r="C171" s="59" t="s">
        <v>239</v>
      </c>
      <c r="D171" s="59" t="s">
        <v>363</v>
      </c>
      <c r="E171" s="59" t="s">
        <v>254</v>
      </c>
      <c r="F171" s="60">
        <v>23398281</v>
      </c>
      <c r="G171" s="60">
        <v>21739054</v>
      </c>
      <c r="H171" s="60">
        <v>33254412</v>
      </c>
      <c r="I171" s="60">
        <v>55519155</v>
      </c>
      <c r="J171" s="60">
        <v>42432117</v>
      </c>
      <c r="K171" s="60">
        <v>45653857</v>
      </c>
      <c r="L171" s="60">
        <v>43595177</v>
      </c>
      <c r="M171" s="60">
        <v>84474151</v>
      </c>
      <c r="N171" s="60">
        <v>83136020</v>
      </c>
      <c r="O171" s="60">
        <v>72116489</v>
      </c>
      <c r="P171" s="60">
        <v>83638719</v>
      </c>
      <c r="Q171" s="60">
        <v>66875859</v>
      </c>
      <c r="R171" s="60">
        <v>62638502</v>
      </c>
      <c r="S171" s="60">
        <v>7501008</v>
      </c>
      <c r="T171" s="60">
        <v>6270878</v>
      </c>
    </row>
    <row r="172" spans="1:20" ht="14.5" x14ac:dyDescent="0.35">
      <c r="A172" t="str">
        <f t="shared" si="14"/>
        <v>Burgenland324</v>
      </c>
      <c r="B172">
        <v>172</v>
      </c>
      <c r="C172" s="59" t="s">
        <v>239</v>
      </c>
      <c r="D172" s="59" t="s">
        <v>442</v>
      </c>
      <c r="E172" s="59" t="s">
        <v>78</v>
      </c>
      <c r="F172" s="60">
        <v>1259</v>
      </c>
      <c r="G172" s="60">
        <v>2067</v>
      </c>
      <c r="H172" s="61"/>
      <c r="I172" s="61"/>
      <c r="J172" s="60">
        <v>36</v>
      </c>
      <c r="K172" s="60">
        <v>128</v>
      </c>
      <c r="L172" s="60">
        <v>16</v>
      </c>
      <c r="M172" s="60">
        <v>16</v>
      </c>
      <c r="N172" s="61"/>
      <c r="O172" s="60">
        <v>30</v>
      </c>
      <c r="P172" s="60">
        <v>85958</v>
      </c>
      <c r="Q172" s="60">
        <v>13328</v>
      </c>
      <c r="R172" s="60">
        <v>889</v>
      </c>
      <c r="S172" s="60">
        <v>64093</v>
      </c>
      <c r="T172" s="60">
        <v>803</v>
      </c>
    </row>
    <row r="173" spans="1:20" ht="14.5" x14ac:dyDescent="0.35">
      <c r="A173" t="str">
        <f t="shared" si="14"/>
        <v>Burgenland632</v>
      </c>
      <c r="B173">
        <v>173</v>
      </c>
      <c r="C173" s="59" t="s">
        <v>239</v>
      </c>
      <c r="D173" s="59" t="s">
        <v>577</v>
      </c>
      <c r="E173" s="59" t="s">
        <v>153</v>
      </c>
      <c r="F173" s="60">
        <v>2124824</v>
      </c>
      <c r="G173" s="60">
        <v>2598316</v>
      </c>
      <c r="H173" s="60">
        <v>3606628</v>
      </c>
      <c r="I173" s="60">
        <v>4653621</v>
      </c>
      <c r="J173" s="60">
        <v>6048558</v>
      </c>
      <c r="K173" s="60">
        <v>9136579</v>
      </c>
      <c r="L173" s="60">
        <v>2674907</v>
      </c>
      <c r="M173" s="60">
        <v>2062198</v>
      </c>
      <c r="N173" s="60">
        <v>2331856</v>
      </c>
      <c r="O173" s="60">
        <v>2388144</v>
      </c>
      <c r="P173" s="60">
        <v>1700220</v>
      </c>
      <c r="Q173" s="60">
        <v>2269012</v>
      </c>
      <c r="R173" s="60">
        <v>4083508</v>
      </c>
      <c r="S173" s="60">
        <v>3549196</v>
      </c>
      <c r="T173" s="60">
        <v>2666804</v>
      </c>
    </row>
    <row r="174" spans="1:20" ht="14.5" x14ac:dyDescent="0.35">
      <c r="A174" t="str">
        <f t="shared" si="14"/>
        <v>Burgenland806</v>
      </c>
      <c r="B174">
        <v>174</v>
      </c>
      <c r="C174" s="59" t="s">
        <v>239</v>
      </c>
      <c r="D174" s="59" t="s">
        <v>634</v>
      </c>
      <c r="E174" s="59" t="s">
        <v>186</v>
      </c>
      <c r="F174" s="61"/>
      <c r="G174" s="61"/>
      <c r="H174" s="60">
        <v>53</v>
      </c>
      <c r="I174" s="61"/>
      <c r="J174" s="60">
        <v>108</v>
      </c>
      <c r="K174" s="61"/>
      <c r="L174" s="61"/>
      <c r="M174" s="61"/>
      <c r="N174" s="61"/>
      <c r="O174" s="60">
        <v>20</v>
      </c>
      <c r="P174" s="60">
        <v>53</v>
      </c>
      <c r="Q174" s="60">
        <v>162</v>
      </c>
      <c r="R174" s="61"/>
      <c r="S174" s="61"/>
      <c r="T174" s="60">
        <v>247</v>
      </c>
    </row>
    <row r="175" spans="1:20" ht="14.5" x14ac:dyDescent="0.35">
      <c r="A175" t="str">
        <f t="shared" si="14"/>
        <v>Burgenland355</v>
      </c>
      <c r="B175">
        <v>175</v>
      </c>
      <c r="C175" s="59" t="s">
        <v>239</v>
      </c>
      <c r="D175" s="59" t="s">
        <v>459</v>
      </c>
      <c r="E175" s="59" t="s">
        <v>88</v>
      </c>
      <c r="F175" s="60">
        <v>4691</v>
      </c>
      <c r="G175" s="60">
        <v>73210</v>
      </c>
      <c r="H175" s="60">
        <v>71918</v>
      </c>
      <c r="I175" s="61"/>
      <c r="J175" s="60">
        <v>9674</v>
      </c>
      <c r="K175" s="60">
        <v>18261</v>
      </c>
      <c r="L175" s="60">
        <v>1190</v>
      </c>
      <c r="M175" s="60">
        <v>3728</v>
      </c>
      <c r="N175" s="60">
        <v>639</v>
      </c>
      <c r="O175" s="60">
        <v>11</v>
      </c>
      <c r="P175" s="61"/>
      <c r="Q175" s="61"/>
      <c r="R175" s="60">
        <v>122</v>
      </c>
      <c r="S175" s="60">
        <v>1079</v>
      </c>
      <c r="T175" s="61"/>
    </row>
    <row r="176" spans="1:20" ht="14.5" x14ac:dyDescent="0.35">
      <c r="A176" t="str">
        <f t="shared" si="14"/>
        <v>Burgenland224</v>
      </c>
      <c r="B176">
        <v>176</v>
      </c>
      <c r="C176" s="59" t="s">
        <v>239</v>
      </c>
      <c r="D176" s="59" t="s">
        <v>402</v>
      </c>
      <c r="E176" s="59" t="s">
        <v>56</v>
      </c>
      <c r="F176" s="60">
        <v>13753</v>
      </c>
      <c r="G176" s="60">
        <v>4694</v>
      </c>
      <c r="H176" s="60">
        <v>66007</v>
      </c>
      <c r="I176" s="61"/>
      <c r="J176" s="60">
        <v>195962</v>
      </c>
      <c r="K176" s="60">
        <v>440322</v>
      </c>
      <c r="L176" s="60">
        <v>25328</v>
      </c>
      <c r="M176" s="61"/>
      <c r="N176" s="60">
        <v>204002</v>
      </c>
      <c r="O176" s="60">
        <v>53502</v>
      </c>
      <c r="P176" s="60">
        <v>27395</v>
      </c>
      <c r="Q176" s="60">
        <v>16472</v>
      </c>
      <c r="R176" s="60">
        <v>6150</v>
      </c>
      <c r="S176" s="61"/>
      <c r="T176" s="60">
        <v>402</v>
      </c>
    </row>
    <row r="177" spans="1:20" ht="14.5" x14ac:dyDescent="0.35">
      <c r="A177" t="str">
        <f t="shared" si="14"/>
        <v>Burgenland030</v>
      </c>
      <c r="B177">
        <v>177</v>
      </c>
      <c r="C177" s="59" t="s">
        <v>239</v>
      </c>
      <c r="D177" s="59" t="s">
        <v>322</v>
      </c>
      <c r="E177" s="59" t="s">
        <v>17</v>
      </c>
      <c r="F177" s="60">
        <v>16132739</v>
      </c>
      <c r="G177" s="60">
        <v>17667059</v>
      </c>
      <c r="H177" s="60">
        <v>23838701</v>
      </c>
      <c r="I177" s="60">
        <v>30894376</v>
      </c>
      <c r="J177" s="60">
        <v>45133175</v>
      </c>
      <c r="K177" s="60">
        <v>53436623</v>
      </c>
      <c r="L177" s="60">
        <v>53879998</v>
      </c>
      <c r="M177" s="60">
        <v>59202911</v>
      </c>
      <c r="N177" s="60">
        <v>60964492</v>
      </c>
      <c r="O177" s="60">
        <v>60536227</v>
      </c>
      <c r="P177" s="60">
        <v>48643731</v>
      </c>
      <c r="Q177" s="60">
        <v>36447403</v>
      </c>
      <c r="R177" s="60">
        <v>35393653</v>
      </c>
      <c r="S177" s="60">
        <v>39273771</v>
      </c>
      <c r="T177" s="60">
        <v>25543358</v>
      </c>
    </row>
    <row r="178" spans="1:20" ht="14.5" x14ac:dyDescent="0.35">
      <c r="A178" t="str">
        <f t="shared" si="14"/>
        <v>Burgenland706</v>
      </c>
      <c r="B178">
        <v>178</v>
      </c>
      <c r="C178" s="59" t="s">
        <v>239</v>
      </c>
      <c r="D178" s="59" t="s">
        <v>610</v>
      </c>
      <c r="E178" s="59" t="s">
        <v>174</v>
      </c>
      <c r="F178" s="60">
        <v>1681421</v>
      </c>
      <c r="G178" s="60">
        <v>1819384</v>
      </c>
      <c r="H178" s="60">
        <v>2316653</v>
      </c>
      <c r="I178" s="60">
        <v>1908559</v>
      </c>
      <c r="J178" s="60">
        <v>1562585</v>
      </c>
      <c r="K178" s="60">
        <v>1319681</v>
      </c>
      <c r="L178" s="60">
        <v>1006445</v>
      </c>
      <c r="M178" s="60">
        <v>2083973</v>
      </c>
      <c r="N178" s="60">
        <v>1375797</v>
      </c>
      <c r="O178" s="60">
        <v>737877</v>
      </c>
      <c r="P178" s="60">
        <v>696330</v>
      </c>
      <c r="Q178" s="60">
        <v>1123075</v>
      </c>
      <c r="R178" s="60">
        <v>2456932</v>
      </c>
      <c r="S178" s="60">
        <v>3339837</v>
      </c>
      <c r="T178" s="60">
        <v>1744068</v>
      </c>
    </row>
    <row r="179" spans="1:20" ht="14.5" x14ac:dyDescent="0.35">
      <c r="A179" t="str">
        <f t="shared" si="14"/>
        <v>Burgenland329</v>
      </c>
      <c r="B179">
        <v>179</v>
      </c>
      <c r="C179" s="59" t="s">
        <v>239</v>
      </c>
      <c r="D179" s="59" t="s">
        <v>445</v>
      </c>
      <c r="E179" s="59" t="s">
        <v>80</v>
      </c>
      <c r="F179" s="61"/>
      <c r="G179" s="61"/>
      <c r="H179" s="60">
        <v>165</v>
      </c>
      <c r="I179" s="61"/>
      <c r="J179" s="60">
        <v>339</v>
      </c>
      <c r="K179" s="61"/>
      <c r="L179" s="60">
        <v>2</v>
      </c>
      <c r="M179" s="61"/>
      <c r="N179" s="61"/>
      <c r="O179" s="61"/>
      <c r="P179" s="60">
        <v>809</v>
      </c>
      <c r="Q179" s="61"/>
      <c r="R179" s="60">
        <v>8366</v>
      </c>
      <c r="S179" s="60">
        <v>33</v>
      </c>
      <c r="T179" s="61"/>
    </row>
    <row r="180" spans="1:20" ht="14.5" x14ac:dyDescent="0.35">
      <c r="A180" t="str">
        <f t="shared" si="14"/>
        <v>Burgenland091</v>
      </c>
      <c r="B180">
        <v>180</v>
      </c>
      <c r="C180" s="59" t="s">
        <v>239</v>
      </c>
      <c r="D180" s="59" t="s">
        <v>380</v>
      </c>
      <c r="E180" s="59" t="s">
        <v>46</v>
      </c>
      <c r="F180" s="60">
        <v>23548871</v>
      </c>
      <c r="G180" s="60">
        <v>30317963</v>
      </c>
      <c r="H180" s="60">
        <v>31055029</v>
      </c>
      <c r="I180" s="60">
        <v>37589828</v>
      </c>
      <c r="J180" s="60">
        <v>37653310</v>
      </c>
      <c r="K180" s="60">
        <v>50307074</v>
      </c>
      <c r="L180" s="60">
        <v>45701826</v>
      </c>
      <c r="M180" s="60">
        <v>58559940</v>
      </c>
      <c r="N180" s="60">
        <v>65602669</v>
      </c>
      <c r="O180" s="60">
        <v>91441389</v>
      </c>
      <c r="P180" s="60">
        <v>81785176</v>
      </c>
      <c r="Q180" s="60">
        <v>99874281</v>
      </c>
      <c r="R180" s="60">
        <v>147089182</v>
      </c>
      <c r="S180" s="60">
        <v>90219835</v>
      </c>
      <c r="T180" s="60">
        <v>135897509</v>
      </c>
    </row>
    <row r="181" spans="1:20" ht="14.5" x14ac:dyDescent="0.35">
      <c r="A181" t="str">
        <f t="shared" si="14"/>
        <v>Burgenland063</v>
      </c>
      <c r="B181">
        <v>181</v>
      </c>
      <c r="C181" s="59" t="s">
        <v>239</v>
      </c>
      <c r="D181" s="59" t="s">
        <v>349</v>
      </c>
      <c r="E181" s="59" t="s">
        <v>32</v>
      </c>
      <c r="F181" s="60">
        <v>34659961</v>
      </c>
      <c r="G181" s="60">
        <v>38847963</v>
      </c>
      <c r="H181" s="60">
        <v>47420189</v>
      </c>
      <c r="I181" s="60">
        <v>61495030</v>
      </c>
      <c r="J181" s="60">
        <v>64294669</v>
      </c>
      <c r="K181" s="60">
        <v>59207740</v>
      </c>
      <c r="L181" s="60">
        <v>78347888</v>
      </c>
      <c r="M181" s="60">
        <v>79240111</v>
      </c>
      <c r="N181" s="60">
        <v>89428411</v>
      </c>
      <c r="O181" s="60">
        <v>80866054</v>
      </c>
      <c r="P181" s="60">
        <v>70164104</v>
      </c>
      <c r="Q181" s="60">
        <v>89163842</v>
      </c>
      <c r="R181" s="60">
        <v>104903903</v>
      </c>
      <c r="S181" s="60">
        <v>145226189</v>
      </c>
      <c r="T181" s="60">
        <v>120271895</v>
      </c>
    </row>
    <row r="182" spans="1:20" ht="14.5" x14ac:dyDescent="0.35">
      <c r="A182" t="str">
        <f t="shared" si="14"/>
        <v>Burgenland264</v>
      </c>
      <c r="B182">
        <v>182</v>
      </c>
      <c r="C182" s="59" t="s">
        <v>239</v>
      </c>
      <c r="D182" s="59" t="s">
        <v>420</v>
      </c>
      <c r="E182" s="59" t="s">
        <v>67</v>
      </c>
      <c r="F182" s="61"/>
      <c r="G182" s="61"/>
      <c r="H182" s="60">
        <v>3374</v>
      </c>
      <c r="I182" s="60">
        <v>1833</v>
      </c>
      <c r="J182" s="61"/>
      <c r="K182" s="60">
        <v>552</v>
      </c>
      <c r="L182" s="60">
        <v>1013</v>
      </c>
      <c r="M182" s="61"/>
      <c r="N182" s="60">
        <v>126</v>
      </c>
      <c r="O182" s="61"/>
      <c r="P182" s="61"/>
      <c r="Q182" s="60">
        <v>321</v>
      </c>
      <c r="R182" s="60">
        <v>622</v>
      </c>
      <c r="S182" s="60">
        <v>355</v>
      </c>
      <c r="T182" s="60">
        <v>625</v>
      </c>
    </row>
    <row r="183" spans="1:20" ht="14.5" x14ac:dyDescent="0.35">
      <c r="A183" t="str">
        <f t="shared" si="14"/>
        <v>Burgenland047</v>
      </c>
      <c r="B183">
        <v>183</v>
      </c>
      <c r="C183" s="59" t="s">
        <v>239</v>
      </c>
      <c r="D183" s="59" t="s">
        <v>336</v>
      </c>
      <c r="E183" s="59" t="s">
        <v>25</v>
      </c>
      <c r="F183" s="60">
        <v>50687</v>
      </c>
      <c r="G183" s="60">
        <v>18990</v>
      </c>
      <c r="H183" s="60">
        <v>15370</v>
      </c>
      <c r="I183" s="60">
        <v>8577</v>
      </c>
      <c r="J183" s="60">
        <v>5684</v>
      </c>
      <c r="K183" s="60">
        <v>10516</v>
      </c>
      <c r="L183" s="60">
        <v>3896</v>
      </c>
      <c r="M183" s="60">
        <v>12607</v>
      </c>
      <c r="N183" s="60">
        <v>5024</v>
      </c>
      <c r="O183" s="60">
        <v>5236</v>
      </c>
      <c r="P183" s="60">
        <v>3584</v>
      </c>
      <c r="Q183" s="60">
        <v>477428</v>
      </c>
      <c r="R183" s="60">
        <v>419769</v>
      </c>
      <c r="S183" s="60">
        <v>135794</v>
      </c>
      <c r="T183" s="60">
        <v>210913</v>
      </c>
    </row>
    <row r="184" spans="1:20" ht="14.5" x14ac:dyDescent="0.35">
      <c r="A184" t="str">
        <f t="shared" si="14"/>
        <v>Burgenland248</v>
      </c>
      <c r="B184">
        <v>184</v>
      </c>
      <c r="C184" s="59" t="s">
        <v>239</v>
      </c>
      <c r="D184" s="59" t="s">
        <v>416</v>
      </c>
      <c r="E184" s="59" t="s">
        <v>63</v>
      </c>
      <c r="F184" s="60">
        <v>3478</v>
      </c>
      <c r="G184" s="60">
        <v>7794</v>
      </c>
      <c r="H184" s="60">
        <v>182</v>
      </c>
      <c r="I184" s="60">
        <v>20306</v>
      </c>
      <c r="J184" s="60">
        <v>29610</v>
      </c>
      <c r="K184" s="60">
        <v>48119</v>
      </c>
      <c r="L184" s="60">
        <v>40158</v>
      </c>
      <c r="M184" s="60">
        <v>35220</v>
      </c>
      <c r="N184" s="60">
        <v>12250</v>
      </c>
      <c r="O184" s="60">
        <v>36454</v>
      </c>
      <c r="P184" s="60">
        <v>23015</v>
      </c>
      <c r="Q184" s="60">
        <v>59474</v>
      </c>
      <c r="R184" s="60">
        <v>19158</v>
      </c>
      <c r="S184" s="60">
        <v>194032</v>
      </c>
      <c r="T184" s="60">
        <v>19634</v>
      </c>
    </row>
    <row r="185" spans="1:20" ht="14.5" x14ac:dyDescent="0.35">
      <c r="A185" t="str">
        <f t="shared" si="14"/>
        <v>Burgenland342</v>
      </c>
      <c r="B185">
        <v>185</v>
      </c>
      <c r="C185" s="59" t="s">
        <v>239</v>
      </c>
      <c r="D185" s="59" t="s">
        <v>453</v>
      </c>
      <c r="E185" s="59" t="s">
        <v>85</v>
      </c>
      <c r="F185" s="61"/>
      <c r="G185" s="61"/>
      <c r="H185" s="60">
        <v>479</v>
      </c>
      <c r="I185" s="60">
        <v>268</v>
      </c>
      <c r="J185" s="60">
        <v>1245</v>
      </c>
      <c r="K185" s="60">
        <v>320</v>
      </c>
      <c r="L185" s="60">
        <v>188</v>
      </c>
      <c r="M185" s="60">
        <v>232</v>
      </c>
      <c r="N185" s="61"/>
      <c r="O185" s="60">
        <v>108</v>
      </c>
      <c r="P185" s="60">
        <v>378</v>
      </c>
      <c r="Q185" s="60">
        <v>1487</v>
      </c>
      <c r="R185" s="60">
        <v>71224</v>
      </c>
      <c r="S185" s="60">
        <v>235</v>
      </c>
      <c r="T185" s="60">
        <v>13804</v>
      </c>
    </row>
    <row r="186" spans="1:20" ht="14.5" x14ac:dyDescent="0.35">
      <c r="A186" t="str">
        <f t="shared" si="14"/>
        <v>Burgenland492</v>
      </c>
      <c r="B186">
        <v>186</v>
      </c>
      <c r="C186" s="59" t="s">
        <v>239</v>
      </c>
      <c r="D186" s="59" t="s">
        <v>547</v>
      </c>
      <c r="E186" s="59" t="s">
        <v>137</v>
      </c>
      <c r="F186" s="60">
        <v>9753</v>
      </c>
      <c r="G186" s="61"/>
      <c r="H186" s="60">
        <v>8456</v>
      </c>
      <c r="I186" s="60">
        <v>4448</v>
      </c>
      <c r="J186" s="60">
        <v>3280</v>
      </c>
      <c r="K186" s="60">
        <v>7856</v>
      </c>
      <c r="L186" s="60">
        <v>7836</v>
      </c>
      <c r="M186" s="60">
        <v>6140</v>
      </c>
      <c r="N186" s="61"/>
      <c r="O186" s="60">
        <v>12560</v>
      </c>
      <c r="P186" s="61"/>
      <c r="Q186" s="61"/>
      <c r="R186" s="60">
        <v>2770</v>
      </c>
      <c r="S186" s="60">
        <v>9383</v>
      </c>
      <c r="T186" s="61"/>
    </row>
    <row r="187" spans="1:20" ht="14.5" x14ac:dyDescent="0.35">
      <c r="A187" t="str">
        <f t="shared" si="14"/>
        <v>Burgenland225</v>
      </c>
      <c r="B187">
        <v>187</v>
      </c>
      <c r="C187" s="59" t="s">
        <v>239</v>
      </c>
      <c r="D187" s="59" t="s">
        <v>403</v>
      </c>
      <c r="E187" s="59" t="s">
        <v>220</v>
      </c>
      <c r="F187" s="61"/>
      <c r="G187" s="61"/>
      <c r="H187" s="61"/>
      <c r="I187" s="61"/>
      <c r="J187" s="60">
        <v>66</v>
      </c>
      <c r="K187" s="60">
        <v>83</v>
      </c>
      <c r="L187" s="60">
        <v>44</v>
      </c>
      <c r="M187" s="61"/>
      <c r="N187" s="60">
        <v>162</v>
      </c>
      <c r="O187" s="61"/>
      <c r="P187" s="60">
        <v>1</v>
      </c>
      <c r="Q187" s="60">
        <v>99</v>
      </c>
      <c r="R187" s="60">
        <v>3</v>
      </c>
      <c r="S187" s="60">
        <v>1</v>
      </c>
      <c r="T187" s="60">
        <v>10</v>
      </c>
    </row>
    <row r="188" spans="1:20" ht="14.5" x14ac:dyDescent="0.35">
      <c r="A188" t="str">
        <f t="shared" si="14"/>
        <v>Burgenland311</v>
      </c>
      <c r="B188">
        <v>188</v>
      </c>
      <c r="C188" s="59" t="s">
        <v>239</v>
      </c>
      <c r="D188" s="59" t="s">
        <v>434</v>
      </c>
      <c r="E188" s="59" t="s">
        <v>76</v>
      </c>
      <c r="F188" s="61"/>
      <c r="G188" s="61"/>
      <c r="H188" s="61"/>
      <c r="I188" s="61"/>
      <c r="J188" s="61"/>
      <c r="K188" s="60">
        <v>7</v>
      </c>
      <c r="L188" s="61"/>
      <c r="M188" s="61"/>
      <c r="N188" s="61"/>
      <c r="O188" s="61"/>
      <c r="P188" s="61"/>
      <c r="Q188" s="61"/>
      <c r="R188" s="61"/>
      <c r="S188" s="60">
        <v>12</v>
      </c>
      <c r="T188" s="61"/>
    </row>
    <row r="189" spans="1:20" ht="14.5" x14ac:dyDescent="0.35">
      <c r="A189" t="str">
        <f t="shared" si="14"/>
        <v>Burgenland428</v>
      </c>
      <c r="B189">
        <v>189</v>
      </c>
      <c r="C189" s="59" t="s">
        <v>239</v>
      </c>
      <c r="D189" s="59" t="s">
        <v>498</v>
      </c>
      <c r="E189" s="59" t="s">
        <v>112</v>
      </c>
      <c r="F189" s="60">
        <v>69704</v>
      </c>
      <c r="G189" s="60">
        <v>127487</v>
      </c>
      <c r="H189" s="60">
        <v>15589</v>
      </c>
      <c r="I189" s="60">
        <v>16167</v>
      </c>
      <c r="J189" s="60">
        <v>19276</v>
      </c>
      <c r="K189" s="60">
        <v>16068</v>
      </c>
      <c r="L189" s="60">
        <v>15396</v>
      </c>
      <c r="M189" s="60">
        <v>24842</v>
      </c>
      <c r="N189" s="60">
        <v>24923</v>
      </c>
      <c r="O189" s="60">
        <v>10609</v>
      </c>
      <c r="P189" s="60">
        <v>2689</v>
      </c>
      <c r="Q189" s="60">
        <v>6565</v>
      </c>
      <c r="R189" s="60">
        <v>6336</v>
      </c>
      <c r="S189" s="60">
        <v>5687</v>
      </c>
      <c r="T189" s="60">
        <v>3369</v>
      </c>
    </row>
    <row r="190" spans="1:20" ht="14.5" x14ac:dyDescent="0.35">
      <c r="A190" t="str">
        <f t="shared" si="14"/>
        <v>Burgenland479</v>
      </c>
      <c r="B190">
        <v>190</v>
      </c>
      <c r="C190" s="59" t="s">
        <v>239</v>
      </c>
      <c r="D190" s="59" t="s">
        <v>541</v>
      </c>
      <c r="E190" s="59" t="s">
        <v>225</v>
      </c>
      <c r="F190" s="61"/>
      <c r="G190" s="61"/>
      <c r="H190" s="61"/>
      <c r="I190" s="60">
        <v>1837</v>
      </c>
      <c r="J190" s="60">
        <v>3738</v>
      </c>
      <c r="K190" s="60">
        <v>5902</v>
      </c>
      <c r="L190" s="61"/>
      <c r="M190" s="61"/>
      <c r="N190" s="60">
        <v>2110</v>
      </c>
      <c r="O190" s="60">
        <v>501</v>
      </c>
      <c r="P190" s="60">
        <v>37</v>
      </c>
      <c r="Q190" s="61"/>
      <c r="R190" s="60">
        <v>325</v>
      </c>
      <c r="S190" s="60">
        <v>768</v>
      </c>
      <c r="T190" s="60">
        <v>8</v>
      </c>
    </row>
    <row r="191" spans="1:20" ht="14.5" x14ac:dyDescent="0.35">
      <c r="A191" t="str">
        <f t="shared" si="14"/>
        <v>Burgenland608</v>
      </c>
      <c r="B191">
        <v>191</v>
      </c>
      <c r="C191" s="59" t="s">
        <v>239</v>
      </c>
      <c r="D191" s="59" t="s">
        <v>565</v>
      </c>
      <c r="E191" s="59" t="s">
        <v>255</v>
      </c>
      <c r="F191" s="60">
        <v>370101</v>
      </c>
      <c r="G191" s="60">
        <v>544566</v>
      </c>
      <c r="H191" s="60">
        <v>103231</v>
      </c>
      <c r="I191" s="60">
        <v>11471</v>
      </c>
      <c r="J191" s="60">
        <v>6065</v>
      </c>
      <c r="K191" s="60">
        <v>14747</v>
      </c>
      <c r="L191" s="60">
        <v>7981</v>
      </c>
      <c r="M191" s="60">
        <v>10201</v>
      </c>
      <c r="N191" s="60">
        <v>2058</v>
      </c>
      <c r="O191" s="60">
        <v>239940</v>
      </c>
      <c r="P191" s="60">
        <v>681</v>
      </c>
      <c r="Q191" s="61"/>
      <c r="R191" s="60">
        <v>537</v>
      </c>
      <c r="S191" s="60">
        <v>208</v>
      </c>
      <c r="T191" s="60">
        <v>67</v>
      </c>
    </row>
    <row r="192" spans="1:20" ht="14.5" x14ac:dyDescent="0.35">
      <c r="A192" t="str">
        <f t="shared" si="14"/>
        <v>Burgenland393</v>
      </c>
      <c r="B192">
        <v>192</v>
      </c>
      <c r="C192" s="59" t="s">
        <v>239</v>
      </c>
      <c r="D192" s="59" t="s">
        <v>481</v>
      </c>
      <c r="E192" s="59" t="s">
        <v>101</v>
      </c>
      <c r="F192" s="60">
        <v>1</v>
      </c>
      <c r="G192" s="61"/>
      <c r="H192" s="60">
        <v>163</v>
      </c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0">
        <v>21</v>
      </c>
    </row>
    <row r="193" spans="1:20" ht="14.5" x14ac:dyDescent="0.35">
      <c r="A193" t="str">
        <f t="shared" si="14"/>
        <v>Burgenland454</v>
      </c>
      <c r="B193">
        <v>193</v>
      </c>
      <c r="C193" s="59" t="s">
        <v>239</v>
      </c>
      <c r="D193" s="59" t="s">
        <v>509</v>
      </c>
      <c r="E193" s="59" t="s">
        <v>121</v>
      </c>
      <c r="F193" s="61"/>
      <c r="G193" s="61"/>
      <c r="H193" s="61"/>
      <c r="I193" s="61"/>
      <c r="J193" s="60">
        <v>4728</v>
      </c>
      <c r="K193" s="61"/>
      <c r="L193" s="61"/>
      <c r="M193" s="61"/>
      <c r="N193" s="61"/>
      <c r="O193" s="61"/>
      <c r="P193" s="61"/>
      <c r="Q193" s="60">
        <v>34</v>
      </c>
      <c r="R193" s="61"/>
      <c r="S193" s="61"/>
      <c r="T193" s="61"/>
    </row>
    <row r="194" spans="1:20" ht="14.5" x14ac:dyDescent="0.35">
      <c r="A194" t="str">
        <f t="shared" si="14"/>
        <v>Burgenland244</v>
      </c>
      <c r="B194">
        <v>194</v>
      </c>
      <c r="C194" s="59" t="s">
        <v>239</v>
      </c>
      <c r="D194" s="59" t="s">
        <v>412</v>
      </c>
      <c r="E194" s="59" t="s">
        <v>61</v>
      </c>
      <c r="F194" s="61"/>
      <c r="G194" s="61"/>
      <c r="H194" s="60">
        <v>224</v>
      </c>
      <c r="I194" s="60">
        <v>1661</v>
      </c>
      <c r="J194" s="61"/>
      <c r="K194" s="61"/>
      <c r="L194" s="61"/>
      <c r="M194" s="61"/>
      <c r="N194" s="61"/>
      <c r="O194" s="60">
        <v>2073</v>
      </c>
      <c r="P194" s="61"/>
      <c r="Q194" s="60">
        <v>3585</v>
      </c>
      <c r="R194" s="60">
        <v>2901</v>
      </c>
      <c r="S194" s="60">
        <v>14</v>
      </c>
      <c r="T194" s="61"/>
    </row>
    <row r="195" spans="1:20" ht="14.5" x14ac:dyDescent="0.35">
      <c r="A195" t="str">
        <f t="shared" si="14"/>
        <v>Burgenland894</v>
      </c>
      <c r="B195">
        <v>195</v>
      </c>
      <c r="C195" s="59" t="s">
        <v>239</v>
      </c>
      <c r="D195" s="59" t="s">
        <v>682</v>
      </c>
      <c r="E195" s="59" t="s">
        <v>256</v>
      </c>
      <c r="F195" s="60">
        <v>77</v>
      </c>
      <c r="G195" s="61"/>
      <c r="H195" s="60">
        <v>184</v>
      </c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</row>
    <row r="196" spans="1:20" ht="14.5" x14ac:dyDescent="0.35">
      <c r="A196" t="str">
        <f t="shared" si="14"/>
        <v>Burgenland280</v>
      </c>
      <c r="B196">
        <v>196</v>
      </c>
      <c r="C196" s="59" t="s">
        <v>239</v>
      </c>
      <c r="D196" s="59" t="s">
        <v>425</v>
      </c>
      <c r="E196" s="59" t="s">
        <v>70</v>
      </c>
      <c r="F196" s="60">
        <v>4052</v>
      </c>
      <c r="G196" s="61"/>
      <c r="H196" s="60">
        <v>9</v>
      </c>
      <c r="I196" s="60">
        <v>547</v>
      </c>
      <c r="J196" s="61"/>
      <c r="K196" s="60">
        <v>679</v>
      </c>
      <c r="L196" s="60">
        <v>531</v>
      </c>
      <c r="M196" s="60">
        <v>7383</v>
      </c>
      <c r="N196" s="61"/>
      <c r="O196" s="61"/>
      <c r="P196" s="60">
        <v>6012</v>
      </c>
      <c r="Q196" s="60">
        <v>16310</v>
      </c>
      <c r="R196" s="61"/>
      <c r="S196" s="60">
        <v>11248</v>
      </c>
      <c r="T196" s="60">
        <v>8585</v>
      </c>
    </row>
    <row r="197" spans="1:20" ht="14.5" x14ac:dyDescent="0.35">
      <c r="A197" t="str">
        <f t="shared" si="14"/>
        <v>Burgenland680</v>
      </c>
      <c r="B197">
        <v>197</v>
      </c>
      <c r="C197" s="59" t="s">
        <v>239</v>
      </c>
      <c r="D197" s="59" t="s">
        <v>600</v>
      </c>
      <c r="E197" s="59" t="s">
        <v>169</v>
      </c>
      <c r="F197" s="60">
        <v>1151094</v>
      </c>
      <c r="G197" s="60">
        <v>1629841</v>
      </c>
      <c r="H197" s="60">
        <v>2016868</v>
      </c>
      <c r="I197" s="60">
        <v>1907084</v>
      </c>
      <c r="J197" s="60">
        <v>1864226</v>
      </c>
      <c r="K197" s="60">
        <v>1658087</v>
      </c>
      <c r="L197" s="60">
        <v>1247059</v>
      </c>
      <c r="M197" s="60">
        <v>1328761</v>
      </c>
      <c r="N197" s="60">
        <v>1992979</v>
      </c>
      <c r="O197" s="60">
        <v>1495682</v>
      </c>
      <c r="P197" s="60">
        <v>957783</v>
      </c>
      <c r="Q197" s="60">
        <v>1202056</v>
      </c>
      <c r="R197" s="60">
        <v>2511624</v>
      </c>
      <c r="S197" s="60">
        <v>1533909</v>
      </c>
      <c r="T197" s="60">
        <v>1240913</v>
      </c>
    </row>
    <row r="198" spans="1:20" ht="14.5" x14ac:dyDescent="0.35">
      <c r="A198" t="str">
        <f t="shared" si="14"/>
        <v>Burgenland082</v>
      </c>
      <c r="B198">
        <v>198</v>
      </c>
      <c r="C198" s="59" t="s">
        <v>239</v>
      </c>
      <c r="D198" s="59" t="s">
        <v>376</v>
      </c>
      <c r="E198" s="59" t="s">
        <v>44</v>
      </c>
      <c r="F198" s="60">
        <v>7458</v>
      </c>
      <c r="G198" s="60">
        <v>2222</v>
      </c>
      <c r="H198" s="60">
        <v>2505</v>
      </c>
      <c r="I198" s="60">
        <v>9725</v>
      </c>
      <c r="J198" s="60">
        <v>2564</v>
      </c>
      <c r="K198" s="61"/>
      <c r="L198" s="60">
        <v>633</v>
      </c>
      <c r="M198" s="60">
        <v>1851</v>
      </c>
      <c r="N198" s="60">
        <v>3180</v>
      </c>
      <c r="O198" s="60">
        <v>1531</v>
      </c>
      <c r="P198" s="60">
        <v>7497</v>
      </c>
      <c r="Q198" s="61"/>
      <c r="R198" s="60">
        <v>6720</v>
      </c>
      <c r="S198" s="60">
        <v>12116</v>
      </c>
      <c r="T198" s="60">
        <v>1513</v>
      </c>
    </row>
    <row r="199" spans="1:20" ht="14.5" x14ac:dyDescent="0.35">
      <c r="A199" t="str">
        <f t="shared" si="14"/>
        <v>Burgenland839</v>
      </c>
      <c r="B199">
        <v>199</v>
      </c>
      <c r="C199" s="59" t="s">
        <v>239</v>
      </c>
      <c r="D199" s="59" t="s">
        <v>674</v>
      </c>
      <c r="E199" s="59" t="s">
        <v>205</v>
      </c>
      <c r="F199" s="61"/>
      <c r="G199" s="60">
        <v>20</v>
      </c>
      <c r="H199" s="61"/>
      <c r="I199" s="61"/>
      <c r="J199" s="61"/>
      <c r="K199" s="60">
        <v>1606</v>
      </c>
      <c r="L199" s="60">
        <v>732</v>
      </c>
      <c r="M199" s="61"/>
      <c r="N199" s="61"/>
      <c r="O199" s="61"/>
      <c r="P199" s="61"/>
      <c r="Q199" s="61"/>
      <c r="R199" s="61"/>
      <c r="S199" s="61"/>
      <c r="T199" s="61"/>
    </row>
    <row r="200" spans="1:20" ht="14.5" x14ac:dyDescent="0.35">
      <c r="A200" t="str">
        <f t="shared" ref="A200:A263" si="15">C200&amp;D200</f>
        <v>Burgenland626</v>
      </c>
      <c r="B200">
        <v>200</v>
      </c>
      <c r="C200" s="59" t="s">
        <v>239</v>
      </c>
      <c r="D200" s="59" t="s">
        <v>574</v>
      </c>
      <c r="E200" s="59" t="s">
        <v>151</v>
      </c>
      <c r="F200" s="60">
        <v>48</v>
      </c>
      <c r="G200" s="60">
        <v>63</v>
      </c>
      <c r="H200" s="61"/>
      <c r="I200" s="61"/>
      <c r="J200" s="61"/>
      <c r="K200" s="61"/>
      <c r="L200" s="61"/>
      <c r="M200" s="61"/>
      <c r="N200" s="60">
        <v>359</v>
      </c>
      <c r="O200" s="60">
        <v>851</v>
      </c>
      <c r="P200" s="61"/>
      <c r="Q200" s="60">
        <v>41</v>
      </c>
      <c r="R200" s="60">
        <v>6</v>
      </c>
      <c r="S200" s="60">
        <v>78</v>
      </c>
      <c r="T200" s="61"/>
    </row>
    <row r="201" spans="1:20" ht="14.5" x14ac:dyDescent="0.35">
      <c r="A201" t="str">
        <f t="shared" si="15"/>
        <v>Burgenland080</v>
      </c>
      <c r="B201">
        <v>201</v>
      </c>
      <c r="C201" s="59" t="s">
        <v>239</v>
      </c>
      <c r="D201" s="59" t="s">
        <v>373</v>
      </c>
      <c r="E201" s="59" t="s">
        <v>42</v>
      </c>
      <c r="F201" s="61"/>
      <c r="G201" s="60">
        <v>34506</v>
      </c>
      <c r="H201" s="60">
        <v>283940</v>
      </c>
      <c r="I201" s="60">
        <v>58400</v>
      </c>
      <c r="J201" s="60">
        <v>44808</v>
      </c>
      <c r="K201" s="60">
        <v>29911</v>
      </c>
      <c r="L201" s="60">
        <v>25881</v>
      </c>
      <c r="M201" s="60">
        <v>32419</v>
      </c>
      <c r="N201" s="60">
        <v>175612</v>
      </c>
      <c r="O201" s="60">
        <v>22458</v>
      </c>
      <c r="P201" s="60">
        <v>29344</v>
      </c>
      <c r="Q201" s="60">
        <v>2600</v>
      </c>
      <c r="R201" s="60">
        <v>7675</v>
      </c>
      <c r="S201" s="60">
        <v>23801</v>
      </c>
      <c r="T201" s="60">
        <v>47433</v>
      </c>
    </row>
    <row r="202" spans="1:20" ht="14.5" x14ac:dyDescent="0.35">
      <c r="A202" t="str">
        <f t="shared" si="15"/>
        <v>Burgenland212</v>
      </c>
      <c r="B202">
        <v>202</v>
      </c>
      <c r="C202" s="59" t="s">
        <v>239</v>
      </c>
      <c r="D202" s="59" t="s">
        <v>396</v>
      </c>
      <c r="E202" s="59" t="s">
        <v>54</v>
      </c>
      <c r="F202" s="60">
        <v>4439034</v>
      </c>
      <c r="G202" s="60">
        <v>1448852</v>
      </c>
      <c r="H202" s="60">
        <v>1361195</v>
      </c>
      <c r="I202" s="60">
        <v>1897487</v>
      </c>
      <c r="J202" s="60">
        <v>3572179</v>
      </c>
      <c r="K202" s="60">
        <v>4792697</v>
      </c>
      <c r="L202" s="60">
        <v>4774096</v>
      </c>
      <c r="M202" s="60">
        <v>5746886</v>
      </c>
      <c r="N202" s="60">
        <v>4654295</v>
      </c>
      <c r="O202" s="60">
        <v>5091435</v>
      </c>
      <c r="P202" s="60">
        <v>3886215</v>
      </c>
      <c r="Q202" s="60">
        <v>6002694</v>
      </c>
      <c r="R202" s="60">
        <v>8180555</v>
      </c>
      <c r="S202" s="60">
        <v>8526111</v>
      </c>
      <c r="T202" s="60">
        <v>8218079</v>
      </c>
    </row>
    <row r="203" spans="1:20" ht="14.5" x14ac:dyDescent="0.35">
      <c r="A203" t="str">
        <f t="shared" si="15"/>
        <v>Burgenland817</v>
      </c>
      <c r="B203">
        <v>203</v>
      </c>
      <c r="C203" s="59" t="s">
        <v>239</v>
      </c>
      <c r="D203" s="59" t="s">
        <v>646</v>
      </c>
      <c r="E203" s="59" t="s">
        <v>193</v>
      </c>
      <c r="F203" s="61"/>
      <c r="G203" s="61"/>
      <c r="H203" s="61"/>
      <c r="I203" s="60">
        <v>122</v>
      </c>
      <c r="J203" s="61"/>
      <c r="K203" s="61"/>
      <c r="L203" s="61"/>
      <c r="M203" s="61"/>
      <c r="N203" s="61"/>
      <c r="O203" s="61"/>
      <c r="P203" s="61"/>
      <c r="Q203" s="60">
        <v>6</v>
      </c>
      <c r="R203" s="60">
        <v>17</v>
      </c>
      <c r="S203" s="61"/>
      <c r="T203" s="60">
        <v>8</v>
      </c>
    </row>
    <row r="204" spans="1:20" ht="14.5" x14ac:dyDescent="0.35">
      <c r="A204" t="str">
        <f t="shared" si="15"/>
        <v>Burgenland052</v>
      </c>
      <c r="B204">
        <v>204</v>
      </c>
      <c r="C204" s="59" t="s">
        <v>239</v>
      </c>
      <c r="D204" s="59" t="s">
        <v>337</v>
      </c>
      <c r="E204" s="59" t="s">
        <v>26</v>
      </c>
      <c r="F204" s="60">
        <v>27572157</v>
      </c>
      <c r="G204" s="60">
        <v>29903399</v>
      </c>
      <c r="H204" s="60">
        <v>26153073</v>
      </c>
      <c r="I204" s="60">
        <v>25178695</v>
      </c>
      <c r="J204" s="60">
        <v>24978042</v>
      </c>
      <c r="K204" s="60">
        <v>32208977</v>
      </c>
      <c r="L204" s="60">
        <v>30442641</v>
      </c>
      <c r="M204" s="60">
        <v>26530238</v>
      </c>
      <c r="N204" s="60">
        <v>20403364</v>
      </c>
      <c r="O204" s="60">
        <v>18830006</v>
      </c>
      <c r="P204" s="60">
        <v>13518412</v>
      </c>
      <c r="Q204" s="60">
        <v>17784847</v>
      </c>
      <c r="R204" s="60">
        <v>17733801</v>
      </c>
      <c r="S204" s="60">
        <v>14011682</v>
      </c>
      <c r="T204" s="60">
        <v>17563874</v>
      </c>
    </row>
    <row r="205" spans="1:20" ht="14.5" x14ac:dyDescent="0.35">
      <c r="A205" t="str">
        <f t="shared" si="15"/>
        <v>Burgenland472</v>
      </c>
      <c r="B205">
        <v>205</v>
      </c>
      <c r="C205" s="59" t="s">
        <v>239</v>
      </c>
      <c r="D205" s="59" t="s">
        <v>531</v>
      </c>
      <c r="E205" s="59" t="s">
        <v>131</v>
      </c>
      <c r="F205" s="60">
        <v>2415</v>
      </c>
      <c r="G205" s="60">
        <v>122</v>
      </c>
      <c r="H205" s="60">
        <v>1039</v>
      </c>
      <c r="I205" s="60">
        <v>118006</v>
      </c>
      <c r="J205" s="60">
        <v>145991</v>
      </c>
      <c r="K205" s="60">
        <v>33744</v>
      </c>
      <c r="L205" s="60">
        <v>5552</v>
      </c>
      <c r="M205" s="60">
        <v>327</v>
      </c>
      <c r="N205" s="60">
        <v>5740</v>
      </c>
      <c r="O205" s="60">
        <v>2498</v>
      </c>
      <c r="P205" s="60">
        <v>1700</v>
      </c>
      <c r="Q205" s="60">
        <v>411</v>
      </c>
      <c r="R205" s="61"/>
      <c r="S205" s="60">
        <v>835</v>
      </c>
      <c r="T205" s="61"/>
    </row>
    <row r="206" spans="1:20" ht="14.5" x14ac:dyDescent="0.35">
      <c r="A206" t="str">
        <f t="shared" si="15"/>
        <v>Burgenland807</v>
      </c>
      <c r="B206">
        <v>206</v>
      </c>
      <c r="C206" s="59" t="s">
        <v>239</v>
      </c>
      <c r="D206" s="59" t="s">
        <v>636</v>
      </c>
      <c r="E206" s="59" t="s">
        <v>187</v>
      </c>
      <c r="F206" s="61"/>
      <c r="G206" s="61"/>
      <c r="H206" s="61"/>
      <c r="I206" s="61"/>
      <c r="J206" s="61"/>
      <c r="K206" s="61"/>
      <c r="L206" s="61"/>
      <c r="M206" s="61"/>
      <c r="N206" s="60">
        <v>2</v>
      </c>
      <c r="O206" s="61"/>
      <c r="P206" s="61"/>
      <c r="Q206" s="61"/>
      <c r="R206" s="61"/>
      <c r="S206" s="61"/>
      <c r="T206" s="60">
        <v>285</v>
      </c>
    </row>
    <row r="207" spans="1:20" ht="14.5" x14ac:dyDescent="0.35">
      <c r="A207" t="str">
        <f t="shared" si="15"/>
        <v>Burgenland736</v>
      </c>
      <c r="B207">
        <v>207</v>
      </c>
      <c r="C207" s="59" t="s">
        <v>239</v>
      </c>
      <c r="D207" s="59" t="s">
        <v>622</v>
      </c>
      <c r="E207" s="59" t="s">
        <v>179</v>
      </c>
      <c r="F207" s="60">
        <v>2941222</v>
      </c>
      <c r="G207" s="60">
        <v>3633646</v>
      </c>
      <c r="H207" s="60">
        <v>3781048</v>
      </c>
      <c r="I207" s="60">
        <v>5993165</v>
      </c>
      <c r="J207" s="60">
        <v>4873977</v>
      </c>
      <c r="K207" s="60">
        <v>5436249</v>
      </c>
      <c r="L207" s="60">
        <v>3211041</v>
      </c>
      <c r="M207" s="60">
        <v>3304354</v>
      </c>
      <c r="N207" s="60">
        <v>5655076</v>
      </c>
      <c r="O207" s="60">
        <v>2705542</v>
      </c>
      <c r="P207" s="60">
        <v>3099525</v>
      </c>
      <c r="Q207" s="60">
        <v>5939115</v>
      </c>
      <c r="R207" s="60">
        <v>7262212</v>
      </c>
      <c r="S207" s="60">
        <v>5670905</v>
      </c>
      <c r="T207" s="60">
        <v>3321700</v>
      </c>
    </row>
    <row r="208" spans="1:20" ht="14.5" x14ac:dyDescent="0.35">
      <c r="A208" t="str">
        <f t="shared" si="15"/>
        <v>Burgenland352</v>
      </c>
      <c r="B208">
        <v>208</v>
      </c>
      <c r="C208" s="59" t="s">
        <v>239</v>
      </c>
      <c r="D208" s="59" t="s">
        <v>457</v>
      </c>
      <c r="E208" s="59" t="s">
        <v>257</v>
      </c>
      <c r="F208" s="61"/>
      <c r="G208" s="60">
        <v>27403</v>
      </c>
      <c r="H208" s="61"/>
      <c r="I208" s="60">
        <v>44175</v>
      </c>
      <c r="J208" s="60">
        <v>5828</v>
      </c>
      <c r="K208" s="60">
        <v>8070</v>
      </c>
      <c r="L208" s="60">
        <v>9066</v>
      </c>
      <c r="M208" s="61"/>
      <c r="N208" s="60">
        <v>76712</v>
      </c>
      <c r="O208" s="60">
        <v>71558</v>
      </c>
      <c r="P208" s="61"/>
      <c r="Q208" s="60">
        <v>3958</v>
      </c>
      <c r="R208" s="61"/>
      <c r="S208" s="60">
        <v>2272</v>
      </c>
      <c r="T208" s="60">
        <v>8647</v>
      </c>
    </row>
    <row r="209" spans="1:20" ht="14.5" x14ac:dyDescent="0.35">
      <c r="A209" t="str">
        <f t="shared" si="15"/>
        <v>Burgenland072</v>
      </c>
      <c r="B209">
        <v>209</v>
      </c>
      <c r="C209" s="59" t="s">
        <v>239</v>
      </c>
      <c r="D209" s="59" t="s">
        <v>359</v>
      </c>
      <c r="E209" s="59" t="s">
        <v>37</v>
      </c>
      <c r="F209" s="60">
        <v>9411940</v>
      </c>
      <c r="G209" s="60">
        <v>6016199</v>
      </c>
      <c r="H209" s="60">
        <v>15367811</v>
      </c>
      <c r="I209" s="60">
        <v>47565765</v>
      </c>
      <c r="J209" s="60">
        <v>35585290</v>
      </c>
      <c r="K209" s="60">
        <v>15192671</v>
      </c>
      <c r="L209" s="60">
        <v>18079658</v>
      </c>
      <c r="M209" s="60">
        <v>30163630</v>
      </c>
      <c r="N209" s="60">
        <v>37120165</v>
      </c>
      <c r="O209" s="60">
        <v>41895303</v>
      </c>
      <c r="P209" s="60">
        <v>35749600</v>
      </c>
      <c r="Q209" s="60">
        <v>32660384</v>
      </c>
      <c r="R209" s="60">
        <v>53060430</v>
      </c>
      <c r="S209" s="60">
        <v>72528552</v>
      </c>
      <c r="T209" s="60">
        <v>33200857</v>
      </c>
    </row>
    <row r="210" spans="1:20" ht="14.5" x14ac:dyDescent="0.35">
      <c r="A210" t="str">
        <f t="shared" si="15"/>
        <v>Burgenland350</v>
      </c>
      <c r="B210">
        <v>210</v>
      </c>
      <c r="C210" s="59" t="s">
        <v>239</v>
      </c>
      <c r="D210" s="59" t="s">
        <v>456</v>
      </c>
      <c r="E210" s="59" t="s">
        <v>87</v>
      </c>
      <c r="F210" s="60">
        <v>610</v>
      </c>
      <c r="G210" s="61"/>
      <c r="H210" s="60">
        <v>886</v>
      </c>
      <c r="I210" s="61"/>
      <c r="J210" s="60">
        <v>11954</v>
      </c>
      <c r="K210" s="60">
        <v>41399</v>
      </c>
      <c r="L210" s="60">
        <v>11241</v>
      </c>
      <c r="M210" s="60">
        <v>7531</v>
      </c>
      <c r="N210" s="60">
        <v>6970</v>
      </c>
      <c r="O210" s="60">
        <v>16755</v>
      </c>
      <c r="P210" s="60">
        <v>20603</v>
      </c>
      <c r="Q210" s="60">
        <v>14845</v>
      </c>
      <c r="R210" s="60">
        <v>149875</v>
      </c>
      <c r="S210" s="60">
        <v>4879</v>
      </c>
      <c r="T210" s="60">
        <v>11381</v>
      </c>
    </row>
    <row r="211" spans="1:20" ht="14.5" x14ac:dyDescent="0.35">
      <c r="A211" t="str">
        <f t="shared" si="15"/>
        <v>Burgenland400</v>
      </c>
      <c r="B211">
        <v>211</v>
      </c>
      <c r="C211" s="59" t="s">
        <v>239</v>
      </c>
      <c r="D211" s="59" t="s">
        <v>484</v>
      </c>
      <c r="E211" s="59" t="s">
        <v>103</v>
      </c>
      <c r="F211" s="60">
        <v>27427222</v>
      </c>
      <c r="G211" s="60">
        <v>34473046</v>
      </c>
      <c r="H211" s="60">
        <v>55155015</v>
      </c>
      <c r="I211" s="60">
        <v>57869425</v>
      </c>
      <c r="J211" s="60">
        <v>52388304</v>
      </c>
      <c r="K211" s="60">
        <v>50621964</v>
      </c>
      <c r="L211" s="60">
        <v>46356906</v>
      </c>
      <c r="M211" s="60">
        <v>52800279</v>
      </c>
      <c r="N211" s="60">
        <v>54653684</v>
      </c>
      <c r="O211" s="60">
        <v>56202174</v>
      </c>
      <c r="P211" s="60">
        <v>48506012</v>
      </c>
      <c r="Q211" s="60">
        <v>50609774</v>
      </c>
      <c r="R211" s="60">
        <v>62248183</v>
      </c>
      <c r="S211" s="60">
        <v>64946789</v>
      </c>
      <c r="T211" s="60">
        <v>43087165</v>
      </c>
    </row>
    <row r="212" spans="1:20" ht="14.5" x14ac:dyDescent="0.35">
      <c r="A212" t="str">
        <f t="shared" si="15"/>
        <v>Burgenland524</v>
      </c>
      <c r="B212">
        <v>212</v>
      </c>
      <c r="C212" s="59" t="s">
        <v>239</v>
      </c>
      <c r="D212" s="59" t="s">
        <v>556</v>
      </c>
      <c r="E212" s="59" t="s">
        <v>144</v>
      </c>
      <c r="F212" s="60">
        <v>4287</v>
      </c>
      <c r="G212" s="60">
        <v>2136</v>
      </c>
      <c r="H212" s="60">
        <v>3538</v>
      </c>
      <c r="I212" s="60">
        <v>27035</v>
      </c>
      <c r="J212" s="60">
        <v>178742</v>
      </c>
      <c r="K212" s="60">
        <v>60581</v>
      </c>
      <c r="L212" s="60">
        <v>187296</v>
      </c>
      <c r="M212" s="60">
        <v>31029</v>
      </c>
      <c r="N212" s="60">
        <v>257916</v>
      </c>
      <c r="O212" s="60">
        <v>196937</v>
      </c>
      <c r="P212" s="60">
        <v>116362</v>
      </c>
      <c r="Q212" s="60">
        <v>750704</v>
      </c>
      <c r="R212" s="60">
        <v>119654</v>
      </c>
      <c r="S212" s="60">
        <v>6792</v>
      </c>
      <c r="T212" s="60">
        <v>129014</v>
      </c>
    </row>
    <row r="213" spans="1:20" ht="14.5" x14ac:dyDescent="0.35">
      <c r="A213" t="str">
        <f t="shared" si="15"/>
        <v>Burgenland081</v>
      </c>
      <c r="B213">
        <v>213</v>
      </c>
      <c r="C213" s="59" t="s">
        <v>239</v>
      </c>
      <c r="D213" s="59" t="s">
        <v>374</v>
      </c>
      <c r="E213" s="59" t="s">
        <v>43</v>
      </c>
      <c r="F213" s="60">
        <v>47423</v>
      </c>
      <c r="G213" s="60">
        <v>110294</v>
      </c>
      <c r="H213" s="60">
        <v>56274</v>
      </c>
      <c r="I213" s="60">
        <v>76441</v>
      </c>
      <c r="J213" s="60">
        <v>182592</v>
      </c>
      <c r="K213" s="60">
        <v>175729</v>
      </c>
      <c r="L213" s="60">
        <v>249960</v>
      </c>
      <c r="M213" s="60">
        <v>32391</v>
      </c>
      <c r="N213" s="60">
        <v>76172</v>
      </c>
      <c r="O213" s="60">
        <v>273258</v>
      </c>
      <c r="P213" s="60">
        <v>386388</v>
      </c>
      <c r="Q213" s="60">
        <v>860302</v>
      </c>
      <c r="R213" s="60">
        <v>865566</v>
      </c>
      <c r="S213" s="60">
        <v>769577</v>
      </c>
      <c r="T213" s="60">
        <v>584516</v>
      </c>
    </row>
    <row r="214" spans="1:20" ht="14.5" x14ac:dyDescent="0.35">
      <c r="A214" t="str">
        <f t="shared" si="15"/>
        <v>Burgenland045</v>
      </c>
      <c r="B214">
        <v>214</v>
      </c>
      <c r="C214" s="59" t="s">
        <v>239</v>
      </c>
      <c r="D214" s="59" t="s">
        <v>333</v>
      </c>
      <c r="E214" s="59" t="s">
        <v>258</v>
      </c>
      <c r="F214" s="61"/>
      <c r="G214" s="61"/>
      <c r="H214" s="60">
        <v>22</v>
      </c>
      <c r="I214" s="61"/>
      <c r="J214" s="60">
        <v>18959</v>
      </c>
      <c r="K214" s="60">
        <v>106</v>
      </c>
      <c r="L214" s="60">
        <v>10035</v>
      </c>
      <c r="M214" s="61"/>
      <c r="N214" s="60">
        <v>477</v>
      </c>
      <c r="O214" s="60">
        <v>29</v>
      </c>
      <c r="P214" s="60">
        <v>184</v>
      </c>
      <c r="Q214" s="61"/>
      <c r="R214" s="61"/>
      <c r="S214" s="61"/>
      <c r="T214" s="61"/>
    </row>
    <row r="215" spans="1:20" ht="14.5" x14ac:dyDescent="0.35">
      <c r="A215" t="str">
        <f t="shared" si="15"/>
        <v>Burgenland467</v>
      </c>
      <c r="B215">
        <v>215</v>
      </c>
      <c r="C215" s="59" t="s">
        <v>239</v>
      </c>
      <c r="D215" s="59" t="s">
        <v>525</v>
      </c>
      <c r="E215" s="59" t="s">
        <v>263</v>
      </c>
      <c r="F215" s="61"/>
      <c r="G215" s="61"/>
      <c r="H215" s="61"/>
      <c r="I215" s="61"/>
      <c r="J215" s="61"/>
      <c r="K215" s="60">
        <v>60</v>
      </c>
      <c r="L215" s="60">
        <v>64</v>
      </c>
      <c r="M215" s="60">
        <v>1</v>
      </c>
      <c r="N215" s="61"/>
      <c r="O215" s="61"/>
      <c r="P215" s="60">
        <v>286</v>
      </c>
      <c r="Q215" s="60">
        <v>2432</v>
      </c>
      <c r="R215" s="60">
        <v>10</v>
      </c>
      <c r="S215" s="60">
        <v>1570</v>
      </c>
      <c r="T215" s="61"/>
    </row>
    <row r="216" spans="1:20" ht="14.5" x14ac:dyDescent="0.35">
      <c r="A216" t="str">
        <f t="shared" si="15"/>
        <v>Burgenland484</v>
      </c>
      <c r="B216">
        <v>216</v>
      </c>
      <c r="C216" s="59" t="s">
        <v>239</v>
      </c>
      <c r="D216" s="59" t="s">
        <v>545</v>
      </c>
      <c r="E216" s="59" t="s">
        <v>135</v>
      </c>
      <c r="F216" s="60">
        <v>317306</v>
      </c>
      <c r="G216" s="60">
        <v>88345</v>
      </c>
      <c r="H216" s="60">
        <v>1981264</v>
      </c>
      <c r="I216" s="60">
        <v>257323</v>
      </c>
      <c r="J216" s="60">
        <v>92401</v>
      </c>
      <c r="K216" s="60">
        <v>94004</v>
      </c>
      <c r="L216" s="60">
        <v>63640</v>
      </c>
      <c r="M216" s="60">
        <v>59265</v>
      </c>
      <c r="N216" s="60">
        <v>32965</v>
      </c>
      <c r="O216" s="60">
        <v>12190</v>
      </c>
      <c r="P216" s="60">
        <v>6567</v>
      </c>
      <c r="Q216" s="60">
        <v>12113</v>
      </c>
      <c r="R216" s="60">
        <v>45762</v>
      </c>
      <c r="S216" s="60">
        <v>28634</v>
      </c>
      <c r="T216" s="60">
        <v>208381</v>
      </c>
    </row>
    <row r="217" spans="1:20" ht="14.5" x14ac:dyDescent="0.35">
      <c r="A217" t="str">
        <f t="shared" si="15"/>
        <v>Burgenland468</v>
      </c>
      <c r="B217">
        <v>217</v>
      </c>
      <c r="C217" s="59" t="s">
        <v>239</v>
      </c>
      <c r="D217" s="59" t="s">
        <v>527</v>
      </c>
      <c r="E217" s="59" t="s">
        <v>259</v>
      </c>
      <c r="F217" s="60">
        <v>15026</v>
      </c>
      <c r="G217" s="60">
        <v>22405</v>
      </c>
      <c r="H217" s="61"/>
      <c r="I217" s="60">
        <v>30686</v>
      </c>
      <c r="J217" s="61"/>
      <c r="K217" s="61"/>
      <c r="L217" s="61"/>
      <c r="M217" s="61"/>
      <c r="N217" s="61"/>
      <c r="O217" s="61"/>
      <c r="P217" s="61"/>
      <c r="Q217" s="61"/>
      <c r="R217" s="60">
        <v>6</v>
      </c>
      <c r="S217" s="61"/>
      <c r="T217" s="60">
        <v>5</v>
      </c>
    </row>
    <row r="218" spans="1:20" ht="14.5" x14ac:dyDescent="0.35">
      <c r="A218" t="str">
        <f t="shared" si="15"/>
        <v>Burgenland457</v>
      </c>
      <c r="B218">
        <v>218</v>
      </c>
      <c r="C218" s="59" t="s">
        <v>239</v>
      </c>
      <c r="D218" s="59" t="s">
        <v>513</v>
      </c>
      <c r="E218" s="59" t="s">
        <v>123</v>
      </c>
      <c r="F218" s="60">
        <v>78</v>
      </c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0">
        <v>79</v>
      </c>
    </row>
    <row r="219" spans="1:20" ht="14.5" x14ac:dyDescent="0.35">
      <c r="A219" t="str">
        <f t="shared" si="15"/>
        <v>Burgenland690</v>
      </c>
      <c r="B219">
        <v>219</v>
      </c>
      <c r="C219" s="59" t="s">
        <v>239</v>
      </c>
      <c r="D219" s="59" t="s">
        <v>603</v>
      </c>
      <c r="E219" s="59" t="s">
        <v>170</v>
      </c>
      <c r="F219" s="60">
        <v>706682</v>
      </c>
      <c r="G219" s="60">
        <v>620643</v>
      </c>
      <c r="H219" s="60">
        <v>684682</v>
      </c>
      <c r="I219" s="60">
        <v>697358</v>
      </c>
      <c r="J219" s="60">
        <v>525076</v>
      </c>
      <c r="K219" s="60">
        <v>745421</v>
      </c>
      <c r="L219" s="60">
        <v>1253910</v>
      </c>
      <c r="M219" s="60">
        <v>279626</v>
      </c>
      <c r="N219" s="60">
        <v>640241</v>
      </c>
      <c r="O219" s="60">
        <v>574532</v>
      </c>
      <c r="P219" s="60">
        <v>508578</v>
      </c>
      <c r="Q219" s="60">
        <v>1249941</v>
      </c>
      <c r="R219" s="60">
        <v>1636585</v>
      </c>
      <c r="S219" s="60">
        <v>2560334</v>
      </c>
      <c r="T219" s="60">
        <v>1293563</v>
      </c>
    </row>
    <row r="220" spans="1:20" ht="14.5" x14ac:dyDescent="0.35">
      <c r="A220" t="str">
        <f t="shared" si="15"/>
        <v>Burgenland816</v>
      </c>
      <c r="B220">
        <v>220</v>
      </c>
      <c r="C220" s="59" t="s">
        <v>239</v>
      </c>
      <c r="D220" s="59" t="s">
        <v>645</v>
      </c>
      <c r="E220" s="59" t="s">
        <v>192</v>
      </c>
      <c r="F220" s="60">
        <v>203</v>
      </c>
      <c r="G220" s="60">
        <v>258</v>
      </c>
      <c r="H220" s="61"/>
      <c r="I220" s="60">
        <v>180</v>
      </c>
      <c r="J220" s="61"/>
      <c r="K220" s="61"/>
      <c r="L220" s="61"/>
      <c r="M220" s="61"/>
      <c r="N220" s="60">
        <v>92</v>
      </c>
      <c r="O220" s="60">
        <v>422</v>
      </c>
      <c r="P220" s="61"/>
      <c r="Q220" s="60">
        <v>74</v>
      </c>
      <c r="R220" s="61"/>
      <c r="S220" s="61"/>
      <c r="T220" s="60">
        <v>373</v>
      </c>
    </row>
    <row r="221" spans="1:20" ht="14.5" x14ac:dyDescent="0.35">
      <c r="A221" t="str">
        <f t="shared" si="15"/>
        <v>Burgenland819</v>
      </c>
      <c r="B221">
        <v>221</v>
      </c>
      <c r="C221" s="59" t="s">
        <v>239</v>
      </c>
      <c r="D221" s="59" t="s">
        <v>647</v>
      </c>
      <c r="E221" s="59" t="s">
        <v>194</v>
      </c>
      <c r="F221" s="61"/>
      <c r="G221" s="61"/>
      <c r="H221" s="60">
        <v>142</v>
      </c>
      <c r="I221" s="60">
        <v>22</v>
      </c>
      <c r="J221" s="60">
        <v>139</v>
      </c>
      <c r="K221" s="60">
        <v>645</v>
      </c>
      <c r="L221" s="61"/>
      <c r="M221" s="61"/>
      <c r="N221" s="60">
        <v>83248</v>
      </c>
      <c r="O221" s="60">
        <v>265</v>
      </c>
      <c r="P221" s="61"/>
      <c r="Q221" s="60">
        <v>121</v>
      </c>
      <c r="R221" s="61"/>
      <c r="S221" s="60">
        <v>8</v>
      </c>
      <c r="T221" s="61"/>
    </row>
    <row r="222" spans="1:20" ht="14.5" x14ac:dyDescent="0.35">
      <c r="A222" t="str">
        <f t="shared" si="15"/>
        <v>Burgenland022</v>
      </c>
      <c r="B222">
        <v>222</v>
      </c>
      <c r="C222" s="59" t="s">
        <v>239</v>
      </c>
      <c r="D222" s="59" t="s">
        <v>726</v>
      </c>
      <c r="E222" s="59" t="s">
        <v>13</v>
      </c>
      <c r="F222" s="61"/>
      <c r="G222" s="61"/>
      <c r="H222" s="60">
        <v>538</v>
      </c>
      <c r="I222" s="61"/>
      <c r="J222" s="60">
        <v>935</v>
      </c>
      <c r="K222" s="61"/>
      <c r="L222" s="60">
        <v>8</v>
      </c>
      <c r="M222" s="60">
        <v>14</v>
      </c>
      <c r="N222" s="60">
        <v>7</v>
      </c>
      <c r="O222" s="60">
        <v>11</v>
      </c>
      <c r="P222" s="61"/>
      <c r="Q222" s="60">
        <v>58</v>
      </c>
      <c r="R222" s="60">
        <v>15</v>
      </c>
      <c r="S222" s="61"/>
      <c r="T222" s="61"/>
    </row>
    <row r="223" spans="1:20" ht="14.5" x14ac:dyDescent="0.35">
      <c r="A223" t="str">
        <f t="shared" si="15"/>
        <v>Burgenland095</v>
      </c>
      <c r="B223">
        <v>223</v>
      </c>
      <c r="C223" s="59" t="s">
        <v>239</v>
      </c>
      <c r="D223" s="59" t="s">
        <v>386</v>
      </c>
      <c r="E223" s="59" t="s">
        <v>49</v>
      </c>
      <c r="F223" s="60">
        <v>33364</v>
      </c>
      <c r="G223" s="60">
        <v>47076</v>
      </c>
      <c r="H223" s="60">
        <v>74115</v>
      </c>
      <c r="I223" s="60">
        <v>23292</v>
      </c>
      <c r="J223" s="60">
        <v>70029</v>
      </c>
      <c r="K223" s="60">
        <v>72257</v>
      </c>
      <c r="L223" s="60">
        <v>267636</v>
      </c>
      <c r="M223" s="60">
        <v>214100</v>
      </c>
      <c r="N223" s="60">
        <v>231658</v>
      </c>
      <c r="O223" s="60">
        <v>303395</v>
      </c>
      <c r="P223" s="60">
        <v>219171</v>
      </c>
      <c r="Q223" s="60">
        <v>347661</v>
      </c>
      <c r="R223" s="60">
        <v>514434</v>
      </c>
      <c r="S223" s="60">
        <v>610822</v>
      </c>
      <c r="T223" s="60">
        <v>1784081</v>
      </c>
    </row>
    <row r="224" spans="1:20" ht="14.5" x14ac:dyDescent="0.35">
      <c r="A224" t="str">
        <f t="shared" si="15"/>
        <v>Burgenland023</v>
      </c>
      <c r="B224">
        <v>224</v>
      </c>
      <c r="C224" s="59" t="s">
        <v>239</v>
      </c>
      <c r="D224" s="59" t="s">
        <v>317</v>
      </c>
      <c r="E224" s="59" t="s">
        <v>14</v>
      </c>
      <c r="F224" s="60">
        <v>277</v>
      </c>
      <c r="G224" s="60">
        <v>1736</v>
      </c>
      <c r="H224" s="60">
        <v>1</v>
      </c>
      <c r="I224" s="60">
        <v>784</v>
      </c>
      <c r="J224" s="60">
        <v>946</v>
      </c>
      <c r="K224" s="60">
        <v>12</v>
      </c>
      <c r="L224" s="61"/>
      <c r="M224" s="60">
        <v>6</v>
      </c>
      <c r="N224" s="61"/>
      <c r="O224" s="61"/>
      <c r="P224" s="61"/>
      <c r="Q224" s="61"/>
      <c r="R224" s="61"/>
      <c r="S224" s="60">
        <v>13</v>
      </c>
      <c r="T224" s="61"/>
    </row>
    <row r="225" spans="1:20" ht="14.5" x14ac:dyDescent="0.35">
      <c r="A225" t="str">
        <f t="shared" si="15"/>
        <v>Burgenland098</v>
      </c>
      <c r="B225">
        <v>225</v>
      </c>
      <c r="C225" s="59" t="s">
        <v>239</v>
      </c>
      <c r="D225" s="59" t="s">
        <v>390</v>
      </c>
      <c r="E225" s="59" t="s">
        <v>51</v>
      </c>
      <c r="F225" s="60">
        <v>2970731</v>
      </c>
      <c r="G225" s="60">
        <v>2315821</v>
      </c>
      <c r="H225" s="60">
        <v>3539995</v>
      </c>
      <c r="I225" s="60">
        <v>4492198</v>
      </c>
      <c r="J225" s="60">
        <v>5612544</v>
      </c>
      <c r="K225" s="60">
        <v>6003113</v>
      </c>
      <c r="L225" s="60">
        <v>5640131</v>
      </c>
      <c r="M225" s="60">
        <v>7457559</v>
      </c>
      <c r="N225" s="60">
        <v>9589249</v>
      </c>
      <c r="O225" s="60">
        <v>15794519</v>
      </c>
      <c r="P225" s="60">
        <v>12424190</v>
      </c>
      <c r="Q225" s="60">
        <v>14713035</v>
      </c>
      <c r="R225" s="60">
        <v>16225770</v>
      </c>
      <c r="S225" s="60">
        <v>21181411</v>
      </c>
      <c r="T225" s="60">
        <v>28683683</v>
      </c>
    </row>
    <row r="226" spans="1:20" ht="14.5" x14ac:dyDescent="0.35">
      <c r="A226" t="str">
        <f t="shared" si="15"/>
        <v>Burgenland653</v>
      </c>
      <c r="B226">
        <v>226</v>
      </c>
      <c r="C226" s="59" t="s">
        <v>239</v>
      </c>
      <c r="D226" s="59" t="s">
        <v>586</v>
      </c>
      <c r="E226" s="59" t="s">
        <v>159</v>
      </c>
      <c r="F226" s="60">
        <v>28884</v>
      </c>
      <c r="G226" s="61"/>
      <c r="H226" s="60">
        <v>52195</v>
      </c>
      <c r="I226" s="60">
        <v>26401</v>
      </c>
      <c r="J226" s="60">
        <v>71957</v>
      </c>
      <c r="K226" s="61"/>
      <c r="L226" s="60">
        <v>11</v>
      </c>
      <c r="M226" s="61"/>
      <c r="N226" s="60">
        <v>2868</v>
      </c>
      <c r="O226" s="61"/>
      <c r="P226" s="60">
        <v>2297</v>
      </c>
      <c r="Q226" s="61"/>
      <c r="R226" s="61"/>
      <c r="S226" s="61"/>
      <c r="T226" s="61"/>
    </row>
    <row r="227" spans="1:20" ht="14.5" x14ac:dyDescent="0.35">
      <c r="A227" t="str">
        <f t="shared" si="15"/>
        <v>Burgenland377</v>
      </c>
      <c r="B227">
        <v>227</v>
      </c>
      <c r="C227" s="59" t="s">
        <v>239</v>
      </c>
      <c r="D227" s="59" t="s">
        <v>470</v>
      </c>
      <c r="E227" s="59" t="s">
        <v>94</v>
      </c>
      <c r="F227" s="60">
        <v>241</v>
      </c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</row>
    <row r="228" spans="1:20" ht="14.5" x14ac:dyDescent="0.35">
      <c r="A228" t="str">
        <f t="shared" si="15"/>
        <v>Burgenland388</v>
      </c>
      <c r="B228">
        <v>228</v>
      </c>
      <c r="C228" s="59" t="s">
        <v>239</v>
      </c>
      <c r="D228" s="59" t="s">
        <v>476</v>
      </c>
      <c r="E228" s="59" t="s">
        <v>98</v>
      </c>
      <c r="F228" s="60">
        <v>1780968</v>
      </c>
      <c r="G228" s="60">
        <v>2793926</v>
      </c>
      <c r="H228" s="60">
        <v>2006869</v>
      </c>
      <c r="I228" s="60">
        <v>1503050</v>
      </c>
      <c r="J228" s="60">
        <v>3612365</v>
      </c>
      <c r="K228" s="60">
        <v>2040103</v>
      </c>
      <c r="L228" s="60">
        <v>2110740</v>
      </c>
      <c r="M228" s="60">
        <v>3242950</v>
      </c>
      <c r="N228" s="60">
        <v>2137482</v>
      </c>
      <c r="O228" s="60">
        <v>2239726</v>
      </c>
      <c r="P228" s="60">
        <v>1105637</v>
      </c>
      <c r="Q228" s="60">
        <v>1454809</v>
      </c>
      <c r="R228" s="60">
        <v>2380492</v>
      </c>
      <c r="S228" s="60">
        <v>2684600</v>
      </c>
      <c r="T228" s="60">
        <v>2464535</v>
      </c>
    </row>
    <row r="229" spans="1:20" ht="14.5" x14ac:dyDescent="0.35">
      <c r="A229" t="str">
        <f t="shared" si="15"/>
        <v>Burgenland378</v>
      </c>
      <c r="B229">
        <v>229</v>
      </c>
      <c r="C229" s="59" t="s">
        <v>239</v>
      </c>
      <c r="D229" s="59" t="s">
        <v>471</v>
      </c>
      <c r="E229" s="59" t="s">
        <v>95</v>
      </c>
      <c r="F229" s="60">
        <v>2371</v>
      </c>
      <c r="G229" s="60">
        <v>752</v>
      </c>
      <c r="H229" s="61"/>
      <c r="I229" s="60">
        <v>685</v>
      </c>
      <c r="J229" s="60">
        <v>966</v>
      </c>
      <c r="K229" s="61"/>
      <c r="L229" s="60">
        <v>7031</v>
      </c>
      <c r="M229" s="60">
        <v>61042</v>
      </c>
      <c r="N229" s="60">
        <v>42591</v>
      </c>
      <c r="O229" s="60">
        <v>47578</v>
      </c>
      <c r="P229" s="60">
        <v>52206</v>
      </c>
      <c r="Q229" s="60">
        <v>55159</v>
      </c>
      <c r="R229" s="60">
        <v>21914</v>
      </c>
      <c r="S229" s="60">
        <v>41513</v>
      </c>
      <c r="T229" s="60">
        <v>55098</v>
      </c>
    </row>
    <row r="230" spans="1:20" ht="14.5" x14ac:dyDescent="0.35">
      <c r="A230" t="str">
        <f t="shared" si="15"/>
        <v>Burgenland382</v>
      </c>
      <c r="B230">
        <v>230</v>
      </c>
      <c r="C230" s="59" t="s">
        <v>239</v>
      </c>
      <c r="D230" s="59" t="s">
        <v>473</v>
      </c>
      <c r="E230" s="59" t="s">
        <v>96</v>
      </c>
      <c r="F230" s="60">
        <v>979</v>
      </c>
      <c r="G230" s="60">
        <v>926</v>
      </c>
      <c r="H230" s="61"/>
      <c r="I230" s="61"/>
      <c r="J230" s="60">
        <v>98</v>
      </c>
      <c r="K230" s="60">
        <v>22397</v>
      </c>
      <c r="L230" s="60">
        <v>323</v>
      </c>
      <c r="M230" s="61"/>
      <c r="N230" s="60">
        <v>6</v>
      </c>
      <c r="O230" s="61"/>
      <c r="P230" s="61"/>
      <c r="Q230" s="60">
        <v>630</v>
      </c>
      <c r="R230" s="60">
        <v>65</v>
      </c>
      <c r="S230" s="61"/>
      <c r="T230" s="60">
        <v>1234</v>
      </c>
    </row>
    <row r="231" spans="1:20" ht="14.5" x14ac:dyDescent="0.35">
      <c r="A231" t="str">
        <f t="shared" si="15"/>
        <v>Burgenland9V</v>
      </c>
      <c r="B231">
        <v>231</v>
      </c>
      <c r="C231" s="59" t="s">
        <v>239</v>
      </c>
      <c r="D231" s="59" t="s">
        <v>956</v>
      </c>
      <c r="E231" s="59" t="s">
        <v>260</v>
      </c>
      <c r="F231" s="60">
        <v>200541</v>
      </c>
      <c r="G231" s="60">
        <v>90660</v>
      </c>
      <c r="H231" s="60">
        <v>146056</v>
      </c>
      <c r="I231" s="60">
        <v>812181</v>
      </c>
      <c r="J231" s="60">
        <v>275836</v>
      </c>
      <c r="K231" s="60">
        <v>397323</v>
      </c>
      <c r="L231" s="60">
        <v>550932</v>
      </c>
      <c r="M231" s="60">
        <v>383865</v>
      </c>
      <c r="N231" s="60">
        <v>338365</v>
      </c>
      <c r="O231" s="60">
        <v>3131464</v>
      </c>
      <c r="P231" s="60">
        <v>1000777</v>
      </c>
      <c r="Q231" s="60">
        <v>3636909</v>
      </c>
      <c r="R231" s="60">
        <v>501230</v>
      </c>
      <c r="S231" s="60">
        <v>675402</v>
      </c>
      <c r="T231" s="60">
        <v>155352</v>
      </c>
    </row>
    <row r="232" spans="1:20" ht="14.5" x14ac:dyDescent="0.35">
      <c r="A232" t="str">
        <f t="shared" si="15"/>
        <v>BurgenlandI00</v>
      </c>
      <c r="B232">
        <v>232</v>
      </c>
      <c r="C232" s="59" t="s">
        <v>239</v>
      </c>
      <c r="D232" s="59" t="s">
        <v>957</v>
      </c>
      <c r="E232" s="59" t="s">
        <v>261</v>
      </c>
      <c r="F232" s="60">
        <v>1533471936</v>
      </c>
      <c r="G232" s="60">
        <v>1671765246</v>
      </c>
      <c r="H232" s="60">
        <v>1780244245</v>
      </c>
      <c r="I232" s="60">
        <v>1963558761</v>
      </c>
      <c r="J232" s="60">
        <v>1995858354</v>
      </c>
      <c r="K232" s="60">
        <v>2085847230</v>
      </c>
      <c r="L232" s="60">
        <v>2025252853</v>
      </c>
      <c r="M232" s="60">
        <v>2204727991</v>
      </c>
      <c r="N232" s="60">
        <v>2317151525</v>
      </c>
      <c r="O232" s="60">
        <v>2342247003</v>
      </c>
      <c r="P232" s="60">
        <v>2183572248</v>
      </c>
      <c r="Q232" s="60">
        <v>2508842351</v>
      </c>
      <c r="R232" s="60">
        <v>3029534171</v>
      </c>
      <c r="S232" s="60">
        <v>2852177050</v>
      </c>
      <c r="T232" s="60">
        <v>2868885310</v>
      </c>
    </row>
    <row r="233" spans="1:20" ht="14.5" x14ac:dyDescent="0.35">
      <c r="A233" t="str">
        <f t="shared" si="15"/>
        <v>Kärnten043</v>
      </c>
      <c r="B233">
        <v>233</v>
      </c>
      <c r="C233" s="59" t="s">
        <v>262</v>
      </c>
      <c r="D233" s="59" t="s">
        <v>331</v>
      </c>
      <c r="E233" s="59" t="s">
        <v>22</v>
      </c>
      <c r="F233" s="60">
        <v>138727</v>
      </c>
      <c r="G233" s="60">
        <v>140932</v>
      </c>
      <c r="H233" s="60">
        <v>86219</v>
      </c>
      <c r="I233" s="60">
        <v>94585</v>
      </c>
      <c r="J233" s="60">
        <v>124732</v>
      </c>
      <c r="K233" s="60">
        <v>167781</v>
      </c>
      <c r="L233" s="60">
        <v>140046</v>
      </c>
      <c r="M233" s="60">
        <v>263587</v>
      </c>
      <c r="N233" s="60">
        <v>171804</v>
      </c>
      <c r="O233" s="60">
        <v>133396</v>
      </c>
      <c r="P233" s="60">
        <v>330547</v>
      </c>
      <c r="Q233" s="60">
        <v>792310</v>
      </c>
      <c r="R233" s="60">
        <v>284891</v>
      </c>
      <c r="S233" s="60">
        <v>776035</v>
      </c>
      <c r="T233" s="60">
        <v>180768</v>
      </c>
    </row>
    <row r="234" spans="1:20" ht="14.5" x14ac:dyDescent="0.35">
      <c r="A234" t="str">
        <f t="shared" si="15"/>
        <v>Kärnten647</v>
      </c>
      <c r="B234">
        <v>234</v>
      </c>
      <c r="C234" s="59" t="s">
        <v>262</v>
      </c>
      <c r="D234" s="59" t="s">
        <v>583</v>
      </c>
      <c r="E234" s="59" t="s">
        <v>157</v>
      </c>
      <c r="F234" s="60">
        <v>15869105</v>
      </c>
      <c r="G234" s="60">
        <v>10441737</v>
      </c>
      <c r="H234" s="60">
        <v>15599459</v>
      </c>
      <c r="I234" s="60">
        <v>17631514</v>
      </c>
      <c r="J234" s="60">
        <v>16654360</v>
      </c>
      <c r="K234" s="60">
        <v>20877430</v>
      </c>
      <c r="L234" s="60">
        <v>12958852</v>
      </c>
      <c r="M234" s="60">
        <v>11752728</v>
      </c>
      <c r="N234" s="60">
        <v>8429376</v>
      </c>
      <c r="O234" s="60">
        <v>7334741</v>
      </c>
      <c r="P234" s="60">
        <v>11571146</v>
      </c>
      <c r="Q234" s="60">
        <v>14526971</v>
      </c>
      <c r="R234" s="60">
        <v>11216708</v>
      </c>
      <c r="S234" s="60">
        <v>16748120</v>
      </c>
      <c r="T234" s="60">
        <v>13736025</v>
      </c>
    </row>
    <row r="235" spans="1:20" ht="14.5" x14ac:dyDescent="0.35">
      <c r="A235" t="str">
        <f t="shared" si="15"/>
        <v>Kärnten660</v>
      </c>
      <c r="B235">
        <v>235</v>
      </c>
      <c r="C235" s="59" t="s">
        <v>262</v>
      </c>
      <c r="D235" s="59" t="s">
        <v>588</v>
      </c>
      <c r="E235" s="59" t="s">
        <v>160</v>
      </c>
      <c r="F235" s="60">
        <v>180605</v>
      </c>
      <c r="G235" s="60">
        <v>60128</v>
      </c>
      <c r="H235" s="61"/>
      <c r="I235" s="60">
        <v>173159</v>
      </c>
      <c r="J235" s="60">
        <v>81575</v>
      </c>
      <c r="K235" s="60">
        <v>53938</v>
      </c>
      <c r="L235" s="60">
        <v>13481</v>
      </c>
      <c r="M235" s="60">
        <v>19899</v>
      </c>
      <c r="N235" s="61"/>
      <c r="O235" s="60">
        <v>109588</v>
      </c>
      <c r="P235" s="60">
        <v>48307</v>
      </c>
      <c r="Q235" s="61"/>
      <c r="R235" s="60">
        <v>812</v>
      </c>
      <c r="S235" s="61"/>
      <c r="T235" s="61"/>
    </row>
    <row r="236" spans="1:20" ht="14.5" x14ac:dyDescent="0.35">
      <c r="A236" t="str">
        <f t="shared" si="15"/>
        <v>Kärnten459</v>
      </c>
      <c r="B236">
        <v>236</v>
      </c>
      <c r="C236" s="59" t="s">
        <v>262</v>
      </c>
      <c r="D236" s="59" t="s">
        <v>515</v>
      </c>
      <c r="E236" s="59" t="s">
        <v>124</v>
      </c>
      <c r="F236" s="60">
        <v>5556</v>
      </c>
      <c r="G236" s="61"/>
      <c r="H236" s="61"/>
      <c r="I236" s="61"/>
      <c r="J236" s="60">
        <v>10397</v>
      </c>
      <c r="K236" s="60">
        <v>1886</v>
      </c>
      <c r="L236" s="60">
        <v>5673</v>
      </c>
      <c r="M236" s="61"/>
      <c r="N236" s="61"/>
      <c r="O236" s="60">
        <v>173</v>
      </c>
      <c r="P236" s="60">
        <v>15009</v>
      </c>
      <c r="Q236" s="60">
        <v>12427</v>
      </c>
      <c r="R236" s="60">
        <v>4865</v>
      </c>
      <c r="S236" s="60">
        <v>5551</v>
      </c>
      <c r="T236" s="60">
        <v>6006</v>
      </c>
    </row>
    <row r="237" spans="1:20" ht="14.5" x14ac:dyDescent="0.35">
      <c r="A237" t="str">
        <f t="shared" si="15"/>
        <v>Kärnten446</v>
      </c>
      <c r="B237">
        <v>237</v>
      </c>
      <c r="C237" s="59" t="s">
        <v>262</v>
      </c>
      <c r="D237" s="59" t="s">
        <v>502</v>
      </c>
      <c r="E237" s="59" t="s">
        <v>116</v>
      </c>
      <c r="F237" s="60">
        <v>83021</v>
      </c>
      <c r="G237" s="60">
        <v>43264</v>
      </c>
      <c r="H237" s="61"/>
      <c r="I237" s="61"/>
      <c r="J237" s="61"/>
      <c r="K237" s="61"/>
      <c r="L237" s="61"/>
      <c r="M237" s="61"/>
      <c r="N237" s="60">
        <v>63</v>
      </c>
      <c r="O237" s="61"/>
      <c r="P237" s="61"/>
      <c r="Q237" s="61"/>
      <c r="R237" s="61"/>
      <c r="S237" s="61"/>
      <c r="T237" s="61"/>
    </row>
    <row r="238" spans="1:20" ht="14.5" x14ac:dyDescent="0.35">
      <c r="A238" t="str">
        <f t="shared" si="15"/>
        <v>Kärnten070</v>
      </c>
      <c r="B238">
        <v>238</v>
      </c>
      <c r="C238" s="59" t="s">
        <v>262</v>
      </c>
      <c r="D238" s="59" t="s">
        <v>357</v>
      </c>
      <c r="E238" s="59" t="s">
        <v>36</v>
      </c>
      <c r="F238" s="60">
        <v>1655846</v>
      </c>
      <c r="G238" s="60">
        <v>3801226</v>
      </c>
      <c r="H238" s="60">
        <v>1757509</v>
      </c>
      <c r="I238" s="60">
        <v>2183773</v>
      </c>
      <c r="J238" s="60">
        <v>881687</v>
      </c>
      <c r="K238" s="60">
        <v>3418943</v>
      </c>
      <c r="L238" s="60">
        <v>1444426</v>
      </c>
      <c r="M238" s="60">
        <v>1067051</v>
      </c>
      <c r="N238" s="60">
        <v>1491671</v>
      </c>
      <c r="O238" s="60">
        <v>1102150</v>
      </c>
      <c r="P238" s="60">
        <v>858098</v>
      </c>
      <c r="Q238" s="60">
        <v>1041220</v>
      </c>
      <c r="R238" s="60">
        <v>1447661</v>
      </c>
      <c r="S238" s="60">
        <v>2415609</v>
      </c>
      <c r="T238" s="60">
        <v>2238914</v>
      </c>
    </row>
    <row r="239" spans="1:20" ht="14.5" x14ac:dyDescent="0.35">
      <c r="A239" t="str">
        <f t="shared" si="15"/>
        <v>Kärnten077</v>
      </c>
      <c r="B239">
        <v>239</v>
      </c>
      <c r="C239" s="59" t="s">
        <v>262</v>
      </c>
      <c r="D239" s="59" t="s">
        <v>367</v>
      </c>
      <c r="E239" s="59" t="s">
        <v>39</v>
      </c>
      <c r="F239" s="60">
        <v>388397</v>
      </c>
      <c r="G239" s="60">
        <v>175232</v>
      </c>
      <c r="H239" s="60">
        <v>185750</v>
      </c>
      <c r="I239" s="60">
        <v>232795</v>
      </c>
      <c r="J239" s="60">
        <v>124389</v>
      </c>
      <c r="K239" s="60">
        <v>215524</v>
      </c>
      <c r="L239" s="60">
        <v>114763</v>
      </c>
      <c r="M239" s="60">
        <v>122729</v>
      </c>
      <c r="N239" s="60">
        <v>294435</v>
      </c>
      <c r="O239" s="60">
        <v>236058</v>
      </c>
      <c r="P239" s="60">
        <v>103949</v>
      </c>
      <c r="Q239" s="60">
        <v>745934</v>
      </c>
      <c r="R239" s="60">
        <v>155151</v>
      </c>
      <c r="S239" s="60">
        <v>544584</v>
      </c>
      <c r="T239" s="60">
        <v>339178</v>
      </c>
    </row>
    <row r="240" spans="1:20" ht="14.5" x14ac:dyDescent="0.35">
      <c r="A240" t="str">
        <f t="shared" si="15"/>
        <v>Kärnten478</v>
      </c>
      <c r="B240">
        <v>240</v>
      </c>
      <c r="C240" s="59" t="s">
        <v>262</v>
      </c>
      <c r="D240" s="59" t="s">
        <v>539</v>
      </c>
      <c r="E240" s="59" t="s">
        <v>240</v>
      </c>
      <c r="F240" s="60">
        <v>5997</v>
      </c>
      <c r="G240" s="61"/>
      <c r="H240" s="60">
        <v>1584</v>
      </c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</row>
    <row r="241" spans="1:20" ht="14.5" x14ac:dyDescent="0.35">
      <c r="A241" t="str">
        <f t="shared" si="15"/>
        <v>Kärnten330</v>
      </c>
      <c r="B241">
        <v>241</v>
      </c>
      <c r="C241" s="59" t="s">
        <v>262</v>
      </c>
      <c r="D241" s="59" t="s">
        <v>447</v>
      </c>
      <c r="E241" s="59" t="s">
        <v>81</v>
      </c>
      <c r="F241" s="60">
        <v>17615</v>
      </c>
      <c r="G241" s="61"/>
      <c r="H241" s="60">
        <v>118415</v>
      </c>
      <c r="I241" s="60">
        <v>1333174</v>
      </c>
      <c r="J241" s="60">
        <v>128947</v>
      </c>
      <c r="K241" s="60">
        <v>167464</v>
      </c>
      <c r="L241" s="60">
        <v>100406</v>
      </c>
      <c r="M241" s="60">
        <v>163541</v>
      </c>
      <c r="N241" s="60">
        <v>178899</v>
      </c>
      <c r="O241" s="60">
        <v>96510</v>
      </c>
      <c r="P241" s="60">
        <v>51159</v>
      </c>
      <c r="Q241" s="60">
        <v>51003</v>
      </c>
      <c r="R241" s="60">
        <v>168615</v>
      </c>
      <c r="S241" s="60">
        <v>5292</v>
      </c>
      <c r="T241" s="60">
        <v>22365</v>
      </c>
    </row>
    <row r="242" spans="1:20" ht="14.5" x14ac:dyDescent="0.35">
      <c r="A242" t="str">
        <f t="shared" si="15"/>
        <v>Kärnten528</v>
      </c>
      <c r="B242">
        <v>242</v>
      </c>
      <c r="C242" s="59" t="s">
        <v>262</v>
      </c>
      <c r="D242" s="59" t="s">
        <v>557</v>
      </c>
      <c r="E242" s="59" t="s">
        <v>145</v>
      </c>
      <c r="F242" s="60">
        <v>4224923</v>
      </c>
      <c r="G242" s="60">
        <v>3217771</v>
      </c>
      <c r="H242" s="60">
        <v>3664054</v>
      </c>
      <c r="I242" s="60">
        <v>3934310</v>
      </c>
      <c r="J242" s="60">
        <v>4474543</v>
      </c>
      <c r="K242" s="60">
        <v>4121467</v>
      </c>
      <c r="L242" s="60">
        <v>4107726</v>
      </c>
      <c r="M242" s="60">
        <v>4926885</v>
      </c>
      <c r="N242" s="60">
        <v>5955754</v>
      </c>
      <c r="O242" s="60">
        <v>6499439</v>
      </c>
      <c r="P242" s="60">
        <v>4611436</v>
      </c>
      <c r="Q242" s="60">
        <v>6483627</v>
      </c>
      <c r="R242" s="60">
        <v>5390795</v>
      </c>
      <c r="S242" s="60">
        <v>28985847</v>
      </c>
      <c r="T242" s="60">
        <v>7458725</v>
      </c>
    </row>
    <row r="243" spans="1:20" ht="14.5" x14ac:dyDescent="0.35">
      <c r="A243" t="str">
        <f t="shared" si="15"/>
        <v>Kärnten800</v>
      </c>
      <c r="B243">
        <v>243</v>
      </c>
      <c r="C243" s="59" t="s">
        <v>262</v>
      </c>
      <c r="D243" s="59" t="s">
        <v>627</v>
      </c>
      <c r="E243" s="59" t="s">
        <v>182</v>
      </c>
      <c r="F243" s="60">
        <v>10697339</v>
      </c>
      <c r="G243" s="60">
        <v>10755309</v>
      </c>
      <c r="H243" s="60">
        <v>8545508</v>
      </c>
      <c r="I243" s="60">
        <v>7762285</v>
      </c>
      <c r="J243" s="60">
        <v>8936941</v>
      </c>
      <c r="K243" s="60">
        <v>6993256</v>
      </c>
      <c r="L243" s="60">
        <v>9217480</v>
      </c>
      <c r="M243" s="60">
        <v>12792759</v>
      </c>
      <c r="N243" s="60">
        <v>14246190</v>
      </c>
      <c r="O243" s="60">
        <v>8502304</v>
      </c>
      <c r="P243" s="60">
        <v>7098114</v>
      </c>
      <c r="Q243" s="60">
        <v>24285324</v>
      </c>
      <c r="R243" s="60">
        <v>9565822</v>
      </c>
      <c r="S243" s="60">
        <v>17211169</v>
      </c>
      <c r="T243" s="60">
        <v>14850171</v>
      </c>
    </row>
    <row r="244" spans="1:20" ht="14.5" x14ac:dyDescent="0.35">
      <c r="A244" t="str">
        <f t="shared" si="15"/>
        <v>Kärnten474</v>
      </c>
      <c r="B244">
        <v>244</v>
      </c>
      <c r="C244" s="59" t="s">
        <v>262</v>
      </c>
      <c r="D244" s="59" t="s">
        <v>534</v>
      </c>
      <c r="E244" s="59" t="s">
        <v>133</v>
      </c>
      <c r="F244" s="60">
        <v>1766</v>
      </c>
      <c r="G244" s="60">
        <v>7609</v>
      </c>
      <c r="H244" s="60">
        <v>4102</v>
      </c>
      <c r="I244" s="60">
        <v>30</v>
      </c>
      <c r="J244" s="61"/>
      <c r="K244" s="61"/>
      <c r="L244" s="60">
        <v>9518</v>
      </c>
      <c r="M244" s="60">
        <v>555</v>
      </c>
      <c r="N244" s="60">
        <v>857</v>
      </c>
      <c r="O244" s="60">
        <v>765</v>
      </c>
      <c r="P244" s="60">
        <v>350</v>
      </c>
      <c r="Q244" s="61"/>
      <c r="R244" s="60">
        <v>7665</v>
      </c>
      <c r="S244" s="61"/>
      <c r="T244" s="61"/>
    </row>
    <row r="245" spans="1:20" ht="14.5" x14ac:dyDescent="0.35">
      <c r="A245" t="str">
        <f t="shared" si="15"/>
        <v>Kärnten078</v>
      </c>
      <c r="B245">
        <v>245</v>
      </c>
      <c r="C245" s="59" t="s">
        <v>262</v>
      </c>
      <c r="D245" s="59" t="s">
        <v>369</v>
      </c>
      <c r="E245" s="59" t="s">
        <v>40</v>
      </c>
      <c r="F245" s="60">
        <v>1003305</v>
      </c>
      <c r="G245" s="60">
        <v>10536326</v>
      </c>
      <c r="H245" s="60">
        <v>3011982</v>
      </c>
      <c r="I245" s="60">
        <v>1906080</v>
      </c>
      <c r="J245" s="60">
        <v>10101099</v>
      </c>
      <c r="K245" s="60">
        <v>11277417</v>
      </c>
      <c r="L245" s="60">
        <v>2117312</v>
      </c>
      <c r="M245" s="60">
        <v>2574455</v>
      </c>
      <c r="N245" s="60">
        <v>2450229</v>
      </c>
      <c r="O245" s="60">
        <v>1540150</v>
      </c>
      <c r="P245" s="60">
        <v>1598211</v>
      </c>
      <c r="Q245" s="60">
        <v>1487427</v>
      </c>
      <c r="R245" s="60">
        <v>967188</v>
      </c>
      <c r="S245" s="60">
        <v>793703</v>
      </c>
      <c r="T245" s="60">
        <v>744094</v>
      </c>
    </row>
    <row r="246" spans="1:20" ht="14.5" x14ac:dyDescent="0.35">
      <c r="A246" t="str">
        <f t="shared" si="15"/>
        <v>Kärnten093</v>
      </c>
      <c r="B246">
        <v>246</v>
      </c>
      <c r="C246" s="59" t="s">
        <v>262</v>
      </c>
      <c r="D246" s="59" t="s">
        <v>384</v>
      </c>
      <c r="E246" s="59" t="s">
        <v>48</v>
      </c>
      <c r="F246" s="60">
        <v>24105681</v>
      </c>
      <c r="G246" s="60">
        <v>28017729</v>
      </c>
      <c r="H246" s="60">
        <v>28691693</v>
      </c>
      <c r="I246" s="60">
        <v>28715294</v>
      </c>
      <c r="J246" s="60">
        <v>28584748</v>
      </c>
      <c r="K246" s="60">
        <v>33122262</v>
      </c>
      <c r="L246" s="60">
        <v>42242406</v>
      </c>
      <c r="M246" s="60">
        <v>47878900</v>
      </c>
      <c r="N246" s="60">
        <v>29202689</v>
      </c>
      <c r="O246" s="60">
        <v>27240781</v>
      </c>
      <c r="P246" s="60">
        <v>23602265</v>
      </c>
      <c r="Q246" s="60">
        <v>18912503</v>
      </c>
      <c r="R246" s="60">
        <v>18220944</v>
      </c>
      <c r="S246" s="60">
        <v>19887022</v>
      </c>
      <c r="T246" s="60">
        <v>20639470</v>
      </c>
    </row>
    <row r="247" spans="1:20" ht="14.5" x14ac:dyDescent="0.35">
      <c r="A247" t="str">
        <f t="shared" si="15"/>
        <v>Kärnten469</v>
      </c>
      <c r="B247">
        <v>247</v>
      </c>
      <c r="C247" s="59" t="s">
        <v>262</v>
      </c>
      <c r="D247" s="59" t="s">
        <v>529</v>
      </c>
      <c r="E247" s="59" t="s">
        <v>129</v>
      </c>
      <c r="F247" s="60">
        <v>422</v>
      </c>
      <c r="G247" s="60">
        <v>7061</v>
      </c>
      <c r="H247" s="61"/>
      <c r="I247" s="61"/>
      <c r="J247" s="60">
        <v>85</v>
      </c>
      <c r="K247" s="60">
        <v>142</v>
      </c>
      <c r="L247" s="60">
        <v>1156</v>
      </c>
      <c r="M247" s="60">
        <v>235</v>
      </c>
      <c r="N247" s="60">
        <v>1584</v>
      </c>
      <c r="O247" s="61"/>
      <c r="P247" s="60">
        <v>4873</v>
      </c>
      <c r="Q247" s="60">
        <v>34264</v>
      </c>
      <c r="R247" s="60">
        <v>2264</v>
      </c>
      <c r="S247" s="60">
        <v>3445</v>
      </c>
      <c r="T247" s="60">
        <v>396</v>
      </c>
    </row>
    <row r="248" spans="1:20" ht="14.5" x14ac:dyDescent="0.35">
      <c r="A248" t="str">
        <f t="shared" si="15"/>
        <v>Kärnten666</v>
      </c>
      <c r="B248">
        <v>248</v>
      </c>
      <c r="C248" s="59" t="s">
        <v>262</v>
      </c>
      <c r="D248" s="59" t="s">
        <v>592</v>
      </c>
      <c r="E248" s="59" t="s">
        <v>163</v>
      </c>
      <c r="F248" s="60">
        <v>2455313</v>
      </c>
      <c r="G248" s="60">
        <v>373764</v>
      </c>
      <c r="H248" s="60">
        <v>1006864</v>
      </c>
      <c r="I248" s="60">
        <v>719807</v>
      </c>
      <c r="J248" s="60">
        <v>3710705</v>
      </c>
      <c r="K248" s="60">
        <v>3425787</v>
      </c>
      <c r="L248" s="60">
        <v>4719484</v>
      </c>
      <c r="M248" s="60">
        <v>13688129</v>
      </c>
      <c r="N248" s="60">
        <v>7833801</v>
      </c>
      <c r="O248" s="60">
        <v>9348180</v>
      </c>
      <c r="P248" s="60">
        <v>2814900</v>
      </c>
      <c r="Q248" s="60">
        <v>1309163</v>
      </c>
      <c r="R248" s="60">
        <v>1915593</v>
      </c>
      <c r="S248" s="60">
        <v>1924910</v>
      </c>
      <c r="T248" s="60">
        <v>971591</v>
      </c>
    </row>
    <row r="249" spans="1:20" ht="14.5" x14ac:dyDescent="0.35">
      <c r="A249" t="str">
        <f t="shared" si="15"/>
        <v>Kärnten017</v>
      </c>
      <c r="B249">
        <v>249</v>
      </c>
      <c r="C249" s="59" t="s">
        <v>262</v>
      </c>
      <c r="D249" s="59" t="s">
        <v>313</v>
      </c>
      <c r="E249" s="59" t="s">
        <v>11</v>
      </c>
      <c r="F249" s="60">
        <v>55757165</v>
      </c>
      <c r="G249" s="60">
        <v>63860978</v>
      </c>
      <c r="H249" s="60">
        <v>51267349</v>
      </c>
      <c r="I249" s="60">
        <v>40486053</v>
      </c>
      <c r="J249" s="60">
        <v>41948354</v>
      </c>
      <c r="K249" s="60">
        <v>40033999</v>
      </c>
      <c r="L249" s="60">
        <v>49215682</v>
      </c>
      <c r="M249" s="60">
        <v>57460164</v>
      </c>
      <c r="N249" s="60">
        <v>63522679</v>
      </c>
      <c r="O249" s="60">
        <v>72819540</v>
      </c>
      <c r="P249" s="60">
        <v>59466580</v>
      </c>
      <c r="Q249" s="60">
        <v>77824750</v>
      </c>
      <c r="R249" s="60">
        <v>82115190</v>
      </c>
      <c r="S249" s="60">
        <v>73628352</v>
      </c>
      <c r="T249" s="60">
        <v>69102964</v>
      </c>
    </row>
    <row r="250" spans="1:20" ht="14.5" x14ac:dyDescent="0.35">
      <c r="A250" t="str">
        <f t="shared" si="15"/>
        <v>Kärnten236</v>
      </c>
      <c r="B250">
        <v>250</v>
      </c>
      <c r="C250" s="59" t="s">
        <v>262</v>
      </c>
      <c r="D250" s="59" t="s">
        <v>410</v>
      </c>
      <c r="E250" s="59" t="s">
        <v>59</v>
      </c>
      <c r="F250" s="60">
        <v>14325</v>
      </c>
      <c r="G250" s="60">
        <v>4607</v>
      </c>
      <c r="H250" s="60">
        <v>25299</v>
      </c>
      <c r="I250" s="60">
        <v>9537</v>
      </c>
      <c r="J250" s="60">
        <v>15200</v>
      </c>
      <c r="K250" s="60">
        <v>13849</v>
      </c>
      <c r="L250" s="60">
        <v>12550</v>
      </c>
      <c r="M250" s="61"/>
      <c r="N250" s="61"/>
      <c r="O250" s="60">
        <v>3188</v>
      </c>
      <c r="P250" s="61"/>
      <c r="Q250" s="61"/>
      <c r="R250" s="61"/>
      <c r="S250" s="60">
        <v>82</v>
      </c>
      <c r="T250" s="61"/>
    </row>
    <row r="251" spans="1:20" ht="14.5" x14ac:dyDescent="0.35">
      <c r="A251" t="str">
        <f t="shared" si="15"/>
        <v>Kärnten068</v>
      </c>
      <c r="B251">
        <v>251</v>
      </c>
      <c r="C251" s="59" t="s">
        <v>262</v>
      </c>
      <c r="D251" s="59" t="s">
        <v>355</v>
      </c>
      <c r="E251" s="59" t="s">
        <v>35</v>
      </c>
      <c r="F251" s="60">
        <v>19327944</v>
      </c>
      <c r="G251" s="60">
        <v>32643015</v>
      </c>
      <c r="H251" s="60">
        <v>32554628</v>
      </c>
      <c r="I251" s="60">
        <v>22111035</v>
      </c>
      <c r="J251" s="60">
        <v>21965954</v>
      </c>
      <c r="K251" s="60">
        <v>25448353</v>
      </c>
      <c r="L251" s="60">
        <v>21093525</v>
      </c>
      <c r="M251" s="60">
        <v>23525409</v>
      </c>
      <c r="N251" s="60">
        <v>26812715</v>
      </c>
      <c r="O251" s="60">
        <v>32989280</v>
      </c>
      <c r="P251" s="60">
        <v>27447856</v>
      </c>
      <c r="Q251" s="60">
        <v>28445729</v>
      </c>
      <c r="R251" s="60">
        <v>31445404</v>
      </c>
      <c r="S251" s="60">
        <v>37997948</v>
      </c>
      <c r="T251" s="60">
        <v>32444269</v>
      </c>
    </row>
    <row r="252" spans="1:20" ht="14.5" x14ac:dyDescent="0.35">
      <c r="A252" t="str">
        <f t="shared" si="15"/>
        <v>Kärnten640</v>
      </c>
      <c r="B252">
        <v>252</v>
      </c>
      <c r="C252" s="59" t="s">
        <v>262</v>
      </c>
      <c r="D252" s="59" t="s">
        <v>580</v>
      </c>
      <c r="E252" s="59" t="s">
        <v>155</v>
      </c>
      <c r="F252" s="60">
        <v>537455</v>
      </c>
      <c r="G252" s="60">
        <v>628017</v>
      </c>
      <c r="H252" s="60">
        <v>1178648</v>
      </c>
      <c r="I252" s="60">
        <v>1589458</v>
      </c>
      <c r="J252" s="60">
        <v>2182257</v>
      </c>
      <c r="K252" s="60">
        <v>1371711</v>
      </c>
      <c r="L252" s="60">
        <v>1019016</v>
      </c>
      <c r="M252" s="60">
        <v>1327038</v>
      </c>
      <c r="N252" s="60">
        <v>1732142</v>
      </c>
      <c r="O252" s="60">
        <v>1301705</v>
      </c>
      <c r="P252" s="60">
        <v>1541266</v>
      </c>
      <c r="Q252" s="60">
        <v>951654</v>
      </c>
      <c r="R252" s="60">
        <v>1441772</v>
      </c>
      <c r="S252" s="60">
        <v>934830</v>
      </c>
      <c r="T252" s="60">
        <v>1388718</v>
      </c>
    </row>
    <row r="253" spans="1:20" ht="14.5" x14ac:dyDescent="0.35">
      <c r="A253" t="str">
        <f t="shared" si="15"/>
        <v>Kärnten328</v>
      </c>
      <c r="B253">
        <v>253</v>
      </c>
      <c r="C253" s="59" t="s">
        <v>262</v>
      </c>
      <c r="D253" s="59" t="s">
        <v>444</v>
      </c>
      <c r="E253" s="59" t="s">
        <v>79</v>
      </c>
      <c r="F253" s="61"/>
      <c r="G253" s="60">
        <v>493</v>
      </c>
      <c r="H253" s="61"/>
      <c r="I253" s="61"/>
      <c r="J253" s="61"/>
      <c r="K253" s="61"/>
      <c r="L253" s="60">
        <v>8397</v>
      </c>
      <c r="M253" s="61"/>
      <c r="N253" s="61"/>
      <c r="O253" s="60">
        <v>1233</v>
      </c>
      <c r="P253" s="60">
        <v>1546</v>
      </c>
      <c r="Q253" s="60">
        <v>2654</v>
      </c>
      <c r="R253" s="60">
        <v>380</v>
      </c>
      <c r="S253" s="60">
        <v>3046</v>
      </c>
      <c r="T253" s="60">
        <v>23</v>
      </c>
    </row>
    <row r="254" spans="1:20" ht="14.5" x14ac:dyDescent="0.35">
      <c r="A254" t="str">
        <f t="shared" si="15"/>
        <v>Kärnten284</v>
      </c>
      <c r="B254">
        <v>254</v>
      </c>
      <c r="C254" s="59" t="s">
        <v>262</v>
      </c>
      <c r="D254" s="59" t="s">
        <v>426</v>
      </c>
      <c r="E254" s="59" t="s">
        <v>71</v>
      </c>
      <c r="F254" s="61"/>
      <c r="G254" s="60">
        <v>4233</v>
      </c>
      <c r="H254" s="60">
        <v>3026</v>
      </c>
      <c r="I254" s="60">
        <v>112238</v>
      </c>
      <c r="J254" s="60">
        <v>39832</v>
      </c>
      <c r="K254" s="60">
        <v>168264</v>
      </c>
      <c r="L254" s="60">
        <v>68618</v>
      </c>
      <c r="M254" s="60">
        <v>32220</v>
      </c>
      <c r="N254" s="60">
        <v>12168</v>
      </c>
      <c r="O254" s="60">
        <v>3094</v>
      </c>
      <c r="P254" s="60">
        <v>15861</v>
      </c>
      <c r="Q254" s="60">
        <v>35917</v>
      </c>
      <c r="R254" s="60">
        <v>7386</v>
      </c>
      <c r="S254" s="60">
        <v>2034</v>
      </c>
      <c r="T254" s="60">
        <v>52975</v>
      </c>
    </row>
    <row r="255" spans="1:20" ht="14.5" x14ac:dyDescent="0.35">
      <c r="A255" t="str">
        <f t="shared" si="15"/>
        <v>Kärnten466</v>
      </c>
      <c r="B255">
        <v>255</v>
      </c>
      <c r="C255" s="59" t="s">
        <v>262</v>
      </c>
      <c r="D255" s="59" t="s">
        <v>523</v>
      </c>
      <c r="E255" s="59" t="s">
        <v>222</v>
      </c>
      <c r="F255" s="61"/>
      <c r="G255" s="61"/>
      <c r="H255" s="61"/>
      <c r="I255" s="61"/>
      <c r="J255" s="61"/>
      <c r="K255" s="61"/>
      <c r="L255" s="60">
        <v>17490</v>
      </c>
      <c r="M255" s="60">
        <v>13</v>
      </c>
      <c r="N255" s="61"/>
      <c r="O255" s="61"/>
      <c r="P255" s="60">
        <v>1460</v>
      </c>
      <c r="Q255" s="60">
        <v>762</v>
      </c>
      <c r="R255" s="61"/>
      <c r="S255" s="61"/>
      <c r="T255" s="61"/>
    </row>
    <row r="256" spans="1:20" ht="14.5" x14ac:dyDescent="0.35">
      <c r="A256" t="str">
        <f t="shared" si="15"/>
        <v>Kärnten413</v>
      </c>
      <c r="B256">
        <v>256</v>
      </c>
      <c r="C256" s="59" t="s">
        <v>262</v>
      </c>
      <c r="D256" s="59" t="s">
        <v>494</v>
      </c>
      <c r="E256" s="59" t="s">
        <v>108</v>
      </c>
      <c r="F256" s="60">
        <v>947</v>
      </c>
      <c r="G256" s="61"/>
      <c r="H256" s="61"/>
      <c r="I256" s="61"/>
      <c r="J256" s="61"/>
      <c r="K256" s="61"/>
      <c r="L256" s="61"/>
      <c r="M256" s="60">
        <v>3074</v>
      </c>
      <c r="N256" s="60">
        <v>2325</v>
      </c>
      <c r="O256" s="60">
        <v>2426</v>
      </c>
      <c r="P256" s="60">
        <v>4604</v>
      </c>
      <c r="Q256" s="60">
        <v>2000</v>
      </c>
      <c r="R256" s="60">
        <v>10294</v>
      </c>
      <c r="S256" s="60">
        <v>1157</v>
      </c>
      <c r="T256" s="60">
        <v>1065</v>
      </c>
    </row>
    <row r="257" spans="1:20" ht="14.5" x14ac:dyDescent="0.35">
      <c r="A257" t="str">
        <f t="shared" si="15"/>
        <v>Kärnten703</v>
      </c>
      <c r="B257">
        <v>257</v>
      </c>
      <c r="C257" s="59" t="s">
        <v>262</v>
      </c>
      <c r="D257" s="59" t="s">
        <v>609</v>
      </c>
      <c r="E257" s="59" t="s">
        <v>241</v>
      </c>
      <c r="F257" s="60">
        <v>5294</v>
      </c>
      <c r="G257" s="61"/>
      <c r="H257" s="60">
        <v>1565</v>
      </c>
      <c r="I257" s="60">
        <v>32391</v>
      </c>
      <c r="J257" s="60">
        <v>19217</v>
      </c>
      <c r="K257" s="60">
        <v>51654</v>
      </c>
      <c r="L257" s="61"/>
      <c r="M257" s="60">
        <v>493</v>
      </c>
      <c r="N257" s="60">
        <v>3238</v>
      </c>
      <c r="O257" s="60">
        <v>318285</v>
      </c>
      <c r="P257" s="60">
        <v>11729</v>
      </c>
      <c r="Q257" s="60">
        <v>3707</v>
      </c>
      <c r="R257" s="60">
        <v>921</v>
      </c>
      <c r="S257" s="60">
        <v>278</v>
      </c>
      <c r="T257" s="60">
        <v>462</v>
      </c>
    </row>
    <row r="258" spans="1:20" ht="14.5" x14ac:dyDescent="0.35">
      <c r="A258" t="str">
        <f t="shared" si="15"/>
        <v>Kärnten516</v>
      </c>
      <c r="B258">
        <v>258</v>
      </c>
      <c r="C258" s="59" t="s">
        <v>262</v>
      </c>
      <c r="D258" s="59" t="s">
        <v>553</v>
      </c>
      <c r="E258" s="59" t="s">
        <v>142</v>
      </c>
      <c r="F258" s="60">
        <v>8309</v>
      </c>
      <c r="G258" s="60">
        <v>2823</v>
      </c>
      <c r="H258" s="60">
        <v>302649</v>
      </c>
      <c r="I258" s="60">
        <v>42650</v>
      </c>
      <c r="J258" s="60">
        <v>57544</v>
      </c>
      <c r="K258" s="60">
        <v>382553</v>
      </c>
      <c r="L258" s="60">
        <v>64030</v>
      </c>
      <c r="M258" s="60">
        <v>87305</v>
      </c>
      <c r="N258" s="60">
        <v>44607</v>
      </c>
      <c r="O258" s="60">
        <v>279682</v>
      </c>
      <c r="P258" s="60">
        <v>387982</v>
      </c>
      <c r="Q258" s="60">
        <v>436063</v>
      </c>
      <c r="R258" s="60">
        <v>151353</v>
      </c>
      <c r="S258" s="60">
        <v>768433</v>
      </c>
      <c r="T258" s="60">
        <v>144638</v>
      </c>
    </row>
    <row r="259" spans="1:20" ht="14.5" x14ac:dyDescent="0.35">
      <c r="A259" t="str">
        <f t="shared" si="15"/>
        <v>Kärnten477</v>
      </c>
      <c r="B259">
        <v>259</v>
      </c>
      <c r="C259" s="59" t="s">
        <v>262</v>
      </c>
      <c r="D259" s="59" t="s">
        <v>537</v>
      </c>
      <c r="E259" s="59" t="s">
        <v>224</v>
      </c>
      <c r="F259" s="61"/>
      <c r="G259" s="61"/>
      <c r="H259" s="61"/>
      <c r="I259" s="61"/>
      <c r="J259" s="61"/>
      <c r="K259" s="61"/>
      <c r="L259" s="61"/>
      <c r="M259" s="61"/>
      <c r="N259" s="61"/>
      <c r="O259" s="60">
        <v>5261</v>
      </c>
      <c r="P259" s="60">
        <v>1535</v>
      </c>
      <c r="Q259" s="61"/>
      <c r="R259" s="61"/>
      <c r="S259" s="61"/>
      <c r="T259" s="61"/>
    </row>
    <row r="260" spans="1:20" ht="14.5" x14ac:dyDescent="0.35">
      <c r="A260" t="str">
        <f t="shared" si="15"/>
        <v>Kärnten508</v>
      </c>
      <c r="B260">
        <v>260</v>
      </c>
      <c r="C260" s="59" t="s">
        <v>262</v>
      </c>
      <c r="D260" s="59" t="s">
        <v>550</v>
      </c>
      <c r="E260" s="59" t="s">
        <v>140</v>
      </c>
      <c r="F260" s="60">
        <v>25367204</v>
      </c>
      <c r="G260" s="60">
        <v>43492487</v>
      </c>
      <c r="H260" s="60">
        <v>32204615</v>
      </c>
      <c r="I260" s="60">
        <v>24166808</v>
      </c>
      <c r="J260" s="60">
        <v>19392034</v>
      </c>
      <c r="K260" s="60">
        <v>24462192</v>
      </c>
      <c r="L260" s="60">
        <v>13120257</v>
      </c>
      <c r="M260" s="60">
        <v>12079057</v>
      </c>
      <c r="N260" s="60">
        <v>26729609</v>
      </c>
      <c r="O260" s="60">
        <v>25015274</v>
      </c>
      <c r="P260" s="60">
        <v>17720967</v>
      </c>
      <c r="Q260" s="60">
        <v>17431330</v>
      </c>
      <c r="R260" s="60">
        <v>19533708</v>
      </c>
      <c r="S260" s="60">
        <v>30325302</v>
      </c>
      <c r="T260" s="60">
        <v>28720905</v>
      </c>
    </row>
    <row r="261" spans="1:20" ht="14.5" x14ac:dyDescent="0.35">
      <c r="A261" t="str">
        <f t="shared" si="15"/>
        <v>Kärnten453</v>
      </c>
      <c r="B261">
        <v>261</v>
      </c>
      <c r="C261" s="59" t="s">
        <v>262</v>
      </c>
      <c r="D261" s="59" t="s">
        <v>508</v>
      </c>
      <c r="E261" s="59" t="s">
        <v>120</v>
      </c>
      <c r="F261" s="60">
        <v>31110</v>
      </c>
      <c r="G261" s="61"/>
      <c r="H261" s="61"/>
      <c r="I261" s="60">
        <v>1856</v>
      </c>
      <c r="J261" s="60">
        <v>13556</v>
      </c>
      <c r="K261" s="61"/>
      <c r="L261" s="60">
        <v>15343</v>
      </c>
      <c r="M261" s="60">
        <v>14531</v>
      </c>
      <c r="N261" s="60">
        <v>20987</v>
      </c>
      <c r="O261" s="61"/>
      <c r="P261" s="60">
        <v>6747</v>
      </c>
      <c r="Q261" s="60">
        <v>15636</v>
      </c>
      <c r="R261" s="60">
        <v>101293</v>
      </c>
      <c r="S261" s="60">
        <v>67907</v>
      </c>
      <c r="T261" s="60">
        <v>171611</v>
      </c>
    </row>
    <row r="262" spans="1:20" ht="14.5" x14ac:dyDescent="0.35">
      <c r="A262" t="str">
        <f t="shared" si="15"/>
        <v>Kärnten675</v>
      </c>
      <c r="B262">
        <v>262</v>
      </c>
      <c r="C262" s="59" t="s">
        <v>262</v>
      </c>
      <c r="D262" s="59" t="s">
        <v>598</v>
      </c>
      <c r="E262" s="59" t="s">
        <v>167</v>
      </c>
      <c r="F262" s="60">
        <v>19364</v>
      </c>
      <c r="G262" s="60">
        <v>90951</v>
      </c>
      <c r="H262" s="60">
        <v>89161</v>
      </c>
      <c r="I262" s="61"/>
      <c r="J262" s="61"/>
      <c r="K262" s="61"/>
      <c r="L262" s="61"/>
      <c r="M262" s="60">
        <v>139158</v>
      </c>
      <c r="N262" s="60">
        <v>15</v>
      </c>
      <c r="O262" s="61"/>
      <c r="P262" s="61"/>
      <c r="Q262" s="60">
        <v>52328</v>
      </c>
      <c r="R262" s="61"/>
      <c r="S262" s="60">
        <v>1071</v>
      </c>
      <c r="T262" s="60">
        <v>10</v>
      </c>
    </row>
    <row r="263" spans="1:20" ht="14.5" x14ac:dyDescent="0.35">
      <c r="A263" t="str">
        <f t="shared" si="15"/>
        <v>Kärnten391</v>
      </c>
      <c r="B263">
        <v>263</v>
      </c>
      <c r="C263" s="59" t="s">
        <v>262</v>
      </c>
      <c r="D263" s="59" t="s">
        <v>479</v>
      </c>
      <c r="E263" s="59" t="s">
        <v>100</v>
      </c>
      <c r="F263" s="60">
        <v>5420</v>
      </c>
      <c r="G263" s="60">
        <v>677</v>
      </c>
      <c r="H263" s="60">
        <v>29307</v>
      </c>
      <c r="I263" s="60">
        <v>16128</v>
      </c>
      <c r="J263" s="60">
        <v>1458</v>
      </c>
      <c r="K263" s="60">
        <v>1340</v>
      </c>
      <c r="L263" s="60">
        <v>1077</v>
      </c>
      <c r="M263" s="60">
        <v>85878</v>
      </c>
      <c r="N263" s="61"/>
      <c r="O263" s="60">
        <v>275</v>
      </c>
      <c r="P263" s="60">
        <v>494354</v>
      </c>
      <c r="Q263" s="60">
        <v>328476</v>
      </c>
      <c r="R263" s="61"/>
      <c r="S263" s="60">
        <v>100289</v>
      </c>
      <c r="T263" s="60">
        <v>116222</v>
      </c>
    </row>
    <row r="264" spans="1:20" ht="14.5" x14ac:dyDescent="0.35">
      <c r="A264" t="str">
        <f t="shared" ref="A264:A327" si="16">C264&amp;D264</f>
        <v>Kärnten073</v>
      </c>
      <c r="B264">
        <v>264</v>
      </c>
      <c r="C264" s="59" t="s">
        <v>262</v>
      </c>
      <c r="D264" s="59" t="s">
        <v>360</v>
      </c>
      <c r="E264" s="59" t="s">
        <v>242</v>
      </c>
      <c r="F264" s="60">
        <v>2753823</v>
      </c>
      <c r="G264" s="60">
        <v>3382496</v>
      </c>
      <c r="H264" s="60">
        <v>3387011</v>
      </c>
      <c r="I264" s="60">
        <v>4843287</v>
      </c>
      <c r="J264" s="60">
        <v>3119450</v>
      </c>
      <c r="K264" s="60">
        <v>2007344</v>
      </c>
      <c r="L264" s="60">
        <v>1687358</v>
      </c>
      <c r="M264" s="60">
        <v>1837252</v>
      </c>
      <c r="N264" s="60">
        <v>2312228</v>
      </c>
      <c r="O264" s="60">
        <v>1810952</v>
      </c>
      <c r="P264" s="60">
        <v>1647784</v>
      </c>
      <c r="Q264" s="60">
        <v>1993792</v>
      </c>
      <c r="R264" s="60">
        <v>8603494</v>
      </c>
      <c r="S264" s="60">
        <v>3867244</v>
      </c>
      <c r="T264" s="60">
        <v>11773275</v>
      </c>
    </row>
    <row r="265" spans="1:20" ht="14.5" x14ac:dyDescent="0.35">
      <c r="A265" t="str">
        <f t="shared" si="16"/>
        <v>Kärnten421</v>
      </c>
      <c r="B265">
        <v>265</v>
      </c>
      <c r="C265" s="59" t="s">
        <v>262</v>
      </c>
      <c r="D265" s="59" t="s">
        <v>496</v>
      </c>
      <c r="E265" s="59" t="s">
        <v>110</v>
      </c>
      <c r="F265" s="60">
        <v>5700</v>
      </c>
      <c r="G265" s="61"/>
      <c r="H265" s="60">
        <v>1738343</v>
      </c>
      <c r="I265" s="61"/>
      <c r="J265" s="61"/>
      <c r="K265" s="60">
        <v>991</v>
      </c>
      <c r="L265" s="61"/>
      <c r="M265" s="61"/>
      <c r="N265" s="61"/>
      <c r="O265" s="60">
        <v>12</v>
      </c>
      <c r="P265" s="60">
        <v>3845</v>
      </c>
      <c r="Q265" s="61"/>
      <c r="R265" s="60">
        <v>2</v>
      </c>
      <c r="S265" s="60">
        <v>18691</v>
      </c>
      <c r="T265" s="60">
        <v>14</v>
      </c>
    </row>
    <row r="266" spans="1:20" ht="14.5" x14ac:dyDescent="0.35">
      <c r="A266" t="str">
        <f t="shared" si="16"/>
        <v>Kärnten404</v>
      </c>
      <c r="B266">
        <v>266</v>
      </c>
      <c r="C266" s="59" t="s">
        <v>262</v>
      </c>
      <c r="D266" s="59" t="s">
        <v>486</v>
      </c>
      <c r="E266" s="59" t="s">
        <v>104</v>
      </c>
      <c r="F266" s="60">
        <v>21507143</v>
      </c>
      <c r="G266" s="60">
        <v>21686222</v>
      </c>
      <c r="H266" s="60">
        <v>16926375</v>
      </c>
      <c r="I266" s="60">
        <v>12480884</v>
      </c>
      <c r="J266" s="60">
        <v>13359797</v>
      </c>
      <c r="K266" s="60">
        <v>14762847</v>
      </c>
      <c r="L266" s="60">
        <v>11738908</v>
      </c>
      <c r="M266" s="60">
        <v>21646311</v>
      </c>
      <c r="N266" s="60">
        <v>21954412</v>
      </c>
      <c r="O266" s="60">
        <v>20501622</v>
      </c>
      <c r="P266" s="60">
        <v>18609801</v>
      </c>
      <c r="Q266" s="60">
        <v>16672486</v>
      </c>
      <c r="R266" s="60">
        <v>20686059</v>
      </c>
      <c r="S266" s="60">
        <v>17276725</v>
      </c>
      <c r="T266" s="60">
        <v>17154862</v>
      </c>
    </row>
    <row r="267" spans="1:20" ht="14.5" x14ac:dyDescent="0.35">
      <c r="A267" t="str">
        <f t="shared" si="16"/>
        <v>Kärnten322</v>
      </c>
      <c r="B267">
        <v>267</v>
      </c>
      <c r="C267" s="59" t="s">
        <v>262</v>
      </c>
      <c r="D267" s="59" t="s">
        <v>440</v>
      </c>
      <c r="E267" s="59" t="s">
        <v>243</v>
      </c>
      <c r="F267" s="60">
        <v>13513</v>
      </c>
      <c r="G267" s="60">
        <v>29212</v>
      </c>
      <c r="H267" s="60">
        <v>59232</v>
      </c>
      <c r="I267" s="60">
        <v>20863</v>
      </c>
      <c r="J267" s="60">
        <v>58876</v>
      </c>
      <c r="K267" s="60">
        <v>153209</v>
      </c>
      <c r="L267" s="60">
        <v>8281</v>
      </c>
      <c r="M267" s="60">
        <v>8122</v>
      </c>
      <c r="N267" s="61"/>
      <c r="O267" s="61"/>
      <c r="P267" s="61"/>
      <c r="Q267" s="60">
        <v>6119</v>
      </c>
      <c r="R267" s="60">
        <v>73302</v>
      </c>
      <c r="S267" s="60">
        <v>26634</v>
      </c>
      <c r="T267" s="61"/>
    </row>
    <row r="268" spans="1:20" ht="14.5" x14ac:dyDescent="0.35">
      <c r="A268" t="str">
        <f t="shared" si="16"/>
        <v>Kärnten306</v>
      </c>
      <c r="B268">
        <v>268</v>
      </c>
      <c r="C268" s="59" t="s">
        <v>262</v>
      </c>
      <c r="D268" s="59" t="s">
        <v>430</v>
      </c>
      <c r="E268" s="59" t="s">
        <v>74</v>
      </c>
      <c r="F268" s="60">
        <v>4985</v>
      </c>
      <c r="G268" s="60">
        <v>60354</v>
      </c>
      <c r="H268" s="60">
        <v>299</v>
      </c>
      <c r="I268" s="60">
        <v>2</v>
      </c>
      <c r="J268" s="60">
        <v>597</v>
      </c>
      <c r="K268" s="60">
        <v>114</v>
      </c>
      <c r="L268" s="60">
        <v>1574</v>
      </c>
      <c r="M268" s="61"/>
      <c r="N268" s="61"/>
      <c r="O268" s="60">
        <v>23</v>
      </c>
      <c r="P268" s="60">
        <v>34</v>
      </c>
      <c r="Q268" s="60">
        <v>39918</v>
      </c>
      <c r="R268" s="61"/>
      <c r="S268" s="61"/>
      <c r="T268" s="60">
        <v>389</v>
      </c>
    </row>
    <row r="269" spans="1:20" ht="14.5" x14ac:dyDescent="0.35">
      <c r="A269" t="str">
        <f t="shared" si="16"/>
        <v>Kärnten318</v>
      </c>
      <c r="B269">
        <v>269</v>
      </c>
      <c r="C269" s="59" t="s">
        <v>262</v>
      </c>
      <c r="D269" s="59" t="s">
        <v>438</v>
      </c>
      <c r="E269" s="59" t="s">
        <v>244</v>
      </c>
      <c r="F269" s="60">
        <v>12426</v>
      </c>
      <c r="G269" s="60">
        <v>24691</v>
      </c>
      <c r="H269" s="60">
        <v>37113</v>
      </c>
      <c r="I269" s="60">
        <v>14038</v>
      </c>
      <c r="J269" s="60">
        <v>6388</v>
      </c>
      <c r="K269" s="60">
        <v>36399</v>
      </c>
      <c r="L269" s="60">
        <v>74728</v>
      </c>
      <c r="M269" s="60">
        <v>82289</v>
      </c>
      <c r="N269" s="60">
        <v>2976</v>
      </c>
      <c r="O269" s="60">
        <v>19858</v>
      </c>
      <c r="P269" s="60">
        <v>68536</v>
      </c>
      <c r="Q269" s="61"/>
      <c r="R269" s="61"/>
      <c r="S269" s="60">
        <v>56454</v>
      </c>
      <c r="T269" s="60">
        <v>55772</v>
      </c>
    </row>
    <row r="270" spans="1:20" ht="14.5" x14ac:dyDescent="0.35">
      <c r="A270" t="str">
        <f t="shared" si="16"/>
        <v>Kärnten039</v>
      </c>
      <c r="B270">
        <v>270</v>
      </c>
      <c r="C270" s="59" t="s">
        <v>262</v>
      </c>
      <c r="D270" s="59" t="s">
        <v>327</v>
      </c>
      <c r="E270" s="59" t="s">
        <v>20</v>
      </c>
      <c r="F270" s="60">
        <v>206626220</v>
      </c>
      <c r="G270" s="60">
        <v>207495124</v>
      </c>
      <c r="H270" s="60">
        <v>188900024</v>
      </c>
      <c r="I270" s="60">
        <v>213659740</v>
      </c>
      <c r="J270" s="60">
        <v>235258804</v>
      </c>
      <c r="K270" s="60">
        <v>252503309</v>
      </c>
      <c r="L270" s="60">
        <v>231150456</v>
      </c>
      <c r="M270" s="60">
        <v>234755468</v>
      </c>
      <c r="N270" s="60">
        <v>235901989</v>
      </c>
      <c r="O270" s="60">
        <v>239231353</v>
      </c>
      <c r="P270" s="60">
        <v>218798708</v>
      </c>
      <c r="Q270" s="60">
        <v>265809302</v>
      </c>
      <c r="R270" s="60">
        <v>346250023</v>
      </c>
      <c r="S270" s="60">
        <v>365398374</v>
      </c>
      <c r="T270" s="60">
        <v>287913118</v>
      </c>
    </row>
    <row r="271" spans="1:20" ht="14.5" x14ac:dyDescent="0.35">
      <c r="A271" t="str">
        <f t="shared" si="16"/>
        <v>Kärnten272</v>
      </c>
      <c r="B271">
        <v>271</v>
      </c>
      <c r="C271" s="59" t="s">
        <v>262</v>
      </c>
      <c r="D271" s="59" t="s">
        <v>422</v>
      </c>
      <c r="E271" s="59" t="s">
        <v>245</v>
      </c>
      <c r="F271" s="60">
        <v>121367</v>
      </c>
      <c r="G271" s="60">
        <v>53310</v>
      </c>
      <c r="H271" s="60">
        <v>207916</v>
      </c>
      <c r="I271" s="60">
        <v>750329</v>
      </c>
      <c r="J271" s="60">
        <v>178470</v>
      </c>
      <c r="K271" s="60">
        <v>287792</v>
      </c>
      <c r="L271" s="60">
        <v>316351</v>
      </c>
      <c r="M271" s="60">
        <v>1148757</v>
      </c>
      <c r="N271" s="60">
        <v>141161</v>
      </c>
      <c r="O271" s="60">
        <v>161859</v>
      </c>
      <c r="P271" s="60">
        <v>282398</v>
      </c>
      <c r="Q271" s="60">
        <v>512486</v>
      </c>
      <c r="R271" s="60">
        <v>1148623</v>
      </c>
      <c r="S271" s="60">
        <v>527703</v>
      </c>
      <c r="T271" s="60">
        <v>737487</v>
      </c>
    </row>
    <row r="272" spans="1:20" ht="14.5" x14ac:dyDescent="0.35">
      <c r="A272" t="str">
        <f t="shared" si="16"/>
        <v>Kärnten837</v>
      </c>
      <c r="B272">
        <v>272</v>
      </c>
      <c r="C272" s="59" t="s">
        <v>262</v>
      </c>
      <c r="D272" s="59" t="s">
        <v>671</v>
      </c>
      <c r="E272" s="59" t="s">
        <v>203</v>
      </c>
      <c r="F272" s="61"/>
      <c r="G272" s="60">
        <v>44</v>
      </c>
      <c r="H272" s="60">
        <v>21</v>
      </c>
      <c r="I272" s="61"/>
      <c r="J272" s="61"/>
      <c r="K272" s="60">
        <v>69468</v>
      </c>
      <c r="L272" s="60">
        <v>1838</v>
      </c>
      <c r="M272" s="61"/>
      <c r="N272" s="60">
        <v>764</v>
      </c>
      <c r="O272" s="61"/>
      <c r="P272" s="61"/>
      <c r="Q272" s="61"/>
      <c r="R272" s="60">
        <v>433</v>
      </c>
      <c r="S272" s="60">
        <v>3274</v>
      </c>
      <c r="T272" s="60">
        <v>638</v>
      </c>
    </row>
    <row r="273" spans="1:20" ht="14.5" x14ac:dyDescent="0.35">
      <c r="A273" t="str">
        <f t="shared" si="16"/>
        <v>Kärnten512</v>
      </c>
      <c r="B273">
        <v>273</v>
      </c>
      <c r="C273" s="59" t="s">
        <v>262</v>
      </c>
      <c r="D273" s="59" t="s">
        <v>552</v>
      </c>
      <c r="E273" s="59" t="s">
        <v>141</v>
      </c>
      <c r="F273" s="60">
        <v>3282507</v>
      </c>
      <c r="G273" s="60">
        <v>2832083</v>
      </c>
      <c r="H273" s="60">
        <v>2872411</v>
      </c>
      <c r="I273" s="60">
        <v>4990682</v>
      </c>
      <c r="J273" s="60">
        <v>2880536</v>
      </c>
      <c r="K273" s="60">
        <v>4382779</v>
      </c>
      <c r="L273" s="60">
        <v>7747463</v>
      </c>
      <c r="M273" s="60">
        <v>10788373</v>
      </c>
      <c r="N273" s="60">
        <v>7836248</v>
      </c>
      <c r="O273" s="60">
        <v>9133654</v>
      </c>
      <c r="P273" s="60">
        <v>10544007</v>
      </c>
      <c r="Q273" s="60">
        <v>10353918</v>
      </c>
      <c r="R273" s="60">
        <v>9648889</v>
      </c>
      <c r="S273" s="60">
        <v>10690412</v>
      </c>
      <c r="T273" s="60">
        <v>7366269</v>
      </c>
    </row>
    <row r="274" spans="1:20" ht="14.5" x14ac:dyDescent="0.35">
      <c r="A274" t="str">
        <f t="shared" si="16"/>
        <v>Kärnten302</v>
      </c>
      <c r="B274">
        <v>274</v>
      </c>
      <c r="C274" s="59" t="s">
        <v>262</v>
      </c>
      <c r="D274" s="59" t="s">
        <v>428</v>
      </c>
      <c r="E274" s="59" t="s">
        <v>73</v>
      </c>
      <c r="F274" s="60">
        <v>48291</v>
      </c>
      <c r="G274" s="60">
        <v>61808</v>
      </c>
      <c r="H274" s="60">
        <v>43919</v>
      </c>
      <c r="I274" s="60">
        <v>48382</v>
      </c>
      <c r="J274" s="60">
        <v>122530</v>
      </c>
      <c r="K274" s="61"/>
      <c r="L274" s="60">
        <v>174642</v>
      </c>
      <c r="M274" s="60">
        <v>85400</v>
      </c>
      <c r="N274" s="60">
        <v>35663</v>
      </c>
      <c r="O274" s="60">
        <v>53487</v>
      </c>
      <c r="P274" s="60">
        <v>148381</v>
      </c>
      <c r="Q274" s="60">
        <v>143298</v>
      </c>
      <c r="R274" s="60">
        <v>513429</v>
      </c>
      <c r="S274" s="60">
        <v>239381</v>
      </c>
      <c r="T274" s="60">
        <v>233827</v>
      </c>
    </row>
    <row r="275" spans="1:20" ht="14.5" x14ac:dyDescent="0.35">
      <c r="A275" t="str">
        <f t="shared" si="16"/>
        <v>Kärnten720</v>
      </c>
      <c r="B275">
        <v>275</v>
      </c>
      <c r="C275" s="59" t="s">
        <v>262</v>
      </c>
      <c r="D275" s="59" t="s">
        <v>616</v>
      </c>
      <c r="E275" s="59" t="s">
        <v>177</v>
      </c>
      <c r="F275" s="60">
        <v>190862152</v>
      </c>
      <c r="G275" s="60">
        <v>95394519</v>
      </c>
      <c r="H275" s="60">
        <v>94361345</v>
      </c>
      <c r="I275" s="60">
        <v>75762644</v>
      </c>
      <c r="J275" s="60">
        <v>70643388</v>
      </c>
      <c r="K275" s="60">
        <v>86748258</v>
      </c>
      <c r="L275" s="60">
        <v>151235405</v>
      </c>
      <c r="M275" s="60">
        <v>211072327</v>
      </c>
      <c r="N275" s="60">
        <v>331339169</v>
      </c>
      <c r="O275" s="60">
        <v>280856478</v>
      </c>
      <c r="P275" s="60">
        <v>343855979</v>
      </c>
      <c r="Q275" s="60">
        <v>381985818</v>
      </c>
      <c r="R275" s="60">
        <v>523770395</v>
      </c>
      <c r="S275" s="60">
        <v>707004117</v>
      </c>
      <c r="T275" s="60">
        <v>1053253145</v>
      </c>
    </row>
    <row r="276" spans="1:20" ht="14.5" x14ac:dyDescent="0.35">
      <c r="A276" t="str">
        <f t="shared" si="16"/>
        <v>Kärnten480</v>
      </c>
      <c r="B276">
        <v>276</v>
      </c>
      <c r="C276" s="59" t="s">
        <v>262</v>
      </c>
      <c r="D276" s="59" t="s">
        <v>543</v>
      </c>
      <c r="E276" s="59" t="s">
        <v>134</v>
      </c>
      <c r="F276" s="60">
        <v>2720961</v>
      </c>
      <c r="G276" s="60">
        <v>2526095</v>
      </c>
      <c r="H276" s="60">
        <v>3325512</v>
      </c>
      <c r="I276" s="60">
        <v>1681649</v>
      </c>
      <c r="J276" s="60">
        <v>1284958</v>
      </c>
      <c r="K276" s="60">
        <v>2250267</v>
      </c>
      <c r="L276" s="60">
        <v>2405815</v>
      </c>
      <c r="M276" s="60">
        <v>2205646</v>
      </c>
      <c r="N276" s="60">
        <v>1885297</v>
      </c>
      <c r="O276" s="60">
        <v>2712091</v>
      </c>
      <c r="P276" s="60">
        <v>1459634</v>
      </c>
      <c r="Q276" s="60">
        <v>2849987</v>
      </c>
      <c r="R276" s="60">
        <v>3538870</v>
      </c>
      <c r="S276" s="60">
        <v>2768024</v>
      </c>
      <c r="T276" s="60">
        <v>3947462</v>
      </c>
    </row>
    <row r="277" spans="1:20" ht="14.5" x14ac:dyDescent="0.35">
      <c r="A277" t="str">
        <f t="shared" si="16"/>
        <v>Kärnten436</v>
      </c>
      <c r="B277">
        <v>277</v>
      </c>
      <c r="C277" s="59" t="s">
        <v>262</v>
      </c>
      <c r="D277" s="59" t="s">
        <v>500</v>
      </c>
      <c r="E277" s="59" t="s">
        <v>114</v>
      </c>
      <c r="F277" s="60">
        <v>289466</v>
      </c>
      <c r="G277" s="60">
        <v>358470</v>
      </c>
      <c r="H277" s="60">
        <v>396226</v>
      </c>
      <c r="I277" s="60">
        <v>210583</v>
      </c>
      <c r="J277" s="60">
        <v>239225</v>
      </c>
      <c r="K277" s="60">
        <v>341142</v>
      </c>
      <c r="L277" s="60">
        <v>267740</v>
      </c>
      <c r="M277" s="60">
        <v>315322</v>
      </c>
      <c r="N277" s="60">
        <v>300534</v>
      </c>
      <c r="O277" s="60">
        <v>655433</v>
      </c>
      <c r="P277" s="60">
        <v>436194</v>
      </c>
      <c r="Q277" s="60">
        <v>718152</v>
      </c>
      <c r="R277" s="60">
        <v>291447</v>
      </c>
      <c r="S277" s="60">
        <v>1226436</v>
      </c>
      <c r="T277" s="60">
        <v>181541</v>
      </c>
    </row>
    <row r="278" spans="1:20" ht="14.5" x14ac:dyDescent="0.35">
      <c r="A278" t="str">
        <f t="shared" si="16"/>
        <v>Kärnten448</v>
      </c>
      <c r="B278">
        <v>278</v>
      </c>
      <c r="C278" s="59" t="s">
        <v>262</v>
      </c>
      <c r="D278" s="59" t="s">
        <v>503</v>
      </c>
      <c r="E278" s="59" t="s">
        <v>117</v>
      </c>
      <c r="F278" s="60">
        <v>409993</v>
      </c>
      <c r="G278" s="60">
        <v>432883</v>
      </c>
      <c r="H278" s="60">
        <v>225489</v>
      </c>
      <c r="I278" s="60">
        <v>183493</v>
      </c>
      <c r="J278" s="60">
        <v>166241</v>
      </c>
      <c r="K278" s="60">
        <v>197141</v>
      </c>
      <c r="L278" s="60">
        <v>145417</v>
      </c>
      <c r="M278" s="61"/>
      <c r="N278" s="60">
        <v>1170729</v>
      </c>
      <c r="O278" s="60">
        <v>309612</v>
      </c>
      <c r="P278" s="61"/>
      <c r="Q278" s="60">
        <v>17211</v>
      </c>
      <c r="R278" s="60">
        <v>30517</v>
      </c>
      <c r="S278" s="60">
        <v>6313</v>
      </c>
      <c r="T278" s="61"/>
    </row>
    <row r="279" spans="1:20" ht="14.5" x14ac:dyDescent="0.35">
      <c r="A279" t="str">
        <f t="shared" si="16"/>
        <v>Kärnten247</v>
      </c>
      <c r="B279">
        <v>279</v>
      </c>
      <c r="C279" s="59" t="s">
        <v>262</v>
      </c>
      <c r="D279" s="59" t="s">
        <v>414</v>
      </c>
      <c r="E279" s="59" t="s">
        <v>62</v>
      </c>
      <c r="F279" s="61"/>
      <c r="G279" s="60">
        <v>4317</v>
      </c>
      <c r="H279" s="60">
        <v>8603</v>
      </c>
      <c r="I279" s="60">
        <v>5775</v>
      </c>
      <c r="J279" s="60">
        <v>12944</v>
      </c>
      <c r="K279" s="60">
        <v>5048</v>
      </c>
      <c r="L279" s="60">
        <v>2248</v>
      </c>
      <c r="M279" s="60">
        <v>30</v>
      </c>
      <c r="N279" s="61"/>
      <c r="O279" s="60">
        <v>5787</v>
      </c>
      <c r="P279" s="60">
        <v>65586</v>
      </c>
      <c r="Q279" s="61"/>
      <c r="R279" s="60">
        <v>9568</v>
      </c>
      <c r="S279" s="60">
        <v>1173</v>
      </c>
      <c r="T279" s="61"/>
    </row>
    <row r="280" spans="1:20" ht="14.5" x14ac:dyDescent="0.35">
      <c r="A280" t="str">
        <f t="shared" si="16"/>
        <v>Kärnten475</v>
      </c>
      <c r="B280">
        <v>280</v>
      </c>
      <c r="C280" s="59" t="s">
        <v>262</v>
      </c>
      <c r="D280" s="59" t="s">
        <v>535</v>
      </c>
      <c r="E280" s="59" t="s">
        <v>223</v>
      </c>
      <c r="F280" s="61"/>
      <c r="G280" s="61"/>
      <c r="H280" s="61"/>
      <c r="I280" s="61"/>
      <c r="J280" s="61"/>
      <c r="K280" s="60">
        <v>9076</v>
      </c>
      <c r="L280" s="60">
        <v>1587</v>
      </c>
      <c r="M280" s="60">
        <v>834</v>
      </c>
      <c r="N280" s="60">
        <v>451</v>
      </c>
      <c r="O280" s="60">
        <v>17085</v>
      </c>
      <c r="P280" s="60">
        <v>11558</v>
      </c>
      <c r="Q280" s="60">
        <v>13395</v>
      </c>
      <c r="R280" s="60">
        <v>12025</v>
      </c>
      <c r="S280" s="60">
        <v>8666</v>
      </c>
      <c r="T280" s="60">
        <v>5594</v>
      </c>
    </row>
    <row r="281" spans="1:20" ht="14.5" x14ac:dyDescent="0.35">
      <c r="A281" t="str">
        <f t="shared" si="16"/>
        <v>Kärnten600</v>
      </c>
      <c r="B281">
        <v>281</v>
      </c>
      <c r="C281" s="59" t="s">
        <v>262</v>
      </c>
      <c r="D281" s="59" t="s">
        <v>561</v>
      </c>
      <c r="E281" s="59" t="s">
        <v>147</v>
      </c>
      <c r="F281" s="60">
        <v>1977542</v>
      </c>
      <c r="G281" s="60">
        <v>1649734</v>
      </c>
      <c r="H281" s="60">
        <v>13350598</v>
      </c>
      <c r="I281" s="60">
        <v>3454785</v>
      </c>
      <c r="J281" s="60">
        <v>3724127</v>
      </c>
      <c r="K281" s="60">
        <v>1881683</v>
      </c>
      <c r="L281" s="60">
        <v>2136067</v>
      </c>
      <c r="M281" s="60">
        <v>6839456</v>
      </c>
      <c r="N281" s="60">
        <v>13888176</v>
      </c>
      <c r="O281" s="60">
        <v>8680242</v>
      </c>
      <c r="P281" s="60">
        <v>4028723</v>
      </c>
      <c r="Q281" s="60">
        <v>2670906</v>
      </c>
      <c r="R281" s="60">
        <v>2984049</v>
      </c>
      <c r="S281" s="60">
        <v>2011374</v>
      </c>
      <c r="T281" s="60">
        <v>2273225</v>
      </c>
    </row>
    <row r="282" spans="1:20" ht="14.5" x14ac:dyDescent="0.35">
      <c r="A282" t="str">
        <f t="shared" si="16"/>
        <v>Kärnten061</v>
      </c>
      <c r="B282">
        <v>282</v>
      </c>
      <c r="C282" s="59" t="s">
        <v>262</v>
      </c>
      <c r="D282" s="59" t="s">
        <v>347</v>
      </c>
      <c r="E282" s="59" t="s">
        <v>31</v>
      </c>
      <c r="F282" s="60">
        <v>106474954</v>
      </c>
      <c r="G282" s="60">
        <v>118279401</v>
      </c>
      <c r="H282" s="60">
        <v>113091272</v>
      </c>
      <c r="I282" s="60">
        <v>121302678</v>
      </c>
      <c r="J282" s="60">
        <v>125078523</v>
      </c>
      <c r="K282" s="60">
        <v>167640181</v>
      </c>
      <c r="L282" s="60">
        <v>161176449</v>
      </c>
      <c r="M282" s="60">
        <v>171773085</v>
      </c>
      <c r="N282" s="60">
        <v>186537873</v>
      </c>
      <c r="O282" s="60">
        <v>161420625</v>
      </c>
      <c r="P282" s="60">
        <v>158370822</v>
      </c>
      <c r="Q282" s="60">
        <v>169584708</v>
      </c>
      <c r="R282" s="60">
        <v>198387986</v>
      </c>
      <c r="S282" s="60">
        <v>176438780</v>
      </c>
      <c r="T282" s="60">
        <v>149243992</v>
      </c>
    </row>
    <row r="283" spans="1:20" ht="14.5" x14ac:dyDescent="0.35">
      <c r="A283" t="str">
        <f t="shared" si="16"/>
        <v>Kärnten004</v>
      </c>
      <c r="B283">
        <v>283</v>
      </c>
      <c r="C283" s="59" t="s">
        <v>262</v>
      </c>
      <c r="D283" s="59" t="s">
        <v>297</v>
      </c>
      <c r="E283" s="59" t="s">
        <v>3</v>
      </c>
      <c r="F283" s="60">
        <v>1724613743</v>
      </c>
      <c r="G283" s="60">
        <v>2011429798</v>
      </c>
      <c r="H283" s="60">
        <v>1977340601</v>
      </c>
      <c r="I283" s="60">
        <v>1978042954</v>
      </c>
      <c r="J283" s="60">
        <v>2085066530</v>
      </c>
      <c r="K283" s="60">
        <v>2208074469</v>
      </c>
      <c r="L283" s="60">
        <v>2149773006</v>
      </c>
      <c r="M283" s="60">
        <v>2150587335</v>
      </c>
      <c r="N283" s="60">
        <v>2355444757</v>
      </c>
      <c r="O283" s="60">
        <v>2309656201</v>
      </c>
      <c r="P283" s="60">
        <v>2078704236</v>
      </c>
      <c r="Q283" s="60">
        <v>2365348522</v>
      </c>
      <c r="R283" s="60">
        <v>2703237681</v>
      </c>
      <c r="S283" s="60">
        <v>2730260260</v>
      </c>
      <c r="T283" s="60">
        <v>2652649568</v>
      </c>
    </row>
    <row r="284" spans="1:20" ht="14.5" x14ac:dyDescent="0.35">
      <c r="A284" t="str">
        <f t="shared" si="16"/>
        <v>Kärnten338</v>
      </c>
      <c r="B284">
        <v>284</v>
      </c>
      <c r="C284" s="59" t="s">
        <v>262</v>
      </c>
      <c r="D284" s="59" t="s">
        <v>451</v>
      </c>
      <c r="E284" s="59" t="s">
        <v>84</v>
      </c>
      <c r="F284" s="60">
        <v>12963</v>
      </c>
      <c r="G284" s="61"/>
      <c r="H284" s="60">
        <v>312016</v>
      </c>
      <c r="I284" s="61"/>
      <c r="J284" s="60">
        <v>133</v>
      </c>
      <c r="K284" s="61"/>
      <c r="L284" s="60">
        <v>178131</v>
      </c>
      <c r="M284" s="60">
        <v>49754</v>
      </c>
      <c r="N284" s="61"/>
      <c r="O284" s="60">
        <v>2836</v>
      </c>
      <c r="P284" s="61"/>
      <c r="Q284" s="60">
        <v>20876</v>
      </c>
      <c r="R284" s="61"/>
      <c r="S284" s="60">
        <v>64</v>
      </c>
      <c r="T284" s="61"/>
    </row>
    <row r="285" spans="1:20" ht="14.5" x14ac:dyDescent="0.35">
      <c r="A285" t="str">
        <f t="shared" si="16"/>
        <v>Kärnten008</v>
      </c>
      <c r="B285">
        <v>285</v>
      </c>
      <c r="C285" s="59" t="s">
        <v>262</v>
      </c>
      <c r="D285" s="59" t="s">
        <v>306</v>
      </c>
      <c r="E285" s="59" t="s">
        <v>7</v>
      </c>
      <c r="F285" s="60">
        <v>17442497</v>
      </c>
      <c r="G285" s="60">
        <v>17392413</v>
      </c>
      <c r="H285" s="60">
        <v>20232404</v>
      </c>
      <c r="I285" s="60">
        <v>17013576</v>
      </c>
      <c r="J285" s="60">
        <v>16277207</v>
      </c>
      <c r="K285" s="60">
        <v>19976515</v>
      </c>
      <c r="L285" s="60">
        <v>19801128</v>
      </c>
      <c r="M285" s="60">
        <v>31077584</v>
      </c>
      <c r="N285" s="60">
        <v>40425536</v>
      </c>
      <c r="O285" s="60">
        <v>28874589</v>
      </c>
      <c r="P285" s="60">
        <v>42107239</v>
      </c>
      <c r="Q285" s="60">
        <v>51867387</v>
      </c>
      <c r="R285" s="60">
        <v>62100859</v>
      </c>
      <c r="S285" s="60">
        <v>53778503</v>
      </c>
      <c r="T285" s="60">
        <v>53299272</v>
      </c>
    </row>
    <row r="286" spans="1:20" ht="14.5" x14ac:dyDescent="0.35">
      <c r="A286" t="str">
        <f t="shared" si="16"/>
        <v>Kärnten460</v>
      </c>
      <c r="B286">
        <v>286</v>
      </c>
      <c r="C286" s="59" t="s">
        <v>262</v>
      </c>
      <c r="D286" s="59" t="s">
        <v>517</v>
      </c>
      <c r="E286" s="59" t="s">
        <v>125</v>
      </c>
      <c r="F286" s="60">
        <v>2435</v>
      </c>
      <c r="G286" s="60">
        <v>710</v>
      </c>
      <c r="H286" s="60">
        <v>4</v>
      </c>
      <c r="I286" s="61"/>
      <c r="J286" s="61"/>
      <c r="K286" s="60">
        <v>128</v>
      </c>
      <c r="L286" s="61"/>
      <c r="M286" s="60">
        <v>1658</v>
      </c>
      <c r="N286" s="61"/>
      <c r="O286" s="61"/>
      <c r="P286" s="60">
        <v>163</v>
      </c>
      <c r="Q286" s="60">
        <v>7</v>
      </c>
      <c r="R286" s="60">
        <v>39</v>
      </c>
      <c r="S286" s="60">
        <v>18723</v>
      </c>
      <c r="T286" s="61"/>
    </row>
    <row r="287" spans="1:20" ht="14.5" x14ac:dyDescent="0.35">
      <c r="A287" t="str">
        <f t="shared" si="16"/>
        <v>Kärnten456</v>
      </c>
      <c r="B287">
        <v>287</v>
      </c>
      <c r="C287" s="59" t="s">
        <v>262</v>
      </c>
      <c r="D287" s="59" t="s">
        <v>511</v>
      </c>
      <c r="E287" s="59" t="s">
        <v>122</v>
      </c>
      <c r="F287" s="60">
        <v>4924765</v>
      </c>
      <c r="G287" s="60">
        <v>2872692</v>
      </c>
      <c r="H287" s="60">
        <v>1356879</v>
      </c>
      <c r="I287" s="60">
        <v>483108</v>
      </c>
      <c r="J287" s="60">
        <v>516472</v>
      </c>
      <c r="K287" s="60">
        <v>1265595</v>
      </c>
      <c r="L287" s="60">
        <v>860165</v>
      </c>
      <c r="M287" s="60">
        <v>731057</v>
      </c>
      <c r="N287" s="60">
        <v>920747</v>
      </c>
      <c r="O287" s="60">
        <v>748408</v>
      </c>
      <c r="P287" s="60">
        <v>1009775</v>
      </c>
      <c r="Q287" s="60">
        <v>1519231</v>
      </c>
      <c r="R287" s="60">
        <v>1895669</v>
      </c>
      <c r="S287" s="60">
        <v>2005890</v>
      </c>
      <c r="T287" s="60">
        <v>2598132</v>
      </c>
    </row>
    <row r="288" spans="1:20" ht="14.5" x14ac:dyDescent="0.35">
      <c r="A288" t="str">
        <f t="shared" si="16"/>
        <v>Kärnten208</v>
      </c>
      <c r="B288">
        <v>288</v>
      </c>
      <c r="C288" s="59" t="s">
        <v>262</v>
      </c>
      <c r="D288" s="59" t="s">
        <v>394</v>
      </c>
      <c r="E288" s="59" t="s">
        <v>53</v>
      </c>
      <c r="F288" s="60">
        <v>10132906</v>
      </c>
      <c r="G288" s="60">
        <v>8905760</v>
      </c>
      <c r="H288" s="60">
        <v>8313600</v>
      </c>
      <c r="I288" s="60">
        <v>4134279</v>
      </c>
      <c r="J288" s="60">
        <v>1023461</v>
      </c>
      <c r="K288" s="60">
        <v>1585068</v>
      </c>
      <c r="L288" s="60">
        <v>1060957</v>
      </c>
      <c r="M288" s="60">
        <v>3934773</v>
      </c>
      <c r="N288" s="60">
        <v>13218211</v>
      </c>
      <c r="O288" s="60">
        <v>13661423</v>
      </c>
      <c r="P288" s="60">
        <v>2921860</v>
      </c>
      <c r="Q288" s="60">
        <v>3285519</v>
      </c>
      <c r="R288" s="60">
        <v>5726316</v>
      </c>
      <c r="S288" s="60">
        <v>5386869</v>
      </c>
      <c r="T288" s="60">
        <v>8842565</v>
      </c>
    </row>
    <row r="289" spans="1:20" ht="14.5" x14ac:dyDescent="0.35">
      <c r="A289" t="str">
        <f t="shared" si="16"/>
        <v>Kärnten500</v>
      </c>
      <c r="B289">
        <v>289</v>
      </c>
      <c r="C289" s="59" t="s">
        <v>262</v>
      </c>
      <c r="D289" s="59" t="s">
        <v>548</v>
      </c>
      <c r="E289" s="59" t="s">
        <v>138</v>
      </c>
      <c r="F289" s="60">
        <v>4737399</v>
      </c>
      <c r="G289" s="60">
        <v>6715367</v>
      </c>
      <c r="H289" s="60">
        <v>9193975</v>
      </c>
      <c r="I289" s="60">
        <v>10142845</v>
      </c>
      <c r="J289" s="60">
        <v>9858295</v>
      </c>
      <c r="K289" s="60">
        <v>7435373</v>
      </c>
      <c r="L289" s="60">
        <v>7108367</v>
      </c>
      <c r="M289" s="60">
        <v>7606874</v>
      </c>
      <c r="N289" s="60">
        <v>10448555</v>
      </c>
      <c r="O289" s="60">
        <v>10687675</v>
      </c>
      <c r="P289" s="60">
        <v>9187927</v>
      </c>
      <c r="Q289" s="60">
        <v>15698211</v>
      </c>
      <c r="R289" s="60">
        <v>19560438</v>
      </c>
      <c r="S289" s="60">
        <v>8513111</v>
      </c>
      <c r="T289" s="60">
        <v>6578619</v>
      </c>
    </row>
    <row r="290" spans="1:20" ht="14.5" x14ac:dyDescent="0.35">
      <c r="A290" t="str">
        <f t="shared" si="16"/>
        <v>Kärnten053</v>
      </c>
      <c r="B290">
        <v>290</v>
      </c>
      <c r="C290" s="59" t="s">
        <v>262</v>
      </c>
      <c r="D290" s="59" t="s">
        <v>339</v>
      </c>
      <c r="E290" s="59" t="s">
        <v>27</v>
      </c>
      <c r="F290" s="60">
        <v>2832953</v>
      </c>
      <c r="G290" s="60">
        <v>3077406</v>
      </c>
      <c r="H290" s="60">
        <v>2182090</v>
      </c>
      <c r="I290" s="60">
        <v>1679060</v>
      </c>
      <c r="J290" s="60">
        <v>2362874</v>
      </c>
      <c r="K290" s="60">
        <v>1554287</v>
      </c>
      <c r="L290" s="60">
        <v>3122815</v>
      </c>
      <c r="M290" s="60">
        <v>2424029</v>
      </c>
      <c r="N290" s="60">
        <v>2897177</v>
      </c>
      <c r="O290" s="60">
        <v>7082212</v>
      </c>
      <c r="P290" s="60">
        <v>2719481</v>
      </c>
      <c r="Q290" s="60">
        <v>2001884</v>
      </c>
      <c r="R290" s="60">
        <v>3353657</v>
      </c>
      <c r="S290" s="60">
        <v>8356101</v>
      </c>
      <c r="T290" s="60">
        <v>2915809</v>
      </c>
    </row>
    <row r="291" spans="1:20" ht="14.5" x14ac:dyDescent="0.35">
      <c r="A291" t="str">
        <f t="shared" si="16"/>
        <v>Kärnten220</v>
      </c>
      <c r="B291">
        <v>291</v>
      </c>
      <c r="C291" s="59" t="s">
        <v>262</v>
      </c>
      <c r="D291" s="59" t="s">
        <v>400</v>
      </c>
      <c r="E291" s="59" t="s">
        <v>55</v>
      </c>
      <c r="F291" s="60">
        <v>6461911</v>
      </c>
      <c r="G291" s="60">
        <v>5450679</v>
      </c>
      <c r="H291" s="60">
        <v>4773063</v>
      </c>
      <c r="I291" s="60">
        <v>3481064</v>
      </c>
      <c r="J291" s="60">
        <v>4280973</v>
      </c>
      <c r="K291" s="60">
        <v>7226627</v>
      </c>
      <c r="L291" s="60">
        <v>4904287</v>
      </c>
      <c r="M291" s="60">
        <v>4821950</v>
      </c>
      <c r="N291" s="60">
        <v>4699128</v>
      </c>
      <c r="O291" s="60">
        <v>4358923</v>
      </c>
      <c r="P291" s="60">
        <v>5968965</v>
      </c>
      <c r="Q291" s="60">
        <v>8958774</v>
      </c>
      <c r="R291" s="60">
        <v>8148839</v>
      </c>
      <c r="S291" s="60">
        <v>4752574</v>
      </c>
      <c r="T291" s="60">
        <v>6343017</v>
      </c>
    </row>
    <row r="292" spans="1:20" ht="14.5" x14ac:dyDescent="0.35">
      <c r="A292" t="str">
        <f t="shared" si="16"/>
        <v>Kärnten336</v>
      </c>
      <c r="B292">
        <v>292</v>
      </c>
      <c r="C292" s="59" t="s">
        <v>262</v>
      </c>
      <c r="D292" s="59" t="s">
        <v>450</v>
      </c>
      <c r="E292" s="59" t="s">
        <v>83</v>
      </c>
      <c r="F292" s="61"/>
      <c r="G292" s="60">
        <v>4</v>
      </c>
      <c r="H292" s="60">
        <v>250</v>
      </c>
      <c r="I292" s="60">
        <v>8337</v>
      </c>
      <c r="J292" s="61"/>
      <c r="K292" s="61"/>
      <c r="L292" s="61"/>
      <c r="M292" s="61"/>
      <c r="N292" s="60">
        <v>227</v>
      </c>
      <c r="O292" s="61"/>
      <c r="P292" s="60">
        <v>10960</v>
      </c>
      <c r="Q292" s="60">
        <v>6299</v>
      </c>
      <c r="R292" s="60">
        <v>957</v>
      </c>
      <c r="S292" s="60">
        <v>22</v>
      </c>
      <c r="T292" s="60">
        <v>12</v>
      </c>
    </row>
    <row r="293" spans="1:20" ht="14.5" x14ac:dyDescent="0.35">
      <c r="A293" t="str">
        <f t="shared" si="16"/>
        <v>Kärnten011</v>
      </c>
      <c r="B293">
        <v>293</v>
      </c>
      <c r="C293" s="59" t="s">
        <v>262</v>
      </c>
      <c r="D293" s="59" t="s">
        <v>311</v>
      </c>
      <c r="E293" s="59" t="s">
        <v>10</v>
      </c>
      <c r="F293" s="60">
        <v>109102632</v>
      </c>
      <c r="G293" s="60">
        <v>107352945</v>
      </c>
      <c r="H293" s="60">
        <v>101333612</v>
      </c>
      <c r="I293" s="60">
        <v>87606198</v>
      </c>
      <c r="J293" s="60">
        <v>74667670</v>
      </c>
      <c r="K293" s="60">
        <v>69120259</v>
      </c>
      <c r="L293" s="60">
        <v>76901946</v>
      </c>
      <c r="M293" s="60">
        <v>74292879</v>
      </c>
      <c r="N293" s="60">
        <v>92801137</v>
      </c>
      <c r="O293" s="60">
        <v>89216204</v>
      </c>
      <c r="P293" s="60">
        <v>70481564</v>
      </c>
      <c r="Q293" s="60">
        <v>98368713</v>
      </c>
      <c r="R293" s="60">
        <v>121643458</v>
      </c>
      <c r="S293" s="60">
        <v>127171733</v>
      </c>
      <c r="T293" s="60">
        <v>123423183</v>
      </c>
    </row>
    <row r="294" spans="1:20" ht="14.5" x14ac:dyDescent="0.35">
      <c r="A294" t="str">
        <f t="shared" si="16"/>
        <v>Kärnten334</v>
      </c>
      <c r="B294">
        <v>294</v>
      </c>
      <c r="C294" s="59" t="s">
        <v>262</v>
      </c>
      <c r="D294" s="59" t="s">
        <v>448</v>
      </c>
      <c r="E294" s="59" t="s">
        <v>82</v>
      </c>
      <c r="F294" s="60">
        <v>182858</v>
      </c>
      <c r="G294" s="60">
        <v>187150</v>
      </c>
      <c r="H294" s="60">
        <v>289095</v>
      </c>
      <c r="I294" s="60">
        <v>477032</v>
      </c>
      <c r="J294" s="60">
        <v>386524</v>
      </c>
      <c r="K294" s="60">
        <v>672283</v>
      </c>
      <c r="L294" s="60">
        <v>261753</v>
      </c>
      <c r="M294" s="60">
        <v>277871</v>
      </c>
      <c r="N294" s="60">
        <v>168573</v>
      </c>
      <c r="O294" s="60">
        <v>117407</v>
      </c>
      <c r="P294" s="61"/>
      <c r="Q294" s="61"/>
      <c r="R294" s="61"/>
      <c r="S294" s="61"/>
      <c r="T294" s="60">
        <v>42496</v>
      </c>
    </row>
    <row r="295" spans="1:20" ht="14.5" x14ac:dyDescent="0.35">
      <c r="A295" t="str">
        <f t="shared" si="16"/>
        <v>Kärnten032</v>
      </c>
      <c r="B295">
        <v>295</v>
      </c>
      <c r="C295" s="59" t="s">
        <v>262</v>
      </c>
      <c r="D295" s="59" t="s">
        <v>324</v>
      </c>
      <c r="E295" s="59" t="s">
        <v>18</v>
      </c>
      <c r="F295" s="60">
        <v>18401330</v>
      </c>
      <c r="G295" s="60">
        <v>20711706</v>
      </c>
      <c r="H295" s="60">
        <v>17116963</v>
      </c>
      <c r="I295" s="60">
        <v>15923880</v>
      </c>
      <c r="J295" s="60">
        <v>23042434</v>
      </c>
      <c r="K295" s="60">
        <v>20764129</v>
      </c>
      <c r="L295" s="60">
        <v>23041165</v>
      </c>
      <c r="M295" s="60">
        <v>27076944</v>
      </c>
      <c r="N295" s="60">
        <v>38048202</v>
      </c>
      <c r="O295" s="60">
        <v>26144613</v>
      </c>
      <c r="P295" s="60">
        <v>27019603</v>
      </c>
      <c r="Q295" s="60">
        <v>36532669</v>
      </c>
      <c r="R295" s="60">
        <v>26416975</v>
      </c>
      <c r="S295" s="60">
        <v>30588450</v>
      </c>
      <c r="T295" s="60">
        <v>22238830</v>
      </c>
    </row>
    <row r="296" spans="1:20" ht="14.5" x14ac:dyDescent="0.35">
      <c r="A296" t="str">
        <f t="shared" si="16"/>
        <v>Kärnten815</v>
      </c>
      <c r="B296">
        <v>296</v>
      </c>
      <c r="C296" s="59" t="s">
        <v>262</v>
      </c>
      <c r="D296" s="59" t="s">
        <v>643</v>
      </c>
      <c r="E296" s="59" t="s">
        <v>191</v>
      </c>
      <c r="F296" s="60">
        <v>68</v>
      </c>
      <c r="G296" s="60">
        <v>3985</v>
      </c>
      <c r="H296" s="60">
        <v>77</v>
      </c>
      <c r="I296" s="61"/>
      <c r="J296" s="61"/>
      <c r="K296" s="60">
        <v>211</v>
      </c>
      <c r="L296" s="60">
        <v>2407</v>
      </c>
      <c r="M296" s="61"/>
      <c r="N296" s="60">
        <v>3398</v>
      </c>
      <c r="O296" s="61"/>
      <c r="P296" s="60">
        <v>2337</v>
      </c>
      <c r="Q296" s="60">
        <v>5026</v>
      </c>
      <c r="R296" s="61"/>
      <c r="S296" s="60">
        <v>297</v>
      </c>
      <c r="T296" s="60">
        <v>19</v>
      </c>
    </row>
    <row r="297" spans="1:20" ht="14.5" x14ac:dyDescent="0.35">
      <c r="A297" t="str">
        <f t="shared" si="16"/>
        <v>Kärnten529</v>
      </c>
      <c r="B297">
        <v>297</v>
      </c>
      <c r="C297" s="59" t="s">
        <v>262</v>
      </c>
      <c r="D297" s="59" t="s">
        <v>559</v>
      </c>
      <c r="E297" s="59" t="s">
        <v>146</v>
      </c>
      <c r="F297" s="61"/>
      <c r="G297" s="61"/>
      <c r="H297" s="61"/>
      <c r="I297" s="61"/>
      <c r="J297" s="61"/>
      <c r="K297" s="61"/>
      <c r="L297" s="61"/>
      <c r="M297" s="61"/>
      <c r="N297" s="61"/>
      <c r="O297" s="60">
        <v>157</v>
      </c>
      <c r="P297" s="61"/>
      <c r="Q297" s="60">
        <v>534</v>
      </c>
      <c r="R297" s="61"/>
      <c r="S297" s="60">
        <v>34</v>
      </c>
      <c r="T297" s="61"/>
    </row>
    <row r="298" spans="1:20" ht="14.5" x14ac:dyDescent="0.35">
      <c r="A298" t="str">
        <f t="shared" si="16"/>
        <v>Kärnten823</v>
      </c>
      <c r="B298">
        <v>298</v>
      </c>
      <c r="C298" s="59" t="s">
        <v>262</v>
      </c>
      <c r="D298" s="59" t="s">
        <v>652</v>
      </c>
      <c r="E298" s="59" t="s">
        <v>197</v>
      </c>
      <c r="F298" s="61"/>
      <c r="G298" s="61"/>
      <c r="H298" s="61"/>
      <c r="I298" s="60">
        <v>8569</v>
      </c>
      <c r="J298" s="61"/>
      <c r="K298" s="61"/>
      <c r="L298" s="61"/>
      <c r="M298" s="61"/>
      <c r="N298" s="61"/>
      <c r="O298" s="61"/>
      <c r="P298" s="61"/>
      <c r="Q298" s="61"/>
      <c r="R298" s="60">
        <v>7</v>
      </c>
      <c r="S298" s="61"/>
      <c r="T298" s="61"/>
    </row>
    <row r="299" spans="1:20" ht="14.5" x14ac:dyDescent="0.35">
      <c r="A299" t="str">
        <f t="shared" si="16"/>
        <v>Kärnten041</v>
      </c>
      <c r="B299">
        <v>299</v>
      </c>
      <c r="C299" s="59" t="s">
        <v>262</v>
      </c>
      <c r="D299" s="59" t="s">
        <v>329</v>
      </c>
      <c r="E299" s="59" t="s">
        <v>21</v>
      </c>
      <c r="F299" s="61"/>
      <c r="G299" s="61"/>
      <c r="H299" s="61"/>
      <c r="I299" s="60">
        <v>8744</v>
      </c>
      <c r="J299" s="60">
        <v>13588</v>
      </c>
      <c r="K299" s="60">
        <v>10671</v>
      </c>
      <c r="L299" s="60">
        <v>17173</v>
      </c>
      <c r="M299" s="61"/>
      <c r="N299" s="60">
        <v>18952</v>
      </c>
      <c r="O299" s="60">
        <v>13525</v>
      </c>
      <c r="P299" s="60">
        <v>9867</v>
      </c>
      <c r="Q299" s="60">
        <v>6567</v>
      </c>
      <c r="R299" s="60">
        <v>9064</v>
      </c>
      <c r="S299" s="60">
        <v>10513</v>
      </c>
      <c r="T299" s="60">
        <v>5027</v>
      </c>
    </row>
    <row r="300" spans="1:20" ht="14.5" x14ac:dyDescent="0.35">
      <c r="A300" t="str">
        <f t="shared" si="16"/>
        <v>Kärnten001</v>
      </c>
      <c r="B300">
        <v>300</v>
      </c>
      <c r="C300" s="59" t="s">
        <v>262</v>
      </c>
      <c r="D300" s="59" t="s">
        <v>292</v>
      </c>
      <c r="E300" s="59" t="s">
        <v>1</v>
      </c>
      <c r="F300" s="60">
        <v>220713829</v>
      </c>
      <c r="G300" s="60">
        <v>252920748</v>
      </c>
      <c r="H300" s="60">
        <v>262214184</v>
      </c>
      <c r="I300" s="60">
        <v>241716053</v>
      </c>
      <c r="J300" s="60">
        <v>227335667</v>
      </c>
      <c r="K300" s="60">
        <v>236662088</v>
      </c>
      <c r="L300" s="60">
        <v>233277038</v>
      </c>
      <c r="M300" s="60">
        <v>256555001</v>
      </c>
      <c r="N300" s="60">
        <v>258904588</v>
      </c>
      <c r="O300" s="60">
        <v>249158601</v>
      </c>
      <c r="P300" s="60">
        <v>201940383</v>
      </c>
      <c r="Q300" s="60">
        <v>263797441</v>
      </c>
      <c r="R300" s="60">
        <v>307786226</v>
      </c>
      <c r="S300" s="60">
        <v>330812809</v>
      </c>
      <c r="T300" s="60">
        <v>290583785</v>
      </c>
    </row>
    <row r="301" spans="1:20" ht="14.5" x14ac:dyDescent="0.35">
      <c r="A301" t="str">
        <f t="shared" si="16"/>
        <v>Kärnten314</v>
      </c>
      <c r="B301">
        <v>301</v>
      </c>
      <c r="C301" s="59" t="s">
        <v>262</v>
      </c>
      <c r="D301" s="59" t="s">
        <v>436</v>
      </c>
      <c r="E301" s="59" t="s">
        <v>77</v>
      </c>
      <c r="F301" s="60">
        <v>107933</v>
      </c>
      <c r="G301" s="60">
        <v>131316</v>
      </c>
      <c r="H301" s="60">
        <v>137314</v>
      </c>
      <c r="I301" s="60">
        <v>204419</v>
      </c>
      <c r="J301" s="60">
        <v>245779</v>
      </c>
      <c r="K301" s="60">
        <v>230140</v>
      </c>
      <c r="L301" s="60">
        <v>126013</v>
      </c>
      <c r="M301" s="60">
        <v>122325</v>
      </c>
      <c r="N301" s="60">
        <v>125881</v>
      </c>
      <c r="O301" s="60">
        <v>81165</v>
      </c>
      <c r="P301" s="60">
        <v>278737</v>
      </c>
      <c r="Q301" s="60">
        <v>245462</v>
      </c>
      <c r="R301" s="60">
        <v>195142</v>
      </c>
      <c r="S301" s="60">
        <v>130445</v>
      </c>
      <c r="T301" s="60">
        <v>102604</v>
      </c>
    </row>
    <row r="302" spans="1:20" ht="14.5" x14ac:dyDescent="0.35">
      <c r="A302" t="str">
        <f t="shared" si="16"/>
        <v>Kärnten006</v>
      </c>
      <c r="B302">
        <v>302</v>
      </c>
      <c r="C302" s="59" t="s">
        <v>262</v>
      </c>
      <c r="D302" s="59" t="s">
        <v>302</v>
      </c>
      <c r="E302" s="59" t="s">
        <v>5</v>
      </c>
      <c r="F302" s="60">
        <v>103026644</v>
      </c>
      <c r="G302" s="60">
        <v>118276886</v>
      </c>
      <c r="H302" s="60">
        <v>96356439</v>
      </c>
      <c r="I302" s="60">
        <v>91328569</v>
      </c>
      <c r="J302" s="60">
        <v>95463310</v>
      </c>
      <c r="K302" s="60">
        <v>117711170</v>
      </c>
      <c r="L302" s="60">
        <v>123681244</v>
      </c>
      <c r="M302" s="60">
        <v>138527574</v>
      </c>
      <c r="N302" s="60">
        <v>123278977</v>
      </c>
      <c r="O302" s="60">
        <v>127480841</v>
      </c>
      <c r="P302" s="60">
        <v>150149889</v>
      </c>
      <c r="Q302" s="60">
        <v>166683950</v>
      </c>
      <c r="R302" s="60">
        <v>139376818</v>
      </c>
      <c r="S302" s="60">
        <v>139264825</v>
      </c>
      <c r="T302" s="60">
        <v>117858897</v>
      </c>
    </row>
    <row r="303" spans="1:20" ht="14.5" x14ac:dyDescent="0.35">
      <c r="A303" t="str">
        <f t="shared" si="16"/>
        <v>Kärnten473</v>
      </c>
      <c r="B303">
        <v>303</v>
      </c>
      <c r="C303" s="59" t="s">
        <v>262</v>
      </c>
      <c r="D303" s="59" t="s">
        <v>533</v>
      </c>
      <c r="E303" s="59" t="s">
        <v>132</v>
      </c>
      <c r="F303" s="60">
        <v>572</v>
      </c>
      <c r="G303" s="60">
        <v>664</v>
      </c>
      <c r="H303" s="61"/>
      <c r="I303" s="60">
        <v>1100</v>
      </c>
      <c r="J303" s="60">
        <v>297</v>
      </c>
      <c r="K303" s="60">
        <v>123</v>
      </c>
      <c r="L303" s="61"/>
      <c r="M303" s="60">
        <v>1075</v>
      </c>
      <c r="N303" s="60">
        <v>337</v>
      </c>
      <c r="O303" s="61"/>
      <c r="P303" s="60">
        <v>3344</v>
      </c>
      <c r="Q303" s="60">
        <v>2121</v>
      </c>
      <c r="R303" s="61"/>
      <c r="S303" s="61"/>
      <c r="T303" s="60">
        <v>328</v>
      </c>
    </row>
    <row r="304" spans="1:20" ht="14.5" x14ac:dyDescent="0.35">
      <c r="A304" t="str">
        <f t="shared" si="16"/>
        <v>Kärnten076</v>
      </c>
      <c r="B304">
        <v>304</v>
      </c>
      <c r="C304" s="59" t="s">
        <v>262</v>
      </c>
      <c r="D304" s="59" t="s">
        <v>365</v>
      </c>
      <c r="E304" s="59" t="s">
        <v>38</v>
      </c>
      <c r="F304" s="60">
        <v>294715</v>
      </c>
      <c r="G304" s="60">
        <v>1294386</v>
      </c>
      <c r="H304" s="60">
        <v>1010836</v>
      </c>
      <c r="I304" s="60">
        <v>471930</v>
      </c>
      <c r="J304" s="60">
        <v>876705</v>
      </c>
      <c r="K304" s="60">
        <v>558393</v>
      </c>
      <c r="L304" s="60">
        <v>737204</v>
      </c>
      <c r="M304" s="60">
        <v>592463</v>
      </c>
      <c r="N304" s="60">
        <v>707002</v>
      </c>
      <c r="O304" s="60">
        <v>989740</v>
      </c>
      <c r="P304" s="60">
        <v>1861003</v>
      </c>
      <c r="Q304" s="60">
        <v>741172</v>
      </c>
      <c r="R304" s="60">
        <v>927034</v>
      </c>
      <c r="S304" s="60">
        <v>907134</v>
      </c>
      <c r="T304" s="60">
        <v>902436</v>
      </c>
    </row>
    <row r="305" spans="1:20" ht="14.5" x14ac:dyDescent="0.35">
      <c r="A305" t="str">
        <f t="shared" si="16"/>
        <v>Kärnten276</v>
      </c>
      <c r="B305">
        <v>305</v>
      </c>
      <c r="C305" s="59" t="s">
        <v>262</v>
      </c>
      <c r="D305" s="59" t="s">
        <v>424</v>
      </c>
      <c r="E305" s="59" t="s">
        <v>69</v>
      </c>
      <c r="F305" s="60">
        <v>1152861</v>
      </c>
      <c r="G305" s="60">
        <v>1389285</v>
      </c>
      <c r="H305" s="60">
        <v>2339484</v>
      </c>
      <c r="I305" s="60">
        <v>1143061</v>
      </c>
      <c r="J305" s="60">
        <v>1324073</v>
      </c>
      <c r="K305" s="60">
        <v>873204</v>
      </c>
      <c r="L305" s="60">
        <v>1493145</v>
      </c>
      <c r="M305" s="60">
        <v>1497916</v>
      </c>
      <c r="N305" s="60">
        <v>949992</v>
      </c>
      <c r="O305" s="60">
        <v>853756</v>
      </c>
      <c r="P305" s="60">
        <v>906137</v>
      </c>
      <c r="Q305" s="60">
        <v>545404</v>
      </c>
      <c r="R305" s="60">
        <v>250230</v>
      </c>
      <c r="S305" s="60">
        <v>1512195</v>
      </c>
      <c r="T305" s="60">
        <v>2217141</v>
      </c>
    </row>
    <row r="306" spans="1:20" ht="14.5" x14ac:dyDescent="0.35">
      <c r="A306" t="str">
        <f t="shared" si="16"/>
        <v>Kärnten044</v>
      </c>
      <c r="B306">
        <v>306</v>
      </c>
      <c r="C306" s="59" t="s">
        <v>262</v>
      </c>
      <c r="D306" s="59" t="s">
        <v>332</v>
      </c>
      <c r="E306" s="59" t="s">
        <v>23</v>
      </c>
      <c r="F306" s="60">
        <v>24515</v>
      </c>
      <c r="G306" s="60">
        <v>69</v>
      </c>
      <c r="H306" s="60">
        <v>1272</v>
      </c>
      <c r="I306" s="60">
        <v>340</v>
      </c>
      <c r="J306" s="60">
        <v>49217</v>
      </c>
      <c r="K306" s="60">
        <v>18738</v>
      </c>
      <c r="L306" s="60">
        <v>4362</v>
      </c>
      <c r="M306" s="60">
        <v>6423</v>
      </c>
      <c r="N306" s="60">
        <v>4518</v>
      </c>
      <c r="O306" s="60">
        <v>21742</v>
      </c>
      <c r="P306" s="60">
        <v>2006</v>
      </c>
      <c r="Q306" s="60">
        <v>3921</v>
      </c>
      <c r="R306" s="60">
        <v>5731</v>
      </c>
      <c r="S306" s="60">
        <v>4169</v>
      </c>
      <c r="T306" s="60">
        <v>1817</v>
      </c>
    </row>
    <row r="307" spans="1:20" ht="14.5" x14ac:dyDescent="0.35">
      <c r="A307" t="str">
        <f t="shared" si="16"/>
        <v>Kärnten406</v>
      </c>
      <c r="B307">
        <v>307</v>
      </c>
      <c r="C307" s="59" t="s">
        <v>262</v>
      </c>
      <c r="D307" s="59" t="s">
        <v>488</v>
      </c>
      <c r="E307" s="59" t="s">
        <v>105</v>
      </c>
      <c r="F307" s="60">
        <v>847</v>
      </c>
      <c r="G307" s="60">
        <v>2906</v>
      </c>
      <c r="H307" s="61"/>
      <c r="I307" s="60">
        <v>7321</v>
      </c>
      <c r="J307" s="61"/>
      <c r="K307" s="60">
        <v>1886</v>
      </c>
      <c r="L307" s="60">
        <v>8103</v>
      </c>
      <c r="M307" s="60">
        <v>2337</v>
      </c>
      <c r="N307" s="60">
        <v>2584</v>
      </c>
      <c r="O307" s="60">
        <v>12334</v>
      </c>
      <c r="P307" s="60">
        <v>4128</v>
      </c>
      <c r="Q307" s="60">
        <v>4046</v>
      </c>
      <c r="R307" s="60">
        <v>8282</v>
      </c>
      <c r="S307" s="60">
        <v>9371</v>
      </c>
      <c r="T307" s="60">
        <v>1183</v>
      </c>
    </row>
    <row r="308" spans="1:20" ht="14.5" x14ac:dyDescent="0.35">
      <c r="A308" t="str">
        <f t="shared" si="16"/>
        <v>Kärnten252</v>
      </c>
      <c r="B308">
        <v>308</v>
      </c>
      <c r="C308" s="59" t="s">
        <v>262</v>
      </c>
      <c r="D308" s="59" t="s">
        <v>417</v>
      </c>
      <c r="E308" s="59" t="s">
        <v>64</v>
      </c>
      <c r="F308" s="61"/>
      <c r="G308" s="61"/>
      <c r="H308" s="60">
        <v>2726</v>
      </c>
      <c r="I308" s="61"/>
      <c r="J308" s="61"/>
      <c r="K308" s="60">
        <v>2115</v>
      </c>
      <c r="L308" s="60">
        <v>1181</v>
      </c>
      <c r="M308" s="60">
        <v>2138</v>
      </c>
      <c r="N308" s="60">
        <v>862</v>
      </c>
      <c r="O308" s="61"/>
      <c r="P308" s="60">
        <v>57</v>
      </c>
      <c r="Q308" s="60">
        <v>4847</v>
      </c>
      <c r="R308" s="61"/>
      <c r="S308" s="60">
        <v>2034</v>
      </c>
      <c r="T308" s="61"/>
    </row>
    <row r="309" spans="1:20" ht="14.5" x14ac:dyDescent="0.35">
      <c r="A309" t="str">
        <f t="shared" si="16"/>
        <v>Kärnten260</v>
      </c>
      <c r="B309">
        <v>309</v>
      </c>
      <c r="C309" s="59" t="s">
        <v>262</v>
      </c>
      <c r="D309" s="59" t="s">
        <v>419</v>
      </c>
      <c r="E309" s="59" t="s">
        <v>66</v>
      </c>
      <c r="F309" s="60">
        <v>4245</v>
      </c>
      <c r="G309" s="60">
        <v>16052</v>
      </c>
      <c r="H309" s="60">
        <v>50450</v>
      </c>
      <c r="I309" s="60">
        <v>37663</v>
      </c>
      <c r="J309" s="61"/>
      <c r="K309" s="61"/>
      <c r="L309" s="60">
        <v>57868</v>
      </c>
      <c r="M309" s="61"/>
      <c r="N309" s="60">
        <v>3192</v>
      </c>
      <c r="O309" s="61"/>
      <c r="P309" s="61"/>
      <c r="Q309" s="61"/>
      <c r="R309" s="60">
        <v>5058</v>
      </c>
      <c r="S309" s="61"/>
      <c r="T309" s="61"/>
    </row>
    <row r="310" spans="1:20" ht="14.5" x14ac:dyDescent="0.35">
      <c r="A310" t="str">
        <f t="shared" si="16"/>
        <v>Kärnten310</v>
      </c>
      <c r="B310">
        <v>310</v>
      </c>
      <c r="C310" s="59" t="s">
        <v>262</v>
      </c>
      <c r="D310" s="59" t="s">
        <v>432</v>
      </c>
      <c r="E310" s="59" t="s">
        <v>75</v>
      </c>
      <c r="F310" s="60">
        <v>494</v>
      </c>
      <c r="G310" s="60">
        <v>67</v>
      </c>
      <c r="H310" s="61"/>
      <c r="I310" s="60">
        <v>18047</v>
      </c>
      <c r="J310" s="61"/>
      <c r="K310" s="60">
        <v>1257</v>
      </c>
      <c r="L310" s="61"/>
      <c r="M310" s="61"/>
      <c r="N310" s="60">
        <v>1211</v>
      </c>
      <c r="O310" s="61"/>
      <c r="P310" s="61"/>
      <c r="Q310" s="61"/>
      <c r="R310" s="60">
        <v>39677</v>
      </c>
      <c r="S310" s="61"/>
      <c r="T310" s="60">
        <v>60061</v>
      </c>
    </row>
    <row r="311" spans="1:20" ht="14.5" x14ac:dyDescent="0.35">
      <c r="A311" t="str">
        <f t="shared" si="16"/>
        <v>Kärnten009</v>
      </c>
      <c r="B311">
        <v>311</v>
      </c>
      <c r="C311" s="59" t="s">
        <v>262</v>
      </c>
      <c r="D311" s="59" t="s">
        <v>308</v>
      </c>
      <c r="E311" s="59" t="s">
        <v>8</v>
      </c>
      <c r="F311" s="60">
        <v>22563927</v>
      </c>
      <c r="G311" s="60">
        <v>22229312</v>
      </c>
      <c r="H311" s="60">
        <v>18383447</v>
      </c>
      <c r="I311" s="60">
        <v>19372910</v>
      </c>
      <c r="J311" s="60">
        <v>21472276</v>
      </c>
      <c r="K311" s="60">
        <v>21199172</v>
      </c>
      <c r="L311" s="60">
        <v>22879044</v>
      </c>
      <c r="M311" s="60">
        <v>25793970</v>
      </c>
      <c r="N311" s="60">
        <v>29955602</v>
      </c>
      <c r="O311" s="60">
        <v>27026704</v>
      </c>
      <c r="P311" s="60">
        <v>25267215</v>
      </c>
      <c r="Q311" s="60">
        <v>30229363</v>
      </c>
      <c r="R311" s="60">
        <v>40473628</v>
      </c>
      <c r="S311" s="60">
        <v>32916901</v>
      </c>
      <c r="T311" s="60">
        <v>34214523</v>
      </c>
    </row>
    <row r="312" spans="1:20" ht="14.5" x14ac:dyDescent="0.35">
      <c r="A312" t="str">
        <f t="shared" si="16"/>
        <v>Kärnten416</v>
      </c>
      <c r="B312">
        <v>312</v>
      </c>
      <c r="C312" s="59" t="s">
        <v>262</v>
      </c>
      <c r="D312" s="59" t="s">
        <v>495</v>
      </c>
      <c r="E312" s="59" t="s">
        <v>109</v>
      </c>
      <c r="F312" s="60">
        <v>416424</v>
      </c>
      <c r="G312" s="60">
        <v>741547</v>
      </c>
      <c r="H312" s="60">
        <v>308422</v>
      </c>
      <c r="I312" s="60">
        <v>229109</v>
      </c>
      <c r="J312" s="60">
        <v>600230</v>
      </c>
      <c r="K312" s="60">
        <v>261979</v>
      </c>
      <c r="L312" s="60">
        <v>634501</v>
      </c>
      <c r="M312" s="60">
        <v>283915</v>
      </c>
      <c r="N312" s="60">
        <v>845346</v>
      </c>
      <c r="O312" s="60">
        <v>1497196</v>
      </c>
      <c r="P312" s="60">
        <v>170560</v>
      </c>
      <c r="Q312" s="60">
        <v>1070259</v>
      </c>
      <c r="R312" s="60">
        <v>436562</v>
      </c>
      <c r="S312" s="60">
        <v>1564928</v>
      </c>
      <c r="T312" s="60">
        <v>647027</v>
      </c>
    </row>
    <row r="313" spans="1:20" ht="14.5" x14ac:dyDescent="0.35">
      <c r="A313" t="str">
        <f t="shared" si="16"/>
        <v>Kärnten831</v>
      </c>
      <c r="B313">
        <v>313</v>
      </c>
      <c r="C313" s="59" t="s">
        <v>262</v>
      </c>
      <c r="D313" s="59" t="s">
        <v>659</v>
      </c>
      <c r="E313" s="59" t="s">
        <v>201</v>
      </c>
      <c r="F313" s="60">
        <v>207</v>
      </c>
      <c r="G313" s="61"/>
      <c r="H313" s="61"/>
      <c r="I313" s="61"/>
      <c r="J313" s="60">
        <v>627</v>
      </c>
      <c r="K313" s="60">
        <v>541</v>
      </c>
      <c r="L313" s="61"/>
      <c r="M313" s="60">
        <v>85</v>
      </c>
      <c r="N313" s="61"/>
      <c r="O313" s="61"/>
      <c r="P313" s="61"/>
      <c r="Q313" s="61"/>
      <c r="R313" s="60">
        <v>2178</v>
      </c>
      <c r="S313" s="60">
        <v>7989</v>
      </c>
      <c r="T313" s="61"/>
    </row>
    <row r="314" spans="1:20" ht="14.5" x14ac:dyDescent="0.35">
      <c r="A314" t="str">
        <f t="shared" si="16"/>
        <v>Kärnten257</v>
      </c>
      <c r="B314">
        <v>314</v>
      </c>
      <c r="C314" s="59" t="s">
        <v>262</v>
      </c>
      <c r="D314" s="59" t="s">
        <v>418</v>
      </c>
      <c r="E314" s="59" t="s">
        <v>65</v>
      </c>
      <c r="F314" s="61"/>
      <c r="G314" s="60">
        <v>76</v>
      </c>
      <c r="H314" s="61"/>
      <c r="I314" s="60">
        <v>214</v>
      </c>
      <c r="J314" s="60">
        <v>604</v>
      </c>
      <c r="K314" s="61"/>
      <c r="L314" s="60">
        <v>1851</v>
      </c>
      <c r="M314" s="61"/>
      <c r="N314" s="60">
        <v>52</v>
      </c>
      <c r="O314" s="61"/>
      <c r="P314" s="61"/>
      <c r="Q314" s="60">
        <v>75</v>
      </c>
      <c r="R314" s="61"/>
      <c r="S314" s="60">
        <v>46</v>
      </c>
      <c r="T314" s="60">
        <v>108</v>
      </c>
    </row>
    <row r="315" spans="1:20" ht="14.5" x14ac:dyDescent="0.35">
      <c r="A315" t="str">
        <f t="shared" si="16"/>
        <v>Kärnten488</v>
      </c>
      <c r="B315">
        <v>315</v>
      </c>
      <c r="C315" s="59" t="s">
        <v>262</v>
      </c>
      <c r="D315" s="59" t="s">
        <v>546</v>
      </c>
      <c r="E315" s="59" t="s">
        <v>136</v>
      </c>
      <c r="F315" s="61"/>
      <c r="G315" s="60">
        <v>6924</v>
      </c>
      <c r="H315" s="61"/>
      <c r="I315" s="61"/>
      <c r="J315" s="61"/>
      <c r="K315" s="61"/>
      <c r="L315" s="60">
        <v>1201</v>
      </c>
      <c r="M315" s="60">
        <v>29923</v>
      </c>
      <c r="N315" s="61"/>
      <c r="O315" s="61"/>
      <c r="P315" s="60">
        <v>21862</v>
      </c>
      <c r="Q315" s="60">
        <v>1893</v>
      </c>
      <c r="R315" s="61"/>
      <c r="S315" s="60">
        <v>77254</v>
      </c>
      <c r="T315" s="60">
        <v>22449</v>
      </c>
    </row>
    <row r="316" spans="1:20" ht="14.5" x14ac:dyDescent="0.35">
      <c r="A316" t="str">
        <f t="shared" si="16"/>
        <v>Kärnten740</v>
      </c>
      <c r="B316">
        <v>316</v>
      </c>
      <c r="C316" s="59" t="s">
        <v>262</v>
      </c>
      <c r="D316" s="59" t="s">
        <v>623</v>
      </c>
      <c r="E316" s="59" t="s">
        <v>180</v>
      </c>
      <c r="F316" s="60">
        <v>26866491</v>
      </c>
      <c r="G316" s="60">
        <v>29536115</v>
      </c>
      <c r="H316" s="60">
        <v>32226507</v>
      </c>
      <c r="I316" s="60">
        <v>44144861</v>
      </c>
      <c r="J316" s="60">
        <v>58937848</v>
      </c>
      <c r="K316" s="60">
        <v>72979740</v>
      </c>
      <c r="L316" s="60">
        <v>88597148</v>
      </c>
      <c r="M316" s="60">
        <v>104485169</v>
      </c>
      <c r="N316" s="60">
        <v>91710436</v>
      </c>
      <c r="O316" s="60">
        <v>87481438</v>
      </c>
      <c r="P316" s="60">
        <v>59641120</v>
      </c>
      <c r="Q316" s="60">
        <v>16709531</v>
      </c>
      <c r="R316" s="60">
        <v>15818434</v>
      </c>
      <c r="S316" s="60">
        <v>14442482</v>
      </c>
      <c r="T316" s="60">
        <v>18400176</v>
      </c>
    </row>
    <row r="317" spans="1:20" ht="14.5" x14ac:dyDescent="0.35">
      <c r="A317" t="str">
        <f t="shared" si="16"/>
        <v>Kärnten424</v>
      </c>
      <c r="B317">
        <v>317</v>
      </c>
      <c r="C317" s="59" t="s">
        <v>262</v>
      </c>
      <c r="D317" s="59" t="s">
        <v>497</v>
      </c>
      <c r="E317" s="59" t="s">
        <v>111</v>
      </c>
      <c r="F317" s="60">
        <v>52012</v>
      </c>
      <c r="G317" s="60">
        <v>59857</v>
      </c>
      <c r="H317" s="60">
        <v>75115</v>
      </c>
      <c r="I317" s="60">
        <v>214198</v>
      </c>
      <c r="J317" s="60">
        <v>2012094</v>
      </c>
      <c r="K317" s="60">
        <v>304043</v>
      </c>
      <c r="L317" s="60">
        <v>337595</v>
      </c>
      <c r="M317" s="60">
        <v>591197</v>
      </c>
      <c r="N317" s="60">
        <v>560961</v>
      </c>
      <c r="O317" s="60">
        <v>370670</v>
      </c>
      <c r="P317" s="60">
        <v>177578</v>
      </c>
      <c r="Q317" s="60">
        <v>251935</v>
      </c>
      <c r="R317" s="60">
        <v>373339</v>
      </c>
      <c r="S317" s="60">
        <v>458856</v>
      </c>
      <c r="T317" s="60">
        <v>327462</v>
      </c>
    </row>
    <row r="318" spans="1:20" ht="14.5" x14ac:dyDescent="0.35">
      <c r="A318" t="str">
        <f t="shared" si="16"/>
        <v>Kärnten092</v>
      </c>
      <c r="B318">
        <v>318</v>
      </c>
      <c r="C318" s="59" t="s">
        <v>262</v>
      </c>
      <c r="D318" s="59" t="s">
        <v>382</v>
      </c>
      <c r="E318" s="59" t="s">
        <v>47</v>
      </c>
      <c r="F318" s="60">
        <v>56889755</v>
      </c>
      <c r="G318" s="60">
        <v>61687690</v>
      </c>
      <c r="H318" s="60">
        <v>56307108</v>
      </c>
      <c r="I318" s="60">
        <v>65722141</v>
      </c>
      <c r="J318" s="60">
        <v>76532459</v>
      </c>
      <c r="K318" s="60">
        <v>78792689</v>
      </c>
      <c r="L318" s="60">
        <v>80182427</v>
      </c>
      <c r="M318" s="60">
        <v>77992677</v>
      </c>
      <c r="N318" s="60">
        <v>78308703</v>
      </c>
      <c r="O318" s="60">
        <v>83178967</v>
      </c>
      <c r="P318" s="60">
        <v>65192312</v>
      </c>
      <c r="Q318" s="60">
        <v>85503647</v>
      </c>
      <c r="R318" s="60">
        <v>99361392</v>
      </c>
      <c r="S318" s="60">
        <v>97148320</v>
      </c>
      <c r="T318" s="60">
        <v>99450928</v>
      </c>
    </row>
    <row r="319" spans="1:20" ht="14.5" x14ac:dyDescent="0.35">
      <c r="A319" t="str">
        <f t="shared" si="16"/>
        <v>Kärnten452</v>
      </c>
      <c r="B319">
        <v>319</v>
      </c>
      <c r="C319" s="59" t="s">
        <v>262</v>
      </c>
      <c r="D319" s="59" t="s">
        <v>507</v>
      </c>
      <c r="E319" s="59" t="s">
        <v>119</v>
      </c>
      <c r="F319" s="60">
        <v>18033</v>
      </c>
      <c r="G319" s="60">
        <v>17366</v>
      </c>
      <c r="H319" s="60">
        <v>16544</v>
      </c>
      <c r="I319" s="60">
        <v>12867</v>
      </c>
      <c r="J319" s="60">
        <v>4386</v>
      </c>
      <c r="K319" s="61"/>
      <c r="L319" s="60">
        <v>11332</v>
      </c>
      <c r="M319" s="61"/>
      <c r="N319" s="61"/>
      <c r="O319" s="61"/>
      <c r="P319" s="61"/>
      <c r="Q319" s="60">
        <v>50</v>
      </c>
      <c r="R319" s="61"/>
      <c r="S319" s="61"/>
      <c r="T319" s="61"/>
    </row>
    <row r="320" spans="1:20" ht="14.5" x14ac:dyDescent="0.35">
      <c r="A320" t="str">
        <f t="shared" si="16"/>
        <v>Kärnten064</v>
      </c>
      <c r="B320">
        <v>320</v>
      </c>
      <c r="C320" s="59" t="s">
        <v>262</v>
      </c>
      <c r="D320" s="59" t="s">
        <v>351</v>
      </c>
      <c r="E320" s="59" t="s">
        <v>33</v>
      </c>
      <c r="F320" s="60">
        <v>186812908</v>
      </c>
      <c r="G320" s="60">
        <v>211683361</v>
      </c>
      <c r="H320" s="60">
        <v>211996280</v>
      </c>
      <c r="I320" s="60">
        <v>223205412</v>
      </c>
      <c r="J320" s="60">
        <v>244482104</v>
      </c>
      <c r="K320" s="60">
        <v>258214141</v>
      </c>
      <c r="L320" s="60">
        <v>216170211</v>
      </c>
      <c r="M320" s="60">
        <v>209573149</v>
      </c>
      <c r="N320" s="60">
        <v>216342076</v>
      </c>
      <c r="O320" s="60">
        <v>222336917</v>
      </c>
      <c r="P320" s="60">
        <v>222380637</v>
      </c>
      <c r="Q320" s="60">
        <v>229667543</v>
      </c>
      <c r="R320" s="60">
        <v>261309838</v>
      </c>
      <c r="S320" s="60">
        <v>297171139</v>
      </c>
      <c r="T320" s="60">
        <v>234670678</v>
      </c>
    </row>
    <row r="321" spans="1:20" ht="14.5" x14ac:dyDescent="0.35">
      <c r="A321" t="str">
        <f t="shared" si="16"/>
        <v>Kärnten700</v>
      </c>
      <c r="B321">
        <v>321</v>
      </c>
      <c r="C321" s="59" t="s">
        <v>262</v>
      </c>
      <c r="D321" s="59" t="s">
        <v>606</v>
      </c>
      <c r="E321" s="59" t="s">
        <v>172</v>
      </c>
      <c r="F321" s="60">
        <v>3085869</v>
      </c>
      <c r="G321" s="60">
        <v>34150560</v>
      </c>
      <c r="H321" s="60">
        <v>49384769</v>
      </c>
      <c r="I321" s="60">
        <v>51169293</v>
      </c>
      <c r="J321" s="60">
        <v>54032576</v>
      </c>
      <c r="K321" s="60">
        <v>55856895</v>
      </c>
      <c r="L321" s="60">
        <v>56068593</v>
      </c>
      <c r="M321" s="60">
        <v>40538219</v>
      </c>
      <c r="N321" s="60">
        <v>34907222</v>
      </c>
      <c r="O321" s="60">
        <v>30786086</v>
      </c>
      <c r="P321" s="60">
        <v>23028254</v>
      </c>
      <c r="Q321" s="60">
        <v>31040574</v>
      </c>
      <c r="R321" s="60">
        <v>36385700</v>
      </c>
      <c r="S321" s="60">
        <v>41320245</v>
      </c>
      <c r="T321" s="60">
        <v>29228727</v>
      </c>
    </row>
    <row r="322" spans="1:20" ht="14.5" x14ac:dyDescent="0.35">
      <c r="A322" t="str">
        <f t="shared" si="16"/>
        <v>Kärnten007</v>
      </c>
      <c r="B322">
        <v>322</v>
      </c>
      <c r="C322" s="59" t="s">
        <v>262</v>
      </c>
      <c r="D322" s="59" t="s">
        <v>304</v>
      </c>
      <c r="E322" s="59" t="s">
        <v>6</v>
      </c>
      <c r="F322" s="60">
        <v>31235011</v>
      </c>
      <c r="G322" s="60">
        <v>21298687</v>
      </c>
      <c r="H322" s="60">
        <v>22904304</v>
      </c>
      <c r="I322" s="60">
        <v>17725924</v>
      </c>
      <c r="J322" s="60">
        <v>27801400</v>
      </c>
      <c r="K322" s="60">
        <v>19708120</v>
      </c>
      <c r="L322" s="60">
        <v>24942903</v>
      </c>
      <c r="M322" s="60">
        <v>18596046</v>
      </c>
      <c r="N322" s="60">
        <v>24060544</v>
      </c>
      <c r="O322" s="60">
        <v>23429865</v>
      </c>
      <c r="P322" s="60">
        <v>24372467</v>
      </c>
      <c r="Q322" s="60">
        <v>24506409</v>
      </c>
      <c r="R322" s="60">
        <v>26060197</v>
      </c>
      <c r="S322" s="60">
        <v>39472265</v>
      </c>
      <c r="T322" s="60">
        <v>32186070</v>
      </c>
    </row>
    <row r="323" spans="1:20" ht="14.5" x14ac:dyDescent="0.35">
      <c r="A323" t="str">
        <f t="shared" si="16"/>
        <v>Kärnten624</v>
      </c>
      <c r="B323">
        <v>323</v>
      </c>
      <c r="C323" s="59" t="s">
        <v>262</v>
      </c>
      <c r="D323" s="59" t="s">
        <v>571</v>
      </c>
      <c r="E323" s="59" t="s">
        <v>150</v>
      </c>
      <c r="F323" s="60">
        <v>11792680</v>
      </c>
      <c r="G323" s="60">
        <v>16048461</v>
      </c>
      <c r="H323" s="60">
        <v>16647470</v>
      </c>
      <c r="I323" s="60">
        <v>12475946</v>
      </c>
      <c r="J323" s="60">
        <v>17883198</v>
      </c>
      <c r="K323" s="60">
        <v>15954215</v>
      </c>
      <c r="L323" s="60">
        <v>15936036</v>
      </c>
      <c r="M323" s="60">
        <v>36790449</v>
      </c>
      <c r="N323" s="60">
        <v>18188884</v>
      </c>
      <c r="O323" s="60">
        <v>19251339</v>
      </c>
      <c r="P323" s="60">
        <v>11641912</v>
      </c>
      <c r="Q323" s="60">
        <v>13845005</v>
      </c>
      <c r="R323" s="60">
        <v>19846958</v>
      </c>
      <c r="S323" s="60">
        <v>18330038</v>
      </c>
      <c r="T323" s="60">
        <v>13606122</v>
      </c>
    </row>
    <row r="324" spans="1:20" ht="14.5" x14ac:dyDescent="0.35">
      <c r="A324" t="str">
        <f t="shared" si="16"/>
        <v>Kärnten664</v>
      </c>
      <c r="B324">
        <v>324</v>
      </c>
      <c r="C324" s="59" t="s">
        <v>262</v>
      </c>
      <c r="D324" s="59" t="s">
        <v>590</v>
      </c>
      <c r="E324" s="59" t="s">
        <v>162</v>
      </c>
      <c r="F324" s="60">
        <v>24257177</v>
      </c>
      <c r="G324" s="60">
        <v>24183179</v>
      </c>
      <c r="H324" s="60">
        <v>25662267</v>
      </c>
      <c r="I324" s="60">
        <v>32434044</v>
      </c>
      <c r="J324" s="60">
        <v>27244531</v>
      </c>
      <c r="K324" s="60">
        <v>23219018</v>
      </c>
      <c r="L324" s="60">
        <v>25325747</v>
      </c>
      <c r="M324" s="60">
        <v>29299141</v>
      </c>
      <c r="N324" s="60">
        <v>32105667</v>
      </c>
      <c r="O324" s="60">
        <v>42475250</v>
      </c>
      <c r="P324" s="60">
        <v>28991306</v>
      </c>
      <c r="Q324" s="60">
        <v>34501238</v>
      </c>
      <c r="R324" s="60">
        <v>46968068</v>
      </c>
      <c r="S324" s="60">
        <v>38936276</v>
      </c>
      <c r="T324" s="60">
        <v>38450070</v>
      </c>
    </row>
    <row r="325" spans="1:20" ht="14.5" x14ac:dyDescent="0.35">
      <c r="A325" t="str">
        <f t="shared" si="16"/>
        <v>Kärnten357</v>
      </c>
      <c r="B325">
        <v>325</v>
      </c>
      <c r="C325" s="59" t="s">
        <v>262</v>
      </c>
      <c r="D325" s="59" t="s">
        <v>461</v>
      </c>
      <c r="E325" s="59" t="s">
        <v>89</v>
      </c>
      <c r="F325" s="61"/>
      <c r="G325" s="60">
        <v>221</v>
      </c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</row>
    <row r="326" spans="1:20" ht="14.5" x14ac:dyDescent="0.35">
      <c r="A326" t="str">
        <f t="shared" si="16"/>
        <v>Kärnten612</v>
      </c>
      <c r="B326">
        <v>326</v>
      </c>
      <c r="C326" s="59" t="s">
        <v>262</v>
      </c>
      <c r="D326" s="59" t="s">
        <v>567</v>
      </c>
      <c r="E326" s="59" t="s">
        <v>149</v>
      </c>
      <c r="F326" s="60">
        <v>199374</v>
      </c>
      <c r="G326" s="60">
        <v>239712</v>
      </c>
      <c r="H326" s="60">
        <v>543994</v>
      </c>
      <c r="I326" s="60">
        <v>3779371</v>
      </c>
      <c r="J326" s="60">
        <v>920425</v>
      </c>
      <c r="K326" s="60">
        <v>2423218</v>
      </c>
      <c r="L326" s="60">
        <v>1072125</v>
      </c>
      <c r="M326" s="60">
        <v>415686</v>
      </c>
      <c r="N326" s="60">
        <v>718549</v>
      </c>
      <c r="O326" s="60">
        <v>221703</v>
      </c>
      <c r="P326" s="60">
        <v>1271463</v>
      </c>
      <c r="Q326" s="60">
        <v>688151</v>
      </c>
      <c r="R326" s="60">
        <v>815355</v>
      </c>
      <c r="S326" s="60">
        <v>1141365</v>
      </c>
      <c r="T326" s="60">
        <v>1495363</v>
      </c>
    </row>
    <row r="327" spans="1:20" ht="14.5" x14ac:dyDescent="0.35">
      <c r="A327" t="str">
        <f t="shared" si="16"/>
        <v>Kärnten616</v>
      </c>
      <c r="B327">
        <v>327</v>
      </c>
      <c r="C327" s="59" t="s">
        <v>262</v>
      </c>
      <c r="D327" s="59" t="s">
        <v>569</v>
      </c>
      <c r="E327" s="59" t="s">
        <v>246</v>
      </c>
      <c r="F327" s="60">
        <v>9795585</v>
      </c>
      <c r="G327" s="60">
        <v>9150584</v>
      </c>
      <c r="H327" s="60">
        <v>9077075</v>
      </c>
      <c r="I327" s="60">
        <v>3235324</v>
      </c>
      <c r="J327" s="60">
        <v>3469649</v>
      </c>
      <c r="K327" s="60">
        <v>6742380</v>
      </c>
      <c r="L327" s="60">
        <v>7617898</v>
      </c>
      <c r="M327" s="60">
        <v>14056399</v>
      </c>
      <c r="N327" s="60">
        <v>11040151</v>
      </c>
      <c r="O327" s="60">
        <v>4021685</v>
      </c>
      <c r="P327" s="60">
        <v>2563667</v>
      </c>
      <c r="Q327" s="60">
        <v>2240437</v>
      </c>
      <c r="R327" s="60">
        <v>4443322</v>
      </c>
      <c r="S327" s="60">
        <v>3877096</v>
      </c>
      <c r="T327" s="60">
        <v>2346413</v>
      </c>
    </row>
    <row r="328" spans="1:20" ht="14.5" x14ac:dyDescent="0.35">
      <c r="A328" t="str">
        <f t="shared" ref="A328:A391" si="17">C328&amp;D328</f>
        <v>Kärnten024</v>
      </c>
      <c r="B328">
        <v>328</v>
      </c>
      <c r="C328" s="59" t="s">
        <v>262</v>
      </c>
      <c r="D328" s="59" t="s">
        <v>318</v>
      </c>
      <c r="E328" s="59" t="s">
        <v>15</v>
      </c>
      <c r="F328" s="60">
        <v>117517</v>
      </c>
      <c r="G328" s="60">
        <v>204872</v>
      </c>
      <c r="H328" s="60">
        <v>130027</v>
      </c>
      <c r="I328" s="60">
        <v>101180</v>
      </c>
      <c r="J328" s="60">
        <v>167482</v>
      </c>
      <c r="K328" s="60">
        <v>316234</v>
      </c>
      <c r="L328" s="60">
        <v>413212</v>
      </c>
      <c r="M328" s="60">
        <v>279953</v>
      </c>
      <c r="N328" s="60">
        <v>440534</v>
      </c>
      <c r="O328" s="60">
        <v>355569</v>
      </c>
      <c r="P328" s="60">
        <v>353239</v>
      </c>
      <c r="Q328" s="60">
        <v>1864332</v>
      </c>
      <c r="R328" s="60">
        <v>3067113</v>
      </c>
      <c r="S328" s="60">
        <v>2550584</v>
      </c>
      <c r="T328" s="60">
        <v>2540128</v>
      </c>
    </row>
    <row r="329" spans="1:20" ht="14.5" x14ac:dyDescent="0.35">
      <c r="A329" t="str">
        <f t="shared" si="17"/>
        <v>Kärnten005</v>
      </c>
      <c r="B329">
        <v>329</v>
      </c>
      <c r="C329" s="59" t="s">
        <v>262</v>
      </c>
      <c r="D329" s="59" t="s">
        <v>300</v>
      </c>
      <c r="E329" s="59" t="s">
        <v>4</v>
      </c>
      <c r="F329" s="60">
        <v>911573240</v>
      </c>
      <c r="G329" s="60">
        <v>939658131</v>
      </c>
      <c r="H329" s="60">
        <v>770971958</v>
      </c>
      <c r="I329" s="60">
        <v>773959174</v>
      </c>
      <c r="J329" s="60">
        <v>745059730</v>
      </c>
      <c r="K329" s="60">
        <v>749974371</v>
      </c>
      <c r="L329" s="60">
        <v>731665676</v>
      </c>
      <c r="M329" s="60">
        <v>768988033</v>
      </c>
      <c r="N329" s="60">
        <v>803497665</v>
      </c>
      <c r="O329" s="60">
        <v>805146135</v>
      </c>
      <c r="P329" s="60">
        <v>715456476</v>
      </c>
      <c r="Q329" s="60">
        <v>946240468</v>
      </c>
      <c r="R329" s="60">
        <v>1037790223</v>
      </c>
      <c r="S329" s="60">
        <v>1018096014</v>
      </c>
      <c r="T329" s="60">
        <v>907972396</v>
      </c>
    </row>
    <row r="330" spans="1:20" ht="14.5" x14ac:dyDescent="0.35">
      <c r="A330" t="str">
        <f t="shared" si="17"/>
        <v>Kärnten464</v>
      </c>
      <c r="B330">
        <v>330</v>
      </c>
      <c r="C330" s="59" t="s">
        <v>262</v>
      </c>
      <c r="D330" s="59" t="s">
        <v>520</v>
      </c>
      <c r="E330" s="59" t="s">
        <v>127</v>
      </c>
      <c r="F330" s="60">
        <v>335</v>
      </c>
      <c r="G330" s="61"/>
      <c r="H330" s="60">
        <v>2553</v>
      </c>
      <c r="I330" s="60">
        <v>3175</v>
      </c>
      <c r="J330" s="60">
        <v>7054</v>
      </c>
      <c r="K330" s="61"/>
      <c r="L330" s="61"/>
      <c r="M330" s="60">
        <v>7715</v>
      </c>
      <c r="N330" s="61"/>
      <c r="O330" s="61"/>
      <c r="P330" s="60">
        <v>73779</v>
      </c>
      <c r="Q330" s="60">
        <v>93529</v>
      </c>
      <c r="R330" s="61"/>
      <c r="S330" s="60">
        <v>374544</v>
      </c>
      <c r="T330" s="60">
        <v>8668</v>
      </c>
    </row>
    <row r="331" spans="1:20" ht="14.5" x14ac:dyDescent="0.35">
      <c r="A331" t="str">
        <f t="shared" si="17"/>
        <v>Kärnten628</v>
      </c>
      <c r="B331">
        <v>331</v>
      </c>
      <c r="C331" s="59" t="s">
        <v>262</v>
      </c>
      <c r="D331" s="59" t="s">
        <v>575</v>
      </c>
      <c r="E331" s="59" t="s">
        <v>152</v>
      </c>
      <c r="F331" s="60">
        <v>5853530</v>
      </c>
      <c r="G331" s="60">
        <v>1536895</v>
      </c>
      <c r="H331" s="60">
        <v>1645400</v>
      </c>
      <c r="I331" s="60">
        <v>2609697</v>
      </c>
      <c r="J331" s="60">
        <v>2388562</v>
      </c>
      <c r="K331" s="60">
        <v>2351196</v>
      </c>
      <c r="L331" s="60">
        <v>1262232</v>
      </c>
      <c r="M331" s="60">
        <v>1530347</v>
      </c>
      <c r="N331" s="60">
        <v>1511777</v>
      </c>
      <c r="O331" s="60">
        <v>1603011</v>
      </c>
      <c r="P331" s="60">
        <v>1169973</v>
      </c>
      <c r="Q331" s="60">
        <v>1093494</v>
      </c>
      <c r="R331" s="60">
        <v>1467443</v>
      </c>
      <c r="S331" s="60">
        <v>1330613</v>
      </c>
      <c r="T331" s="60">
        <v>1380474</v>
      </c>
    </row>
    <row r="332" spans="1:20" ht="14.5" x14ac:dyDescent="0.35">
      <c r="A332" t="str">
        <f t="shared" si="17"/>
        <v>Kärnten732</v>
      </c>
      <c r="B332">
        <v>332</v>
      </c>
      <c r="C332" s="59" t="s">
        <v>262</v>
      </c>
      <c r="D332" s="59" t="s">
        <v>621</v>
      </c>
      <c r="E332" s="59" t="s">
        <v>178</v>
      </c>
      <c r="F332" s="60">
        <v>73637704</v>
      </c>
      <c r="G332" s="60">
        <v>90674459</v>
      </c>
      <c r="H332" s="60">
        <v>72300907</v>
      </c>
      <c r="I332" s="60">
        <v>76689892</v>
      </c>
      <c r="J332" s="60">
        <v>75476206</v>
      </c>
      <c r="K332" s="60">
        <v>87801759</v>
      </c>
      <c r="L332" s="60">
        <v>76810172</v>
      </c>
      <c r="M332" s="60">
        <v>93483699</v>
      </c>
      <c r="N332" s="60">
        <v>82308979</v>
      </c>
      <c r="O332" s="60">
        <v>78215556</v>
      </c>
      <c r="P332" s="60">
        <v>74837097</v>
      </c>
      <c r="Q332" s="60">
        <v>174571371</v>
      </c>
      <c r="R332" s="60">
        <v>141184098</v>
      </c>
      <c r="S332" s="60">
        <v>94886359</v>
      </c>
      <c r="T332" s="60">
        <v>81864056</v>
      </c>
    </row>
    <row r="333" spans="1:20" ht="14.5" x14ac:dyDescent="0.35">
      <c r="A333" t="str">
        <f t="shared" si="17"/>
        <v>Kärnten346</v>
      </c>
      <c r="B333">
        <v>333</v>
      </c>
      <c r="C333" s="59" t="s">
        <v>262</v>
      </c>
      <c r="D333" s="59" t="s">
        <v>454</v>
      </c>
      <c r="E333" s="59" t="s">
        <v>86</v>
      </c>
      <c r="F333" s="60">
        <v>88418</v>
      </c>
      <c r="G333" s="60">
        <v>43407</v>
      </c>
      <c r="H333" s="60">
        <v>120158</v>
      </c>
      <c r="I333" s="60">
        <v>65590</v>
      </c>
      <c r="J333" s="60">
        <v>70476</v>
      </c>
      <c r="K333" s="60">
        <v>115959</v>
      </c>
      <c r="L333" s="60">
        <v>138143</v>
      </c>
      <c r="M333" s="60">
        <v>369533</v>
      </c>
      <c r="N333" s="60">
        <v>94406</v>
      </c>
      <c r="O333" s="60">
        <v>133209</v>
      </c>
      <c r="P333" s="60">
        <v>54240</v>
      </c>
      <c r="Q333" s="60">
        <v>59704</v>
      </c>
      <c r="R333" s="60">
        <v>172012</v>
      </c>
      <c r="S333" s="60">
        <v>172663</v>
      </c>
      <c r="T333" s="60">
        <v>298833</v>
      </c>
    </row>
    <row r="334" spans="1:20" ht="14.5" x14ac:dyDescent="0.35">
      <c r="A334" t="str">
        <f t="shared" si="17"/>
        <v>Kärnten083</v>
      </c>
      <c r="B334">
        <v>334</v>
      </c>
      <c r="C334" s="59" t="s">
        <v>262</v>
      </c>
      <c r="D334" s="59" t="s">
        <v>378</v>
      </c>
      <c r="E334" s="59" t="s">
        <v>45</v>
      </c>
      <c r="F334" s="60">
        <v>315348</v>
      </c>
      <c r="G334" s="60">
        <v>76624</v>
      </c>
      <c r="H334" s="60">
        <v>47953</v>
      </c>
      <c r="I334" s="60">
        <v>233433</v>
      </c>
      <c r="J334" s="60">
        <v>359620</v>
      </c>
      <c r="K334" s="60">
        <v>401260</v>
      </c>
      <c r="L334" s="60">
        <v>527310</v>
      </c>
      <c r="M334" s="60">
        <v>569765</v>
      </c>
      <c r="N334" s="60">
        <v>391924</v>
      </c>
      <c r="O334" s="60">
        <v>408185</v>
      </c>
      <c r="P334" s="60">
        <v>461930</v>
      </c>
      <c r="Q334" s="60">
        <v>250557</v>
      </c>
      <c r="R334" s="60">
        <v>991273</v>
      </c>
      <c r="S334" s="60">
        <v>1473143</v>
      </c>
      <c r="T334" s="60">
        <v>426572</v>
      </c>
    </row>
    <row r="335" spans="1:20" ht="14.5" x14ac:dyDescent="0.35">
      <c r="A335" t="str">
        <f t="shared" si="17"/>
        <v>Kärnten696</v>
      </c>
      <c r="B335">
        <v>335</v>
      </c>
      <c r="C335" s="59" t="s">
        <v>262</v>
      </c>
      <c r="D335" s="59" t="s">
        <v>604</v>
      </c>
      <c r="E335" s="59" t="s">
        <v>171</v>
      </c>
      <c r="F335" s="61"/>
      <c r="G335" s="60">
        <v>21</v>
      </c>
      <c r="H335" s="61"/>
      <c r="I335" s="60">
        <v>16605</v>
      </c>
      <c r="J335" s="60">
        <v>10009</v>
      </c>
      <c r="K335" s="61"/>
      <c r="L335" s="60">
        <v>6949</v>
      </c>
      <c r="M335" s="60">
        <v>12341</v>
      </c>
      <c r="N335" s="60">
        <v>17543</v>
      </c>
      <c r="O335" s="60">
        <v>5905</v>
      </c>
      <c r="P335" s="60">
        <v>625262</v>
      </c>
      <c r="Q335" s="60">
        <v>140633</v>
      </c>
      <c r="R335" s="60">
        <v>98372</v>
      </c>
      <c r="S335" s="60">
        <v>23077</v>
      </c>
      <c r="T335" s="60">
        <v>24496</v>
      </c>
    </row>
    <row r="336" spans="1:20" ht="14.5" x14ac:dyDescent="0.35">
      <c r="A336" t="str">
        <f t="shared" si="17"/>
        <v>Kärnten812</v>
      </c>
      <c r="B336">
        <v>336</v>
      </c>
      <c r="C336" s="59" t="s">
        <v>262</v>
      </c>
      <c r="D336" s="59" t="s">
        <v>641</v>
      </c>
      <c r="E336" s="59" t="s">
        <v>189</v>
      </c>
      <c r="F336" s="61"/>
      <c r="G336" s="60">
        <v>113</v>
      </c>
      <c r="H336" s="60">
        <v>125</v>
      </c>
      <c r="I336" s="60">
        <v>133</v>
      </c>
      <c r="J336" s="60">
        <v>305</v>
      </c>
      <c r="K336" s="60">
        <v>97</v>
      </c>
      <c r="L336" s="60">
        <v>593</v>
      </c>
      <c r="M336" s="61"/>
      <c r="N336" s="60">
        <v>338</v>
      </c>
      <c r="O336" s="61"/>
      <c r="P336" s="60">
        <v>104</v>
      </c>
      <c r="Q336" s="60">
        <v>4794</v>
      </c>
      <c r="R336" s="61"/>
      <c r="S336" s="60">
        <v>575</v>
      </c>
      <c r="T336" s="60">
        <v>218</v>
      </c>
    </row>
    <row r="337" spans="1:20" ht="14.5" x14ac:dyDescent="0.35">
      <c r="A337" t="str">
        <f t="shared" si="17"/>
        <v>Kärnten375</v>
      </c>
      <c r="B337">
        <v>337</v>
      </c>
      <c r="C337" s="59" t="s">
        <v>262</v>
      </c>
      <c r="D337" s="59" t="s">
        <v>468</v>
      </c>
      <c r="E337" s="59" t="s">
        <v>93</v>
      </c>
      <c r="F337" s="60">
        <v>7</v>
      </c>
      <c r="G337" s="61"/>
      <c r="H337" s="60">
        <v>1273</v>
      </c>
      <c r="I337" s="61"/>
      <c r="J337" s="61"/>
      <c r="K337" s="61"/>
      <c r="L337" s="61"/>
      <c r="M337" s="61"/>
      <c r="N337" s="61"/>
      <c r="O337" s="61"/>
      <c r="P337" s="61"/>
      <c r="Q337" s="60">
        <v>1</v>
      </c>
      <c r="R337" s="61"/>
      <c r="S337" s="60">
        <v>407</v>
      </c>
      <c r="T337" s="61"/>
    </row>
    <row r="338" spans="1:20" ht="14.5" x14ac:dyDescent="0.35">
      <c r="A338" t="str">
        <f t="shared" si="17"/>
        <v>Kärnten449</v>
      </c>
      <c r="B338">
        <v>338</v>
      </c>
      <c r="C338" s="59" t="s">
        <v>262</v>
      </c>
      <c r="D338" s="59" t="s">
        <v>505</v>
      </c>
      <c r="E338" s="59" t="s">
        <v>118</v>
      </c>
      <c r="F338" s="60">
        <v>6990</v>
      </c>
      <c r="G338" s="60">
        <v>792</v>
      </c>
      <c r="H338" s="61"/>
      <c r="I338" s="61"/>
      <c r="J338" s="61"/>
      <c r="K338" s="61"/>
      <c r="L338" s="60">
        <v>204</v>
      </c>
      <c r="M338" s="61"/>
      <c r="N338" s="61"/>
      <c r="O338" s="61"/>
      <c r="P338" s="60">
        <v>3032</v>
      </c>
      <c r="Q338" s="61"/>
      <c r="R338" s="60">
        <v>2</v>
      </c>
      <c r="S338" s="61"/>
      <c r="T338" s="61"/>
    </row>
    <row r="339" spans="1:20" ht="14.5" x14ac:dyDescent="0.35">
      <c r="A339" t="str">
        <f t="shared" si="17"/>
        <v>Kärnten724</v>
      </c>
      <c r="B339">
        <v>339</v>
      </c>
      <c r="C339" s="59" t="s">
        <v>262</v>
      </c>
      <c r="D339" s="59" t="s">
        <v>617</v>
      </c>
      <c r="E339" s="59" t="s">
        <v>247</v>
      </c>
      <c r="F339" s="60">
        <v>112</v>
      </c>
      <c r="G339" s="61"/>
      <c r="H339" s="61"/>
      <c r="I339" s="60">
        <v>19</v>
      </c>
      <c r="J339" s="61"/>
      <c r="K339" s="60">
        <v>82</v>
      </c>
      <c r="L339" s="60">
        <v>32</v>
      </c>
      <c r="M339" s="61"/>
      <c r="N339" s="61"/>
      <c r="O339" s="61"/>
      <c r="P339" s="61"/>
      <c r="Q339" s="61"/>
      <c r="R339" s="61"/>
      <c r="S339" s="61"/>
      <c r="T339" s="61"/>
    </row>
    <row r="340" spans="1:20" ht="14.5" x14ac:dyDescent="0.35">
      <c r="A340" t="str">
        <f t="shared" si="17"/>
        <v>Kärnten728</v>
      </c>
      <c r="B340">
        <v>340</v>
      </c>
      <c r="C340" s="59" t="s">
        <v>262</v>
      </c>
      <c r="D340" s="59" t="s">
        <v>619</v>
      </c>
      <c r="E340" s="59" t="s">
        <v>962</v>
      </c>
      <c r="F340" s="60">
        <v>77813229</v>
      </c>
      <c r="G340" s="60">
        <v>91874704</v>
      </c>
      <c r="H340" s="60">
        <v>91376576</v>
      </c>
      <c r="I340" s="60">
        <v>63741768</v>
      </c>
      <c r="J340" s="60">
        <v>81537034</v>
      </c>
      <c r="K340" s="60">
        <v>93659747</v>
      </c>
      <c r="L340" s="60">
        <v>75217060</v>
      </c>
      <c r="M340" s="60">
        <v>88619929</v>
      </c>
      <c r="N340" s="60">
        <v>72480054</v>
      </c>
      <c r="O340" s="60">
        <v>61041708</v>
      </c>
      <c r="P340" s="60">
        <v>62109632</v>
      </c>
      <c r="Q340" s="60">
        <v>82256859</v>
      </c>
      <c r="R340" s="60">
        <v>95837803</v>
      </c>
      <c r="S340" s="60">
        <v>62696493</v>
      </c>
      <c r="T340" s="60">
        <v>62087499</v>
      </c>
    </row>
    <row r="341" spans="1:20" ht="14.5" x14ac:dyDescent="0.35">
      <c r="A341" t="str">
        <f t="shared" si="17"/>
        <v>Kärnten636</v>
      </c>
      <c r="B341">
        <v>341</v>
      </c>
      <c r="C341" s="59" t="s">
        <v>262</v>
      </c>
      <c r="D341" s="59" t="s">
        <v>579</v>
      </c>
      <c r="E341" s="59" t="s">
        <v>154</v>
      </c>
      <c r="F341" s="60">
        <v>1281870</v>
      </c>
      <c r="G341" s="60">
        <v>555704</v>
      </c>
      <c r="H341" s="60">
        <v>944891</v>
      </c>
      <c r="I341" s="60">
        <v>1060290</v>
      </c>
      <c r="J341" s="60">
        <v>1665860</v>
      </c>
      <c r="K341" s="60">
        <v>3552285</v>
      </c>
      <c r="L341" s="60">
        <v>1265347</v>
      </c>
      <c r="M341" s="60">
        <v>905676</v>
      </c>
      <c r="N341" s="60">
        <v>991185</v>
      </c>
      <c r="O341" s="60">
        <v>1943140</v>
      </c>
      <c r="P341" s="60">
        <v>946310</v>
      </c>
      <c r="Q341" s="60">
        <v>391883</v>
      </c>
      <c r="R341" s="60">
        <v>533366</v>
      </c>
      <c r="S341" s="60">
        <v>388104</v>
      </c>
      <c r="T341" s="60">
        <v>1589223</v>
      </c>
    </row>
    <row r="342" spans="1:20" ht="14.5" x14ac:dyDescent="0.35">
      <c r="A342" t="str">
        <f t="shared" si="17"/>
        <v>Kärnten463</v>
      </c>
      <c r="B342">
        <v>342</v>
      </c>
      <c r="C342" s="59" t="s">
        <v>262</v>
      </c>
      <c r="D342" s="59" t="s">
        <v>518</v>
      </c>
      <c r="E342" s="59" t="s">
        <v>126</v>
      </c>
      <c r="F342" s="60">
        <v>5104</v>
      </c>
      <c r="G342" s="60">
        <v>3467</v>
      </c>
      <c r="H342" s="60">
        <v>33440</v>
      </c>
      <c r="I342" s="60">
        <v>8011</v>
      </c>
      <c r="J342" s="60">
        <v>5732</v>
      </c>
      <c r="K342" s="60">
        <v>12412</v>
      </c>
      <c r="L342" s="60">
        <v>32189</v>
      </c>
      <c r="M342" s="60">
        <v>56141</v>
      </c>
      <c r="N342" s="60">
        <v>58131</v>
      </c>
      <c r="O342" s="60">
        <v>6782</v>
      </c>
      <c r="P342" s="60">
        <v>8560</v>
      </c>
      <c r="Q342" s="60">
        <v>7354</v>
      </c>
      <c r="R342" s="60">
        <v>29324</v>
      </c>
      <c r="S342" s="60">
        <v>152727</v>
      </c>
      <c r="T342" s="60">
        <v>287249</v>
      </c>
    </row>
    <row r="343" spans="1:20" ht="14.5" x14ac:dyDescent="0.35">
      <c r="A343" t="str">
        <f t="shared" si="17"/>
        <v>Kärnten079</v>
      </c>
      <c r="B343">
        <v>343</v>
      </c>
      <c r="C343" s="59" t="s">
        <v>262</v>
      </c>
      <c r="D343" s="59" t="s">
        <v>371</v>
      </c>
      <c r="E343" s="59" t="s">
        <v>41</v>
      </c>
      <c r="F343" s="60">
        <v>2330442</v>
      </c>
      <c r="G343" s="60">
        <v>1987298</v>
      </c>
      <c r="H343" s="60">
        <v>3754253</v>
      </c>
      <c r="I343" s="60">
        <v>4880789</v>
      </c>
      <c r="J343" s="60">
        <v>4940632</v>
      </c>
      <c r="K343" s="60">
        <v>2546737</v>
      </c>
      <c r="L343" s="60">
        <v>1789166</v>
      </c>
      <c r="M343" s="60">
        <v>2456618</v>
      </c>
      <c r="N343" s="60">
        <v>2419337</v>
      </c>
      <c r="O343" s="60">
        <v>2414481</v>
      </c>
      <c r="P343" s="60">
        <v>1013250</v>
      </c>
      <c r="Q343" s="60">
        <v>1417439</v>
      </c>
      <c r="R343" s="60">
        <v>6829158</v>
      </c>
      <c r="S343" s="60">
        <v>10230760</v>
      </c>
      <c r="T343" s="60">
        <v>3731103</v>
      </c>
    </row>
    <row r="344" spans="1:20" ht="14.5" x14ac:dyDescent="0.35">
      <c r="A344" t="str">
        <f t="shared" si="17"/>
        <v>Kärnten684</v>
      </c>
      <c r="B344">
        <v>344</v>
      </c>
      <c r="C344" s="59" t="s">
        <v>262</v>
      </c>
      <c r="D344" s="59" t="s">
        <v>601</v>
      </c>
      <c r="E344" s="59" t="s">
        <v>249</v>
      </c>
      <c r="F344" s="61"/>
      <c r="G344" s="60">
        <v>6021</v>
      </c>
      <c r="H344" s="60">
        <v>42</v>
      </c>
      <c r="I344" s="61"/>
      <c r="J344" s="61"/>
      <c r="K344" s="60">
        <v>1408</v>
      </c>
      <c r="L344" s="60">
        <v>307391</v>
      </c>
      <c r="M344" s="61"/>
      <c r="N344" s="61"/>
      <c r="O344" s="61"/>
      <c r="P344" s="60">
        <v>170960</v>
      </c>
      <c r="Q344" s="60">
        <v>1699</v>
      </c>
      <c r="R344" s="60">
        <v>227</v>
      </c>
      <c r="S344" s="61"/>
      <c r="T344" s="60">
        <v>349</v>
      </c>
    </row>
    <row r="345" spans="1:20" ht="14.5" x14ac:dyDescent="0.35">
      <c r="A345" t="str">
        <f t="shared" si="17"/>
        <v>Kärnten604</v>
      </c>
      <c r="B345">
        <v>345</v>
      </c>
      <c r="C345" s="59" t="s">
        <v>262</v>
      </c>
      <c r="D345" s="59" t="s">
        <v>563</v>
      </c>
      <c r="E345" s="59" t="s">
        <v>148</v>
      </c>
      <c r="F345" s="60">
        <v>1471151</v>
      </c>
      <c r="G345" s="60">
        <v>1214540</v>
      </c>
      <c r="H345" s="60">
        <v>1228874</v>
      </c>
      <c r="I345" s="60">
        <v>1947080</v>
      </c>
      <c r="J345" s="60">
        <v>2150898</v>
      </c>
      <c r="K345" s="60">
        <v>2237149</v>
      </c>
      <c r="L345" s="60">
        <v>1985725</v>
      </c>
      <c r="M345" s="60">
        <v>1846765</v>
      </c>
      <c r="N345" s="60">
        <v>2808911</v>
      </c>
      <c r="O345" s="60">
        <v>2093731</v>
      </c>
      <c r="P345" s="60">
        <v>450203</v>
      </c>
      <c r="Q345" s="60">
        <v>923254</v>
      </c>
      <c r="R345" s="60">
        <v>789062</v>
      </c>
      <c r="S345" s="60">
        <v>442581</v>
      </c>
      <c r="T345" s="60">
        <v>744513</v>
      </c>
    </row>
    <row r="346" spans="1:20" ht="14.5" x14ac:dyDescent="0.35">
      <c r="A346" t="str">
        <f t="shared" si="17"/>
        <v>Kärnten465</v>
      </c>
      <c r="B346">
        <v>346</v>
      </c>
      <c r="C346" s="59" t="s">
        <v>262</v>
      </c>
      <c r="D346" s="59" t="s">
        <v>522</v>
      </c>
      <c r="E346" s="59" t="s">
        <v>128</v>
      </c>
      <c r="F346" s="60">
        <v>223</v>
      </c>
      <c r="G346" s="60">
        <v>541</v>
      </c>
      <c r="H346" s="60">
        <v>477</v>
      </c>
      <c r="I346" s="61"/>
      <c r="J346" s="60">
        <v>12489</v>
      </c>
      <c r="K346" s="61"/>
      <c r="L346" s="61"/>
      <c r="M346" s="60">
        <v>161</v>
      </c>
      <c r="N346" s="61"/>
      <c r="O346" s="60">
        <v>24597</v>
      </c>
      <c r="P346" s="60">
        <v>5262</v>
      </c>
      <c r="Q346" s="60">
        <v>2507</v>
      </c>
      <c r="R346" s="60">
        <v>26</v>
      </c>
      <c r="S346" s="60">
        <v>11913</v>
      </c>
      <c r="T346" s="61"/>
    </row>
    <row r="347" spans="1:20" ht="14.5" x14ac:dyDescent="0.35">
      <c r="A347" t="str">
        <f t="shared" si="17"/>
        <v>Kärnten037</v>
      </c>
      <c r="B347">
        <v>347</v>
      </c>
      <c r="C347" s="59" t="s">
        <v>262</v>
      </c>
      <c r="D347" s="59" t="s">
        <v>326</v>
      </c>
      <c r="E347" s="59" t="s">
        <v>19</v>
      </c>
      <c r="F347" s="61"/>
      <c r="G347" s="60">
        <v>7283485</v>
      </c>
      <c r="H347" s="60">
        <v>6984324</v>
      </c>
      <c r="I347" s="60">
        <v>8220750</v>
      </c>
      <c r="J347" s="60">
        <v>8783880</v>
      </c>
      <c r="K347" s="60">
        <v>7889544</v>
      </c>
      <c r="L347" s="60">
        <v>5010256</v>
      </c>
      <c r="M347" s="60">
        <v>5436869</v>
      </c>
      <c r="N347" s="60">
        <v>5407233</v>
      </c>
      <c r="O347" s="60">
        <v>7789297</v>
      </c>
      <c r="P347" s="60">
        <v>7172655</v>
      </c>
      <c r="Q347" s="60">
        <v>12670984</v>
      </c>
      <c r="R347" s="60">
        <v>13091934</v>
      </c>
      <c r="S347" s="60">
        <v>11664748</v>
      </c>
      <c r="T347" s="60">
        <v>7774007</v>
      </c>
    </row>
    <row r="348" spans="1:20" ht="14.5" x14ac:dyDescent="0.35">
      <c r="A348" t="str">
        <f t="shared" si="17"/>
        <v>Kärnten669</v>
      </c>
      <c r="B348">
        <v>348</v>
      </c>
      <c r="C348" s="59" t="s">
        <v>262</v>
      </c>
      <c r="D348" s="59" t="s">
        <v>596</v>
      </c>
      <c r="E348" s="59" t="s">
        <v>165</v>
      </c>
      <c r="F348" s="60">
        <v>335739</v>
      </c>
      <c r="G348" s="60">
        <v>397241</v>
      </c>
      <c r="H348" s="60">
        <v>513560</v>
      </c>
      <c r="I348" s="60">
        <v>300025</v>
      </c>
      <c r="J348" s="60">
        <v>1470610</v>
      </c>
      <c r="K348" s="60">
        <v>489895</v>
      </c>
      <c r="L348" s="60">
        <v>1771314</v>
      </c>
      <c r="M348" s="60">
        <v>801849</v>
      </c>
      <c r="N348" s="60">
        <v>339260</v>
      </c>
      <c r="O348" s="60">
        <v>410210</v>
      </c>
      <c r="P348" s="60">
        <v>240378</v>
      </c>
      <c r="Q348" s="60">
        <v>179202</v>
      </c>
      <c r="R348" s="60">
        <v>413884</v>
      </c>
      <c r="S348" s="60">
        <v>824255</v>
      </c>
      <c r="T348" s="60">
        <v>649069</v>
      </c>
    </row>
    <row r="349" spans="1:20" ht="14.5" x14ac:dyDescent="0.35">
      <c r="A349" t="str">
        <f t="shared" si="17"/>
        <v>Kärnten268</v>
      </c>
      <c r="B349">
        <v>349</v>
      </c>
      <c r="C349" s="59" t="s">
        <v>262</v>
      </c>
      <c r="D349" s="59" t="s">
        <v>421</v>
      </c>
      <c r="E349" s="59" t="s">
        <v>68</v>
      </c>
      <c r="F349" s="61"/>
      <c r="G349" s="60">
        <v>399</v>
      </c>
      <c r="H349" s="60">
        <v>1357</v>
      </c>
      <c r="I349" s="60">
        <v>3775</v>
      </c>
      <c r="J349" s="61"/>
      <c r="K349" s="60">
        <v>30401</v>
      </c>
      <c r="L349" s="61"/>
      <c r="M349" s="60">
        <v>1604</v>
      </c>
      <c r="N349" s="61"/>
      <c r="O349" s="60">
        <v>906</v>
      </c>
      <c r="P349" s="60">
        <v>269</v>
      </c>
      <c r="Q349" s="60">
        <v>2359</v>
      </c>
      <c r="R349" s="60">
        <v>3162</v>
      </c>
      <c r="S349" s="61"/>
      <c r="T349" s="60">
        <v>4692</v>
      </c>
    </row>
    <row r="350" spans="1:20" ht="14.5" x14ac:dyDescent="0.35">
      <c r="A350" t="str">
        <f t="shared" si="17"/>
        <v>Kärnten395</v>
      </c>
      <c r="B350">
        <v>350</v>
      </c>
      <c r="C350" s="59" t="s">
        <v>262</v>
      </c>
      <c r="D350" s="59" t="s">
        <v>483</v>
      </c>
      <c r="E350" s="59" t="s">
        <v>102</v>
      </c>
      <c r="F350" s="61"/>
      <c r="G350" s="60">
        <v>20</v>
      </c>
      <c r="H350" s="61"/>
      <c r="I350" s="61"/>
      <c r="J350" s="61"/>
      <c r="K350" s="61"/>
      <c r="L350" s="61"/>
      <c r="M350" s="61"/>
      <c r="N350" s="60">
        <v>1337</v>
      </c>
      <c r="O350" s="61"/>
      <c r="P350" s="60">
        <v>5271</v>
      </c>
      <c r="Q350" s="60">
        <v>1689</v>
      </c>
      <c r="R350" s="61"/>
      <c r="S350" s="60">
        <v>250</v>
      </c>
      <c r="T350" s="60">
        <v>10</v>
      </c>
    </row>
    <row r="351" spans="1:20" ht="14.5" x14ac:dyDescent="0.35">
      <c r="A351" t="str">
        <f t="shared" si="17"/>
        <v>Kärnten055</v>
      </c>
      <c r="B351">
        <v>351</v>
      </c>
      <c r="C351" s="59" t="s">
        <v>262</v>
      </c>
      <c r="D351" s="59" t="s">
        <v>343</v>
      </c>
      <c r="E351" s="59" t="s">
        <v>29</v>
      </c>
      <c r="F351" s="60">
        <v>4999753</v>
      </c>
      <c r="G351" s="60">
        <v>5150814</v>
      </c>
      <c r="H351" s="60">
        <v>9649536</v>
      </c>
      <c r="I351" s="60">
        <v>5458599</v>
      </c>
      <c r="J351" s="60">
        <v>6307005</v>
      </c>
      <c r="K351" s="60">
        <v>4810447</v>
      </c>
      <c r="L351" s="60">
        <v>4019150</v>
      </c>
      <c r="M351" s="60">
        <v>5377174</v>
      </c>
      <c r="N351" s="60">
        <v>9248824</v>
      </c>
      <c r="O351" s="60">
        <v>15066748</v>
      </c>
      <c r="P351" s="60">
        <v>6712866</v>
      </c>
      <c r="Q351" s="60">
        <v>10088569</v>
      </c>
      <c r="R351" s="60">
        <v>12570872</v>
      </c>
      <c r="S351" s="60">
        <v>12867593</v>
      </c>
      <c r="T351" s="60">
        <v>14575382</v>
      </c>
    </row>
    <row r="352" spans="1:20" ht="14.5" x14ac:dyDescent="0.35">
      <c r="A352" t="str">
        <f t="shared" si="17"/>
        <v>Kärnten018</v>
      </c>
      <c r="B352">
        <v>352</v>
      </c>
      <c r="C352" s="59" t="s">
        <v>262</v>
      </c>
      <c r="D352" s="59" t="s">
        <v>315</v>
      </c>
      <c r="E352" s="59" t="s">
        <v>12</v>
      </c>
      <c r="F352" s="60">
        <v>5398295</v>
      </c>
      <c r="G352" s="60">
        <v>11564899</v>
      </c>
      <c r="H352" s="60">
        <v>10195711</v>
      </c>
      <c r="I352" s="60">
        <v>8467051</v>
      </c>
      <c r="J352" s="60">
        <v>9967153</v>
      </c>
      <c r="K352" s="60">
        <v>8527438</v>
      </c>
      <c r="L352" s="60">
        <v>6886971</v>
      </c>
      <c r="M352" s="60">
        <v>11947686</v>
      </c>
      <c r="N352" s="60">
        <v>14649877</v>
      </c>
      <c r="O352" s="60">
        <v>13885109</v>
      </c>
      <c r="P352" s="60">
        <v>5619635</v>
      </c>
      <c r="Q352" s="60">
        <v>8488789</v>
      </c>
      <c r="R352" s="60">
        <v>11234089</v>
      </c>
      <c r="S352" s="60">
        <v>13065518</v>
      </c>
      <c r="T352" s="60">
        <v>9150630</v>
      </c>
    </row>
    <row r="353" spans="1:20" ht="14.5" x14ac:dyDescent="0.35">
      <c r="A353" t="str">
        <f t="shared" si="17"/>
        <v>Kärnten054</v>
      </c>
      <c r="B353">
        <v>353</v>
      </c>
      <c r="C353" s="59" t="s">
        <v>262</v>
      </c>
      <c r="D353" s="59" t="s">
        <v>341</v>
      </c>
      <c r="E353" s="59" t="s">
        <v>28</v>
      </c>
      <c r="F353" s="60">
        <v>2884305</v>
      </c>
      <c r="G353" s="60">
        <v>4106030</v>
      </c>
      <c r="H353" s="60">
        <v>10771330</v>
      </c>
      <c r="I353" s="60">
        <v>4620523</v>
      </c>
      <c r="J353" s="60">
        <v>10318557</v>
      </c>
      <c r="K353" s="60">
        <v>8702476</v>
      </c>
      <c r="L353" s="60">
        <v>4418909</v>
      </c>
      <c r="M353" s="60">
        <v>3538170</v>
      </c>
      <c r="N353" s="60">
        <v>4662417</v>
      </c>
      <c r="O353" s="60">
        <v>6263439</v>
      </c>
      <c r="P353" s="60">
        <v>13235307</v>
      </c>
      <c r="Q353" s="60">
        <v>4758278</v>
      </c>
      <c r="R353" s="60">
        <v>19066792</v>
      </c>
      <c r="S353" s="60">
        <v>20839712</v>
      </c>
      <c r="T353" s="60">
        <v>4158806</v>
      </c>
    </row>
    <row r="354" spans="1:20" ht="14.5" x14ac:dyDescent="0.35">
      <c r="A354" t="str">
        <f t="shared" si="17"/>
        <v>Kärnten216</v>
      </c>
      <c r="B354">
        <v>354</v>
      </c>
      <c r="C354" s="59" t="s">
        <v>262</v>
      </c>
      <c r="D354" s="59" t="s">
        <v>398</v>
      </c>
      <c r="E354" s="59" t="s">
        <v>250</v>
      </c>
      <c r="F354" s="60">
        <v>4909954</v>
      </c>
      <c r="G354" s="60">
        <v>1696495</v>
      </c>
      <c r="H354" s="60">
        <v>4980557</v>
      </c>
      <c r="I354" s="60">
        <v>4040561</v>
      </c>
      <c r="J354" s="60">
        <v>1495412</v>
      </c>
      <c r="K354" s="60">
        <v>617548</v>
      </c>
      <c r="L354" s="60">
        <v>605130</v>
      </c>
      <c r="M354" s="61"/>
      <c r="N354" s="60">
        <v>510634</v>
      </c>
      <c r="O354" s="60">
        <v>404597</v>
      </c>
      <c r="P354" s="60">
        <v>137887</v>
      </c>
      <c r="Q354" s="61"/>
      <c r="R354" s="60">
        <v>106097</v>
      </c>
      <c r="S354" s="60">
        <v>80508</v>
      </c>
      <c r="T354" s="60">
        <v>357915</v>
      </c>
    </row>
    <row r="355" spans="1:20" ht="14.5" x14ac:dyDescent="0.35">
      <c r="A355" t="str">
        <f t="shared" si="17"/>
        <v>Kärnten204</v>
      </c>
      <c r="B355">
        <v>355</v>
      </c>
      <c r="C355" s="59" t="s">
        <v>262</v>
      </c>
      <c r="D355" s="59" t="s">
        <v>392</v>
      </c>
      <c r="E355" s="59" t="s">
        <v>52</v>
      </c>
      <c r="F355" s="60">
        <v>4128881</v>
      </c>
      <c r="G355" s="60">
        <v>4725449</v>
      </c>
      <c r="H355" s="60">
        <v>2343340</v>
      </c>
      <c r="I355" s="60">
        <v>2014043</v>
      </c>
      <c r="J355" s="60">
        <v>4742759</v>
      </c>
      <c r="K355" s="60">
        <v>2357919</v>
      </c>
      <c r="L355" s="60">
        <v>5353689</v>
      </c>
      <c r="M355" s="60">
        <v>2911062</v>
      </c>
      <c r="N355" s="60">
        <v>5539780</v>
      </c>
      <c r="O355" s="60">
        <v>2107593</v>
      </c>
      <c r="P355" s="60">
        <v>2507079</v>
      </c>
      <c r="Q355" s="60">
        <v>3388484</v>
      </c>
      <c r="R355" s="60">
        <v>3519643</v>
      </c>
      <c r="S355" s="60">
        <v>9117026</v>
      </c>
      <c r="T355" s="60">
        <v>7782410</v>
      </c>
    </row>
    <row r="356" spans="1:20" ht="14.5" x14ac:dyDescent="0.35">
      <c r="A356" t="str">
        <f t="shared" si="17"/>
        <v>Kärnten074</v>
      </c>
      <c r="B356">
        <v>356</v>
      </c>
      <c r="C356" s="59" t="s">
        <v>262</v>
      </c>
      <c r="D356" s="59" t="s">
        <v>361</v>
      </c>
      <c r="E356" s="59" t="s">
        <v>251</v>
      </c>
      <c r="F356" s="60">
        <v>549398</v>
      </c>
      <c r="G356" s="60">
        <v>806204</v>
      </c>
      <c r="H356" s="60">
        <v>872580</v>
      </c>
      <c r="I356" s="60">
        <v>709426</v>
      </c>
      <c r="J356" s="60">
        <v>903030</v>
      </c>
      <c r="K356" s="60">
        <v>677702</v>
      </c>
      <c r="L356" s="60">
        <v>477524</v>
      </c>
      <c r="M356" s="60">
        <v>624360</v>
      </c>
      <c r="N356" s="60">
        <v>590004</v>
      </c>
      <c r="O356" s="60">
        <v>919241</v>
      </c>
      <c r="P356" s="60">
        <v>679571</v>
      </c>
      <c r="Q356" s="60">
        <v>813184</v>
      </c>
      <c r="R356" s="60">
        <v>851574</v>
      </c>
      <c r="S356" s="60">
        <v>916586</v>
      </c>
      <c r="T356" s="60">
        <v>1603498</v>
      </c>
    </row>
    <row r="357" spans="1:20" ht="14.5" x14ac:dyDescent="0.35">
      <c r="A357" t="str">
        <f t="shared" si="17"/>
        <v>Kärnten097</v>
      </c>
      <c r="B357">
        <v>357</v>
      </c>
      <c r="C357" s="59" t="s">
        <v>262</v>
      </c>
      <c r="D357" s="59" t="s">
        <v>389</v>
      </c>
      <c r="E357" s="59" t="s">
        <v>50</v>
      </c>
      <c r="F357" s="60">
        <v>820008</v>
      </c>
      <c r="G357" s="60">
        <v>995968</v>
      </c>
      <c r="H357" s="60">
        <v>1190317</v>
      </c>
      <c r="I357" s="60">
        <v>1324300</v>
      </c>
      <c r="J357" s="60">
        <v>1316257</v>
      </c>
      <c r="K357" s="60">
        <v>1278684</v>
      </c>
      <c r="L357" s="60">
        <v>1302457</v>
      </c>
      <c r="M357" s="60">
        <v>1554089</v>
      </c>
      <c r="N357" s="60">
        <v>1966572</v>
      </c>
      <c r="O357" s="60">
        <v>2367835</v>
      </c>
      <c r="P357" s="60">
        <v>803562</v>
      </c>
      <c r="Q357" s="60">
        <v>984264</v>
      </c>
      <c r="R357" s="60">
        <v>1310689</v>
      </c>
      <c r="S357" s="60">
        <v>1374078</v>
      </c>
      <c r="T357" s="60">
        <v>3109328</v>
      </c>
    </row>
    <row r="358" spans="1:20" ht="14.5" x14ac:dyDescent="0.35">
      <c r="A358" t="str">
        <f t="shared" si="17"/>
        <v>Kärnten370</v>
      </c>
      <c r="B358">
        <v>358</v>
      </c>
      <c r="C358" s="59" t="s">
        <v>262</v>
      </c>
      <c r="D358" s="59" t="s">
        <v>465</v>
      </c>
      <c r="E358" s="59" t="s">
        <v>91</v>
      </c>
      <c r="F358" s="60">
        <v>81747</v>
      </c>
      <c r="G358" s="60">
        <v>52739</v>
      </c>
      <c r="H358" s="60">
        <v>109019</v>
      </c>
      <c r="I358" s="60">
        <v>390030</v>
      </c>
      <c r="J358" s="60">
        <v>18168</v>
      </c>
      <c r="K358" s="60">
        <v>44094</v>
      </c>
      <c r="L358" s="60">
        <v>143578</v>
      </c>
      <c r="M358" s="60">
        <v>210928</v>
      </c>
      <c r="N358" s="60">
        <v>123300</v>
      </c>
      <c r="O358" s="60">
        <v>451718</v>
      </c>
      <c r="P358" s="60">
        <v>30626</v>
      </c>
      <c r="Q358" s="60">
        <v>133192</v>
      </c>
      <c r="R358" s="60">
        <v>151616</v>
      </c>
      <c r="S358" s="60">
        <v>50976</v>
      </c>
      <c r="T358" s="60">
        <v>255762</v>
      </c>
    </row>
    <row r="359" spans="1:20" ht="14.5" x14ac:dyDescent="0.35">
      <c r="A359" t="str">
        <f t="shared" si="17"/>
        <v>Kärnten824</v>
      </c>
      <c r="B359">
        <v>359</v>
      </c>
      <c r="C359" s="59" t="s">
        <v>262</v>
      </c>
      <c r="D359" s="59" t="s">
        <v>654</v>
      </c>
      <c r="E359" s="59" t="s">
        <v>198</v>
      </c>
      <c r="F359" s="61"/>
      <c r="G359" s="61"/>
      <c r="H359" s="61"/>
      <c r="I359" s="61"/>
      <c r="J359" s="61"/>
      <c r="K359" s="61"/>
      <c r="L359" s="61"/>
      <c r="M359" s="60">
        <v>4536</v>
      </c>
      <c r="N359" s="60">
        <v>178</v>
      </c>
      <c r="O359" s="60">
        <v>75</v>
      </c>
      <c r="P359" s="60">
        <v>1202</v>
      </c>
      <c r="Q359" s="60">
        <v>803</v>
      </c>
      <c r="R359" s="60">
        <v>403</v>
      </c>
      <c r="S359" s="60">
        <v>280</v>
      </c>
      <c r="T359" s="60">
        <v>477</v>
      </c>
    </row>
    <row r="360" spans="1:20" ht="14.5" x14ac:dyDescent="0.35">
      <c r="A360" t="str">
        <f t="shared" si="17"/>
        <v>Kärnten096</v>
      </c>
      <c r="B360">
        <v>360</v>
      </c>
      <c r="C360" s="59" t="s">
        <v>262</v>
      </c>
      <c r="D360" s="59" t="s">
        <v>387</v>
      </c>
      <c r="E360" s="59" t="s">
        <v>252</v>
      </c>
      <c r="F360" s="60">
        <v>6688759</v>
      </c>
      <c r="G360" s="60">
        <v>10161161</v>
      </c>
      <c r="H360" s="60">
        <v>11816264</v>
      </c>
      <c r="I360" s="60">
        <v>9768007</v>
      </c>
      <c r="J360" s="60">
        <v>7299742</v>
      </c>
      <c r="K360" s="60">
        <v>7877118</v>
      </c>
      <c r="L360" s="60">
        <v>8256814</v>
      </c>
      <c r="M360" s="60">
        <v>7908023</v>
      </c>
      <c r="N360" s="60">
        <v>8413369</v>
      </c>
      <c r="O360" s="60">
        <v>9174969</v>
      </c>
      <c r="P360" s="60">
        <v>7296499</v>
      </c>
      <c r="Q360" s="60">
        <v>10513290</v>
      </c>
      <c r="R360" s="60">
        <v>10119842</v>
      </c>
      <c r="S360" s="60">
        <v>12184276</v>
      </c>
      <c r="T360" s="60">
        <v>12401849</v>
      </c>
    </row>
    <row r="361" spans="1:20" ht="14.5" x14ac:dyDescent="0.35">
      <c r="A361" t="str">
        <f t="shared" si="17"/>
        <v>Kärnten232</v>
      </c>
      <c r="B361">
        <v>361</v>
      </c>
      <c r="C361" s="59" t="s">
        <v>262</v>
      </c>
      <c r="D361" s="59" t="s">
        <v>409</v>
      </c>
      <c r="E361" s="59" t="s">
        <v>58</v>
      </c>
      <c r="F361" s="60">
        <v>62325</v>
      </c>
      <c r="G361" s="60">
        <v>114651</v>
      </c>
      <c r="H361" s="60">
        <v>89724</v>
      </c>
      <c r="I361" s="61"/>
      <c r="J361" s="60">
        <v>42255</v>
      </c>
      <c r="K361" s="61"/>
      <c r="L361" s="60">
        <v>95160</v>
      </c>
      <c r="M361" s="60">
        <v>63300</v>
      </c>
      <c r="N361" s="60">
        <v>6109</v>
      </c>
      <c r="O361" s="60">
        <v>36634</v>
      </c>
      <c r="P361" s="60">
        <v>218369</v>
      </c>
      <c r="Q361" s="61"/>
      <c r="R361" s="61"/>
      <c r="S361" s="61"/>
      <c r="T361" s="61"/>
    </row>
    <row r="362" spans="1:20" ht="14.5" x14ac:dyDescent="0.35">
      <c r="A362" t="str">
        <f t="shared" si="17"/>
        <v>Kärnten676</v>
      </c>
      <c r="B362">
        <v>362</v>
      </c>
      <c r="C362" s="59" t="s">
        <v>262</v>
      </c>
      <c r="D362" s="59" t="s">
        <v>599</v>
      </c>
      <c r="E362" s="59" t="s">
        <v>168</v>
      </c>
      <c r="F362" s="60">
        <v>9032</v>
      </c>
      <c r="G362" s="61"/>
      <c r="H362" s="60">
        <v>181754</v>
      </c>
      <c r="I362" s="60">
        <v>63795</v>
      </c>
      <c r="J362" s="60">
        <v>69907</v>
      </c>
      <c r="K362" s="61"/>
      <c r="L362" s="61"/>
      <c r="M362" s="60">
        <v>13346</v>
      </c>
      <c r="N362" s="60">
        <v>20033</v>
      </c>
      <c r="O362" s="60">
        <v>31601</v>
      </c>
      <c r="P362" s="60">
        <v>77487</v>
      </c>
      <c r="Q362" s="60">
        <v>18364</v>
      </c>
      <c r="R362" s="61"/>
      <c r="S362" s="61"/>
      <c r="T362" s="60">
        <v>2086</v>
      </c>
    </row>
    <row r="363" spans="1:20" ht="14.5" x14ac:dyDescent="0.35">
      <c r="A363" t="str">
        <f t="shared" si="17"/>
        <v>Kärnten716</v>
      </c>
      <c r="B363">
        <v>363</v>
      </c>
      <c r="C363" s="59" t="s">
        <v>262</v>
      </c>
      <c r="D363" s="59" t="s">
        <v>614</v>
      </c>
      <c r="E363" s="59" t="s">
        <v>176</v>
      </c>
      <c r="F363" s="60">
        <v>3110</v>
      </c>
      <c r="G363" s="60">
        <v>101227</v>
      </c>
      <c r="H363" s="60">
        <v>138619</v>
      </c>
      <c r="I363" s="60">
        <v>100113</v>
      </c>
      <c r="J363" s="60">
        <v>59478</v>
      </c>
      <c r="K363" s="60">
        <v>184607</v>
      </c>
      <c r="L363" s="60">
        <v>229593</v>
      </c>
      <c r="M363" s="60">
        <v>318909</v>
      </c>
      <c r="N363" s="60">
        <v>293938</v>
      </c>
      <c r="O363" s="60">
        <v>471187</v>
      </c>
      <c r="P363" s="60">
        <v>381233</v>
      </c>
      <c r="Q363" s="60">
        <v>189069</v>
      </c>
      <c r="R363" s="60">
        <v>391073</v>
      </c>
      <c r="S363" s="60">
        <v>293778</v>
      </c>
      <c r="T363" s="60">
        <v>853176</v>
      </c>
    </row>
    <row r="364" spans="1:20" ht="14.5" x14ac:dyDescent="0.35">
      <c r="A364" t="str">
        <f t="shared" si="17"/>
        <v>Kärnten743</v>
      </c>
      <c r="B364">
        <v>364</v>
      </c>
      <c r="C364" s="59" t="s">
        <v>262</v>
      </c>
      <c r="D364" s="59" t="s">
        <v>625</v>
      </c>
      <c r="E364" s="59" t="s">
        <v>181</v>
      </c>
      <c r="F364" s="60">
        <v>25880</v>
      </c>
      <c r="G364" s="60">
        <v>6185</v>
      </c>
      <c r="H364" s="60">
        <v>35790</v>
      </c>
      <c r="I364" s="60">
        <v>376298</v>
      </c>
      <c r="J364" s="60">
        <v>605654</v>
      </c>
      <c r="K364" s="60">
        <v>223571</v>
      </c>
      <c r="L364" s="60">
        <v>55988</v>
      </c>
      <c r="M364" s="60">
        <v>70708</v>
      </c>
      <c r="N364" s="60">
        <v>22259</v>
      </c>
      <c r="O364" s="60">
        <v>10078</v>
      </c>
      <c r="P364" s="60">
        <v>10024</v>
      </c>
      <c r="Q364" s="60">
        <v>54242</v>
      </c>
      <c r="R364" s="60">
        <v>44264</v>
      </c>
      <c r="S364" s="60">
        <v>24867</v>
      </c>
      <c r="T364" s="60">
        <v>143239</v>
      </c>
    </row>
    <row r="365" spans="1:20" ht="14.5" x14ac:dyDescent="0.35">
      <c r="A365" t="str">
        <f t="shared" si="17"/>
        <v>Kärnten820</v>
      </c>
      <c r="B365">
        <v>365</v>
      </c>
      <c r="C365" s="59" t="s">
        <v>262</v>
      </c>
      <c r="D365" s="59" t="s">
        <v>648</v>
      </c>
      <c r="E365" s="59" t="s">
        <v>195</v>
      </c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0">
        <v>384</v>
      </c>
      <c r="R365" s="61"/>
      <c r="S365" s="61"/>
      <c r="T365" s="61"/>
    </row>
    <row r="366" spans="1:20" ht="14.5" x14ac:dyDescent="0.35">
      <c r="A366" t="str">
        <f t="shared" si="17"/>
        <v>Kärnten228</v>
      </c>
      <c r="B366">
        <v>366</v>
      </c>
      <c r="C366" s="59" t="s">
        <v>262</v>
      </c>
      <c r="D366" s="59" t="s">
        <v>405</v>
      </c>
      <c r="E366" s="59" t="s">
        <v>57</v>
      </c>
      <c r="F366" s="60">
        <v>106</v>
      </c>
      <c r="G366" s="61"/>
      <c r="H366" s="60">
        <v>22530</v>
      </c>
      <c r="I366" s="61"/>
      <c r="J366" s="60">
        <v>6924</v>
      </c>
      <c r="K366" s="61"/>
      <c r="L366" s="60">
        <v>29476</v>
      </c>
      <c r="M366" s="61"/>
      <c r="N366" s="60">
        <v>8760</v>
      </c>
      <c r="O366" s="60">
        <v>3817</v>
      </c>
      <c r="P366" s="60">
        <v>7361</v>
      </c>
      <c r="Q366" s="60">
        <v>90308</v>
      </c>
      <c r="R366" s="61"/>
      <c r="S366" s="60">
        <v>2607</v>
      </c>
      <c r="T366" s="60">
        <v>8381</v>
      </c>
    </row>
    <row r="367" spans="1:20" ht="14.5" x14ac:dyDescent="0.35">
      <c r="A367" t="str">
        <f t="shared" si="17"/>
        <v>Kärnten470</v>
      </c>
      <c r="B367">
        <v>367</v>
      </c>
      <c r="C367" s="59" t="s">
        <v>262</v>
      </c>
      <c r="D367" s="59" t="s">
        <v>530</v>
      </c>
      <c r="E367" s="59" t="s">
        <v>130</v>
      </c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0">
        <v>258</v>
      </c>
    </row>
    <row r="368" spans="1:20" ht="14.5" x14ac:dyDescent="0.35">
      <c r="A368" t="str">
        <f t="shared" si="17"/>
        <v>Kärnten046</v>
      </c>
      <c r="B368">
        <v>368</v>
      </c>
      <c r="C368" s="59" t="s">
        <v>262</v>
      </c>
      <c r="D368" s="59" t="s">
        <v>335</v>
      </c>
      <c r="E368" s="59" t="s">
        <v>24</v>
      </c>
      <c r="F368" s="60">
        <v>529902</v>
      </c>
      <c r="G368" s="60">
        <v>1039306</v>
      </c>
      <c r="H368" s="60">
        <v>709209</v>
      </c>
      <c r="I368" s="60">
        <v>2642317</v>
      </c>
      <c r="J368" s="60">
        <v>2268009</v>
      </c>
      <c r="K368" s="60">
        <v>1832247</v>
      </c>
      <c r="L368" s="60">
        <v>959722</v>
      </c>
      <c r="M368" s="60">
        <v>2281956</v>
      </c>
      <c r="N368" s="60">
        <v>854578</v>
      </c>
      <c r="O368" s="60">
        <v>9363899</v>
      </c>
      <c r="P368" s="60">
        <v>876028</v>
      </c>
      <c r="Q368" s="60">
        <v>533402</v>
      </c>
      <c r="R368" s="60">
        <v>377386</v>
      </c>
      <c r="S368" s="60">
        <v>407922</v>
      </c>
      <c r="T368" s="60">
        <v>313366</v>
      </c>
    </row>
    <row r="369" spans="1:20" ht="14.5" x14ac:dyDescent="0.35">
      <c r="A369" t="str">
        <f t="shared" si="17"/>
        <v>Kärnten373</v>
      </c>
      <c r="B369">
        <v>369</v>
      </c>
      <c r="C369" s="59" t="s">
        <v>262</v>
      </c>
      <c r="D369" s="59" t="s">
        <v>467</v>
      </c>
      <c r="E369" s="59" t="s">
        <v>92</v>
      </c>
      <c r="F369" s="60">
        <v>269257</v>
      </c>
      <c r="G369" s="60">
        <v>318109</v>
      </c>
      <c r="H369" s="60">
        <v>281238</v>
      </c>
      <c r="I369" s="60">
        <v>279001</v>
      </c>
      <c r="J369" s="60">
        <v>685137</v>
      </c>
      <c r="K369" s="60">
        <v>311698</v>
      </c>
      <c r="L369" s="60">
        <v>370459</v>
      </c>
      <c r="M369" s="60">
        <v>593630</v>
      </c>
      <c r="N369" s="60">
        <v>310525</v>
      </c>
      <c r="O369" s="60">
        <v>479237</v>
      </c>
      <c r="P369" s="60">
        <v>458081</v>
      </c>
      <c r="Q369" s="60">
        <v>671819</v>
      </c>
      <c r="R369" s="60">
        <v>815970</v>
      </c>
      <c r="S369" s="60">
        <v>712496</v>
      </c>
      <c r="T369" s="60">
        <v>767763</v>
      </c>
    </row>
    <row r="370" spans="1:20" ht="14.5" x14ac:dyDescent="0.35">
      <c r="A370" t="str">
        <f t="shared" si="17"/>
        <v>Kärnten667</v>
      </c>
      <c r="B370">
        <v>370</v>
      </c>
      <c r="C370" s="59" t="s">
        <v>262</v>
      </c>
      <c r="D370" s="59" t="s">
        <v>594</v>
      </c>
      <c r="E370" s="59" t="s">
        <v>164</v>
      </c>
      <c r="F370" s="60">
        <v>6217</v>
      </c>
      <c r="G370" s="60">
        <v>7435</v>
      </c>
      <c r="H370" s="60">
        <v>683</v>
      </c>
      <c r="I370" s="60">
        <v>2334</v>
      </c>
      <c r="J370" s="61"/>
      <c r="K370" s="60">
        <v>53186</v>
      </c>
      <c r="L370" s="60">
        <v>132891</v>
      </c>
      <c r="M370" s="60">
        <v>2940</v>
      </c>
      <c r="N370" s="61"/>
      <c r="O370" s="60">
        <v>48204</v>
      </c>
      <c r="P370" s="60">
        <v>25656</v>
      </c>
      <c r="Q370" s="60">
        <v>7676</v>
      </c>
      <c r="R370" s="60">
        <v>20091</v>
      </c>
      <c r="S370" s="60">
        <v>309778</v>
      </c>
      <c r="T370" s="60">
        <v>152689</v>
      </c>
    </row>
    <row r="371" spans="1:20" ht="14.5" x14ac:dyDescent="0.35">
      <c r="A371" t="str">
        <f t="shared" si="17"/>
        <v>Kärnten386</v>
      </c>
      <c r="B371">
        <v>371</v>
      </c>
      <c r="C371" s="59" t="s">
        <v>262</v>
      </c>
      <c r="D371" s="59" t="s">
        <v>475</v>
      </c>
      <c r="E371" s="59" t="s">
        <v>97</v>
      </c>
      <c r="F371" s="60">
        <v>201</v>
      </c>
      <c r="G371" s="61"/>
      <c r="H371" s="60">
        <v>6692</v>
      </c>
      <c r="I371" s="60">
        <v>2671</v>
      </c>
      <c r="J371" s="61"/>
      <c r="K371" s="60">
        <v>103</v>
      </c>
      <c r="L371" s="61"/>
      <c r="M371" s="61"/>
      <c r="N371" s="60">
        <v>1907</v>
      </c>
      <c r="O371" s="60">
        <v>82</v>
      </c>
      <c r="P371" s="60">
        <v>6054</v>
      </c>
      <c r="Q371" s="60">
        <v>1147</v>
      </c>
      <c r="R371" s="60">
        <v>26</v>
      </c>
      <c r="S371" s="60">
        <v>734</v>
      </c>
      <c r="T371" s="60">
        <v>261</v>
      </c>
    </row>
    <row r="372" spans="1:20" ht="14.5" x14ac:dyDescent="0.35">
      <c r="A372" t="str">
        <f t="shared" si="17"/>
        <v>Kärnten412</v>
      </c>
      <c r="B372">
        <v>372</v>
      </c>
      <c r="C372" s="59" t="s">
        <v>262</v>
      </c>
      <c r="D372" s="59" t="s">
        <v>492</v>
      </c>
      <c r="E372" s="59" t="s">
        <v>107</v>
      </c>
      <c r="F372" s="60">
        <v>11172373</v>
      </c>
      <c r="G372" s="60">
        <v>14263372</v>
      </c>
      <c r="H372" s="60">
        <v>14493657</v>
      </c>
      <c r="I372" s="60">
        <v>13947563</v>
      </c>
      <c r="J372" s="60">
        <v>14216371</v>
      </c>
      <c r="K372" s="60">
        <v>18056224</v>
      </c>
      <c r="L372" s="60">
        <v>21074010</v>
      </c>
      <c r="M372" s="60">
        <v>23711287</v>
      </c>
      <c r="N372" s="60">
        <v>39352201</v>
      </c>
      <c r="O372" s="60">
        <v>39766280</v>
      </c>
      <c r="P372" s="60">
        <v>27416261</v>
      </c>
      <c r="Q372" s="60">
        <v>35492672</v>
      </c>
      <c r="R372" s="60">
        <v>39990946</v>
      </c>
      <c r="S372" s="60">
        <v>39032425</v>
      </c>
      <c r="T372" s="60">
        <v>53969922</v>
      </c>
    </row>
    <row r="373" spans="1:20" ht="14.5" x14ac:dyDescent="0.35">
      <c r="A373" t="str">
        <f t="shared" si="17"/>
        <v>Kärnten701</v>
      </c>
      <c r="B373">
        <v>373</v>
      </c>
      <c r="C373" s="59" t="s">
        <v>262</v>
      </c>
      <c r="D373" s="59" t="s">
        <v>608</v>
      </c>
      <c r="E373" s="59" t="s">
        <v>173</v>
      </c>
      <c r="F373" s="60">
        <v>11562750</v>
      </c>
      <c r="G373" s="60">
        <v>151042739</v>
      </c>
      <c r="H373" s="60">
        <v>213047358</v>
      </c>
      <c r="I373" s="60">
        <v>244755506</v>
      </c>
      <c r="J373" s="60">
        <v>283431976</v>
      </c>
      <c r="K373" s="60">
        <v>271345857</v>
      </c>
      <c r="L373" s="60">
        <v>292416284</v>
      </c>
      <c r="M373" s="60">
        <v>262730953</v>
      </c>
      <c r="N373" s="60">
        <v>285016729</v>
      </c>
      <c r="O373" s="60">
        <v>278865863</v>
      </c>
      <c r="P373" s="60">
        <v>245085532</v>
      </c>
      <c r="Q373" s="60">
        <v>300165137</v>
      </c>
      <c r="R373" s="60">
        <v>349018336</v>
      </c>
      <c r="S373" s="60">
        <v>375919993</v>
      </c>
      <c r="T373" s="60">
        <v>417737288</v>
      </c>
    </row>
    <row r="374" spans="1:20" ht="14.5" x14ac:dyDescent="0.35">
      <c r="A374" t="str">
        <f t="shared" si="17"/>
        <v>Kärnten366</v>
      </c>
      <c r="B374">
        <v>374</v>
      </c>
      <c r="C374" s="59" t="s">
        <v>262</v>
      </c>
      <c r="D374" s="59" t="s">
        <v>463</v>
      </c>
      <c r="E374" s="59" t="s">
        <v>90</v>
      </c>
      <c r="F374" s="60">
        <v>5995</v>
      </c>
      <c r="G374" s="60">
        <v>37618</v>
      </c>
      <c r="H374" s="60">
        <v>85003</v>
      </c>
      <c r="I374" s="60">
        <v>61509</v>
      </c>
      <c r="J374" s="60">
        <v>24026</v>
      </c>
      <c r="K374" s="61"/>
      <c r="L374" s="60">
        <v>61469</v>
      </c>
      <c r="M374" s="60">
        <v>24252</v>
      </c>
      <c r="N374" s="61"/>
      <c r="O374" s="60">
        <v>19599</v>
      </c>
      <c r="P374" s="60">
        <v>13038</v>
      </c>
      <c r="Q374" s="60">
        <v>1064</v>
      </c>
      <c r="R374" s="60">
        <v>14235</v>
      </c>
      <c r="S374" s="61"/>
      <c r="T374" s="60">
        <v>14204</v>
      </c>
    </row>
    <row r="375" spans="1:20" ht="14.5" x14ac:dyDescent="0.35">
      <c r="A375" t="str">
        <f t="shared" si="17"/>
        <v>Kärnten389</v>
      </c>
      <c r="B375">
        <v>375</v>
      </c>
      <c r="C375" s="59" t="s">
        <v>262</v>
      </c>
      <c r="D375" s="59" t="s">
        <v>478</v>
      </c>
      <c r="E375" s="59" t="s">
        <v>99</v>
      </c>
      <c r="F375" s="60">
        <v>45262</v>
      </c>
      <c r="G375" s="60">
        <v>11361</v>
      </c>
      <c r="H375" s="61"/>
      <c r="I375" s="61"/>
      <c r="J375" s="61"/>
      <c r="K375" s="61"/>
      <c r="L375" s="60">
        <v>18180</v>
      </c>
      <c r="M375" s="60">
        <v>61477</v>
      </c>
      <c r="N375" s="60">
        <v>69222</v>
      </c>
      <c r="O375" s="60">
        <v>72803</v>
      </c>
      <c r="P375" s="60">
        <v>53387</v>
      </c>
      <c r="Q375" s="60">
        <v>1286429</v>
      </c>
      <c r="R375" s="60">
        <v>472063</v>
      </c>
      <c r="S375" s="60">
        <v>448106</v>
      </c>
      <c r="T375" s="60">
        <v>105940</v>
      </c>
    </row>
    <row r="376" spans="1:20" ht="14.5" x14ac:dyDescent="0.35">
      <c r="A376" t="str">
        <f t="shared" si="17"/>
        <v>Kärnten809</v>
      </c>
      <c r="B376">
        <v>376</v>
      </c>
      <c r="C376" s="59" t="s">
        <v>262</v>
      </c>
      <c r="D376" s="59" t="s">
        <v>637</v>
      </c>
      <c r="E376" s="59" t="s">
        <v>188</v>
      </c>
      <c r="F376" s="60">
        <v>74883</v>
      </c>
      <c r="G376" s="60">
        <v>139116</v>
      </c>
      <c r="H376" s="60">
        <v>349642</v>
      </c>
      <c r="I376" s="60">
        <v>370760</v>
      </c>
      <c r="J376" s="60">
        <v>1163076</v>
      </c>
      <c r="K376" s="60">
        <v>204646</v>
      </c>
      <c r="L376" s="60">
        <v>206987</v>
      </c>
      <c r="M376" s="60">
        <v>240454</v>
      </c>
      <c r="N376" s="60">
        <v>168836</v>
      </c>
      <c r="O376" s="60">
        <v>103486</v>
      </c>
      <c r="P376" s="60">
        <v>72876</v>
      </c>
      <c r="Q376" s="60">
        <v>71512</v>
      </c>
      <c r="R376" s="60">
        <v>114841</v>
      </c>
      <c r="S376" s="60">
        <v>59373</v>
      </c>
      <c r="T376" s="60">
        <v>48700</v>
      </c>
    </row>
    <row r="377" spans="1:20" ht="14.5" x14ac:dyDescent="0.35">
      <c r="A377" t="str">
        <f t="shared" si="17"/>
        <v>Kärnten240</v>
      </c>
      <c r="B377">
        <v>377</v>
      </c>
      <c r="C377" s="59" t="s">
        <v>262</v>
      </c>
      <c r="D377" s="59" t="s">
        <v>411</v>
      </c>
      <c r="E377" s="59" t="s">
        <v>60</v>
      </c>
      <c r="F377" s="60">
        <v>2169</v>
      </c>
      <c r="G377" s="61"/>
      <c r="H377" s="61"/>
      <c r="I377" s="60">
        <v>5309</v>
      </c>
      <c r="J377" s="61"/>
      <c r="K377" s="60">
        <v>29</v>
      </c>
      <c r="L377" s="60">
        <v>1336</v>
      </c>
      <c r="M377" s="61"/>
      <c r="N377" s="61"/>
      <c r="O377" s="60">
        <v>4396</v>
      </c>
      <c r="P377" s="60">
        <v>7046</v>
      </c>
      <c r="Q377" s="60">
        <v>6254</v>
      </c>
      <c r="R377" s="60">
        <v>22404</v>
      </c>
      <c r="S377" s="60">
        <v>85233</v>
      </c>
      <c r="T377" s="60">
        <v>5947</v>
      </c>
    </row>
    <row r="378" spans="1:20" ht="14.5" x14ac:dyDescent="0.35">
      <c r="A378" t="str">
        <f t="shared" si="17"/>
        <v>Kärnten288</v>
      </c>
      <c r="B378">
        <v>378</v>
      </c>
      <c r="C378" s="59" t="s">
        <v>262</v>
      </c>
      <c r="D378" s="59" t="s">
        <v>427</v>
      </c>
      <c r="E378" s="59" t="s">
        <v>72</v>
      </c>
      <c r="F378" s="60">
        <v>1703857</v>
      </c>
      <c r="G378" s="60">
        <v>1448482</v>
      </c>
      <c r="H378" s="60">
        <v>1886475</v>
      </c>
      <c r="I378" s="60">
        <v>2362633</v>
      </c>
      <c r="J378" s="60">
        <v>1886240</v>
      </c>
      <c r="K378" s="60">
        <v>1977776</v>
      </c>
      <c r="L378" s="60">
        <v>2158149</v>
      </c>
      <c r="M378" s="60">
        <v>6385731</v>
      </c>
      <c r="N378" s="60">
        <v>3033795</v>
      </c>
      <c r="O378" s="60">
        <v>2827530</v>
      </c>
      <c r="P378" s="60">
        <v>2677409</v>
      </c>
      <c r="Q378" s="60">
        <v>2066889</v>
      </c>
      <c r="R378" s="60">
        <v>1090422</v>
      </c>
      <c r="S378" s="60">
        <v>2201709</v>
      </c>
      <c r="T378" s="60">
        <v>3082298</v>
      </c>
    </row>
    <row r="379" spans="1:20" ht="14.5" x14ac:dyDescent="0.35">
      <c r="A379" t="str">
        <f t="shared" si="17"/>
        <v>Kärnten432</v>
      </c>
      <c r="B379">
        <v>379</v>
      </c>
      <c r="C379" s="59" t="s">
        <v>262</v>
      </c>
      <c r="D379" s="59" t="s">
        <v>499</v>
      </c>
      <c r="E379" s="59" t="s">
        <v>113</v>
      </c>
      <c r="F379" s="60">
        <v>24028</v>
      </c>
      <c r="G379" s="61"/>
      <c r="H379" s="60">
        <v>22021</v>
      </c>
      <c r="I379" s="60">
        <v>35718</v>
      </c>
      <c r="J379" s="61"/>
      <c r="K379" s="61"/>
      <c r="L379" s="60">
        <v>3543</v>
      </c>
      <c r="M379" s="60">
        <v>13512</v>
      </c>
      <c r="N379" s="60">
        <v>37461</v>
      </c>
      <c r="O379" s="60">
        <v>54983</v>
      </c>
      <c r="P379" s="60">
        <v>30416</v>
      </c>
      <c r="Q379" s="60">
        <v>161026</v>
      </c>
      <c r="R379" s="60">
        <v>55645</v>
      </c>
      <c r="S379" s="60">
        <v>17553</v>
      </c>
      <c r="T379" s="61"/>
    </row>
    <row r="380" spans="1:20" ht="14.5" x14ac:dyDescent="0.35">
      <c r="A380" t="str">
        <f t="shared" si="17"/>
        <v>Kärnten003</v>
      </c>
      <c r="B380">
        <v>380</v>
      </c>
      <c r="C380" s="59" t="s">
        <v>262</v>
      </c>
      <c r="D380" s="59" t="s">
        <v>295</v>
      </c>
      <c r="E380" s="59" t="s">
        <v>2</v>
      </c>
      <c r="F380" s="60">
        <v>76010356</v>
      </c>
      <c r="G380" s="60">
        <v>78163149</v>
      </c>
      <c r="H380" s="60">
        <v>84319540</v>
      </c>
      <c r="I380" s="60">
        <v>79402404</v>
      </c>
      <c r="J380" s="60">
        <v>89277416</v>
      </c>
      <c r="K380" s="60">
        <v>99357338</v>
      </c>
      <c r="L380" s="60">
        <v>107583880</v>
      </c>
      <c r="M380" s="60">
        <v>103444403</v>
      </c>
      <c r="N380" s="60">
        <v>96993708</v>
      </c>
      <c r="O380" s="60">
        <v>109850324</v>
      </c>
      <c r="P380" s="60">
        <v>98712813</v>
      </c>
      <c r="Q380" s="60">
        <v>132361942</v>
      </c>
      <c r="R380" s="60">
        <v>150289492</v>
      </c>
      <c r="S380" s="60">
        <v>157902844</v>
      </c>
      <c r="T380" s="60">
        <v>163371771</v>
      </c>
    </row>
    <row r="381" spans="1:20" ht="14.5" x14ac:dyDescent="0.35">
      <c r="A381" t="str">
        <f t="shared" si="17"/>
        <v>Kärnten028</v>
      </c>
      <c r="B381">
        <v>381</v>
      </c>
      <c r="C381" s="59" t="s">
        <v>262</v>
      </c>
      <c r="D381" s="59" t="s">
        <v>320</v>
      </c>
      <c r="E381" s="59" t="s">
        <v>16</v>
      </c>
      <c r="F381" s="60">
        <v>10494141</v>
      </c>
      <c r="G381" s="60">
        <v>12130802</v>
      </c>
      <c r="H381" s="60">
        <v>12319303</v>
      </c>
      <c r="I381" s="60">
        <v>13673726</v>
      </c>
      <c r="J381" s="60">
        <v>15395169</v>
      </c>
      <c r="K381" s="60">
        <v>12875583</v>
      </c>
      <c r="L381" s="60">
        <v>13306512</v>
      </c>
      <c r="M381" s="60">
        <v>13755969</v>
      </c>
      <c r="N381" s="60">
        <v>12253120</v>
      </c>
      <c r="O381" s="60">
        <v>13056272</v>
      </c>
      <c r="P381" s="60">
        <v>9112436</v>
      </c>
      <c r="Q381" s="60">
        <v>12880435</v>
      </c>
      <c r="R381" s="60">
        <v>16662585</v>
      </c>
      <c r="S381" s="60">
        <v>16578140</v>
      </c>
      <c r="T381" s="60">
        <v>11888358</v>
      </c>
    </row>
    <row r="382" spans="1:20" ht="14.5" x14ac:dyDescent="0.35">
      <c r="A382" t="str">
        <f t="shared" si="17"/>
        <v>Kärnten672</v>
      </c>
      <c r="B382">
        <v>382</v>
      </c>
      <c r="C382" s="59" t="s">
        <v>262</v>
      </c>
      <c r="D382" s="59" t="s">
        <v>597</v>
      </c>
      <c r="E382" s="59" t="s">
        <v>166</v>
      </c>
      <c r="F382" s="60">
        <v>10561</v>
      </c>
      <c r="G382" s="60">
        <v>4184</v>
      </c>
      <c r="H382" s="60">
        <v>8915</v>
      </c>
      <c r="I382" s="61"/>
      <c r="J382" s="60">
        <v>39013</v>
      </c>
      <c r="K382" s="60">
        <v>3696</v>
      </c>
      <c r="L382" s="60">
        <v>15176</v>
      </c>
      <c r="M382" s="61"/>
      <c r="N382" s="60">
        <v>330752</v>
      </c>
      <c r="O382" s="60">
        <v>47381</v>
      </c>
      <c r="P382" s="61"/>
      <c r="Q382" s="60">
        <v>55142</v>
      </c>
      <c r="R382" s="60">
        <v>45530</v>
      </c>
      <c r="S382" s="60">
        <v>49738</v>
      </c>
      <c r="T382" s="60">
        <v>14433</v>
      </c>
    </row>
    <row r="383" spans="1:20" ht="14.5" x14ac:dyDescent="0.35">
      <c r="A383" t="str">
        <f t="shared" si="17"/>
        <v>Kärnten803</v>
      </c>
      <c r="B383">
        <v>383</v>
      </c>
      <c r="C383" s="59" t="s">
        <v>262</v>
      </c>
      <c r="D383" s="59" t="s">
        <v>631</v>
      </c>
      <c r="E383" s="59" t="s">
        <v>184</v>
      </c>
      <c r="F383" s="61"/>
      <c r="G383" s="60">
        <v>19579</v>
      </c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</row>
    <row r="384" spans="1:20" ht="14.5" x14ac:dyDescent="0.35">
      <c r="A384" t="str">
        <f t="shared" si="17"/>
        <v>Kärnten804</v>
      </c>
      <c r="B384">
        <v>384</v>
      </c>
      <c r="C384" s="59" t="s">
        <v>262</v>
      </c>
      <c r="D384" s="59" t="s">
        <v>632</v>
      </c>
      <c r="E384" s="59" t="s">
        <v>185</v>
      </c>
      <c r="F384" s="60">
        <v>867596</v>
      </c>
      <c r="G384" s="60">
        <v>922264</v>
      </c>
      <c r="H384" s="60">
        <v>772512</v>
      </c>
      <c r="I384" s="60">
        <v>870125</v>
      </c>
      <c r="J384" s="60">
        <v>1014722</v>
      </c>
      <c r="K384" s="60">
        <v>1091849</v>
      </c>
      <c r="L384" s="60">
        <v>1150003</v>
      </c>
      <c r="M384" s="60">
        <v>1165885</v>
      </c>
      <c r="N384" s="60">
        <v>1372224</v>
      </c>
      <c r="O384" s="60">
        <v>1308229</v>
      </c>
      <c r="P384" s="60">
        <v>1158877</v>
      </c>
      <c r="Q384" s="60">
        <v>2587310</v>
      </c>
      <c r="R384" s="60">
        <v>7713425</v>
      </c>
      <c r="S384" s="60">
        <v>3169099</v>
      </c>
      <c r="T384" s="60">
        <v>2687843</v>
      </c>
    </row>
    <row r="385" spans="1:20" ht="14.5" x14ac:dyDescent="0.35">
      <c r="A385" t="str">
        <f t="shared" si="17"/>
        <v>Kärnten649</v>
      </c>
      <c r="B385">
        <v>385</v>
      </c>
      <c r="C385" s="59" t="s">
        <v>262</v>
      </c>
      <c r="D385" s="59" t="s">
        <v>585</v>
      </c>
      <c r="E385" s="59" t="s">
        <v>158</v>
      </c>
      <c r="F385" s="60">
        <v>1372521</v>
      </c>
      <c r="G385" s="60">
        <v>1230805</v>
      </c>
      <c r="H385" s="60">
        <v>1329273</v>
      </c>
      <c r="I385" s="60">
        <v>1441583</v>
      </c>
      <c r="J385" s="60">
        <v>925166</v>
      </c>
      <c r="K385" s="60">
        <v>1777339</v>
      </c>
      <c r="L385" s="60">
        <v>5136199</v>
      </c>
      <c r="M385" s="60">
        <v>5192014</v>
      </c>
      <c r="N385" s="60">
        <v>877343</v>
      </c>
      <c r="O385" s="60">
        <v>1038777</v>
      </c>
      <c r="P385" s="60">
        <v>1093899</v>
      </c>
      <c r="Q385" s="60">
        <v>1198974</v>
      </c>
      <c r="R385" s="60">
        <v>2187779</v>
      </c>
      <c r="S385" s="60">
        <v>1968514</v>
      </c>
      <c r="T385" s="60">
        <v>1219852</v>
      </c>
    </row>
    <row r="386" spans="1:20" ht="14.5" x14ac:dyDescent="0.35">
      <c r="A386" t="str">
        <f t="shared" si="17"/>
        <v>Kärnten442</v>
      </c>
      <c r="B386">
        <v>386</v>
      </c>
      <c r="C386" s="59" t="s">
        <v>262</v>
      </c>
      <c r="D386" s="59" t="s">
        <v>501</v>
      </c>
      <c r="E386" s="59" t="s">
        <v>115</v>
      </c>
      <c r="F386" s="60">
        <v>631910</v>
      </c>
      <c r="G386" s="60">
        <v>186457</v>
      </c>
      <c r="H386" s="60">
        <v>101976</v>
      </c>
      <c r="I386" s="60">
        <v>245714</v>
      </c>
      <c r="J386" s="60">
        <v>673828</v>
      </c>
      <c r="K386" s="60">
        <v>500114</v>
      </c>
      <c r="L386" s="60">
        <v>391640</v>
      </c>
      <c r="M386" s="60">
        <v>3334197</v>
      </c>
      <c r="N386" s="60">
        <v>960301</v>
      </c>
      <c r="O386" s="60">
        <v>2331349</v>
      </c>
      <c r="P386" s="60">
        <v>2195821</v>
      </c>
      <c r="Q386" s="60">
        <v>205402</v>
      </c>
      <c r="R386" s="60">
        <v>507011</v>
      </c>
      <c r="S386" s="60">
        <v>370509</v>
      </c>
      <c r="T386" s="60">
        <v>378274</v>
      </c>
    </row>
    <row r="387" spans="1:20" ht="14.5" x14ac:dyDescent="0.35">
      <c r="A387" t="str">
        <f t="shared" si="17"/>
        <v>Kärnten504</v>
      </c>
      <c r="B387">
        <v>387</v>
      </c>
      <c r="C387" s="59" t="s">
        <v>262</v>
      </c>
      <c r="D387" s="59" t="s">
        <v>549</v>
      </c>
      <c r="E387" s="59" t="s">
        <v>139</v>
      </c>
      <c r="F387" s="60">
        <v>3119535</v>
      </c>
      <c r="G387" s="60">
        <v>3302351</v>
      </c>
      <c r="H387" s="60">
        <v>6079182</v>
      </c>
      <c r="I387" s="60">
        <v>5137742</v>
      </c>
      <c r="J387" s="60">
        <v>3332352</v>
      </c>
      <c r="K387" s="60">
        <v>2431736</v>
      </c>
      <c r="L387" s="60">
        <v>2462268</v>
      </c>
      <c r="M387" s="60">
        <v>2304909</v>
      </c>
      <c r="N387" s="60">
        <v>3168562</v>
      </c>
      <c r="O387" s="60">
        <v>3304898</v>
      </c>
      <c r="P387" s="60">
        <v>1836100</v>
      </c>
      <c r="Q387" s="60">
        <v>4031054</v>
      </c>
      <c r="R387" s="60">
        <v>5157663</v>
      </c>
      <c r="S387" s="60">
        <v>3748425</v>
      </c>
      <c r="T387" s="60">
        <v>8480865</v>
      </c>
    </row>
    <row r="388" spans="1:20" ht="14.5" x14ac:dyDescent="0.35">
      <c r="A388" t="str">
        <f t="shared" si="17"/>
        <v>Kärnten822</v>
      </c>
      <c r="B388">
        <v>388</v>
      </c>
      <c r="C388" s="59" t="s">
        <v>262</v>
      </c>
      <c r="D388" s="59" t="s">
        <v>650</v>
      </c>
      <c r="E388" s="59" t="s">
        <v>196</v>
      </c>
      <c r="F388" s="60">
        <v>23785</v>
      </c>
      <c r="G388" s="60">
        <v>40789</v>
      </c>
      <c r="H388" s="60">
        <v>23842</v>
      </c>
      <c r="I388" s="60">
        <v>34299</v>
      </c>
      <c r="J388" s="60">
        <v>24986</v>
      </c>
      <c r="K388" s="60">
        <v>28997</v>
      </c>
      <c r="L388" s="60">
        <v>30647</v>
      </c>
      <c r="M388" s="60">
        <v>39631</v>
      </c>
      <c r="N388" s="60">
        <v>28599</v>
      </c>
      <c r="O388" s="60">
        <v>37991</v>
      </c>
      <c r="P388" s="60">
        <v>38469</v>
      </c>
      <c r="Q388" s="60">
        <v>27688</v>
      </c>
      <c r="R388" s="60">
        <v>39667</v>
      </c>
      <c r="S388" s="60">
        <v>37311</v>
      </c>
      <c r="T388" s="60">
        <v>34438</v>
      </c>
    </row>
    <row r="389" spans="1:20" ht="14.5" x14ac:dyDescent="0.35">
      <c r="A389" t="str">
        <f t="shared" si="17"/>
        <v>Kärnten801</v>
      </c>
      <c r="B389">
        <v>389</v>
      </c>
      <c r="C389" s="59" t="s">
        <v>262</v>
      </c>
      <c r="D389" s="59" t="s">
        <v>629</v>
      </c>
      <c r="E389" s="59" t="s">
        <v>183</v>
      </c>
      <c r="F389" s="60">
        <v>648</v>
      </c>
      <c r="G389" s="60">
        <v>188</v>
      </c>
      <c r="H389" s="60">
        <v>18300</v>
      </c>
      <c r="I389" s="60">
        <v>4834</v>
      </c>
      <c r="J389" s="60">
        <v>10835</v>
      </c>
      <c r="K389" s="61"/>
      <c r="L389" s="60">
        <v>2874</v>
      </c>
      <c r="M389" s="61"/>
      <c r="N389" s="61"/>
      <c r="O389" s="60">
        <v>4145</v>
      </c>
      <c r="P389" s="60">
        <v>12731</v>
      </c>
      <c r="Q389" s="60">
        <v>68449</v>
      </c>
      <c r="R389" s="60">
        <v>77182</v>
      </c>
      <c r="S389" s="60">
        <v>4616</v>
      </c>
      <c r="T389" s="60">
        <v>11814</v>
      </c>
    </row>
    <row r="390" spans="1:20" ht="14.5" x14ac:dyDescent="0.35">
      <c r="A390" t="str">
        <f t="shared" si="17"/>
        <v>Kärnten708</v>
      </c>
      <c r="B390">
        <v>390</v>
      </c>
      <c r="C390" s="59" t="s">
        <v>262</v>
      </c>
      <c r="D390" s="59" t="s">
        <v>612</v>
      </c>
      <c r="E390" s="59" t="s">
        <v>175</v>
      </c>
      <c r="F390" s="60">
        <v>755519</v>
      </c>
      <c r="G390" s="60">
        <v>808128</v>
      </c>
      <c r="H390" s="60">
        <v>1019494</v>
      </c>
      <c r="I390" s="60">
        <v>1509401</v>
      </c>
      <c r="J390" s="60">
        <v>1309006</v>
      </c>
      <c r="K390" s="60">
        <v>1682212</v>
      </c>
      <c r="L390" s="60">
        <v>1468980</v>
      </c>
      <c r="M390" s="60">
        <v>4436979</v>
      </c>
      <c r="N390" s="60">
        <v>5262104</v>
      </c>
      <c r="O390" s="60">
        <v>1691394</v>
      </c>
      <c r="P390" s="60">
        <v>1553868</v>
      </c>
      <c r="Q390" s="60">
        <v>10299784</v>
      </c>
      <c r="R390" s="60">
        <v>8923668</v>
      </c>
      <c r="S390" s="60">
        <v>7719031</v>
      </c>
      <c r="T390" s="60">
        <v>10256086</v>
      </c>
    </row>
    <row r="391" spans="1:20" ht="14.5" x14ac:dyDescent="0.35">
      <c r="A391" t="str">
        <f t="shared" si="17"/>
        <v>Kärnten662</v>
      </c>
      <c r="B391">
        <v>391</v>
      </c>
      <c r="C391" s="59" t="s">
        <v>262</v>
      </c>
      <c r="D391" s="59" t="s">
        <v>589</v>
      </c>
      <c r="E391" s="59" t="s">
        <v>161</v>
      </c>
      <c r="F391" s="60">
        <v>478451</v>
      </c>
      <c r="G391" s="60">
        <v>1057884</v>
      </c>
      <c r="H391" s="60">
        <v>835263</v>
      </c>
      <c r="I391" s="60">
        <v>1323426</v>
      </c>
      <c r="J391" s="60">
        <v>1443001</v>
      </c>
      <c r="K391" s="60">
        <v>2473669</v>
      </c>
      <c r="L391" s="60">
        <v>2399335</v>
      </c>
      <c r="M391" s="60">
        <v>2029895</v>
      </c>
      <c r="N391" s="60">
        <v>2727633</v>
      </c>
      <c r="O391" s="60">
        <v>2437646</v>
      </c>
      <c r="P391" s="60">
        <v>3539993</v>
      </c>
      <c r="Q391" s="60">
        <v>4659655</v>
      </c>
      <c r="R391" s="60">
        <v>1127252</v>
      </c>
      <c r="S391" s="60">
        <v>1104753</v>
      </c>
      <c r="T391" s="60">
        <v>3559571</v>
      </c>
    </row>
    <row r="392" spans="1:20" ht="14.5" x14ac:dyDescent="0.35">
      <c r="A392" t="str">
        <f t="shared" ref="A392:A455" si="18">C392&amp;D392</f>
        <v>Kärnten060</v>
      </c>
      <c r="B392">
        <v>392</v>
      </c>
      <c r="C392" s="59" t="s">
        <v>262</v>
      </c>
      <c r="D392" s="59" t="s">
        <v>345</v>
      </c>
      <c r="E392" s="59" t="s">
        <v>30</v>
      </c>
      <c r="F392" s="60">
        <v>93210599</v>
      </c>
      <c r="G392" s="60">
        <v>104123678</v>
      </c>
      <c r="H392" s="60">
        <v>95328228</v>
      </c>
      <c r="I392" s="60">
        <v>102617298</v>
      </c>
      <c r="J392" s="60">
        <v>136518378</v>
      </c>
      <c r="K392" s="60">
        <v>163358487</v>
      </c>
      <c r="L392" s="60">
        <v>160064541</v>
      </c>
      <c r="M392" s="60">
        <v>176216686</v>
      </c>
      <c r="N392" s="60">
        <v>193157935</v>
      </c>
      <c r="O392" s="60">
        <v>233668865</v>
      </c>
      <c r="P392" s="60">
        <v>272464726</v>
      </c>
      <c r="Q392" s="60">
        <v>251961420</v>
      </c>
      <c r="R392" s="60">
        <v>290039255</v>
      </c>
      <c r="S392" s="60">
        <v>295235017</v>
      </c>
      <c r="T392" s="60">
        <v>319003164</v>
      </c>
    </row>
    <row r="393" spans="1:20" ht="14.5" x14ac:dyDescent="0.35">
      <c r="A393" t="str">
        <f t="shared" si="18"/>
        <v>Kärnten408</v>
      </c>
      <c r="B393">
        <v>393</v>
      </c>
      <c r="C393" s="59" t="s">
        <v>262</v>
      </c>
      <c r="D393" s="59" t="s">
        <v>490</v>
      </c>
      <c r="E393" s="59" t="s">
        <v>106</v>
      </c>
      <c r="F393" s="61"/>
      <c r="G393" s="61"/>
      <c r="H393" s="60">
        <v>260</v>
      </c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</row>
    <row r="394" spans="1:20" ht="14.5" x14ac:dyDescent="0.35">
      <c r="A394" t="str">
        <f t="shared" si="18"/>
        <v>Kärnten625</v>
      </c>
      <c r="B394">
        <v>394</v>
      </c>
      <c r="C394" s="59" t="s">
        <v>262</v>
      </c>
      <c r="D394" s="59" t="s">
        <v>572</v>
      </c>
      <c r="E394" s="59" t="s">
        <v>253</v>
      </c>
      <c r="F394" s="60">
        <v>929</v>
      </c>
      <c r="G394" s="60">
        <v>48923</v>
      </c>
      <c r="H394" s="60">
        <v>6497</v>
      </c>
      <c r="I394" s="60">
        <v>598</v>
      </c>
      <c r="J394" s="61"/>
      <c r="K394" s="61"/>
      <c r="L394" s="60">
        <v>15459</v>
      </c>
      <c r="M394" s="61"/>
      <c r="N394" s="60">
        <v>28934</v>
      </c>
      <c r="O394" s="60">
        <v>8717</v>
      </c>
      <c r="P394" s="60">
        <v>18555</v>
      </c>
      <c r="Q394" s="61"/>
      <c r="R394" s="60">
        <v>1281</v>
      </c>
      <c r="S394" s="61"/>
      <c r="T394" s="61"/>
    </row>
    <row r="395" spans="1:20" ht="14.5" x14ac:dyDescent="0.35">
      <c r="A395" t="str">
        <f t="shared" si="18"/>
        <v>Kärnten010</v>
      </c>
      <c r="B395">
        <v>395</v>
      </c>
      <c r="C395" s="59" t="s">
        <v>262</v>
      </c>
      <c r="D395" s="59" t="s">
        <v>310</v>
      </c>
      <c r="E395" s="59" t="s">
        <v>9</v>
      </c>
      <c r="F395" s="60">
        <v>13698971</v>
      </c>
      <c r="G395" s="60">
        <v>16025378</v>
      </c>
      <c r="H395" s="60">
        <v>13198070</v>
      </c>
      <c r="I395" s="60">
        <v>13566579</v>
      </c>
      <c r="J395" s="60">
        <v>14115864</v>
      </c>
      <c r="K395" s="60">
        <v>12813096</v>
      </c>
      <c r="L395" s="60">
        <v>14256493</v>
      </c>
      <c r="M395" s="60">
        <v>19980192</v>
      </c>
      <c r="N395" s="60">
        <v>26086658</v>
      </c>
      <c r="O395" s="60">
        <v>23046267</v>
      </c>
      <c r="P395" s="60">
        <v>24229460</v>
      </c>
      <c r="Q395" s="60">
        <v>29797695</v>
      </c>
      <c r="R395" s="60">
        <v>43824516</v>
      </c>
      <c r="S395" s="60">
        <v>48118071</v>
      </c>
      <c r="T395" s="60">
        <v>39811387</v>
      </c>
    </row>
    <row r="396" spans="1:20" ht="14.5" x14ac:dyDescent="0.35">
      <c r="A396" t="str">
        <f t="shared" si="18"/>
        <v>Kärnten825</v>
      </c>
      <c r="B396">
        <v>396</v>
      </c>
      <c r="C396" s="59" t="s">
        <v>262</v>
      </c>
      <c r="D396" s="59" t="s">
        <v>656</v>
      </c>
      <c r="E396" s="59" t="s">
        <v>199</v>
      </c>
      <c r="F396" s="61"/>
      <c r="G396" s="61"/>
      <c r="H396" s="61"/>
      <c r="I396" s="61"/>
      <c r="J396" s="61"/>
      <c r="K396" s="61"/>
      <c r="L396" s="61"/>
      <c r="M396" s="61"/>
      <c r="N396" s="60">
        <v>9194</v>
      </c>
      <c r="O396" s="61"/>
      <c r="P396" s="61"/>
      <c r="Q396" s="61"/>
      <c r="R396" s="60">
        <v>4</v>
      </c>
      <c r="S396" s="61"/>
      <c r="T396" s="60">
        <v>12632</v>
      </c>
    </row>
    <row r="397" spans="1:20" ht="14.5" x14ac:dyDescent="0.35">
      <c r="A397" t="str">
        <f t="shared" si="18"/>
        <v>Kärnten520</v>
      </c>
      <c r="B397">
        <v>397</v>
      </c>
      <c r="C397" s="59" t="s">
        <v>262</v>
      </c>
      <c r="D397" s="59" t="s">
        <v>555</v>
      </c>
      <c r="E397" s="59" t="s">
        <v>143</v>
      </c>
      <c r="F397" s="60">
        <v>18265</v>
      </c>
      <c r="G397" s="60">
        <v>18440</v>
      </c>
      <c r="H397" s="60">
        <v>13566</v>
      </c>
      <c r="I397" s="61"/>
      <c r="J397" s="60">
        <v>43146</v>
      </c>
      <c r="K397" s="60">
        <v>37023</v>
      </c>
      <c r="L397" s="60">
        <v>212341</v>
      </c>
      <c r="M397" s="60">
        <v>83849</v>
      </c>
      <c r="N397" s="60">
        <v>17961</v>
      </c>
      <c r="O397" s="60">
        <v>56472</v>
      </c>
      <c r="P397" s="60">
        <v>32505</v>
      </c>
      <c r="Q397" s="60">
        <v>145024</v>
      </c>
      <c r="R397" s="60">
        <v>26535</v>
      </c>
      <c r="S397" s="60">
        <v>461823</v>
      </c>
      <c r="T397" s="60">
        <v>672781</v>
      </c>
    </row>
    <row r="398" spans="1:20" ht="14.5" x14ac:dyDescent="0.35">
      <c r="A398" t="str">
        <f t="shared" si="18"/>
        <v>Kärnten644</v>
      </c>
      <c r="B398">
        <v>398</v>
      </c>
      <c r="C398" s="59" t="s">
        <v>262</v>
      </c>
      <c r="D398" s="59" t="s">
        <v>581</v>
      </c>
      <c r="E398" s="59" t="s">
        <v>156</v>
      </c>
      <c r="F398" s="60">
        <v>2696089</v>
      </c>
      <c r="G398" s="60">
        <v>1737682</v>
      </c>
      <c r="H398" s="60">
        <v>2216970</v>
      </c>
      <c r="I398" s="60">
        <v>1452146</v>
      </c>
      <c r="J398" s="60">
        <v>2019916</v>
      </c>
      <c r="K398" s="60">
        <v>3516672</v>
      </c>
      <c r="L398" s="60">
        <v>1288313</v>
      </c>
      <c r="M398" s="60">
        <v>944151</v>
      </c>
      <c r="N398" s="60">
        <v>2122364</v>
      </c>
      <c r="O398" s="60">
        <v>1318541</v>
      </c>
      <c r="P398" s="60">
        <v>990745</v>
      </c>
      <c r="Q398" s="60">
        <v>1882316</v>
      </c>
      <c r="R398" s="60">
        <v>2110297</v>
      </c>
      <c r="S398" s="60">
        <v>2200941</v>
      </c>
      <c r="T398" s="60">
        <v>3972831</v>
      </c>
    </row>
    <row r="399" spans="1:20" ht="14.5" x14ac:dyDescent="0.35">
      <c r="A399" t="str">
        <f t="shared" si="18"/>
        <v>Kärnten955</v>
      </c>
      <c r="B399">
        <v>399</v>
      </c>
      <c r="C399" s="59" t="s">
        <v>262</v>
      </c>
      <c r="D399" s="59" t="s">
        <v>694</v>
      </c>
      <c r="E399" s="59" t="s">
        <v>693</v>
      </c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0">
        <v>6968</v>
      </c>
    </row>
    <row r="400" spans="1:20" ht="14.5" x14ac:dyDescent="0.35">
      <c r="A400" t="str">
        <f t="shared" si="18"/>
        <v>Kärnten960</v>
      </c>
      <c r="B400">
        <v>400</v>
      </c>
      <c r="C400" s="59" t="s">
        <v>262</v>
      </c>
      <c r="D400" s="59" t="s">
        <v>691</v>
      </c>
      <c r="E400" s="59" t="s">
        <v>284</v>
      </c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0">
        <v>168</v>
      </c>
      <c r="T400" s="61"/>
    </row>
    <row r="401" spans="1:20" ht="14.5" x14ac:dyDescent="0.35">
      <c r="A401" t="str">
        <f t="shared" si="18"/>
        <v>Kärnten066</v>
      </c>
      <c r="B401">
        <v>401</v>
      </c>
      <c r="C401" s="59" t="s">
        <v>262</v>
      </c>
      <c r="D401" s="59" t="s">
        <v>353</v>
      </c>
      <c r="E401" s="59" t="s">
        <v>34</v>
      </c>
      <c r="F401" s="60">
        <v>74798255</v>
      </c>
      <c r="G401" s="60">
        <v>54533264</v>
      </c>
      <c r="H401" s="60">
        <v>55923527</v>
      </c>
      <c r="I401" s="60">
        <v>48906341</v>
      </c>
      <c r="J401" s="60">
        <v>51432236</v>
      </c>
      <c r="K401" s="60">
        <v>66148521</v>
      </c>
      <c r="L401" s="60">
        <v>63503270</v>
      </c>
      <c r="M401" s="60">
        <v>59869004</v>
      </c>
      <c r="N401" s="60">
        <v>72400266</v>
      </c>
      <c r="O401" s="60">
        <v>78005524</v>
      </c>
      <c r="P401" s="60">
        <v>79998740</v>
      </c>
      <c r="Q401" s="60">
        <v>78261413</v>
      </c>
      <c r="R401" s="60">
        <v>96131335</v>
      </c>
      <c r="S401" s="60">
        <v>93355619</v>
      </c>
      <c r="T401" s="60">
        <v>93072104</v>
      </c>
    </row>
    <row r="402" spans="1:20" ht="14.5" x14ac:dyDescent="0.35">
      <c r="A402" t="str">
        <f t="shared" si="18"/>
        <v>Kärnten075</v>
      </c>
      <c r="B402">
        <v>402</v>
      </c>
      <c r="C402" s="59" t="s">
        <v>262</v>
      </c>
      <c r="D402" s="59" t="s">
        <v>363</v>
      </c>
      <c r="E402" s="59" t="s">
        <v>254</v>
      </c>
      <c r="F402" s="60">
        <v>91525187</v>
      </c>
      <c r="G402" s="60">
        <v>82743553</v>
      </c>
      <c r="H402" s="60">
        <v>73678958</v>
      </c>
      <c r="I402" s="60">
        <v>91534608</v>
      </c>
      <c r="J402" s="60">
        <v>75946109</v>
      </c>
      <c r="K402" s="60">
        <v>46271312</v>
      </c>
      <c r="L402" s="60">
        <v>62806287</v>
      </c>
      <c r="M402" s="60">
        <v>50132608</v>
      </c>
      <c r="N402" s="60">
        <v>41676102</v>
      </c>
      <c r="O402" s="60">
        <v>43463445</v>
      </c>
      <c r="P402" s="60">
        <v>42871922</v>
      </c>
      <c r="Q402" s="60">
        <v>35721685</v>
      </c>
      <c r="R402" s="60">
        <v>44146204</v>
      </c>
      <c r="S402" s="60">
        <v>45292689</v>
      </c>
      <c r="T402" s="60">
        <v>41422380</v>
      </c>
    </row>
    <row r="403" spans="1:20" ht="14.5" x14ac:dyDescent="0.35">
      <c r="A403" t="str">
        <f t="shared" si="18"/>
        <v>Kärnten324</v>
      </c>
      <c r="B403">
        <v>403</v>
      </c>
      <c r="C403" s="59" t="s">
        <v>262</v>
      </c>
      <c r="D403" s="59" t="s">
        <v>442</v>
      </c>
      <c r="E403" s="59" t="s">
        <v>78</v>
      </c>
      <c r="F403" s="60">
        <v>664</v>
      </c>
      <c r="G403" s="60">
        <v>1570</v>
      </c>
      <c r="H403" s="60">
        <v>85327</v>
      </c>
      <c r="I403" s="60">
        <v>564</v>
      </c>
      <c r="J403" s="60">
        <v>131</v>
      </c>
      <c r="K403" s="60">
        <v>243938</v>
      </c>
      <c r="L403" s="61"/>
      <c r="M403" s="60">
        <v>62</v>
      </c>
      <c r="N403" s="60">
        <v>193</v>
      </c>
      <c r="O403" s="61"/>
      <c r="P403" s="60">
        <v>3396</v>
      </c>
      <c r="Q403" s="61"/>
      <c r="R403" s="60">
        <v>7792</v>
      </c>
      <c r="S403" s="61"/>
      <c r="T403" s="60">
        <v>941</v>
      </c>
    </row>
    <row r="404" spans="1:20" ht="14.5" x14ac:dyDescent="0.35">
      <c r="A404" t="str">
        <f t="shared" si="18"/>
        <v>Kärnten632</v>
      </c>
      <c r="B404">
        <v>404</v>
      </c>
      <c r="C404" s="59" t="s">
        <v>262</v>
      </c>
      <c r="D404" s="59" t="s">
        <v>577</v>
      </c>
      <c r="E404" s="59" t="s">
        <v>153</v>
      </c>
      <c r="F404" s="60">
        <v>13583065</v>
      </c>
      <c r="G404" s="60">
        <v>11871487</v>
      </c>
      <c r="H404" s="60">
        <v>13517923</v>
      </c>
      <c r="I404" s="60">
        <v>19501674</v>
      </c>
      <c r="J404" s="60">
        <v>21668529</v>
      </c>
      <c r="K404" s="60">
        <v>23429971</v>
      </c>
      <c r="L404" s="60">
        <v>10417878</v>
      </c>
      <c r="M404" s="60">
        <v>10586299</v>
      </c>
      <c r="N404" s="60">
        <v>14029821</v>
      </c>
      <c r="O404" s="60">
        <v>13489634</v>
      </c>
      <c r="P404" s="60">
        <v>11610123</v>
      </c>
      <c r="Q404" s="60">
        <v>13427907</v>
      </c>
      <c r="R404" s="60">
        <v>21523385</v>
      </c>
      <c r="S404" s="60">
        <v>13808473</v>
      </c>
      <c r="T404" s="60">
        <v>13965602</v>
      </c>
    </row>
    <row r="405" spans="1:20" ht="14.5" x14ac:dyDescent="0.35">
      <c r="A405" t="str">
        <f t="shared" si="18"/>
        <v>Kärnten806</v>
      </c>
      <c r="B405">
        <v>405</v>
      </c>
      <c r="C405" s="59" t="s">
        <v>262</v>
      </c>
      <c r="D405" s="59" t="s">
        <v>634</v>
      </c>
      <c r="E405" s="59" t="s">
        <v>186</v>
      </c>
      <c r="F405" s="61"/>
      <c r="G405" s="61"/>
      <c r="H405" s="60">
        <v>179</v>
      </c>
      <c r="I405" s="60">
        <v>1</v>
      </c>
      <c r="J405" s="60">
        <v>249</v>
      </c>
      <c r="K405" s="61"/>
      <c r="L405" s="61"/>
      <c r="M405" s="61"/>
      <c r="N405" s="61"/>
      <c r="O405" s="60">
        <v>280</v>
      </c>
      <c r="P405" s="60">
        <v>167</v>
      </c>
      <c r="Q405" s="60">
        <v>769</v>
      </c>
      <c r="R405" s="61"/>
      <c r="S405" s="61"/>
      <c r="T405" s="60">
        <v>1774</v>
      </c>
    </row>
    <row r="406" spans="1:20" ht="14.5" x14ac:dyDescent="0.35">
      <c r="A406" t="str">
        <f t="shared" si="18"/>
        <v>Kärnten355</v>
      </c>
      <c r="B406">
        <v>406</v>
      </c>
      <c r="C406" s="59" t="s">
        <v>262</v>
      </c>
      <c r="D406" s="59" t="s">
        <v>459</v>
      </c>
      <c r="E406" s="59" t="s">
        <v>88</v>
      </c>
      <c r="F406" s="61"/>
      <c r="G406" s="60">
        <v>59060</v>
      </c>
      <c r="H406" s="61"/>
      <c r="I406" s="61"/>
      <c r="J406" s="60">
        <v>47032</v>
      </c>
      <c r="K406" s="60">
        <v>21012</v>
      </c>
      <c r="L406" s="60">
        <v>32973</v>
      </c>
      <c r="M406" s="60">
        <v>110</v>
      </c>
      <c r="N406" s="60">
        <v>17353</v>
      </c>
      <c r="O406" s="60">
        <v>8575</v>
      </c>
      <c r="P406" s="60">
        <v>6461</v>
      </c>
      <c r="Q406" s="60">
        <v>34850</v>
      </c>
      <c r="R406" s="60">
        <v>36810</v>
      </c>
      <c r="S406" s="60">
        <v>35502</v>
      </c>
      <c r="T406" s="61"/>
    </row>
    <row r="407" spans="1:20" ht="14.5" x14ac:dyDescent="0.35">
      <c r="A407" t="str">
        <f t="shared" si="18"/>
        <v>Kärnten224</v>
      </c>
      <c r="B407">
        <v>407</v>
      </c>
      <c r="C407" s="59" t="s">
        <v>262</v>
      </c>
      <c r="D407" s="59" t="s">
        <v>402</v>
      </c>
      <c r="E407" s="59" t="s">
        <v>56</v>
      </c>
      <c r="F407" s="60">
        <v>1468159</v>
      </c>
      <c r="G407" s="60">
        <v>1296197</v>
      </c>
      <c r="H407" s="60">
        <v>2478859</v>
      </c>
      <c r="I407" s="60">
        <v>2550264</v>
      </c>
      <c r="J407" s="60">
        <v>1662224</v>
      </c>
      <c r="K407" s="60">
        <v>2676393</v>
      </c>
      <c r="L407" s="60">
        <v>935961</v>
      </c>
      <c r="M407" s="60">
        <v>628503</v>
      </c>
      <c r="N407" s="60">
        <v>610530</v>
      </c>
      <c r="O407" s="60">
        <v>503586</v>
      </c>
      <c r="P407" s="60">
        <v>382838</v>
      </c>
      <c r="Q407" s="60">
        <v>26880</v>
      </c>
      <c r="R407" s="60">
        <v>2325</v>
      </c>
      <c r="S407" s="61"/>
      <c r="T407" s="61"/>
    </row>
    <row r="408" spans="1:20" ht="14.5" x14ac:dyDescent="0.35">
      <c r="A408" t="str">
        <f t="shared" si="18"/>
        <v>Kärnten030</v>
      </c>
      <c r="B408">
        <v>408</v>
      </c>
      <c r="C408" s="59" t="s">
        <v>262</v>
      </c>
      <c r="D408" s="59" t="s">
        <v>322</v>
      </c>
      <c r="E408" s="59" t="s">
        <v>17</v>
      </c>
      <c r="F408" s="60">
        <v>75481879</v>
      </c>
      <c r="G408" s="60">
        <v>96690167</v>
      </c>
      <c r="H408" s="60">
        <v>84524173</v>
      </c>
      <c r="I408" s="60">
        <v>98542888</v>
      </c>
      <c r="J408" s="60">
        <v>68382626</v>
      </c>
      <c r="K408" s="60">
        <v>74713373</v>
      </c>
      <c r="L408" s="60">
        <v>69237123</v>
      </c>
      <c r="M408" s="60">
        <v>82672297</v>
      </c>
      <c r="N408" s="60">
        <v>82012096</v>
      </c>
      <c r="O408" s="60">
        <v>93895213</v>
      </c>
      <c r="P408" s="60">
        <v>77345464</v>
      </c>
      <c r="Q408" s="60">
        <v>77128397</v>
      </c>
      <c r="R408" s="60">
        <v>92213287</v>
      </c>
      <c r="S408" s="60">
        <v>106416201</v>
      </c>
      <c r="T408" s="60">
        <v>83383286</v>
      </c>
    </row>
    <row r="409" spans="1:20" ht="14.5" x14ac:dyDescent="0.35">
      <c r="A409" t="str">
        <f t="shared" si="18"/>
        <v>Kärnten706</v>
      </c>
      <c r="B409">
        <v>409</v>
      </c>
      <c r="C409" s="59" t="s">
        <v>262</v>
      </c>
      <c r="D409" s="59" t="s">
        <v>610</v>
      </c>
      <c r="E409" s="59" t="s">
        <v>174</v>
      </c>
      <c r="F409" s="60">
        <v>16200200</v>
      </c>
      <c r="G409" s="60">
        <v>48844893</v>
      </c>
      <c r="H409" s="60">
        <v>63320241</v>
      </c>
      <c r="I409" s="60">
        <v>67126689</v>
      </c>
      <c r="J409" s="60">
        <v>71736677</v>
      </c>
      <c r="K409" s="60">
        <v>74528317</v>
      </c>
      <c r="L409" s="60">
        <v>89753208</v>
      </c>
      <c r="M409" s="60">
        <v>78085145</v>
      </c>
      <c r="N409" s="60">
        <v>82308404</v>
      </c>
      <c r="O409" s="60">
        <v>51922905</v>
      </c>
      <c r="P409" s="60">
        <v>58332350</v>
      </c>
      <c r="Q409" s="60">
        <v>89394038</v>
      </c>
      <c r="R409" s="60">
        <v>116864536</v>
      </c>
      <c r="S409" s="60">
        <v>105845717</v>
      </c>
      <c r="T409" s="60">
        <v>116488034</v>
      </c>
    </row>
    <row r="410" spans="1:20" ht="14.5" x14ac:dyDescent="0.35">
      <c r="A410" t="str">
        <f t="shared" si="18"/>
        <v>Kärnten329</v>
      </c>
      <c r="B410">
        <v>410</v>
      </c>
      <c r="C410" s="59" t="s">
        <v>262</v>
      </c>
      <c r="D410" s="59" t="s">
        <v>445</v>
      </c>
      <c r="E410" s="59" t="s">
        <v>80</v>
      </c>
      <c r="F410" s="61"/>
      <c r="G410" s="61"/>
      <c r="H410" s="61"/>
      <c r="I410" s="61"/>
      <c r="J410" s="60">
        <v>897</v>
      </c>
      <c r="K410" s="61"/>
      <c r="L410" s="60">
        <v>8</v>
      </c>
      <c r="M410" s="61"/>
      <c r="N410" s="61"/>
      <c r="O410" s="61"/>
      <c r="P410" s="60">
        <v>4047</v>
      </c>
      <c r="Q410" s="61"/>
      <c r="R410" s="60">
        <v>19711</v>
      </c>
      <c r="S410" s="60">
        <v>226</v>
      </c>
      <c r="T410" s="61"/>
    </row>
    <row r="411" spans="1:20" ht="14.5" x14ac:dyDescent="0.35">
      <c r="A411" t="str">
        <f t="shared" si="18"/>
        <v>Kärnten091</v>
      </c>
      <c r="B411">
        <v>411</v>
      </c>
      <c r="C411" s="59" t="s">
        <v>262</v>
      </c>
      <c r="D411" s="59" t="s">
        <v>380</v>
      </c>
      <c r="E411" s="59" t="s">
        <v>46</v>
      </c>
      <c r="F411" s="60">
        <v>224997755</v>
      </c>
      <c r="G411" s="60">
        <v>219199226</v>
      </c>
      <c r="H411" s="60">
        <v>229747387</v>
      </c>
      <c r="I411" s="60">
        <v>219638029</v>
      </c>
      <c r="J411" s="60">
        <v>207143033</v>
      </c>
      <c r="K411" s="60">
        <v>216766899</v>
      </c>
      <c r="L411" s="60">
        <v>270953300</v>
      </c>
      <c r="M411" s="60">
        <v>307022358</v>
      </c>
      <c r="N411" s="60">
        <v>336157937</v>
      </c>
      <c r="O411" s="60">
        <v>348888775</v>
      </c>
      <c r="P411" s="60">
        <v>294916559</v>
      </c>
      <c r="Q411" s="60">
        <v>353402488</v>
      </c>
      <c r="R411" s="60">
        <v>503614219</v>
      </c>
      <c r="S411" s="60">
        <v>417504602</v>
      </c>
      <c r="T411" s="60">
        <v>418323041</v>
      </c>
    </row>
    <row r="412" spans="1:20" ht="14.5" x14ac:dyDescent="0.35">
      <c r="A412" t="str">
        <f t="shared" si="18"/>
        <v>Kärnten063</v>
      </c>
      <c r="B412">
        <v>412</v>
      </c>
      <c r="C412" s="59" t="s">
        <v>262</v>
      </c>
      <c r="D412" s="59" t="s">
        <v>349</v>
      </c>
      <c r="E412" s="59" t="s">
        <v>32</v>
      </c>
      <c r="F412" s="60">
        <v>47524277</v>
      </c>
      <c r="G412" s="60">
        <v>51893602</v>
      </c>
      <c r="H412" s="60">
        <v>55324545</v>
      </c>
      <c r="I412" s="60">
        <v>65718567</v>
      </c>
      <c r="J412" s="60">
        <v>71226415</v>
      </c>
      <c r="K412" s="60">
        <v>76948047</v>
      </c>
      <c r="L412" s="60">
        <v>91415130</v>
      </c>
      <c r="M412" s="60">
        <v>111681644</v>
      </c>
      <c r="N412" s="60">
        <v>148789389</v>
      </c>
      <c r="O412" s="60">
        <v>134412379</v>
      </c>
      <c r="P412" s="60">
        <v>142192722</v>
      </c>
      <c r="Q412" s="60">
        <v>155707748</v>
      </c>
      <c r="R412" s="60">
        <v>166903556</v>
      </c>
      <c r="S412" s="60">
        <v>153299272</v>
      </c>
      <c r="T412" s="60">
        <v>159794790</v>
      </c>
    </row>
    <row r="413" spans="1:20" ht="14.5" x14ac:dyDescent="0.35">
      <c r="A413" t="str">
        <f t="shared" si="18"/>
        <v>Kärnten264</v>
      </c>
      <c r="B413">
        <v>413</v>
      </c>
      <c r="C413" s="59" t="s">
        <v>262</v>
      </c>
      <c r="D413" s="59" t="s">
        <v>420</v>
      </c>
      <c r="E413" s="59" t="s">
        <v>67</v>
      </c>
      <c r="F413" s="60">
        <v>2671</v>
      </c>
      <c r="G413" s="60">
        <v>6376</v>
      </c>
      <c r="H413" s="60">
        <v>23901</v>
      </c>
      <c r="I413" s="60">
        <v>16736</v>
      </c>
      <c r="J413" s="60">
        <v>10743</v>
      </c>
      <c r="K413" s="61"/>
      <c r="L413" s="60">
        <v>2685</v>
      </c>
      <c r="M413" s="61"/>
      <c r="N413" s="60">
        <v>1213</v>
      </c>
      <c r="O413" s="61"/>
      <c r="P413" s="60">
        <v>4391</v>
      </c>
      <c r="Q413" s="60">
        <v>3842</v>
      </c>
      <c r="R413" s="60">
        <v>4583</v>
      </c>
      <c r="S413" s="60">
        <v>749</v>
      </c>
      <c r="T413" s="60">
        <v>2212</v>
      </c>
    </row>
    <row r="414" spans="1:20" ht="14.5" x14ac:dyDescent="0.35">
      <c r="A414" t="str">
        <f t="shared" si="18"/>
        <v>Kärnten047</v>
      </c>
      <c r="B414">
        <v>414</v>
      </c>
      <c r="C414" s="59" t="s">
        <v>262</v>
      </c>
      <c r="D414" s="59" t="s">
        <v>336</v>
      </c>
      <c r="E414" s="59" t="s">
        <v>25</v>
      </c>
      <c r="F414" s="60">
        <v>764583</v>
      </c>
      <c r="G414" s="60">
        <v>725825</v>
      </c>
      <c r="H414" s="60">
        <v>859861</v>
      </c>
      <c r="I414" s="60">
        <v>957069</v>
      </c>
      <c r="J414" s="60">
        <v>401959</v>
      </c>
      <c r="K414" s="60">
        <v>386000</v>
      </c>
      <c r="L414" s="60">
        <v>722134</v>
      </c>
      <c r="M414" s="60">
        <v>665053</v>
      </c>
      <c r="N414" s="60">
        <v>1132762</v>
      </c>
      <c r="O414" s="60">
        <v>1091750</v>
      </c>
      <c r="P414" s="60">
        <v>869383</v>
      </c>
      <c r="Q414" s="60">
        <v>2326471</v>
      </c>
      <c r="R414" s="60">
        <v>1957716</v>
      </c>
      <c r="S414" s="60">
        <v>810797</v>
      </c>
      <c r="T414" s="60">
        <v>2027105</v>
      </c>
    </row>
    <row r="415" spans="1:20" ht="14.5" x14ac:dyDescent="0.35">
      <c r="A415" t="str">
        <f t="shared" si="18"/>
        <v>Kärnten248</v>
      </c>
      <c r="B415">
        <v>415</v>
      </c>
      <c r="C415" s="59" t="s">
        <v>262</v>
      </c>
      <c r="D415" s="59" t="s">
        <v>416</v>
      </c>
      <c r="E415" s="59" t="s">
        <v>63</v>
      </c>
      <c r="F415" s="60">
        <v>150280</v>
      </c>
      <c r="G415" s="60">
        <v>144439</v>
      </c>
      <c r="H415" s="60">
        <v>47018</v>
      </c>
      <c r="I415" s="60">
        <v>46550</v>
      </c>
      <c r="J415" s="60">
        <v>87708</v>
      </c>
      <c r="K415" s="60">
        <v>30380</v>
      </c>
      <c r="L415" s="60">
        <v>171570</v>
      </c>
      <c r="M415" s="60">
        <v>175543</v>
      </c>
      <c r="N415" s="60">
        <v>211421</v>
      </c>
      <c r="O415" s="60">
        <v>350047</v>
      </c>
      <c r="P415" s="60">
        <v>236192</v>
      </c>
      <c r="Q415" s="60">
        <v>388479</v>
      </c>
      <c r="R415" s="60">
        <v>89625</v>
      </c>
      <c r="S415" s="60">
        <v>224900</v>
      </c>
      <c r="T415" s="60">
        <v>217771</v>
      </c>
    </row>
    <row r="416" spans="1:20" ht="14.5" x14ac:dyDescent="0.35">
      <c r="A416" t="str">
        <f t="shared" si="18"/>
        <v>Kärnten342</v>
      </c>
      <c r="B416">
        <v>416</v>
      </c>
      <c r="C416" s="59" t="s">
        <v>262</v>
      </c>
      <c r="D416" s="59" t="s">
        <v>453</v>
      </c>
      <c r="E416" s="59" t="s">
        <v>85</v>
      </c>
      <c r="F416" s="61"/>
      <c r="G416" s="61"/>
      <c r="H416" s="61"/>
      <c r="I416" s="61"/>
      <c r="J416" s="60">
        <v>396581</v>
      </c>
      <c r="K416" s="60">
        <v>634647</v>
      </c>
      <c r="L416" s="60">
        <v>296373</v>
      </c>
      <c r="M416" s="60">
        <v>610466</v>
      </c>
      <c r="N416" s="60">
        <v>317936</v>
      </c>
      <c r="O416" s="61"/>
      <c r="P416" s="60">
        <v>1026</v>
      </c>
      <c r="Q416" s="60">
        <v>31628</v>
      </c>
      <c r="R416" s="60">
        <v>351</v>
      </c>
      <c r="S416" s="60">
        <v>650</v>
      </c>
      <c r="T416" s="60">
        <v>155246</v>
      </c>
    </row>
    <row r="417" spans="1:20" ht="14.5" x14ac:dyDescent="0.35">
      <c r="A417" t="str">
        <f t="shared" si="18"/>
        <v>Kärnten492</v>
      </c>
      <c r="B417">
        <v>417</v>
      </c>
      <c r="C417" s="59" t="s">
        <v>262</v>
      </c>
      <c r="D417" s="59" t="s">
        <v>547</v>
      </c>
      <c r="E417" s="59" t="s">
        <v>137</v>
      </c>
      <c r="F417" s="61"/>
      <c r="G417" s="61"/>
      <c r="H417" s="61"/>
      <c r="I417" s="60">
        <v>679</v>
      </c>
      <c r="J417" s="61"/>
      <c r="K417" s="61"/>
      <c r="L417" s="61"/>
      <c r="M417" s="60">
        <v>341</v>
      </c>
      <c r="N417" s="61"/>
      <c r="O417" s="60">
        <v>17996</v>
      </c>
      <c r="P417" s="60">
        <v>2708</v>
      </c>
      <c r="Q417" s="61"/>
      <c r="R417" s="61"/>
      <c r="S417" s="61"/>
      <c r="T417" s="61"/>
    </row>
    <row r="418" spans="1:20" ht="14.5" x14ac:dyDescent="0.35">
      <c r="A418" t="str">
        <f t="shared" si="18"/>
        <v>Kärnten225</v>
      </c>
      <c r="B418">
        <v>418</v>
      </c>
      <c r="C418" s="59" t="s">
        <v>262</v>
      </c>
      <c r="D418" s="59" t="s">
        <v>403</v>
      </c>
      <c r="E418" s="59" t="s">
        <v>220</v>
      </c>
      <c r="F418" s="61"/>
      <c r="G418" s="61"/>
      <c r="H418" s="61"/>
      <c r="I418" s="61"/>
      <c r="J418" s="60">
        <v>249</v>
      </c>
      <c r="K418" s="60">
        <v>192</v>
      </c>
      <c r="L418" s="60">
        <v>225</v>
      </c>
      <c r="M418" s="60">
        <v>81</v>
      </c>
      <c r="N418" s="60">
        <v>757</v>
      </c>
      <c r="O418" s="61"/>
      <c r="P418" s="60">
        <v>3</v>
      </c>
      <c r="Q418" s="60">
        <v>105</v>
      </c>
      <c r="R418" s="60">
        <v>2</v>
      </c>
      <c r="S418" s="60">
        <v>5</v>
      </c>
      <c r="T418" s="60">
        <v>19</v>
      </c>
    </row>
    <row r="419" spans="1:20" ht="14.5" x14ac:dyDescent="0.35">
      <c r="A419" t="str">
        <f t="shared" si="18"/>
        <v>Kärnten311</v>
      </c>
      <c r="B419">
        <v>419</v>
      </c>
      <c r="C419" s="59" t="s">
        <v>262</v>
      </c>
      <c r="D419" s="59" t="s">
        <v>434</v>
      </c>
      <c r="E419" s="59" t="s">
        <v>76</v>
      </c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0">
        <v>18</v>
      </c>
      <c r="T419" s="61"/>
    </row>
    <row r="420" spans="1:20" ht="14.5" x14ac:dyDescent="0.35">
      <c r="A420" t="str">
        <f t="shared" si="18"/>
        <v>Kärnten428</v>
      </c>
      <c r="B420">
        <v>420</v>
      </c>
      <c r="C420" s="59" t="s">
        <v>262</v>
      </c>
      <c r="D420" s="59" t="s">
        <v>498</v>
      </c>
      <c r="E420" s="59" t="s">
        <v>112</v>
      </c>
      <c r="F420" s="60">
        <v>98852</v>
      </c>
      <c r="G420" s="60">
        <v>120759</v>
      </c>
      <c r="H420" s="60">
        <v>79601</v>
      </c>
      <c r="I420" s="60">
        <v>644115</v>
      </c>
      <c r="J420" s="60">
        <v>63926</v>
      </c>
      <c r="K420" s="60">
        <v>446345</v>
      </c>
      <c r="L420" s="60">
        <v>607804</v>
      </c>
      <c r="M420" s="60">
        <v>550479</v>
      </c>
      <c r="N420" s="60">
        <v>190501</v>
      </c>
      <c r="O420" s="60">
        <v>186900</v>
      </c>
      <c r="P420" s="60">
        <v>70325</v>
      </c>
      <c r="Q420" s="60">
        <v>591050</v>
      </c>
      <c r="R420" s="60">
        <v>156869</v>
      </c>
      <c r="S420" s="60">
        <v>656673</v>
      </c>
      <c r="T420" s="60">
        <v>65674</v>
      </c>
    </row>
    <row r="421" spans="1:20" ht="14.5" x14ac:dyDescent="0.35">
      <c r="A421" t="str">
        <f t="shared" si="18"/>
        <v>Kärnten479</v>
      </c>
      <c r="B421">
        <v>421</v>
      </c>
      <c r="C421" s="59" t="s">
        <v>262</v>
      </c>
      <c r="D421" s="59" t="s">
        <v>541</v>
      </c>
      <c r="E421" s="59" t="s">
        <v>225</v>
      </c>
      <c r="F421" s="61"/>
      <c r="G421" s="61"/>
      <c r="H421" s="61"/>
      <c r="I421" s="60">
        <v>846</v>
      </c>
      <c r="J421" s="61"/>
      <c r="K421" s="61"/>
      <c r="L421" s="61"/>
      <c r="M421" s="61"/>
      <c r="N421" s="61"/>
      <c r="O421" s="61"/>
      <c r="P421" s="60">
        <v>41</v>
      </c>
      <c r="Q421" s="60">
        <v>19183</v>
      </c>
      <c r="R421" s="60">
        <v>13649</v>
      </c>
      <c r="S421" s="60">
        <v>24619</v>
      </c>
      <c r="T421" s="60">
        <v>159</v>
      </c>
    </row>
    <row r="422" spans="1:20" ht="14.5" x14ac:dyDescent="0.35">
      <c r="A422" t="str">
        <f t="shared" si="18"/>
        <v>Kärnten608</v>
      </c>
      <c r="B422">
        <v>422</v>
      </c>
      <c r="C422" s="59" t="s">
        <v>262</v>
      </c>
      <c r="D422" s="59" t="s">
        <v>565</v>
      </c>
      <c r="E422" s="59" t="s">
        <v>255</v>
      </c>
      <c r="F422" s="60">
        <v>2062662</v>
      </c>
      <c r="G422" s="60">
        <v>1768866</v>
      </c>
      <c r="H422" s="60">
        <v>1159802</v>
      </c>
      <c r="I422" s="60">
        <v>73257</v>
      </c>
      <c r="J422" s="60">
        <v>52850</v>
      </c>
      <c r="K422" s="60">
        <v>77895</v>
      </c>
      <c r="L422" s="60">
        <v>10211</v>
      </c>
      <c r="M422" s="60">
        <v>26930</v>
      </c>
      <c r="N422" s="60">
        <v>46564</v>
      </c>
      <c r="O422" s="60">
        <v>54311</v>
      </c>
      <c r="P422" s="60">
        <v>6039</v>
      </c>
      <c r="Q422" s="61"/>
      <c r="R422" s="60">
        <v>10082</v>
      </c>
      <c r="S422" s="61"/>
      <c r="T422" s="61"/>
    </row>
    <row r="423" spans="1:20" ht="14.5" x14ac:dyDescent="0.35">
      <c r="A423" t="str">
        <f t="shared" si="18"/>
        <v>Kärnten393</v>
      </c>
      <c r="B423">
        <v>423</v>
      </c>
      <c r="C423" s="59" t="s">
        <v>262</v>
      </c>
      <c r="D423" s="59" t="s">
        <v>481</v>
      </c>
      <c r="E423" s="59" t="s">
        <v>101</v>
      </c>
      <c r="F423" s="60">
        <v>7</v>
      </c>
      <c r="G423" s="61"/>
      <c r="H423" s="60">
        <v>479</v>
      </c>
      <c r="I423" s="61"/>
      <c r="J423" s="61"/>
      <c r="K423" s="61"/>
      <c r="L423" s="61"/>
      <c r="M423" s="61"/>
      <c r="N423" s="61"/>
      <c r="O423" s="61"/>
      <c r="P423" s="60">
        <v>14</v>
      </c>
      <c r="Q423" s="60">
        <v>10</v>
      </c>
      <c r="R423" s="60">
        <v>3089</v>
      </c>
      <c r="S423" s="60">
        <v>8237</v>
      </c>
      <c r="T423" s="60">
        <v>25</v>
      </c>
    </row>
    <row r="424" spans="1:20" ht="14.5" x14ac:dyDescent="0.35">
      <c r="A424" t="str">
        <f t="shared" si="18"/>
        <v>Kärnten454</v>
      </c>
      <c r="B424">
        <v>424</v>
      </c>
      <c r="C424" s="59" t="s">
        <v>262</v>
      </c>
      <c r="D424" s="59" t="s">
        <v>509</v>
      </c>
      <c r="E424" s="59" t="s">
        <v>121</v>
      </c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0">
        <v>47</v>
      </c>
      <c r="R424" s="61"/>
      <c r="S424" s="61"/>
      <c r="T424" s="61"/>
    </row>
    <row r="425" spans="1:20" ht="14.5" x14ac:dyDescent="0.35">
      <c r="A425" t="str">
        <f t="shared" si="18"/>
        <v>Kärnten244</v>
      </c>
      <c r="B425">
        <v>425</v>
      </c>
      <c r="C425" s="59" t="s">
        <v>262</v>
      </c>
      <c r="D425" s="59" t="s">
        <v>412</v>
      </c>
      <c r="E425" s="59" t="s">
        <v>61</v>
      </c>
      <c r="F425" s="60">
        <v>412272</v>
      </c>
      <c r="G425" s="61"/>
      <c r="H425" s="60">
        <v>9118</v>
      </c>
      <c r="I425" s="61"/>
      <c r="J425" s="61"/>
      <c r="K425" s="61"/>
      <c r="L425" s="61"/>
      <c r="M425" s="61"/>
      <c r="N425" s="61"/>
      <c r="O425" s="60">
        <v>1708</v>
      </c>
      <c r="P425" s="60">
        <v>7087</v>
      </c>
      <c r="Q425" s="61"/>
      <c r="R425" s="60">
        <v>3204</v>
      </c>
      <c r="S425" s="60">
        <v>153</v>
      </c>
      <c r="T425" s="60">
        <v>6277</v>
      </c>
    </row>
    <row r="426" spans="1:20" ht="14.5" x14ac:dyDescent="0.35">
      <c r="A426" t="str">
        <f t="shared" si="18"/>
        <v>Kärnten894</v>
      </c>
      <c r="B426">
        <v>426</v>
      </c>
      <c r="C426" s="59" t="s">
        <v>262</v>
      </c>
      <c r="D426" s="59" t="s">
        <v>682</v>
      </c>
      <c r="E426" s="59" t="s">
        <v>256</v>
      </c>
      <c r="F426" s="60">
        <v>19644</v>
      </c>
      <c r="G426" s="60">
        <v>10779</v>
      </c>
      <c r="H426" s="60">
        <v>13243</v>
      </c>
      <c r="I426" s="60">
        <v>2</v>
      </c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</row>
    <row r="427" spans="1:20" ht="14.5" x14ac:dyDescent="0.35">
      <c r="A427" t="str">
        <f t="shared" si="18"/>
        <v>Kärnten280</v>
      </c>
      <c r="B427">
        <v>427</v>
      </c>
      <c r="C427" s="59" t="s">
        <v>262</v>
      </c>
      <c r="D427" s="59" t="s">
        <v>425</v>
      </c>
      <c r="E427" s="59" t="s">
        <v>70</v>
      </c>
      <c r="F427" s="60">
        <v>4668</v>
      </c>
      <c r="G427" s="61"/>
      <c r="H427" s="60">
        <v>1921</v>
      </c>
      <c r="I427" s="60">
        <v>9124</v>
      </c>
      <c r="J427" s="60">
        <v>57110</v>
      </c>
      <c r="K427" s="60">
        <v>14040</v>
      </c>
      <c r="L427" s="60">
        <v>28137</v>
      </c>
      <c r="M427" s="60">
        <v>42678</v>
      </c>
      <c r="N427" s="61"/>
      <c r="O427" s="61"/>
      <c r="P427" s="60">
        <v>68536</v>
      </c>
      <c r="Q427" s="61"/>
      <c r="R427" s="61"/>
      <c r="S427" s="60">
        <v>8268</v>
      </c>
      <c r="T427" s="60">
        <v>2594</v>
      </c>
    </row>
    <row r="428" spans="1:20" ht="14.5" x14ac:dyDescent="0.35">
      <c r="A428" t="str">
        <f t="shared" si="18"/>
        <v>Kärnten680</v>
      </c>
      <c r="B428">
        <v>428</v>
      </c>
      <c r="C428" s="59" t="s">
        <v>262</v>
      </c>
      <c r="D428" s="59" t="s">
        <v>600</v>
      </c>
      <c r="E428" s="59" t="s">
        <v>169</v>
      </c>
      <c r="F428" s="60">
        <v>7416775</v>
      </c>
      <c r="G428" s="60">
        <v>6751260</v>
      </c>
      <c r="H428" s="60">
        <v>7995769</v>
      </c>
      <c r="I428" s="60">
        <v>7500405</v>
      </c>
      <c r="J428" s="60">
        <v>5692320</v>
      </c>
      <c r="K428" s="60">
        <v>7480852</v>
      </c>
      <c r="L428" s="60">
        <v>7817851</v>
      </c>
      <c r="M428" s="60">
        <v>8966978</v>
      </c>
      <c r="N428" s="60">
        <v>8234841</v>
      </c>
      <c r="O428" s="60">
        <v>7818513</v>
      </c>
      <c r="P428" s="60">
        <v>6600200</v>
      </c>
      <c r="Q428" s="60">
        <v>10535944</v>
      </c>
      <c r="R428" s="60">
        <v>9668725</v>
      </c>
      <c r="S428" s="60">
        <v>13595002</v>
      </c>
      <c r="T428" s="60">
        <v>12914987</v>
      </c>
    </row>
    <row r="429" spans="1:20" ht="14.5" x14ac:dyDescent="0.35">
      <c r="A429" t="str">
        <f t="shared" si="18"/>
        <v>Kärnten082</v>
      </c>
      <c r="B429">
        <v>429</v>
      </c>
      <c r="C429" s="59" t="s">
        <v>262</v>
      </c>
      <c r="D429" s="59" t="s">
        <v>376</v>
      </c>
      <c r="E429" s="59" t="s">
        <v>44</v>
      </c>
      <c r="F429" s="61"/>
      <c r="G429" s="61"/>
      <c r="H429" s="60">
        <v>7054</v>
      </c>
      <c r="I429" s="61"/>
      <c r="J429" s="61"/>
      <c r="K429" s="60">
        <v>247118</v>
      </c>
      <c r="L429" s="60">
        <v>205488</v>
      </c>
      <c r="M429" s="60">
        <v>130986</v>
      </c>
      <c r="N429" s="60">
        <v>19341</v>
      </c>
      <c r="O429" s="60">
        <v>146410</v>
      </c>
      <c r="P429" s="60">
        <v>29112</v>
      </c>
      <c r="Q429" s="61"/>
      <c r="R429" s="60">
        <v>1261955</v>
      </c>
      <c r="S429" s="60">
        <v>1666732</v>
      </c>
      <c r="T429" s="60">
        <v>2906639</v>
      </c>
    </row>
    <row r="430" spans="1:20" ht="14.5" x14ac:dyDescent="0.35">
      <c r="A430" t="str">
        <f t="shared" si="18"/>
        <v>Kärnten839</v>
      </c>
      <c r="B430">
        <v>430</v>
      </c>
      <c r="C430" s="59" t="s">
        <v>262</v>
      </c>
      <c r="D430" s="59" t="s">
        <v>674</v>
      </c>
      <c r="E430" s="59" t="s">
        <v>205</v>
      </c>
      <c r="F430" s="61"/>
      <c r="G430" s="60">
        <v>6</v>
      </c>
      <c r="H430" s="61"/>
      <c r="I430" s="61"/>
      <c r="J430" s="61"/>
      <c r="K430" s="61"/>
      <c r="L430" s="60">
        <v>4666</v>
      </c>
      <c r="M430" s="61"/>
      <c r="N430" s="61"/>
      <c r="O430" s="61"/>
      <c r="P430" s="61"/>
      <c r="Q430" s="61"/>
      <c r="R430" s="61"/>
      <c r="S430" s="61"/>
      <c r="T430" s="61"/>
    </row>
    <row r="431" spans="1:20" ht="14.5" x14ac:dyDescent="0.35">
      <c r="A431" t="str">
        <f t="shared" si="18"/>
        <v>Kärnten626</v>
      </c>
      <c r="B431">
        <v>431</v>
      </c>
      <c r="C431" s="59" t="s">
        <v>262</v>
      </c>
      <c r="D431" s="59" t="s">
        <v>574</v>
      </c>
      <c r="E431" s="59" t="s">
        <v>151</v>
      </c>
      <c r="F431" s="60">
        <v>17</v>
      </c>
      <c r="G431" s="60">
        <v>92</v>
      </c>
      <c r="H431" s="61"/>
      <c r="I431" s="61"/>
      <c r="J431" s="61"/>
      <c r="K431" s="61"/>
      <c r="L431" s="61"/>
      <c r="M431" s="61"/>
      <c r="N431" s="60">
        <v>1926</v>
      </c>
      <c r="O431" s="60">
        <v>9005</v>
      </c>
      <c r="P431" s="61"/>
      <c r="Q431" s="60">
        <v>97</v>
      </c>
      <c r="R431" s="61"/>
      <c r="S431" s="60">
        <v>1637</v>
      </c>
      <c r="T431" s="61"/>
    </row>
    <row r="432" spans="1:20" ht="14.5" x14ac:dyDescent="0.35">
      <c r="A432" t="str">
        <f t="shared" si="18"/>
        <v>Kärnten080</v>
      </c>
      <c r="B432">
        <v>432</v>
      </c>
      <c r="C432" s="59" t="s">
        <v>262</v>
      </c>
      <c r="D432" s="59" t="s">
        <v>373</v>
      </c>
      <c r="E432" s="59" t="s">
        <v>42</v>
      </c>
      <c r="F432" s="60">
        <v>413360</v>
      </c>
      <c r="G432" s="60">
        <v>841422</v>
      </c>
      <c r="H432" s="60">
        <v>220386</v>
      </c>
      <c r="I432" s="60">
        <v>282703</v>
      </c>
      <c r="J432" s="60">
        <v>506804</v>
      </c>
      <c r="K432" s="60">
        <v>621995</v>
      </c>
      <c r="L432" s="60">
        <v>2042065</v>
      </c>
      <c r="M432" s="60">
        <v>90263</v>
      </c>
      <c r="N432" s="60">
        <v>69529</v>
      </c>
      <c r="O432" s="60">
        <v>107291</v>
      </c>
      <c r="P432" s="60">
        <v>25568</v>
      </c>
      <c r="Q432" s="60">
        <v>3243661</v>
      </c>
      <c r="R432" s="60">
        <v>60498</v>
      </c>
      <c r="S432" s="60">
        <v>65972</v>
      </c>
      <c r="T432" s="60">
        <v>1332918</v>
      </c>
    </row>
    <row r="433" spans="1:20" ht="14.5" x14ac:dyDescent="0.35">
      <c r="A433" t="str">
        <f t="shared" si="18"/>
        <v>Kärnten212</v>
      </c>
      <c r="B433">
        <v>433</v>
      </c>
      <c r="C433" s="59" t="s">
        <v>262</v>
      </c>
      <c r="D433" s="59" t="s">
        <v>396</v>
      </c>
      <c r="E433" s="59" t="s">
        <v>54</v>
      </c>
      <c r="F433" s="60">
        <v>1181450</v>
      </c>
      <c r="G433" s="60">
        <v>1672354</v>
      </c>
      <c r="H433" s="60">
        <v>1878465</v>
      </c>
      <c r="I433" s="60">
        <v>2061522</v>
      </c>
      <c r="J433" s="60">
        <v>1474354</v>
      </c>
      <c r="K433" s="60">
        <v>4252544</v>
      </c>
      <c r="L433" s="60">
        <v>4112661</v>
      </c>
      <c r="M433" s="60">
        <v>4882320</v>
      </c>
      <c r="N433" s="60">
        <v>3532739</v>
      </c>
      <c r="O433" s="60">
        <v>3694717</v>
      </c>
      <c r="P433" s="60">
        <v>2419637</v>
      </c>
      <c r="Q433" s="60">
        <v>4064264</v>
      </c>
      <c r="R433" s="60">
        <v>3505638</v>
      </c>
      <c r="S433" s="60">
        <v>3200982</v>
      </c>
      <c r="T433" s="60">
        <v>2107882</v>
      </c>
    </row>
    <row r="434" spans="1:20" ht="14.5" x14ac:dyDescent="0.35">
      <c r="A434" t="str">
        <f t="shared" si="18"/>
        <v>Kärnten817</v>
      </c>
      <c r="B434">
        <v>434</v>
      </c>
      <c r="C434" s="59" t="s">
        <v>262</v>
      </c>
      <c r="D434" s="59" t="s">
        <v>646</v>
      </c>
      <c r="E434" s="59" t="s">
        <v>193</v>
      </c>
      <c r="F434" s="61"/>
      <c r="G434" s="61"/>
      <c r="H434" s="61"/>
      <c r="I434" s="60">
        <v>625</v>
      </c>
      <c r="J434" s="61"/>
      <c r="K434" s="61"/>
      <c r="L434" s="61"/>
      <c r="M434" s="61"/>
      <c r="N434" s="61"/>
      <c r="O434" s="61"/>
      <c r="P434" s="61"/>
      <c r="Q434" s="60">
        <v>57</v>
      </c>
      <c r="R434" s="60">
        <v>48</v>
      </c>
      <c r="S434" s="60">
        <v>1</v>
      </c>
      <c r="T434" s="60">
        <v>46</v>
      </c>
    </row>
    <row r="435" spans="1:20" ht="14.5" x14ac:dyDescent="0.35">
      <c r="A435" t="str">
        <f t="shared" si="18"/>
        <v>Kärnten052</v>
      </c>
      <c r="B435">
        <v>435</v>
      </c>
      <c r="C435" s="59" t="s">
        <v>262</v>
      </c>
      <c r="D435" s="59" t="s">
        <v>337</v>
      </c>
      <c r="E435" s="59" t="s">
        <v>26</v>
      </c>
      <c r="F435" s="60">
        <v>36631423</v>
      </c>
      <c r="G435" s="60">
        <v>41096549</v>
      </c>
      <c r="H435" s="60">
        <v>36618728</v>
      </c>
      <c r="I435" s="60">
        <v>36969872</v>
      </c>
      <c r="J435" s="60">
        <v>43578518</v>
      </c>
      <c r="K435" s="60">
        <v>39598595</v>
      </c>
      <c r="L435" s="60">
        <v>36518980</v>
      </c>
      <c r="M435" s="60">
        <v>42433613</v>
      </c>
      <c r="N435" s="60">
        <v>42180305</v>
      </c>
      <c r="O435" s="60">
        <v>33712845</v>
      </c>
      <c r="P435" s="60">
        <v>38041572</v>
      </c>
      <c r="Q435" s="60">
        <v>39312493</v>
      </c>
      <c r="R435" s="60">
        <v>49098836</v>
      </c>
      <c r="S435" s="60">
        <v>54979229</v>
      </c>
      <c r="T435" s="60">
        <v>54081834</v>
      </c>
    </row>
    <row r="436" spans="1:20" ht="14.5" x14ac:dyDescent="0.35">
      <c r="A436" t="str">
        <f t="shared" si="18"/>
        <v>Kärnten472</v>
      </c>
      <c r="B436">
        <v>436</v>
      </c>
      <c r="C436" s="59" t="s">
        <v>262</v>
      </c>
      <c r="D436" s="59" t="s">
        <v>531</v>
      </c>
      <c r="E436" s="59" t="s">
        <v>131</v>
      </c>
      <c r="F436" s="60">
        <v>188858</v>
      </c>
      <c r="G436" s="60">
        <v>173857</v>
      </c>
      <c r="H436" s="60">
        <v>373800</v>
      </c>
      <c r="I436" s="60">
        <v>652398</v>
      </c>
      <c r="J436" s="60">
        <v>667852</v>
      </c>
      <c r="K436" s="60">
        <v>638978</v>
      </c>
      <c r="L436" s="60">
        <v>109345</v>
      </c>
      <c r="M436" s="60">
        <v>4405</v>
      </c>
      <c r="N436" s="60">
        <v>99410</v>
      </c>
      <c r="O436" s="60">
        <v>109764</v>
      </c>
      <c r="P436" s="60">
        <v>13744</v>
      </c>
      <c r="Q436" s="60">
        <v>31277</v>
      </c>
      <c r="R436" s="60">
        <v>53035</v>
      </c>
      <c r="S436" s="60">
        <v>29861</v>
      </c>
      <c r="T436" s="61"/>
    </row>
    <row r="437" spans="1:20" ht="14.5" x14ac:dyDescent="0.35">
      <c r="A437" t="str">
        <f t="shared" si="18"/>
        <v>Kärnten807</v>
      </c>
      <c r="B437">
        <v>437</v>
      </c>
      <c r="C437" s="59" t="s">
        <v>262</v>
      </c>
      <c r="D437" s="59" t="s">
        <v>636</v>
      </c>
      <c r="E437" s="59" t="s">
        <v>187</v>
      </c>
      <c r="F437" s="61"/>
      <c r="G437" s="61"/>
      <c r="H437" s="61"/>
      <c r="I437" s="61"/>
      <c r="J437" s="61"/>
      <c r="K437" s="61"/>
      <c r="L437" s="61"/>
      <c r="M437" s="61"/>
      <c r="N437" s="60">
        <v>3</v>
      </c>
      <c r="O437" s="61"/>
      <c r="P437" s="61"/>
      <c r="Q437" s="61"/>
      <c r="R437" s="61"/>
      <c r="S437" s="61"/>
      <c r="T437" s="60">
        <v>1542</v>
      </c>
    </row>
    <row r="438" spans="1:20" ht="14.5" x14ac:dyDescent="0.35">
      <c r="A438" t="str">
        <f t="shared" si="18"/>
        <v>Kärnten736</v>
      </c>
      <c r="B438">
        <v>438</v>
      </c>
      <c r="C438" s="59" t="s">
        <v>262</v>
      </c>
      <c r="D438" s="59" t="s">
        <v>622</v>
      </c>
      <c r="E438" s="59" t="s">
        <v>179</v>
      </c>
      <c r="F438" s="60">
        <v>100029941</v>
      </c>
      <c r="G438" s="60">
        <v>59182993</v>
      </c>
      <c r="H438" s="60">
        <v>62298651</v>
      </c>
      <c r="I438" s="60">
        <v>98072174</v>
      </c>
      <c r="J438" s="60">
        <v>76448242</v>
      </c>
      <c r="K438" s="60">
        <v>143351522</v>
      </c>
      <c r="L438" s="60">
        <v>123488027</v>
      </c>
      <c r="M438" s="60">
        <v>92719057</v>
      </c>
      <c r="N438" s="60">
        <v>128549161</v>
      </c>
      <c r="O438" s="60">
        <v>216733832</v>
      </c>
      <c r="P438" s="60">
        <v>193357398</v>
      </c>
      <c r="Q438" s="60">
        <v>298514860</v>
      </c>
      <c r="R438" s="60">
        <v>360746688</v>
      </c>
      <c r="S438" s="60">
        <v>208990048</v>
      </c>
      <c r="T438" s="60">
        <v>129539124</v>
      </c>
    </row>
    <row r="439" spans="1:20" ht="14.5" x14ac:dyDescent="0.35">
      <c r="A439" t="str">
        <f t="shared" si="18"/>
        <v>Kärnten352</v>
      </c>
      <c r="B439">
        <v>439</v>
      </c>
      <c r="C439" s="59" t="s">
        <v>262</v>
      </c>
      <c r="D439" s="59" t="s">
        <v>457</v>
      </c>
      <c r="E439" s="59" t="s">
        <v>257</v>
      </c>
      <c r="F439" s="60">
        <v>243863</v>
      </c>
      <c r="G439" s="60">
        <v>180428</v>
      </c>
      <c r="H439" s="60">
        <v>458554</v>
      </c>
      <c r="I439" s="60">
        <v>140606</v>
      </c>
      <c r="J439" s="60">
        <v>96359</v>
      </c>
      <c r="K439" s="60">
        <v>128306</v>
      </c>
      <c r="L439" s="60">
        <v>31240</v>
      </c>
      <c r="M439" s="61"/>
      <c r="N439" s="60">
        <v>302043</v>
      </c>
      <c r="O439" s="60">
        <v>145271</v>
      </c>
      <c r="P439" s="61"/>
      <c r="Q439" s="60">
        <v>43024</v>
      </c>
      <c r="R439" s="61"/>
      <c r="S439" s="60">
        <v>36223</v>
      </c>
      <c r="T439" s="60">
        <v>104255</v>
      </c>
    </row>
    <row r="440" spans="1:20" ht="14.5" x14ac:dyDescent="0.35">
      <c r="A440" t="str">
        <f t="shared" si="18"/>
        <v>Kärnten072</v>
      </c>
      <c r="B440">
        <v>440</v>
      </c>
      <c r="C440" s="59" t="s">
        <v>262</v>
      </c>
      <c r="D440" s="59" t="s">
        <v>359</v>
      </c>
      <c r="E440" s="59" t="s">
        <v>37</v>
      </c>
      <c r="F440" s="60">
        <v>25950250</v>
      </c>
      <c r="G440" s="60">
        <v>41410161</v>
      </c>
      <c r="H440" s="60">
        <v>35144651</v>
      </c>
      <c r="I440" s="60">
        <v>31284641</v>
      </c>
      <c r="J440" s="60">
        <v>23049331</v>
      </c>
      <c r="K440" s="60">
        <v>9523923</v>
      </c>
      <c r="L440" s="60">
        <v>22181295</v>
      </c>
      <c r="M440" s="60">
        <v>11996732</v>
      </c>
      <c r="N440" s="60">
        <v>16482547</v>
      </c>
      <c r="O440" s="60">
        <v>12496616</v>
      </c>
      <c r="P440" s="60">
        <v>13323436</v>
      </c>
      <c r="Q440" s="60">
        <v>12986024</v>
      </c>
      <c r="R440" s="60">
        <v>9059939</v>
      </c>
      <c r="S440" s="60">
        <v>11791741</v>
      </c>
      <c r="T440" s="60">
        <v>15000342</v>
      </c>
    </row>
    <row r="441" spans="1:20" ht="14.5" x14ac:dyDescent="0.35">
      <c r="A441" t="str">
        <f t="shared" si="18"/>
        <v>Kärnten350</v>
      </c>
      <c r="B441">
        <v>441</v>
      </c>
      <c r="C441" s="59" t="s">
        <v>262</v>
      </c>
      <c r="D441" s="59" t="s">
        <v>456</v>
      </c>
      <c r="E441" s="59" t="s">
        <v>87</v>
      </c>
      <c r="F441" s="60">
        <v>38802</v>
      </c>
      <c r="G441" s="61"/>
      <c r="H441" s="60">
        <v>25232</v>
      </c>
      <c r="I441" s="61"/>
      <c r="J441" s="60">
        <v>62106</v>
      </c>
      <c r="K441" s="60">
        <v>53309</v>
      </c>
      <c r="L441" s="60">
        <v>74526</v>
      </c>
      <c r="M441" s="60">
        <v>35109</v>
      </c>
      <c r="N441" s="60">
        <v>21310</v>
      </c>
      <c r="O441" s="60">
        <v>67114</v>
      </c>
      <c r="P441" s="61"/>
      <c r="Q441" s="60">
        <v>41311</v>
      </c>
      <c r="R441" s="60">
        <v>9016</v>
      </c>
      <c r="S441" s="60">
        <v>881</v>
      </c>
      <c r="T441" s="60">
        <v>46682</v>
      </c>
    </row>
    <row r="442" spans="1:20" ht="14.5" x14ac:dyDescent="0.35">
      <c r="A442" t="str">
        <f t="shared" si="18"/>
        <v>Kärnten400</v>
      </c>
      <c r="B442">
        <v>442</v>
      </c>
      <c r="C442" s="59" t="s">
        <v>262</v>
      </c>
      <c r="D442" s="59" t="s">
        <v>484</v>
      </c>
      <c r="E442" s="59" t="s">
        <v>103</v>
      </c>
      <c r="F442" s="60">
        <v>299443944</v>
      </c>
      <c r="G442" s="60">
        <v>421549903</v>
      </c>
      <c r="H442" s="60">
        <v>494795189</v>
      </c>
      <c r="I442" s="60">
        <v>556633343</v>
      </c>
      <c r="J442" s="60">
        <v>708061092</v>
      </c>
      <c r="K442" s="60">
        <v>741825062</v>
      </c>
      <c r="L442" s="60">
        <v>636872461</v>
      </c>
      <c r="M442" s="60">
        <v>897647073</v>
      </c>
      <c r="N442" s="60">
        <v>896945420</v>
      </c>
      <c r="O442" s="60">
        <v>255238832</v>
      </c>
      <c r="P442" s="60">
        <v>226864975</v>
      </c>
      <c r="Q442" s="60">
        <v>230729967</v>
      </c>
      <c r="R442" s="60">
        <v>334792945</v>
      </c>
      <c r="S442" s="60">
        <v>405657932</v>
      </c>
      <c r="T442" s="60">
        <v>403638089</v>
      </c>
    </row>
    <row r="443" spans="1:20" ht="14.5" x14ac:dyDescent="0.35">
      <c r="A443" t="str">
        <f t="shared" si="18"/>
        <v>Kärnten524</v>
      </c>
      <c r="B443">
        <v>443</v>
      </c>
      <c r="C443" s="59" t="s">
        <v>262</v>
      </c>
      <c r="D443" s="59" t="s">
        <v>556</v>
      </c>
      <c r="E443" s="59" t="s">
        <v>144</v>
      </c>
      <c r="F443" s="60">
        <v>48976</v>
      </c>
      <c r="G443" s="60">
        <v>711141</v>
      </c>
      <c r="H443" s="60">
        <v>7076125</v>
      </c>
      <c r="I443" s="60">
        <v>262741</v>
      </c>
      <c r="J443" s="60">
        <v>255699</v>
      </c>
      <c r="K443" s="60">
        <v>3338829</v>
      </c>
      <c r="L443" s="60">
        <v>193329</v>
      </c>
      <c r="M443" s="60">
        <v>1134262</v>
      </c>
      <c r="N443" s="60">
        <v>883908</v>
      </c>
      <c r="O443" s="60">
        <v>322805</v>
      </c>
      <c r="P443" s="60">
        <v>160597</v>
      </c>
      <c r="Q443" s="60">
        <v>237541</v>
      </c>
      <c r="R443" s="60">
        <v>527582</v>
      </c>
      <c r="S443" s="60">
        <v>222255</v>
      </c>
      <c r="T443" s="60">
        <v>248897</v>
      </c>
    </row>
    <row r="444" spans="1:20" ht="14.5" x14ac:dyDescent="0.35">
      <c r="A444" t="str">
        <f t="shared" si="18"/>
        <v>Kärnten081</v>
      </c>
      <c r="B444">
        <v>444</v>
      </c>
      <c r="C444" s="59" t="s">
        <v>262</v>
      </c>
      <c r="D444" s="59" t="s">
        <v>374</v>
      </c>
      <c r="E444" s="59" t="s">
        <v>43</v>
      </c>
      <c r="F444" s="60">
        <v>1989629</v>
      </c>
      <c r="G444" s="60">
        <v>1971440</v>
      </c>
      <c r="H444" s="60">
        <v>798241</v>
      </c>
      <c r="I444" s="60">
        <v>885183</v>
      </c>
      <c r="J444" s="60">
        <v>284309</v>
      </c>
      <c r="K444" s="60">
        <v>1550287</v>
      </c>
      <c r="L444" s="60">
        <v>652300</v>
      </c>
      <c r="M444" s="60">
        <v>171175</v>
      </c>
      <c r="N444" s="60">
        <v>2433424</v>
      </c>
      <c r="O444" s="60">
        <v>1116847</v>
      </c>
      <c r="P444" s="60">
        <v>2526534</v>
      </c>
      <c r="Q444" s="60">
        <v>2888046</v>
      </c>
      <c r="R444" s="60">
        <v>3243658</v>
      </c>
      <c r="S444" s="60">
        <v>7347976</v>
      </c>
      <c r="T444" s="60">
        <v>3341873</v>
      </c>
    </row>
    <row r="445" spans="1:20" ht="14.5" x14ac:dyDescent="0.35">
      <c r="A445" t="str">
        <f t="shared" si="18"/>
        <v>Kärnten045</v>
      </c>
      <c r="B445">
        <v>445</v>
      </c>
      <c r="C445" s="59" t="s">
        <v>262</v>
      </c>
      <c r="D445" s="59" t="s">
        <v>333</v>
      </c>
      <c r="E445" s="59" t="s">
        <v>258</v>
      </c>
      <c r="F445" s="61"/>
      <c r="G445" s="61"/>
      <c r="H445" s="61"/>
      <c r="I445" s="61"/>
      <c r="J445" s="61"/>
      <c r="K445" s="61"/>
      <c r="L445" s="60">
        <v>446331</v>
      </c>
      <c r="M445" s="60">
        <v>12864</v>
      </c>
      <c r="N445" s="61"/>
      <c r="O445" s="61"/>
      <c r="P445" s="60">
        <v>25402</v>
      </c>
      <c r="Q445" s="61"/>
      <c r="R445" s="61"/>
      <c r="S445" s="61"/>
      <c r="T445" s="61"/>
    </row>
    <row r="446" spans="1:20" ht="14.5" x14ac:dyDescent="0.35">
      <c r="A446" t="str">
        <f t="shared" si="18"/>
        <v>Kärnten467</v>
      </c>
      <c r="B446">
        <v>446</v>
      </c>
      <c r="C446" s="59" t="s">
        <v>262</v>
      </c>
      <c r="D446" s="59" t="s">
        <v>525</v>
      </c>
      <c r="E446" s="59" t="s">
        <v>263</v>
      </c>
      <c r="F446" s="61"/>
      <c r="G446" s="61"/>
      <c r="H446" s="61"/>
      <c r="I446" s="60">
        <v>710</v>
      </c>
      <c r="J446" s="61"/>
      <c r="K446" s="60">
        <v>48</v>
      </c>
      <c r="L446" s="60">
        <v>177</v>
      </c>
      <c r="M446" s="60">
        <v>4</v>
      </c>
      <c r="N446" s="61"/>
      <c r="O446" s="61"/>
      <c r="P446" s="60">
        <v>3032</v>
      </c>
      <c r="Q446" s="60">
        <v>1869</v>
      </c>
      <c r="R446" s="60">
        <v>6</v>
      </c>
      <c r="S446" s="60">
        <v>26</v>
      </c>
      <c r="T446" s="61"/>
    </row>
    <row r="447" spans="1:20" ht="14.5" x14ac:dyDescent="0.35">
      <c r="A447" t="str">
        <f t="shared" si="18"/>
        <v>Kärnten484</v>
      </c>
      <c r="B447">
        <v>447</v>
      </c>
      <c r="C447" s="59" t="s">
        <v>262</v>
      </c>
      <c r="D447" s="59" t="s">
        <v>545</v>
      </c>
      <c r="E447" s="59" t="s">
        <v>135</v>
      </c>
      <c r="F447" s="60">
        <v>1724577</v>
      </c>
      <c r="G447" s="60">
        <v>911956</v>
      </c>
      <c r="H447" s="60">
        <v>1475367</v>
      </c>
      <c r="I447" s="60">
        <v>1113366</v>
      </c>
      <c r="J447" s="60">
        <v>565969</v>
      </c>
      <c r="K447" s="60">
        <v>422391</v>
      </c>
      <c r="L447" s="60">
        <v>860500</v>
      </c>
      <c r="M447" s="60">
        <v>460068</v>
      </c>
      <c r="N447" s="60">
        <v>147284</v>
      </c>
      <c r="O447" s="60">
        <v>94300</v>
      </c>
      <c r="P447" s="60">
        <v>51821</v>
      </c>
      <c r="Q447" s="60">
        <v>209858</v>
      </c>
      <c r="R447" s="60">
        <v>351041</v>
      </c>
      <c r="S447" s="60">
        <v>97367</v>
      </c>
      <c r="T447" s="60">
        <v>133829</v>
      </c>
    </row>
    <row r="448" spans="1:20" ht="14.5" x14ac:dyDescent="0.35">
      <c r="A448" t="str">
        <f t="shared" si="18"/>
        <v>Kärnten468</v>
      </c>
      <c r="B448">
        <v>448</v>
      </c>
      <c r="C448" s="59" t="s">
        <v>262</v>
      </c>
      <c r="D448" s="59" t="s">
        <v>527</v>
      </c>
      <c r="E448" s="59" t="s">
        <v>259</v>
      </c>
      <c r="F448" s="60">
        <v>225160</v>
      </c>
      <c r="G448" s="60">
        <v>81440</v>
      </c>
      <c r="H448" s="60">
        <v>263909</v>
      </c>
      <c r="I448" s="60">
        <v>96453</v>
      </c>
      <c r="J448" s="60">
        <v>138647</v>
      </c>
      <c r="K448" s="60">
        <v>208080</v>
      </c>
      <c r="L448" s="60">
        <v>375475</v>
      </c>
      <c r="M448" s="60">
        <v>284863</v>
      </c>
      <c r="N448" s="60">
        <v>83850</v>
      </c>
      <c r="O448" s="60">
        <v>388037</v>
      </c>
      <c r="P448" s="60">
        <v>126574</v>
      </c>
      <c r="Q448" s="60">
        <v>18001</v>
      </c>
      <c r="R448" s="60">
        <v>146646</v>
      </c>
      <c r="S448" s="60">
        <v>267635</v>
      </c>
      <c r="T448" s="60">
        <v>308872</v>
      </c>
    </row>
    <row r="449" spans="1:20" ht="14.5" x14ac:dyDescent="0.35">
      <c r="A449" t="str">
        <f t="shared" si="18"/>
        <v>Kärnten457</v>
      </c>
      <c r="B449">
        <v>449</v>
      </c>
      <c r="C449" s="59" t="s">
        <v>262</v>
      </c>
      <c r="D449" s="59" t="s">
        <v>513</v>
      </c>
      <c r="E449" s="59" t="s">
        <v>123</v>
      </c>
      <c r="F449" s="60">
        <v>272</v>
      </c>
      <c r="G449" s="61"/>
      <c r="H449" s="61"/>
      <c r="I449" s="61"/>
      <c r="J449" s="60">
        <v>7499</v>
      </c>
      <c r="K449" s="60">
        <v>2224</v>
      </c>
      <c r="L449" s="61"/>
      <c r="M449" s="61"/>
      <c r="N449" s="61"/>
      <c r="O449" s="61"/>
      <c r="P449" s="61"/>
      <c r="Q449" s="61"/>
      <c r="R449" s="61"/>
      <c r="S449" s="60">
        <v>12527</v>
      </c>
      <c r="T449" s="60">
        <v>27288</v>
      </c>
    </row>
    <row r="450" spans="1:20" ht="14.5" x14ac:dyDescent="0.35">
      <c r="A450" t="str">
        <f t="shared" si="18"/>
        <v>Kärnten690</v>
      </c>
      <c r="B450">
        <v>450</v>
      </c>
      <c r="C450" s="59" t="s">
        <v>262</v>
      </c>
      <c r="D450" s="59" t="s">
        <v>603</v>
      </c>
      <c r="E450" s="59" t="s">
        <v>170</v>
      </c>
      <c r="F450" s="60">
        <v>2097466</v>
      </c>
      <c r="G450" s="60">
        <v>2462858</v>
      </c>
      <c r="H450" s="60">
        <v>1480434</v>
      </c>
      <c r="I450" s="60">
        <v>2186311</v>
      </c>
      <c r="J450" s="60">
        <v>2126050</v>
      </c>
      <c r="K450" s="60">
        <v>2664207</v>
      </c>
      <c r="L450" s="60">
        <v>2160770</v>
      </c>
      <c r="M450" s="60">
        <v>3235302</v>
      </c>
      <c r="N450" s="60">
        <v>3170568</v>
      </c>
      <c r="O450" s="60">
        <v>4219723</v>
      </c>
      <c r="P450" s="60">
        <v>2865934</v>
      </c>
      <c r="Q450" s="60">
        <v>3003718</v>
      </c>
      <c r="R450" s="60">
        <v>3380541</v>
      </c>
      <c r="S450" s="60">
        <v>2870240</v>
      </c>
      <c r="T450" s="60">
        <v>3536436</v>
      </c>
    </row>
    <row r="451" spans="1:20" ht="14.5" x14ac:dyDescent="0.35">
      <c r="A451" t="str">
        <f t="shared" si="18"/>
        <v>Kärnten816</v>
      </c>
      <c r="B451">
        <v>451</v>
      </c>
      <c r="C451" s="59" t="s">
        <v>262</v>
      </c>
      <c r="D451" s="59" t="s">
        <v>645</v>
      </c>
      <c r="E451" s="59" t="s">
        <v>192</v>
      </c>
      <c r="F451" s="60">
        <v>319</v>
      </c>
      <c r="G451" s="60">
        <v>1383</v>
      </c>
      <c r="H451" s="61"/>
      <c r="I451" s="60">
        <v>450</v>
      </c>
      <c r="J451" s="61"/>
      <c r="K451" s="61"/>
      <c r="L451" s="61"/>
      <c r="M451" s="61"/>
      <c r="N451" s="60">
        <v>699</v>
      </c>
      <c r="O451" s="60">
        <v>3052</v>
      </c>
      <c r="P451" s="61"/>
      <c r="Q451" s="60">
        <v>911</v>
      </c>
      <c r="R451" s="60">
        <v>4033</v>
      </c>
      <c r="S451" s="60">
        <v>1872</v>
      </c>
      <c r="T451" s="60">
        <v>1486</v>
      </c>
    </row>
    <row r="452" spans="1:20" ht="14.5" x14ac:dyDescent="0.35">
      <c r="A452" t="str">
        <f t="shared" si="18"/>
        <v>Kärnten819</v>
      </c>
      <c r="B452">
        <v>452</v>
      </c>
      <c r="C452" s="59" t="s">
        <v>262</v>
      </c>
      <c r="D452" s="59" t="s">
        <v>647</v>
      </c>
      <c r="E452" s="59" t="s">
        <v>194</v>
      </c>
      <c r="F452" s="61"/>
      <c r="G452" s="61"/>
      <c r="H452" s="60">
        <v>894</v>
      </c>
      <c r="I452" s="60">
        <v>303</v>
      </c>
      <c r="J452" s="60">
        <v>353</v>
      </c>
      <c r="K452" s="61"/>
      <c r="L452" s="61"/>
      <c r="M452" s="61"/>
      <c r="N452" s="60">
        <v>2721</v>
      </c>
      <c r="O452" s="60">
        <v>1043</v>
      </c>
      <c r="P452" s="61"/>
      <c r="Q452" s="60">
        <v>1776</v>
      </c>
      <c r="R452" s="61"/>
      <c r="S452" s="60">
        <v>100</v>
      </c>
      <c r="T452" s="61"/>
    </row>
    <row r="453" spans="1:20" ht="14.5" x14ac:dyDescent="0.35">
      <c r="A453" t="str">
        <f t="shared" si="18"/>
        <v>Kärnten022</v>
      </c>
      <c r="B453">
        <v>453</v>
      </c>
      <c r="C453" s="59" t="s">
        <v>262</v>
      </c>
      <c r="D453" s="59" t="s">
        <v>726</v>
      </c>
      <c r="E453" s="59" t="s">
        <v>13</v>
      </c>
      <c r="F453" s="61"/>
      <c r="G453" s="61"/>
      <c r="H453" s="60">
        <v>39172</v>
      </c>
      <c r="I453" s="60">
        <v>23194</v>
      </c>
      <c r="J453" s="60">
        <v>18691</v>
      </c>
      <c r="K453" s="61"/>
      <c r="L453" s="60">
        <v>9228</v>
      </c>
      <c r="M453" s="60">
        <v>11157</v>
      </c>
      <c r="N453" s="61"/>
      <c r="O453" s="61"/>
      <c r="P453" s="61"/>
      <c r="Q453" s="60">
        <v>38</v>
      </c>
      <c r="R453" s="60">
        <v>16</v>
      </c>
      <c r="S453" s="61"/>
      <c r="T453" s="60">
        <v>10068</v>
      </c>
    </row>
    <row r="454" spans="1:20" ht="14.5" x14ac:dyDescent="0.35">
      <c r="A454" t="str">
        <f t="shared" si="18"/>
        <v>Kärnten095</v>
      </c>
      <c r="B454">
        <v>454</v>
      </c>
      <c r="C454" s="59" t="s">
        <v>262</v>
      </c>
      <c r="D454" s="59" t="s">
        <v>386</v>
      </c>
      <c r="E454" s="59" t="s">
        <v>49</v>
      </c>
      <c r="F454" s="60">
        <v>1103659</v>
      </c>
      <c r="G454" s="60">
        <v>1303269</v>
      </c>
      <c r="H454" s="60">
        <v>1072655</v>
      </c>
      <c r="I454" s="60">
        <v>1237111</v>
      </c>
      <c r="J454" s="60">
        <v>1348780</v>
      </c>
      <c r="K454" s="60">
        <v>1707358</v>
      </c>
      <c r="L454" s="60">
        <v>2210476</v>
      </c>
      <c r="M454" s="60">
        <v>1655289</v>
      </c>
      <c r="N454" s="60">
        <v>2074235</v>
      </c>
      <c r="O454" s="60">
        <v>2427399</v>
      </c>
      <c r="P454" s="60">
        <v>2135386</v>
      </c>
      <c r="Q454" s="60">
        <v>9003276</v>
      </c>
      <c r="R454" s="60">
        <v>4006905</v>
      </c>
      <c r="S454" s="60">
        <v>2562856</v>
      </c>
      <c r="T454" s="60">
        <v>3068023</v>
      </c>
    </row>
    <row r="455" spans="1:20" ht="14.5" x14ac:dyDescent="0.35">
      <c r="A455" t="str">
        <f t="shared" si="18"/>
        <v>Kärnten023</v>
      </c>
      <c r="B455">
        <v>455</v>
      </c>
      <c r="C455" s="59" t="s">
        <v>262</v>
      </c>
      <c r="D455" s="59" t="s">
        <v>317</v>
      </c>
      <c r="E455" s="59" t="s">
        <v>14</v>
      </c>
      <c r="F455" s="61"/>
      <c r="G455" s="61"/>
      <c r="H455" s="61"/>
      <c r="I455" s="60">
        <v>20780</v>
      </c>
      <c r="J455" s="61"/>
      <c r="K455" s="61"/>
      <c r="L455" s="61"/>
      <c r="M455" s="60">
        <v>63</v>
      </c>
      <c r="N455" s="61"/>
      <c r="O455" s="61"/>
      <c r="P455" s="61"/>
      <c r="Q455" s="61"/>
      <c r="R455" s="61"/>
      <c r="S455" s="60">
        <v>5574</v>
      </c>
      <c r="T455" s="61"/>
    </row>
    <row r="456" spans="1:20" ht="14.5" x14ac:dyDescent="0.35">
      <c r="A456" t="str">
        <f t="shared" ref="A456:A519" si="19">C456&amp;D456</f>
        <v>Kärnten098</v>
      </c>
      <c r="B456">
        <v>456</v>
      </c>
      <c r="C456" s="59" t="s">
        <v>262</v>
      </c>
      <c r="D456" s="59" t="s">
        <v>390</v>
      </c>
      <c r="E456" s="59" t="s">
        <v>51</v>
      </c>
      <c r="F456" s="60">
        <v>17208283</v>
      </c>
      <c r="G456" s="60">
        <v>20401819</v>
      </c>
      <c r="H456" s="60">
        <v>19155922</v>
      </c>
      <c r="I456" s="60">
        <v>18514330</v>
      </c>
      <c r="J456" s="60">
        <v>20374109</v>
      </c>
      <c r="K456" s="60">
        <v>21755524</v>
      </c>
      <c r="L456" s="60">
        <v>21876315</v>
      </c>
      <c r="M456" s="60">
        <v>19248044</v>
      </c>
      <c r="N456" s="60">
        <v>21125868</v>
      </c>
      <c r="O456" s="60">
        <v>31261290</v>
      </c>
      <c r="P456" s="60">
        <v>26808229</v>
      </c>
      <c r="Q456" s="60">
        <v>37990287</v>
      </c>
      <c r="R456" s="60">
        <v>43196115</v>
      </c>
      <c r="S456" s="60">
        <v>55402080</v>
      </c>
      <c r="T456" s="60">
        <v>60457708</v>
      </c>
    </row>
    <row r="457" spans="1:20" ht="14.5" x14ac:dyDescent="0.35">
      <c r="A457" t="str">
        <f t="shared" si="19"/>
        <v>Kärnten653</v>
      </c>
      <c r="B457">
        <v>457</v>
      </c>
      <c r="C457" s="59" t="s">
        <v>262</v>
      </c>
      <c r="D457" s="59" t="s">
        <v>586</v>
      </c>
      <c r="E457" s="59" t="s">
        <v>159</v>
      </c>
      <c r="F457" s="60">
        <v>996082</v>
      </c>
      <c r="G457" s="60">
        <v>610646</v>
      </c>
      <c r="H457" s="60">
        <v>663152</v>
      </c>
      <c r="I457" s="60">
        <v>844735</v>
      </c>
      <c r="J457" s="60">
        <v>918693</v>
      </c>
      <c r="K457" s="60">
        <v>871034</v>
      </c>
      <c r="L457" s="60">
        <v>124997</v>
      </c>
      <c r="M457" s="60">
        <v>473551</v>
      </c>
      <c r="N457" s="60">
        <v>470849</v>
      </c>
      <c r="O457" s="60">
        <v>464170</v>
      </c>
      <c r="P457" s="60">
        <v>289579</v>
      </c>
      <c r="Q457" s="60">
        <v>188839</v>
      </c>
      <c r="R457" s="61"/>
      <c r="S457" s="60">
        <v>255469</v>
      </c>
      <c r="T457" s="61"/>
    </row>
    <row r="458" spans="1:20" ht="14.5" x14ac:dyDescent="0.35">
      <c r="A458" t="str">
        <f t="shared" si="19"/>
        <v>Kärnten377</v>
      </c>
      <c r="B458">
        <v>458</v>
      </c>
      <c r="C458" s="59" t="s">
        <v>262</v>
      </c>
      <c r="D458" s="59" t="s">
        <v>470</v>
      </c>
      <c r="E458" s="59" t="s">
        <v>94</v>
      </c>
      <c r="F458" s="60">
        <v>536</v>
      </c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</row>
    <row r="459" spans="1:20" ht="14.5" x14ac:dyDescent="0.35">
      <c r="A459" t="str">
        <f t="shared" si="19"/>
        <v>Kärnten388</v>
      </c>
      <c r="B459">
        <v>459</v>
      </c>
      <c r="C459" s="59" t="s">
        <v>262</v>
      </c>
      <c r="D459" s="59" t="s">
        <v>476</v>
      </c>
      <c r="E459" s="59" t="s">
        <v>98</v>
      </c>
      <c r="F459" s="60">
        <v>21465333</v>
      </c>
      <c r="G459" s="60">
        <v>28965812</v>
      </c>
      <c r="H459" s="60">
        <v>35417712</v>
      </c>
      <c r="I459" s="60">
        <v>30579012</v>
      </c>
      <c r="J459" s="60">
        <v>35114991</v>
      </c>
      <c r="K459" s="60">
        <v>31033086</v>
      </c>
      <c r="L459" s="60">
        <v>16376575</v>
      </c>
      <c r="M459" s="60">
        <v>16888929</v>
      </c>
      <c r="N459" s="60">
        <v>17560722</v>
      </c>
      <c r="O459" s="60">
        <v>16626424</v>
      </c>
      <c r="P459" s="60">
        <v>14994760</v>
      </c>
      <c r="Q459" s="60">
        <v>16038527</v>
      </c>
      <c r="R459" s="60">
        <v>12973157</v>
      </c>
      <c r="S459" s="60">
        <v>19119427</v>
      </c>
      <c r="T459" s="60">
        <v>17210417</v>
      </c>
    </row>
    <row r="460" spans="1:20" ht="14.5" x14ac:dyDescent="0.35">
      <c r="A460" t="str">
        <f t="shared" si="19"/>
        <v>Kärnten378</v>
      </c>
      <c r="B460">
        <v>460</v>
      </c>
      <c r="C460" s="59" t="s">
        <v>262</v>
      </c>
      <c r="D460" s="59" t="s">
        <v>471</v>
      </c>
      <c r="E460" s="59" t="s">
        <v>95</v>
      </c>
      <c r="F460" s="60">
        <v>49213</v>
      </c>
      <c r="G460" s="60">
        <v>56033</v>
      </c>
      <c r="H460" s="61"/>
      <c r="I460" s="60">
        <v>17779</v>
      </c>
      <c r="J460" s="60">
        <v>56575</v>
      </c>
      <c r="K460" s="61"/>
      <c r="L460" s="60">
        <v>30722</v>
      </c>
      <c r="M460" s="60">
        <v>20990</v>
      </c>
      <c r="N460" s="60">
        <v>1648</v>
      </c>
      <c r="O460" s="60">
        <v>26848</v>
      </c>
      <c r="P460" s="61"/>
      <c r="Q460" s="60">
        <v>11300</v>
      </c>
      <c r="R460" s="60">
        <v>27077</v>
      </c>
      <c r="S460" s="60">
        <v>652</v>
      </c>
      <c r="T460" s="60">
        <v>1147</v>
      </c>
    </row>
    <row r="461" spans="1:20" ht="14.5" x14ac:dyDescent="0.35">
      <c r="A461" t="str">
        <f t="shared" si="19"/>
        <v>Kärnten382</v>
      </c>
      <c r="B461">
        <v>461</v>
      </c>
      <c r="C461" s="59" t="s">
        <v>262</v>
      </c>
      <c r="D461" s="59" t="s">
        <v>473</v>
      </c>
      <c r="E461" s="59" t="s">
        <v>96</v>
      </c>
      <c r="F461" s="60">
        <v>5262</v>
      </c>
      <c r="G461" s="60">
        <v>4220</v>
      </c>
      <c r="H461" s="60">
        <v>6185</v>
      </c>
      <c r="I461" s="61"/>
      <c r="J461" s="60">
        <v>24124</v>
      </c>
      <c r="K461" s="61"/>
      <c r="L461" s="60">
        <v>415503</v>
      </c>
      <c r="M461" s="60">
        <v>20762</v>
      </c>
      <c r="N461" s="60">
        <v>63846</v>
      </c>
      <c r="O461" s="60">
        <v>52601</v>
      </c>
      <c r="P461" s="60">
        <v>43595</v>
      </c>
      <c r="Q461" s="60">
        <v>4477</v>
      </c>
      <c r="R461" s="60">
        <v>9606</v>
      </c>
      <c r="S461" s="60">
        <v>23617</v>
      </c>
      <c r="T461" s="60">
        <v>47421</v>
      </c>
    </row>
    <row r="462" spans="1:20" ht="14.5" x14ac:dyDescent="0.35">
      <c r="A462" t="str">
        <f t="shared" si="19"/>
        <v>Kärnten9V</v>
      </c>
      <c r="B462">
        <v>462</v>
      </c>
      <c r="C462" s="59" t="s">
        <v>262</v>
      </c>
      <c r="D462" s="59" t="s">
        <v>956</v>
      </c>
      <c r="E462" s="59" t="s">
        <v>260</v>
      </c>
      <c r="F462" s="60">
        <v>1131904</v>
      </c>
      <c r="G462" s="60">
        <v>2621836</v>
      </c>
      <c r="H462" s="60">
        <v>1433849</v>
      </c>
      <c r="I462" s="60">
        <v>1886756</v>
      </c>
      <c r="J462" s="60">
        <v>278985</v>
      </c>
      <c r="K462" s="60">
        <v>1987652</v>
      </c>
      <c r="L462" s="60">
        <v>150728</v>
      </c>
      <c r="M462" s="60">
        <v>1092731</v>
      </c>
      <c r="N462" s="60">
        <v>547942</v>
      </c>
      <c r="O462" s="60">
        <v>219341</v>
      </c>
      <c r="P462" s="60">
        <v>383598</v>
      </c>
      <c r="Q462" s="60">
        <v>2294282</v>
      </c>
      <c r="R462" s="60">
        <v>351733</v>
      </c>
      <c r="S462" s="60">
        <v>130121</v>
      </c>
      <c r="T462" s="60">
        <v>375973</v>
      </c>
    </row>
    <row r="463" spans="1:20" ht="14.5" x14ac:dyDescent="0.35">
      <c r="A463" t="str">
        <f t="shared" si="19"/>
        <v>KärntenI00</v>
      </c>
      <c r="B463">
        <v>463</v>
      </c>
      <c r="C463" s="59" t="s">
        <v>262</v>
      </c>
      <c r="D463" s="59" t="s">
        <v>957</v>
      </c>
      <c r="E463" s="59" t="s">
        <v>261</v>
      </c>
      <c r="F463" s="60">
        <v>5700039482</v>
      </c>
      <c r="G463" s="60">
        <v>6417745494</v>
      </c>
      <c r="H463" s="60">
        <v>6307776278</v>
      </c>
      <c r="I463" s="60">
        <v>6383779371</v>
      </c>
      <c r="J463" s="60">
        <v>6722314333</v>
      </c>
      <c r="K463" s="60">
        <v>7137467063</v>
      </c>
      <c r="L463" s="60">
        <v>7015800520</v>
      </c>
      <c r="M463" s="60">
        <v>7546450882</v>
      </c>
      <c r="N463" s="60">
        <v>8092240142</v>
      </c>
      <c r="O463" s="60">
        <v>7423091634</v>
      </c>
      <c r="P463" s="60">
        <v>6814763444</v>
      </c>
      <c r="Q463" s="60">
        <v>8066674732</v>
      </c>
      <c r="R463" s="60">
        <v>9415657626</v>
      </c>
      <c r="S463" s="60">
        <v>9510684459</v>
      </c>
      <c r="T463" s="60">
        <v>9329924102</v>
      </c>
    </row>
    <row r="464" spans="1:20" ht="14.5" x14ac:dyDescent="0.35">
      <c r="A464" t="str">
        <f t="shared" si="19"/>
        <v>Niederösterreich043</v>
      </c>
      <c r="B464">
        <v>464</v>
      </c>
      <c r="C464" s="59" t="s">
        <v>264</v>
      </c>
      <c r="D464" s="59" t="s">
        <v>331</v>
      </c>
      <c r="E464" s="59" t="s">
        <v>22</v>
      </c>
      <c r="F464" s="60">
        <v>235726</v>
      </c>
      <c r="G464" s="60">
        <v>275471</v>
      </c>
      <c r="H464" s="60">
        <v>285347</v>
      </c>
      <c r="I464" s="60">
        <v>429422</v>
      </c>
      <c r="J464" s="60">
        <v>939132</v>
      </c>
      <c r="K464" s="60">
        <v>444419</v>
      </c>
      <c r="L464" s="60">
        <v>397261</v>
      </c>
      <c r="M464" s="60">
        <v>449291</v>
      </c>
      <c r="N464" s="60">
        <v>622337</v>
      </c>
      <c r="O464" s="60">
        <v>345194</v>
      </c>
      <c r="P464" s="60">
        <v>239223</v>
      </c>
      <c r="Q464" s="60">
        <v>128508</v>
      </c>
      <c r="R464" s="60">
        <v>1309573</v>
      </c>
      <c r="S464" s="60">
        <v>535396</v>
      </c>
      <c r="T464" s="60">
        <v>470049</v>
      </c>
    </row>
    <row r="465" spans="1:20" ht="14.5" x14ac:dyDescent="0.35">
      <c r="A465" t="str">
        <f t="shared" si="19"/>
        <v>Niederösterreich647</v>
      </c>
      <c r="B465">
        <v>465</v>
      </c>
      <c r="C465" s="59" t="s">
        <v>264</v>
      </c>
      <c r="D465" s="59" t="s">
        <v>583</v>
      </c>
      <c r="E465" s="59" t="s">
        <v>157</v>
      </c>
      <c r="F465" s="60">
        <v>64606994</v>
      </c>
      <c r="G465" s="60">
        <v>94300070</v>
      </c>
      <c r="H465" s="60">
        <v>83106112</v>
      </c>
      <c r="I465" s="60">
        <v>86176151</v>
      </c>
      <c r="J465" s="60">
        <v>110935914</v>
      </c>
      <c r="K465" s="60">
        <v>141487338</v>
      </c>
      <c r="L465" s="60">
        <v>104433859</v>
      </c>
      <c r="M465" s="60">
        <v>167400579</v>
      </c>
      <c r="N465" s="60">
        <v>128381056</v>
      </c>
      <c r="O465" s="60">
        <v>69059605</v>
      </c>
      <c r="P465" s="60">
        <v>44425072</v>
      </c>
      <c r="Q465" s="60">
        <v>45403647</v>
      </c>
      <c r="R465" s="60">
        <v>86301647</v>
      </c>
      <c r="S465" s="60">
        <v>85299569</v>
      </c>
      <c r="T465" s="60">
        <v>145498470</v>
      </c>
    </row>
    <row r="466" spans="1:20" ht="14.5" x14ac:dyDescent="0.35">
      <c r="A466" t="str">
        <f t="shared" si="19"/>
        <v>Niederösterreich660</v>
      </c>
      <c r="B466">
        <v>466</v>
      </c>
      <c r="C466" s="59" t="s">
        <v>264</v>
      </c>
      <c r="D466" s="59" t="s">
        <v>588</v>
      </c>
      <c r="E466" s="59" t="s">
        <v>160</v>
      </c>
      <c r="F466" s="60">
        <v>632032</v>
      </c>
      <c r="G466" s="60">
        <v>511243</v>
      </c>
      <c r="H466" s="60">
        <v>895404</v>
      </c>
      <c r="I466" s="60">
        <v>337480</v>
      </c>
      <c r="J466" s="60">
        <v>420995</v>
      </c>
      <c r="K466" s="60">
        <v>481749</v>
      </c>
      <c r="L466" s="60">
        <v>765307</v>
      </c>
      <c r="M466" s="60">
        <v>1767842</v>
      </c>
      <c r="N466" s="60">
        <v>938442</v>
      </c>
      <c r="O466" s="60">
        <v>2578169</v>
      </c>
      <c r="P466" s="60">
        <v>2401032</v>
      </c>
      <c r="Q466" s="60">
        <v>6223708</v>
      </c>
      <c r="R466" s="60">
        <v>6474692</v>
      </c>
      <c r="S466" s="60">
        <v>6551473</v>
      </c>
      <c r="T466" s="60">
        <v>7514470</v>
      </c>
    </row>
    <row r="467" spans="1:20" ht="14.5" x14ac:dyDescent="0.35">
      <c r="A467" t="str">
        <f t="shared" si="19"/>
        <v>Niederösterreich459</v>
      </c>
      <c r="B467">
        <v>467</v>
      </c>
      <c r="C467" s="59" t="s">
        <v>264</v>
      </c>
      <c r="D467" s="59" t="s">
        <v>515</v>
      </c>
      <c r="E467" s="59" t="s">
        <v>124</v>
      </c>
      <c r="F467" s="60">
        <v>36409</v>
      </c>
      <c r="G467" s="60">
        <v>42204</v>
      </c>
      <c r="H467" s="61"/>
      <c r="I467" s="61"/>
      <c r="J467" s="60">
        <v>1926</v>
      </c>
      <c r="K467" s="60">
        <v>7119</v>
      </c>
      <c r="L467" s="60">
        <v>26683</v>
      </c>
      <c r="M467" s="60">
        <v>3418</v>
      </c>
      <c r="N467" s="60">
        <v>202989</v>
      </c>
      <c r="O467" s="60">
        <v>9634</v>
      </c>
      <c r="P467" s="60">
        <v>14169</v>
      </c>
      <c r="Q467" s="60">
        <v>39537</v>
      </c>
      <c r="R467" s="60">
        <v>790643</v>
      </c>
      <c r="S467" s="60">
        <v>89496</v>
      </c>
      <c r="T467" s="60">
        <v>1501586</v>
      </c>
    </row>
    <row r="468" spans="1:20" ht="14.5" x14ac:dyDescent="0.35">
      <c r="A468" t="str">
        <f t="shared" si="19"/>
        <v>Niederösterreich446</v>
      </c>
      <c r="B468">
        <v>468</v>
      </c>
      <c r="C468" s="59" t="s">
        <v>264</v>
      </c>
      <c r="D468" s="59" t="s">
        <v>502</v>
      </c>
      <c r="E468" s="59" t="s">
        <v>116</v>
      </c>
      <c r="F468" s="60">
        <v>972</v>
      </c>
      <c r="G468" s="60">
        <v>723</v>
      </c>
      <c r="H468" s="60">
        <v>242</v>
      </c>
      <c r="I468" s="61"/>
      <c r="J468" s="60">
        <v>537</v>
      </c>
      <c r="K468" s="61"/>
      <c r="L468" s="60">
        <v>876</v>
      </c>
      <c r="M468" s="61"/>
      <c r="N468" s="60">
        <v>26844</v>
      </c>
      <c r="O468" s="60">
        <v>5279</v>
      </c>
      <c r="P468" s="61"/>
      <c r="Q468" s="61"/>
      <c r="R468" s="60">
        <v>707</v>
      </c>
      <c r="S468" s="61"/>
      <c r="T468" s="60">
        <v>125180</v>
      </c>
    </row>
    <row r="469" spans="1:20" ht="14.5" x14ac:dyDescent="0.35">
      <c r="A469" t="str">
        <f t="shared" si="19"/>
        <v>Niederösterreich070</v>
      </c>
      <c r="B469">
        <v>469</v>
      </c>
      <c r="C469" s="59" t="s">
        <v>264</v>
      </c>
      <c r="D469" s="59" t="s">
        <v>357</v>
      </c>
      <c r="E469" s="59" t="s">
        <v>36</v>
      </c>
      <c r="F469" s="60">
        <v>6698235</v>
      </c>
      <c r="G469" s="60">
        <v>9989415</v>
      </c>
      <c r="H469" s="60">
        <v>8342682</v>
      </c>
      <c r="I469" s="60">
        <v>6723118</v>
      </c>
      <c r="J469" s="60">
        <v>7328788</v>
      </c>
      <c r="K469" s="60">
        <v>6306148</v>
      </c>
      <c r="L469" s="60">
        <v>4476541</v>
      </c>
      <c r="M469" s="60">
        <v>15250045</v>
      </c>
      <c r="N469" s="60">
        <v>6584943</v>
      </c>
      <c r="O469" s="60">
        <v>11830142</v>
      </c>
      <c r="P469" s="60">
        <v>7898644</v>
      </c>
      <c r="Q469" s="60">
        <v>10309369</v>
      </c>
      <c r="R469" s="60">
        <v>8130625</v>
      </c>
      <c r="S469" s="60">
        <v>18235510</v>
      </c>
      <c r="T469" s="60">
        <v>10525223</v>
      </c>
    </row>
    <row r="470" spans="1:20" ht="14.5" x14ac:dyDescent="0.35">
      <c r="A470" t="str">
        <f t="shared" si="19"/>
        <v>Niederösterreich077</v>
      </c>
      <c r="B470">
        <v>470</v>
      </c>
      <c r="C470" s="59" t="s">
        <v>264</v>
      </c>
      <c r="D470" s="59" t="s">
        <v>367</v>
      </c>
      <c r="E470" s="59" t="s">
        <v>39</v>
      </c>
      <c r="F470" s="60">
        <v>2308832</v>
      </c>
      <c r="G470" s="60">
        <v>1429995</v>
      </c>
      <c r="H470" s="60">
        <v>2883352</v>
      </c>
      <c r="I470" s="60">
        <v>4152748</v>
      </c>
      <c r="J470" s="60">
        <v>1710102</v>
      </c>
      <c r="K470" s="60">
        <v>820021</v>
      </c>
      <c r="L470" s="60">
        <v>461660</v>
      </c>
      <c r="M470" s="60">
        <v>658937</v>
      </c>
      <c r="N470" s="60">
        <v>6471804</v>
      </c>
      <c r="O470" s="60">
        <v>9227021</v>
      </c>
      <c r="P470" s="60">
        <v>7661712</v>
      </c>
      <c r="Q470" s="60">
        <v>1395839</v>
      </c>
      <c r="R470" s="60">
        <v>3452224</v>
      </c>
      <c r="S470" s="60">
        <v>3939763</v>
      </c>
      <c r="T470" s="60">
        <v>9663124</v>
      </c>
    </row>
    <row r="471" spans="1:20" ht="14.5" x14ac:dyDescent="0.35">
      <c r="A471" t="str">
        <f t="shared" si="19"/>
        <v>Niederösterreich478</v>
      </c>
      <c r="B471">
        <v>471</v>
      </c>
      <c r="C471" s="59" t="s">
        <v>264</v>
      </c>
      <c r="D471" s="59" t="s">
        <v>539</v>
      </c>
      <c r="E471" s="59" t="s">
        <v>240</v>
      </c>
      <c r="F471" s="60">
        <v>1874082</v>
      </c>
      <c r="G471" s="60">
        <v>705200</v>
      </c>
      <c r="H471" s="60">
        <v>110397</v>
      </c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</row>
    <row r="472" spans="1:20" ht="14.5" x14ac:dyDescent="0.35">
      <c r="A472" t="str">
        <f t="shared" si="19"/>
        <v>Niederösterreich330</v>
      </c>
      <c r="B472">
        <v>472</v>
      </c>
      <c r="C472" s="59" t="s">
        <v>264</v>
      </c>
      <c r="D472" s="59" t="s">
        <v>447</v>
      </c>
      <c r="E472" s="59" t="s">
        <v>81</v>
      </c>
      <c r="F472" s="60">
        <v>709469</v>
      </c>
      <c r="G472" s="60">
        <v>1778062</v>
      </c>
      <c r="H472" s="60">
        <v>2007519</v>
      </c>
      <c r="I472" s="60">
        <v>922029</v>
      </c>
      <c r="J472" s="60">
        <v>2289564</v>
      </c>
      <c r="K472" s="60">
        <v>1120628</v>
      </c>
      <c r="L472" s="60">
        <v>457224</v>
      </c>
      <c r="M472" s="60">
        <v>1525990</v>
      </c>
      <c r="N472" s="60">
        <v>1239847</v>
      </c>
      <c r="O472" s="60">
        <v>1581136</v>
      </c>
      <c r="P472" s="60">
        <v>593135</v>
      </c>
      <c r="Q472" s="60">
        <v>297210</v>
      </c>
      <c r="R472" s="60">
        <v>3270407</v>
      </c>
      <c r="S472" s="60">
        <v>498772</v>
      </c>
      <c r="T472" s="60">
        <v>618731</v>
      </c>
    </row>
    <row r="473" spans="1:20" ht="14.5" x14ac:dyDescent="0.35">
      <c r="A473" t="str">
        <f t="shared" si="19"/>
        <v>Niederösterreich528</v>
      </c>
      <c r="B473">
        <v>473</v>
      </c>
      <c r="C473" s="59" t="s">
        <v>264</v>
      </c>
      <c r="D473" s="59" t="s">
        <v>557</v>
      </c>
      <c r="E473" s="59" t="s">
        <v>145</v>
      </c>
      <c r="F473" s="60">
        <v>18336420</v>
      </c>
      <c r="G473" s="60">
        <v>26561556</v>
      </c>
      <c r="H473" s="60">
        <v>23840706</v>
      </c>
      <c r="I473" s="60">
        <v>24319899</v>
      </c>
      <c r="J473" s="60">
        <v>15042880</v>
      </c>
      <c r="K473" s="60">
        <v>20192993</v>
      </c>
      <c r="L473" s="60">
        <v>16782986</v>
      </c>
      <c r="M473" s="60">
        <v>25114744</v>
      </c>
      <c r="N473" s="60">
        <v>21262813</v>
      </c>
      <c r="O473" s="60">
        <v>21027721</v>
      </c>
      <c r="P473" s="60">
        <v>12194549</v>
      </c>
      <c r="Q473" s="60">
        <v>21387444</v>
      </c>
      <c r="R473" s="60">
        <v>25358883</v>
      </c>
      <c r="S473" s="60">
        <v>13338091</v>
      </c>
      <c r="T473" s="60">
        <v>20942399</v>
      </c>
    </row>
    <row r="474" spans="1:20" ht="14.5" x14ac:dyDescent="0.35">
      <c r="A474" t="str">
        <f t="shared" si="19"/>
        <v>Niederösterreich800</v>
      </c>
      <c r="B474">
        <v>474</v>
      </c>
      <c r="C474" s="59" t="s">
        <v>264</v>
      </c>
      <c r="D474" s="59" t="s">
        <v>627</v>
      </c>
      <c r="E474" s="59" t="s">
        <v>182</v>
      </c>
      <c r="F474" s="60">
        <v>93532073</v>
      </c>
      <c r="G474" s="60">
        <v>91363128</v>
      </c>
      <c r="H474" s="60">
        <v>109342649</v>
      </c>
      <c r="I474" s="60">
        <v>92511201</v>
      </c>
      <c r="J474" s="60">
        <v>99684275</v>
      </c>
      <c r="K474" s="60">
        <v>100227318</v>
      </c>
      <c r="L474" s="60">
        <v>95649414</v>
      </c>
      <c r="M474" s="60">
        <v>114800678</v>
      </c>
      <c r="N474" s="60">
        <v>127638645</v>
      </c>
      <c r="O474" s="60">
        <v>94807452</v>
      </c>
      <c r="P474" s="60">
        <v>102695095</v>
      </c>
      <c r="Q474" s="60">
        <v>120177408</v>
      </c>
      <c r="R474" s="60">
        <v>160850308</v>
      </c>
      <c r="S474" s="60">
        <v>178876050</v>
      </c>
      <c r="T474" s="60">
        <v>143195114</v>
      </c>
    </row>
    <row r="475" spans="1:20" ht="14.5" x14ac:dyDescent="0.35">
      <c r="A475" t="str">
        <f t="shared" si="19"/>
        <v>Niederösterreich474</v>
      </c>
      <c r="B475">
        <v>475</v>
      </c>
      <c r="C475" s="59" t="s">
        <v>264</v>
      </c>
      <c r="D475" s="59" t="s">
        <v>534</v>
      </c>
      <c r="E475" s="59" t="s">
        <v>133</v>
      </c>
      <c r="F475" s="60">
        <v>26244</v>
      </c>
      <c r="G475" s="60">
        <v>317841</v>
      </c>
      <c r="H475" s="60">
        <v>25344</v>
      </c>
      <c r="I475" s="60">
        <v>67249</v>
      </c>
      <c r="J475" s="60">
        <v>14845</v>
      </c>
      <c r="K475" s="60">
        <v>44322</v>
      </c>
      <c r="L475" s="60">
        <v>24646</v>
      </c>
      <c r="M475" s="60">
        <v>35372</v>
      </c>
      <c r="N475" s="60">
        <v>16603</v>
      </c>
      <c r="O475" s="60">
        <v>23084</v>
      </c>
      <c r="P475" s="60">
        <v>10312</v>
      </c>
      <c r="Q475" s="60">
        <v>16624</v>
      </c>
      <c r="R475" s="60">
        <v>40532</v>
      </c>
      <c r="S475" s="60">
        <v>12442</v>
      </c>
      <c r="T475" s="60">
        <v>39767</v>
      </c>
    </row>
    <row r="476" spans="1:20" ht="14.5" x14ac:dyDescent="0.35">
      <c r="A476" t="str">
        <f t="shared" si="19"/>
        <v>Niederösterreich078</v>
      </c>
      <c r="B476">
        <v>476</v>
      </c>
      <c r="C476" s="59" t="s">
        <v>264</v>
      </c>
      <c r="D476" s="59" t="s">
        <v>369</v>
      </c>
      <c r="E476" s="59" t="s">
        <v>40</v>
      </c>
      <c r="F476" s="60">
        <v>8926921</v>
      </c>
      <c r="G476" s="60">
        <v>8602133</v>
      </c>
      <c r="H476" s="60">
        <v>9095526</v>
      </c>
      <c r="I476" s="60">
        <v>11071078</v>
      </c>
      <c r="J476" s="60">
        <v>6855049</v>
      </c>
      <c r="K476" s="60">
        <v>11559364</v>
      </c>
      <c r="L476" s="60">
        <v>4206530</v>
      </c>
      <c r="M476" s="60">
        <v>4117683</v>
      </c>
      <c r="N476" s="60">
        <v>5669593</v>
      </c>
      <c r="O476" s="60">
        <v>6761990</v>
      </c>
      <c r="P476" s="60">
        <v>3924820</v>
      </c>
      <c r="Q476" s="60">
        <v>6011149</v>
      </c>
      <c r="R476" s="60">
        <v>4303818</v>
      </c>
      <c r="S476" s="60">
        <v>4529545</v>
      </c>
      <c r="T476" s="60">
        <v>4681904</v>
      </c>
    </row>
    <row r="477" spans="1:20" ht="14.5" x14ac:dyDescent="0.35">
      <c r="A477" t="str">
        <f t="shared" si="19"/>
        <v>Niederösterreich093</v>
      </c>
      <c r="B477">
        <v>477</v>
      </c>
      <c r="C477" s="59" t="s">
        <v>264</v>
      </c>
      <c r="D477" s="59" t="s">
        <v>384</v>
      </c>
      <c r="E477" s="59" t="s">
        <v>48</v>
      </c>
      <c r="F477" s="60">
        <v>52593344</v>
      </c>
      <c r="G477" s="60">
        <v>63106080</v>
      </c>
      <c r="H477" s="60">
        <v>70130850</v>
      </c>
      <c r="I477" s="60">
        <v>77400397</v>
      </c>
      <c r="J477" s="60">
        <v>73712430</v>
      </c>
      <c r="K477" s="60">
        <v>72520972</v>
      </c>
      <c r="L477" s="60">
        <v>77796905</v>
      </c>
      <c r="M477" s="60">
        <v>67874378</v>
      </c>
      <c r="N477" s="60">
        <v>70296007</v>
      </c>
      <c r="O477" s="60">
        <v>73373624</v>
      </c>
      <c r="P477" s="60">
        <v>83125468</v>
      </c>
      <c r="Q477" s="60">
        <v>99375206</v>
      </c>
      <c r="R477" s="60">
        <v>124214676</v>
      </c>
      <c r="S477" s="60">
        <v>130117272</v>
      </c>
      <c r="T477" s="60">
        <v>140581639</v>
      </c>
    </row>
    <row r="478" spans="1:20" ht="14.5" x14ac:dyDescent="0.35">
      <c r="A478" t="str">
        <f t="shared" si="19"/>
        <v>Niederösterreich469</v>
      </c>
      <c r="B478">
        <v>478</v>
      </c>
      <c r="C478" s="59" t="s">
        <v>264</v>
      </c>
      <c r="D478" s="59" t="s">
        <v>529</v>
      </c>
      <c r="E478" s="59" t="s">
        <v>129</v>
      </c>
      <c r="F478" s="60">
        <v>87665</v>
      </c>
      <c r="G478" s="60">
        <v>87639</v>
      </c>
      <c r="H478" s="60">
        <v>141414</v>
      </c>
      <c r="I478" s="60">
        <v>44173</v>
      </c>
      <c r="J478" s="60">
        <v>69051</v>
      </c>
      <c r="K478" s="60">
        <v>206364</v>
      </c>
      <c r="L478" s="60">
        <v>7309801</v>
      </c>
      <c r="M478" s="60">
        <v>98620</v>
      </c>
      <c r="N478" s="60">
        <v>34042</v>
      </c>
      <c r="O478" s="60">
        <v>32783</v>
      </c>
      <c r="P478" s="60">
        <v>61930</v>
      </c>
      <c r="Q478" s="60">
        <v>32863</v>
      </c>
      <c r="R478" s="60">
        <v>1737860</v>
      </c>
      <c r="S478" s="60">
        <v>3415133</v>
      </c>
      <c r="T478" s="60">
        <v>310433</v>
      </c>
    </row>
    <row r="479" spans="1:20" ht="14.5" x14ac:dyDescent="0.35">
      <c r="A479" t="str">
        <f t="shared" si="19"/>
        <v>Niederösterreich666</v>
      </c>
      <c r="B479">
        <v>479</v>
      </c>
      <c r="C479" s="59" t="s">
        <v>264</v>
      </c>
      <c r="D479" s="59" t="s">
        <v>592</v>
      </c>
      <c r="E479" s="59" t="s">
        <v>163</v>
      </c>
      <c r="F479" s="60">
        <v>6772286</v>
      </c>
      <c r="G479" s="60">
        <v>1354420</v>
      </c>
      <c r="H479" s="60">
        <v>1474745</v>
      </c>
      <c r="I479" s="60">
        <v>3426384</v>
      </c>
      <c r="J479" s="60">
        <v>2950028</v>
      </c>
      <c r="K479" s="60">
        <v>3093409</v>
      </c>
      <c r="L479" s="60">
        <v>9459579</v>
      </c>
      <c r="M479" s="60">
        <v>6995521</v>
      </c>
      <c r="N479" s="60">
        <v>7667023</v>
      </c>
      <c r="O479" s="60">
        <v>8849702</v>
      </c>
      <c r="P479" s="60">
        <v>16911197</v>
      </c>
      <c r="Q479" s="60">
        <v>3817661</v>
      </c>
      <c r="R479" s="60">
        <v>3792861</v>
      </c>
      <c r="S479" s="60">
        <v>3737842</v>
      </c>
      <c r="T479" s="60">
        <v>4737626</v>
      </c>
    </row>
    <row r="480" spans="1:20" ht="14.5" x14ac:dyDescent="0.35">
      <c r="A480" t="str">
        <f t="shared" si="19"/>
        <v>Niederösterreich017</v>
      </c>
      <c r="B480">
        <v>480</v>
      </c>
      <c r="C480" s="59" t="s">
        <v>264</v>
      </c>
      <c r="D480" s="59" t="s">
        <v>313</v>
      </c>
      <c r="E480" s="59" t="s">
        <v>11</v>
      </c>
      <c r="F480" s="60">
        <v>294696913</v>
      </c>
      <c r="G480" s="60">
        <v>339794295</v>
      </c>
      <c r="H480" s="60">
        <v>385636863</v>
      </c>
      <c r="I480" s="60">
        <v>390959845</v>
      </c>
      <c r="J480" s="60">
        <v>412657398</v>
      </c>
      <c r="K480" s="60">
        <v>365056074</v>
      </c>
      <c r="L480" s="60">
        <v>333098433</v>
      </c>
      <c r="M480" s="60">
        <v>362104208</v>
      </c>
      <c r="N480" s="60">
        <v>448255730</v>
      </c>
      <c r="O480" s="60">
        <v>441101917</v>
      </c>
      <c r="P480" s="60">
        <v>702406642</v>
      </c>
      <c r="Q480" s="60">
        <v>557921394</v>
      </c>
      <c r="R480" s="60">
        <v>498651756</v>
      </c>
      <c r="S480" s="60">
        <v>515910615</v>
      </c>
      <c r="T480" s="60">
        <v>582303152</v>
      </c>
    </row>
    <row r="481" spans="1:20" ht="14.5" x14ac:dyDescent="0.35">
      <c r="A481" t="str">
        <f t="shared" si="19"/>
        <v>Niederösterreich236</v>
      </c>
      <c r="B481">
        <v>481</v>
      </c>
      <c r="C481" s="59" t="s">
        <v>264</v>
      </c>
      <c r="D481" s="59" t="s">
        <v>410</v>
      </c>
      <c r="E481" s="59" t="s">
        <v>59</v>
      </c>
      <c r="F481" s="60">
        <v>107010</v>
      </c>
      <c r="G481" s="60">
        <v>958251</v>
      </c>
      <c r="H481" s="60">
        <v>2490653</v>
      </c>
      <c r="I481" s="60">
        <v>251340</v>
      </c>
      <c r="J481" s="60">
        <v>267140</v>
      </c>
      <c r="K481" s="60">
        <v>173893</v>
      </c>
      <c r="L481" s="60">
        <v>150938</v>
      </c>
      <c r="M481" s="60">
        <v>203343</v>
      </c>
      <c r="N481" s="60">
        <v>152535</v>
      </c>
      <c r="O481" s="60">
        <v>468234</v>
      </c>
      <c r="P481" s="60">
        <v>181572</v>
      </c>
      <c r="Q481" s="60">
        <v>162826</v>
      </c>
      <c r="R481" s="60">
        <v>176314</v>
      </c>
      <c r="S481" s="60">
        <v>2009152</v>
      </c>
      <c r="T481" s="60">
        <v>3486521</v>
      </c>
    </row>
    <row r="482" spans="1:20" ht="14.5" x14ac:dyDescent="0.35">
      <c r="A482" t="str">
        <f t="shared" si="19"/>
        <v>Niederösterreich068</v>
      </c>
      <c r="B482">
        <v>482</v>
      </c>
      <c r="C482" s="59" t="s">
        <v>264</v>
      </c>
      <c r="D482" s="59" t="s">
        <v>355</v>
      </c>
      <c r="E482" s="59" t="s">
        <v>35</v>
      </c>
      <c r="F482" s="60">
        <v>111303018</v>
      </c>
      <c r="G482" s="60">
        <v>114880811</v>
      </c>
      <c r="H482" s="60">
        <v>126922209</v>
      </c>
      <c r="I482" s="60">
        <v>116077879</v>
      </c>
      <c r="J482" s="60">
        <v>111048390</v>
      </c>
      <c r="K482" s="60">
        <v>110217635</v>
      </c>
      <c r="L482" s="60">
        <v>95470058</v>
      </c>
      <c r="M482" s="60">
        <v>115907836</v>
      </c>
      <c r="N482" s="60">
        <v>128497655</v>
      </c>
      <c r="O482" s="60">
        <v>125946188</v>
      </c>
      <c r="P482" s="60">
        <v>106606579</v>
      </c>
      <c r="Q482" s="60">
        <v>116939119</v>
      </c>
      <c r="R482" s="60">
        <v>193840747</v>
      </c>
      <c r="S482" s="60">
        <v>177616947</v>
      </c>
      <c r="T482" s="60">
        <v>186274319</v>
      </c>
    </row>
    <row r="483" spans="1:20" ht="14.5" x14ac:dyDescent="0.35">
      <c r="A483" t="str">
        <f t="shared" si="19"/>
        <v>Niederösterreich640</v>
      </c>
      <c r="B483">
        <v>483</v>
      </c>
      <c r="C483" s="59" t="s">
        <v>264</v>
      </c>
      <c r="D483" s="59" t="s">
        <v>580</v>
      </c>
      <c r="E483" s="59" t="s">
        <v>155</v>
      </c>
      <c r="F483" s="60">
        <v>3090758</v>
      </c>
      <c r="G483" s="60">
        <v>3530836</v>
      </c>
      <c r="H483" s="60">
        <v>6201738</v>
      </c>
      <c r="I483" s="60">
        <v>1220505</v>
      </c>
      <c r="J483" s="60">
        <v>3643959</v>
      </c>
      <c r="K483" s="60">
        <v>1093749</v>
      </c>
      <c r="L483" s="60">
        <v>2613572</v>
      </c>
      <c r="M483" s="60">
        <v>1007127</v>
      </c>
      <c r="N483" s="60">
        <v>1871210</v>
      </c>
      <c r="O483" s="60">
        <v>762274</v>
      </c>
      <c r="P483" s="60">
        <v>740226</v>
      </c>
      <c r="Q483" s="60">
        <v>1183765</v>
      </c>
      <c r="R483" s="60">
        <v>1049952</v>
      </c>
      <c r="S483" s="60">
        <v>1334037</v>
      </c>
      <c r="T483" s="60">
        <v>1043160</v>
      </c>
    </row>
    <row r="484" spans="1:20" ht="14.5" x14ac:dyDescent="0.35">
      <c r="A484" t="str">
        <f t="shared" si="19"/>
        <v>Niederösterreich328</v>
      </c>
      <c r="B484">
        <v>484</v>
      </c>
      <c r="C484" s="59" t="s">
        <v>264</v>
      </c>
      <c r="D484" s="59" t="s">
        <v>444</v>
      </c>
      <c r="E484" s="59" t="s">
        <v>79</v>
      </c>
      <c r="F484" s="60">
        <v>44729</v>
      </c>
      <c r="G484" s="60">
        <v>594</v>
      </c>
      <c r="H484" s="60">
        <v>48415</v>
      </c>
      <c r="I484" s="61"/>
      <c r="J484" s="61"/>
      <c r="K484" s="60">
        <v>9645</v>
      </c>
      <c r="L484" s="60">
        <v>15868</v>
      </c>
      <c r="M484" s="61"/>
      <c r="N484" s="61"/>
      <c r="O484" s="61"/>
      <c r="P484" s="61"/>
      <c r="Q484" s="60">
        <v>16996</v>
      </c>
      <c r="R484" s="60">
        <v>196564</v>
      </c>
      <c r="S484" s="60">
        <v>184923</v>
      </c>
      <c r="T484" s="60">
        <v>62</v>
      </c>
    </row>
    <row r="485" spans="1:20" ht="14.5" x14ac:dyDescent="0.35">
      <c r="A485" t="str">
        <f t="shared" si="19"/>
        <v>Niederösterreich284</v>
      </c>
      <c r="B485">
        <v>485</v>
      </c>
      <c r="C485" s="59" t="s">
        <v>264</v>
      </c>
      <c r="D485" s="59" t="s">
        <v>426</v>
      </c>
      <c r="E485" s="59" t="s">
        <v>71</v>
      </c>
      <c r="F485" s="60">
        <v>35495</v>
      </c>
      <c r="G485" s="60">
        <v>80447</v>
      </c>
      <c r="H485" s="60">
        <v>145391</v>
      </c>
      <c r="I485" s="60">
        <v>464217</v>
      </c>
      <c r="J485" s="60">
        <v>115042</v>
      </c>
      <c r="K485" s="60">
        <v>70714</v>
      </c>
      <c r="L485" s="60">
        <v>94509</v>
      </c>
      <c r="M485" s="60">
        <v>41342</v>
      </c>
      <c r="N485" s="60">
        <v>309806</v>
      </c>
      <c r="O485" s="60">
        <v>55407</v>
      </c>
      <c r="P485" s="60">
        <v>66183</v>
      </c>
      <c r="Q485" s="60">
        <v>99333</v>
      </c>
      <c r="R485" s="60">
        <v>43770</v>
      </c>
      <c r="S485" s="60">
        <v>85765</v>
      </c>
      <c r="T485" s="60">
        <v>44968</v>
      </c>
    </row>
    <row r="486" spans="1:20" ht="14.5" x14ac:dyDescent="0.35">
      <c r="A486" t="str">
        <f t="shared" si="19"/>
        <v>Niederösterreich466</v>
      </c>
      <c r="B486">
        <v>486</v>
      </c>
      <c r="C486" s="59" t="s">
        <v>264</v>
      </c>
      <c r="D486" s="59" t="s">
        <v>523</v>
      </c>
      <c r="E486" s="59" t="s">
        <v>222</v>
      </c>
      <c r="F486" s="61"/>
      <c r="G486" s="61"/>
      <c r="H486" s="61"/>
      <c r="I486" s="61"/>
      <c r="J486" s="61"/>
      <c r="K486" s="61"/>
      <c r="L486" s="60">
        <v>31445</v>
      </c>
      <c r="M486" s="60">
        <v>152</v>
      </c>
      <c r="N486" s="61"/>
      <c r="O486" s="61"/>
      <c r="P486" s="61"/>
      <c r="Q486" s="60">
        <v>6821</v>
      </c>
      <c r="R486" s="60">
        <v>734</v>
      </c>
      <c r="S486" s="61"/>
      <c r="T486" s="61"/>
    </row>
    <row r="487" spans="1:20" ht="14.5" x14ac:dyDescent="0.35">
      <c r="A487" t="str">
        <f t="shared" si="19"/>
        <v>Niederösterreich413</v>
      </c>
      <c r="B487">
        <v>487</v>
      </c>
      <c r="C487" s="59" t="s">
        <v>264</v>
      </c>
      <c r="D487" s="59" t="s">
        <v>494</v>
      </c>
      <c r="E487" s="59" t="s">
        <v>108</v>
      </c>
      <c r="F487" s="60">
        <v>34772</v>
      </c>
      <c r="G487" s="60">
        <v>31496</v>
      </c>
      <c r="H487" s="60">
        <v>5630</v>
      </c>
      <c r="I487" s="60">
        <v>3860</v>
      </c>
      <c r="J487" s="61"/>
      <c r="K487" s="60">
        <v>12666</v>
      </c>
      <c r="L487" s="60">
        <v>12794</v>
      </c>
      <c r="M487" s="60">
        <v>54213</v>
      </c>
      <c r="N487" s="60">
        <v>20408</v>
      </c>
      <c r="O487" s="60">
        <v>18415</v>
      </c>
      <c r="P487" s="60">
        <v>4298</v>
      </c>
      <c r="Q487" s="60">
        <v>22534</v>
      </c>
      <c r="R487" s="60">
        <v>20451</v>
      </c>
      <c r="S487" s="60">
        <v>56820</v>
      </c>
      <c r="T487" s="60">
        <v>10689</v>
      </c>
    </row>
    <row r="488" spans="1:20" ht="14.5" x14ac:dyDescent="0.35">
      <c r="A488" t="str">
        <f t="shared" si="19"/>
        <v>Niederösterreich703</v>
      </c>
      <c r="B488">
        <v>488</v>
      </c>
      <c r="C488" s="59" t="s">
        <v>264</v>
      </c>
      <c r="D488" s="59" t="s">
        <v>609</v>
      </c>
      <c r="E488" s="59" t="s">
        <v>241</v>
      </c>
      <c r="F488" s="60">
        <v>57163</v>
      </c>
      <c r="G488" s="60">
        <v>187827</v>
      </c>
      <c r="H488" s="60">
        <v>98561</v>
      </c>
      <c r="I488" s="60">
        <v>21577</v>
      </c>
      <c r="J488" s="60">
        <v>589137</v>
      </c>
      <c r="K488" s="60">
        <v>119235</v>
      </c>
      <c r="L488" s="60">
        <v>17945</v>
      </c>
      <c r="M488" s="60">
        <v>90301</v>
      </c>
      <c r="N488" s="60">
        <v>4078</v>
      </c>
      <c r="O488" s="60">
        <v>94528</v>
      </c>
      <c r="P488" s="60">
        <v>19981</v>
      </c>
      <c r="Q488" s="60">
        <v>32793</v>
      </c>
      <c r="R488" s="60">
        <v>286447</v>
      </c>
      <c r="S488" s="60">
        <v>16350</v>
      </c>
      <c r="T488" s="60">
        <v>347651</v>
      </c>
    </row>
    <row r="489" spans="1:20" ht="14.5" x14ac:dyDescent="0.35">
      <c r="A489" t="str">
        <f t="shared" si="19"/>
        <v>Niederösterreich516</v>
      </c>
      <c r="B489">
        <v>489</v>
      </c>
      <c r="C489" s="59" t="s">
        <v>264</v>
      </c>
      <c r="D489" s="59" t="s">
        <v>553</v>
      </c>
      <c r="E489" s="59" t="s">
        <v>142</v>
      </c>
      <c r="F489" s="60">
        <v>4483565</v>
      </c>
      <c r="G489" s="60">
        <v>1901139</v>
      </c>
      <c r="H489" s="60">
        <v>1736158</v>
      </c>
      <c r="I489" s="60">
        <v>2337361</v>
      </c>
      <c r="J489" s="60">
        <v>1902010</v>
      </c>
      <c r="K489" s="60">
        <v>4146521</v>
      </c>
      <c r="L489" s="60">
        <v>1817129</v>
      </c>
      <c r="M489" s="60">
        <v>1393574</v>
      </c>
      <c r="N489" s="60">
        <v>2149162</v>
      </c>
      <c r="O489" s="60">
        <v>1297608</v>
      </c>
      <c r="P489" s="60">
        <v>1271756</v>
      </c>
      <c r="Q489" s="60">
        <v>2614008</v>
      </c>
      <c r="R489" s="60">
        <v>1804261</v>
      </c>
      <c r="S489" s="60">
        <v>3227925</v>
      </c>
      <c r="T489" s="60">
        <v>2487494</v>
      </c>
    </row>
    <row r="490" spans="1:20" ht="14.5" x14ac:dyDescent="0.35">
      <c r="A490" t="str">
        <f t="shared" si="19"/>
        <v>Niederösterreich477</v>
      </c>
      <c r="B490">
        <v>490</v>
      </c>
      <c r="C490" s="59" t="s">
        <v>264</v>
      </c>
      <c r="D490" s="59" t="s">
        <v>537</v>
      </c>
      <c r="E490" s="59" t="s">
        <v>224</v>
      </c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0">
        <v>4</v>
      </c>
      <c r="R490" s="60">
        <v>14761</v>
      </c>
      <c r="S490" s="61"/>
      <c r="T490" s="60">
        <v>1251</v>
      </c>
    </row>
    <row r="491" spans="1:20" ht="14.5" x14ac:dyDescent="0.35">
      <c r="A491" t="str">
        <f t="shared" si="19"/>
        <v>Niederösterreich508</v>
      </c>
      <c r="B491">
        <v>491</v>
      </c>
      <c r="C491" s="59" t="s">
        <v>264</v>
      </c>
      <c r="D491" s="59" t="s">
        <v>550</v>
      </c>
      <c r="E491" s="59" t="s">
        <v>140</v>
      </c>
      <c r="F491" s="60">
        <v>100138853</v>
      </c>
      <c r="G491" s="60">
        <v>96800889</v>
      </c>
      <c r="H491" s="60">
        <v>108503700</v>
      </c>
      <c r="I491" s="60">
        <v>101556977</v>
      </c>
      <c r="J491" s="60">
        <v>95536938</v>
      </c>
      <c r="K491" s="60">
        <v>61206225</v>
      </c>
      <c r="L491" s="60">
        <v>77391256</v>
      </c>
      <c r="M491" s="60">
        <v>84027044</v>
      </c>
      <c r="N491" s="60">
        <v>95738933</v>
      </c>
      <c r="O491" s="60">
        <v>74137765</v>
      </c>
      <c r="P491" s="60">
        <v>64118980</v>
      </c>
      <c r="Q491" s="60">
        <v>75516105</v>
      </c>
      <c r="R491" s="60">
        <v>98744821</v>
      </c>
      <c r="S491" s="60">
        <v>106198351</v>
      </c>
      <c r="T491" s="60">
        <v>133095390</v>
      </c>
    </row>
    <row r="492" spans="1:20" ht="14.5" x14ac:dyDescent="0.35">
      <c r="A492" t="str">
        <f t="shared" si="19"/>
        <v>Niederösterreich453</v>
      </c>
      <c r="B492">
        <v>492</v>
      </c>
      <c r="C492" s="59" t="s">
        <v>264</v>
      </c>
      <c r="D492" s="59" t="s">
        <v>508</v>
      </c>
      <c r="E492" s="59" t="s">
        <v>120</v>
      </c>
      <c r="F492" s="60">
        <v>115755</v>
      </c>
      <c r="G492" s="60">
        <v>168368</v>
      </c>
      <c r="H492" s="60">
        <v>40090</v>
      </c>
      <c r="I492" s="60">
        <v>653257</v>
      </c>
      <c r="J492" s="60">
        <v>1244964</v>
      </c>
      <c r="K492" s="60">
        <v>586027</v>
      </c>
      <c r="L492" s="60">
        <v>1398862</v>
      </c>
      <c r="M492" s="60">
        <v>518961</v>
      </c>
      <c r="N492" s="60">
        <v>866482</v>
      </c>
      <c r="O492" s="60">
        <v>439707</v>
      </c>
      <c r="P492" s="60">
        <v>507000</v>
      </c>
      <c r="Q492" s="60">
        <v>1139890</v>
      </c>
      <c r="R492" s="60">
        <v>834799</v>
      </c>
      <c r="S492" s="60">
        <v>809177</v>
      </c>
      <c r="T492" s="60">
        <v>792317</v>
      </c>
    </row>
    <row r="493" spans="1:20" ht="14.5" x14ac:dyDescent="0.35">
      <c r="A493" t="str">
        <f t="shared" si="19"/>
        <v>Niederösterreich675</v>
      </c>
      <c r="B493">
        <v>493</v>
      </c>
      <c r="C493" s="59" t="s">
        <v>264</v>
      </c>
      <c r="D493" s="59" t="s">
        <v>598</v>
      </c>
      <c r="E493" s="59" t="s">
        <v>167</v>
      </c>
      <c r="F493" s="60">
        <v>22772</v>
      </c>
      <c r="G493" s="60">
        <v>59796</v>
      </c>
      <c r="H493" s="61"/>
      <c r="I493" s="61"/>
      <c r="J493" s="60">
        <v>36668</v>
      </c>
      <c r="K493" s="60">
        <v>97049</v>
      </c>
      <c r="L493" s="60">
        <v>881</v>
      </c>
      <c r="M493" s="60">
        <v>227095</v>
      </c>
      <c r="N493" s="60">
        <v>12789</v>
      </c>
      <c r="O493" s="60">
        <v>8674</v>
      </c>
      <c r="P493" s="60">
        <v>7376</v>
      </c>
      <c r="Q493" s="60">
        <v>484</v>
      </c>
      <c r="R493" s="60">
        <v>7836</v>
      </c>
      <c r="S493" s="60">
        <v>969</v>
      </c>
      <c r="T493" s="60">
        <v>8469</v>
      </c>
    </row>
    <row r="494" spans="1:20" ht="14.5" x14ac:dyDescent="0.35">
      <c r="A494" t="str">
        <f t="shared" si="19"/>
        <v>Niederösterreich391</v>
      </c>
      <c r="B494">
        <v>494</v>
      </c>
      <c r="C494" s="59" t="s">
        <v>264</v>
      </c>
      <c r="D494" s="59" t="s">
        <v>479</v>
      </c>
      <c r="E494" s="59" t="s">
        <v>100</v>
      </c>
      <c r="F494" s="60">
        <v>187143</v>
      </c>
      <c r="G494" s="60">
        <v>357300</v>
      </c>
      <c r="H494" s="60">
        <v>213543</v>
      </c>
      <c r="I494" s="60">
        <v>221196</v>
      </c>
      <c r="J494" s="60">
        <v>92432</v>
      </c>
      <c r="K494" s="60">
        <v>29586</v>
      </c>
      <c r="L494" s="60">
        <v>315066</v>
      </c>
      <c r="M494" s="60">
        <v>375425</v>
      </c>
      <c r="N494" s="60">
        <v>2713342</v>
      </c>
      <c r="O494" s="60">
        <v>3784796</v>
      </c>
      <c r="P494" s="60">
        <v>48187</v>
      </c>
      <c r="Q494" s="60">
        <v>71956</v>
      </c>
      <c r="R494" s="60">
        <v>402029</v>
      </c>
      <c r="S494" s="60">
        <v>266390</v>
      </c>
      <c r="T494" s="60">
        <v>139131</v>
      </c>
    </row>
    <row r="495" spans="1:20" ht="14.5" x14ac:dyDescent="0.35">
      <c r="A495" t="str">
        <f t="shared" si="19"/>
        <v>Niederösterreich073</v>
      </c>
      <c r="B495">
        <v>495</v>
      </c>
      <c r="C495" s="59" t="s">
        <v>264</v>
      </c>
      <c r="D495" s="59" t="s">
        <v>360</v>
      </c>
      <c r="E495" s="59" t="s">
        <v>242</v>
      </c>
      <c r="F495" s="60">
        <v>27343491</v>
      </c>
      <c r="G495" s="60">
        <v>26263258</v>
      </c>
      <c r="H495" s="60">
        <v>24878553</v>
      </c>
      <c r="I495" s="60">
        <v>32359572</v>
      </c>
      <c r="J495" s="60">
        <v>21496829</v>
      </c>
      <c r="K495" s="60">
        <v>18875613</v>
      </c>
      <c r="L495" s="60">
        <v>10249980</v>
      </c>
      <c r="M495" s="60">
        <v>18648407</v>
      </c>
      <c r="N495" s="60">
        <v>13467001</v>
      </c>
      <c r="O495" s="60">
        <v>15489724</v>
      </c>
      <c r="P495" s="60">
        <v>11251332</v>
      </c>
      <c r="Q495" s="60">
        <v>15907019</v>
      </c>
      <c r="R495" s="60">
        <v>12147592</v>
      </c>
      <c r="S495" s="60">
        <v>11589860</v>
      </c>
      <c r="T495" s="60">
        <v>12726836</v>
      </c>
    </row>
    <row r="496" spans="1:20" ht="14.5" x14ac:dyDescent="0.35">
      <c r="A496" t="str">
        <f t="shared" si="19"/>
        <v>Niederösterreich421</v>
      </c>
      <c r="B496">
        <v>496</v>
      </c>
      <c r="C496" s="59" t="s">
        <v>264</v>
      </c>
      <c r="D496" s="59" t="s">
        <v>496</v>
      </c>
      <c r="E496" s="59" t="s">
        <v>110</v>
      </c>
      <c r="F496" s="60">
        <v>60952</v>
      </c>
      <c r="G496" s="60">
        <v>960421</v>
      </c>
      <c r="H496" s="60">
        <v>1031161</v>
      </c>
      <c r="I496" s="60">
        <v>887208</v>
      </c>
      <c r="J496" s="60">
        <v>33576</v>
      </c>
      <c r="K496" s="60">
        <v>52354</v>
      </c>
      <c r="L496" s="60">
        <v>457425</v>
      </c>
      <c r="M496" s="60">
        <v>6611</v>
      </c>
      <c r="N496" s="60">
        <v>8247468</v>
      </c>
      <c r="O496" s="60">
        <v>221539</v>
      </c>
      <c r="P496" s="60">
        <v>6712</v>
      </c>
      <c r="Q496" s="60">
        <v>277117</v>
      </c>
      <c r="R496" s="61"/>
      <c r="S496" s="60">
        <v>148434</v>
      </c>
      <c r="T496" s="60">
        <v>117013</v>
      </c>
    </row>
    <row r="497" spans="1:20" ht="14.5" x14ac:dyDescent="0.35">
      <c r="A497" t="str">
        <f t="shared" si="19"/>
        <v>Niederösterreich404</v>
      </c>
      <c r="B497">
        <v>497</v>
      </c>
      <c r="C497" s="59" t="s">
        <v>264</v>
      </c>
      <c r="D497" s="59" t="s">
        <v>486</v>
      </c>
      <c r="E497" s="59" t="s">
        <v>104</v>
      </c>
      <c r="F497" s="60">
        <v>74349671</v>
      </c>
      <c r="G497" s="60">
        <v>77780230</v>
      </c>
      <c r="H497" s="60">
        <v>69481053</v>
      </c>
      <c r="I497" s="60">
        <v>96830749</v>
      </c>
      <c r="J497" s="60">
        <v>94696589</v>
      </c>
      <c r="K497" s="60">
        <v>97496125</v>
      </c>
      <c r="L497" s="60">
        <v>100839121</v>
      </c>
      <c r="M497" s="60">
        <v>117051163</v>
      </c>
      <c r="N497" s="60">
        <v>121967883</v>
      </c>
      <c r="O497" s="60">
        <v>121945763</v>
      </c>
      <c r="P497" s="60">
        <v>96974857</v>
      </c>
      <c r="Q497" s="60">
        <v>142643148</v>
      </c>
      <c r="R497" s="60">
        <v>159717309</v>
      </c>
      <c r="S497" s="60">
        <v>186767716</v>
      </c>
      <c r="T497" s="60">
        <v>220250947</v>
      </c>
    </row>
    <row r="498" spans="1:20" ht="14.5" x14ac:dyDescent="0.35">
      <c r="A498" t="str">
        <f t="shared" si="19"/>
        <v>Niederösterreich833</v>
      </c>
      <c r="B498">
        <v>498</v>
      </c>
      <c r="C498" s="59" t="s">
        <v>264</v>
      </c>
      <c r="D498" s="59" t="s">
        <v>662</v>
      </c>
      <c r="E498" s="59" t="s">
        <v>202</v>
      </c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0">
        <v>2758</v>
      </c>
      <c r="R498" s="61"/>
      <c r="S498" s="61"/>
      <c r="T498" s="61"/>
    </row>
    <row r="499" spans="1:20" ht="14.5" x14ac:dyDescent="0.35">
      <c r="A499" t="str">
        <f t="shared" si="19"/>
        <v>Niederösterreich322</v>
      </c>
      <c r="B499">
        <v>499</v>
      </c>
      <c r="C499" s="59" t="s">
        <v>264</v>
      </c>
      <c r="D499" s="59" t="s">
        <v>440</v>
      </c>
      <c r="E499" s="59" t="s">
        <v>243</v>
      </c>
      <c r="F499" s="60">
        <v>54831</v>
      </c>
      <c r="G499" s="60">
        <v>371672</v>
      </c>
      <c r="H499" s="60">
        <v>493774</v>
      </c>
      <c r="I499" s="60">
        <v>949594</v>
      </c>
      <c r="J499" s="60">
        <v>167690</v>
      </c>
      <c r="K499" s="60">
        <v>127880</v>
      </c>
      <c r="L499" s="60">
        <v>1274231</v>
      </c>
      <c r="M499" s="60">
        <v>33379</v>
      </c>
      <c r="N499" s="60">
        <v>67928</v>
      </c>
      <c r="O499" s="60">
        <v>81995</v>
      </c>
      <c r="P499" s="60">
        <v>2142875</v>
      </c>
      <c r="Q499" s="60">
        <v>323028</v>
      </c>
      <c r="R499" s="60">
        <v>514839</v>
      </c>
      <c r="S499" s="60">
        <v>5517161</v>
      </c>
      <c r="T499" s="60">
        <v>1596691</v>
      </c>
    </row>
    <row r="500" spans="1:20" ht="14.5" x14ac:dyDescent="0.35">
      <c r="A500" t="str">
        <f t="shared" si="19"/>
        <v>Niederösterreich306</v>
      </c>
      <c r="B500">
        <v>500</v>
      </c>
      <c r="C500" s="59" t="s">
        <v>264</v>
      </c>
      <c r="D500" s="59" t="s">
        <v>430</v>
      </c>
      <c r="E500" s="59" t="s">
        <v>74</v>
      </c>
      <c r="F500" s="60">
        <v>9415</v>
      </c>
      <c r="G500" s="61"/>
      <c r="H500" s="60">
        <v>599</v>
      </c>
      <c r="I500" s="60">
        <v>4</v>
      </c>
      <c r="J500" s="60">
        <v>681</v>
      </c>
      <c r="K500" s="60">
        <v>57580</v>
      </c>
      <c r="L500" s="60">
        <v>10400</v>
      </c>
      <c r="M500" s="61"/>
      <c r="N500" s="61"/>
      <c r="O500" s="61"/>
      <c r="P500" s="60">
        <v>141212</v>
      </c>
      <c r="Q500" s="60">
        <v>33199</v>
      </c>
      <c r="R500" s="60">
        <v>17122</v>
      </c>
      <c r="S500" s="60">
        <v>24363</v>
      </c>
      <c r="T500" s="60">
        <v>11918</v>
      </c>
    </row>
    <row r="501" spans="1:20" ht="14.5" x14ac:dyDescent="0.35">
      <c r="A501" t="str">
        <f t="shared" si="19"/>
        <v>Niederösterreich318</v>
      </c>
      <c r="B501">
        <v>501</v>
      </c>
      <c r="C501" s="59" t="s">
        <v>264</v>
      </c>
      <c r="D501" s="59" t="s">
        <v>438</v>
      </c>
      <c r="E501" s="59" t="s">
        <v>244</v>
      </c>
      <c r="F501" s="60">
        <v>296118</v>
      </c>
      <c r="G501" s="60">
        <v>273972</v>
      </c>
      <c r="H501" s="60">
        <v>580183</v>
      </c>
      <c r="I501" s="60">
        <v>853902</v>
      </c>
      <c r="J501" s="60">
        <v>1110654</v>
      </c>
      <c r="K501" s="60">
        <v>245578</v>
      </c>
      <c r="L501" s="60">
        <v>48870</v>
      </c>
      <c r="M501" s="60">
        <v>28185</v>
      </c>
      <c r="N501" s="60">
        <v>59344</v>
      </c>
      <c r="O501" s="60">
        <v>53679</v>
      </c>
      <c r="P501" s="60">
        <v>21526</v>
      </c>
      <c r="Q501" s="60">
        <v>558245</v>
      </c>
      <c r="R501" s="60">
        <v>504270</v>
      </c>
      <c r="S501" s="60">
        <v>192964</v>
      </c>
      <c r="T501" s="60">
        <v>86211</v>
      </c>
    </row>
    <row r="502" spans="1:20" ht="14.5" x14ac:dyDescent="0.35">
      <c r="A502" t="str">
        <f t="shared" si="19"/>
        <v>Niederösterreich039</v>
      </c>
      <c r="B502">
        <v>502</v>
      </c>
      <c r="C502" s="59" t="s">
        <v>264</v>
      </c>
      <c r="D502" s="59" t="s">
        <v>327</v>
      </c>
      <c r="E502" s="59" t="s">
        <v>20</v>
      </c>
      <c r="F502" s="60">
        <v>533332995</v>
      </c>
      <c r="G502" s="60">
        <v>621048710</v>
      </c>
      <c r="H502" s="60">
        <v>696062570</v>
      </c>
      <c r="I502" s="60">
        <v>787317142</v>
      </c>
      <c r="J502" s="60">
        <v>950819658</v>
      </c>
      <c r="K502" s="60">
        <v>1010028332</v>
      </c>
      <c r="L502" s="60">
        <v>767320968</v>
      </c>
      <c r="M502" s="60">
        <v>792574109</v>
      </c>
      <c r="N502" s="60">
        <v>835315051</v>
      </c>
      <c r="O502" s="60">
        <v>762433294</v>
      </c>
      <c r="P502" s="60">
        <v>698322197</v>
      </c>
      <c r="Q502" s="60">
        <v>758898733</v>
      </c>
      <c r="R502" s="60">
        <v>1145988547</v>
      </c>
      <c r="S502" s="60">
        <v>1166607642</v>
      </c>
      <c r="T502" s="60">
        <v>916193935</v>
      </c>
    </row>
    <row r="503" spans="1:20" ht="14.5" x14ac:dyDescent="0.35">
      <c r="A503" t="str">
        <f t="shared" si="19"/>
        <v>Niederösterreich272</v>
      </c>
      <c r="B503">
        <v>503</v>
      </c>
      <c r="C503" s="59" t="s">
        <v>264</v>
      </c>
      <c r="D503" s="59" t="s">
        <v>422</v>
      </c>
      <c r="E503" s="59" t="s">
        <v>245</v>
      </c>
      <c r="F503" s="60">
        <v>1059281</v>
      </c>
      <c r="G503" s="60">
        <v>755003</v>
      </c>
      <c r="H503" s="60">
        <v>1666045</v>
      </c>
      <c r="I503" s="60">
        <v>1199870</v>
      </c>
      <c r="J503" s="60">
        <v>2493786</v>
      </c>
      <c r="K503" s="60">
        <v>2434155</v>
      </c>
      <c r="L503" s="60">
        <v>1469770</v>
      </c>
      <c r="M503" s="60">
        <v>4855917</v>
      </c>
      <c r="N503" s="60">
        <v>3239716</v>
      </c>
      <c r="O503" s="60">
        <v>6078050</v>
      </c>
      <c r="P503" s="60">
        <v>3749573</v>
      </c>
      <c r="Q503" s="60">
        <v>6238535</v>
      </c>
      <c r="R503" s="60">
        <v>10963011</v>
      </c>
      <c r="S503" s="60">
        <v>6336153</v>
      </c>
      <c r="T503" s="60">
        <v>8608931</v>
      </c>
    </row>
    <row r="504" spans="1:20" ht="14.5" x14ac:dyDescent="0.35">
      <c r="A504" t="str">
        <f t="shared" si="19"/>
        <v>Niederösterreich837</v>
      </c>
      <c r="B504">
        <v>504</v>
      </c>
      <c r="C504" s="59" t="s">
        <v>264</v>
      </c>
      <c r="D504" s="59" t="s">
        <v>671</v>
      </c>
      <c r="E504" s="59" t="s">
        <v>203</v>
      </c>
      <c r="F504" s="61"/>
      <c r="G504" s="60">
        <v>387</v>
      </c>
      <c r="H504" s="61"/>
      <c r="I504" s="61"/>
      <c r="J504" s="61"/>
      <c r="K504" s="61"/>
      <c r="L504" s="60">
        <v>4767</v>
      </c>
      <c r="M504" s="61"/>
      <c r="N504" s="60">
        <v>1345</v>
      </c>
      <c r="O504" s="61"/>
      <c r="P504" s="60">
        <v>2377</v>
      </c>
      <c r="Q504" s="60">
        <v>12784</v>
      </c>
      <c r="R504" s="60">
        <v>767</v>
      </c>
      <c r="S504" s="60">
        <v>5337</v>
      </c>
      <c r="T504" s="60">
        <v>1030</v>
      </c>
    </row>
    <row r="505" spans="1:20" ht="14.5" x14ac:dyDescent="0.35">
      <c r="A505" t="str">
        <f t="shared" si="19"/>
        <v>Niederösterreich512</v>
      </c>
      <c r="B505">
        <v>505</v>
      </c>
      <c r="C505" s="59" t="s">
        <v>264</v>
      </c>
      <c r="D505" s="59" t="s">
        <v>552</v>
      </c>
      <c r="E505" s="59" t="s">
        <v>141</v>
      </c>
      <c r="F505" s="60">
        <v>16034660</v>
      </c>
      <c r="G505" s="60">
        <v>24915102</v>
      </c>
      <c r="H505" s="60">
        <v>22661549</v>
      </c>
      <c r="I505" s="60">
        <v>28039725</v>
      </c>
      <c r="J505" s="60">
        <v>15533430</v>
      </c>
      <c r="K505" s="60">
        <v>18044590</v>
      </c>
      <c r="L505" s="60">
        <v>18799928</v>
      </c>
      <c r="M505" s="60">
        <v>15340839</v>
      </c>
      <c r="N505" s="60">
        <v>19519432</v>
      </c>
      <c r="O505" s="60">
        <v>22918257</v>
      </c>
      <c r="P505" s="60">
        <v>18337147</v>
      </c>
      <c r="Q505" s="60">
        <v>17694397</v>
      </c>
      <c r="R505" s="60">
        <v>23582868</v>
      </c>
      <c r="S505" s="60">
        <v>23289975</v>
      </c>
      <c r="T505" s="60">
        <v>13688317</v>
      </c>
    </row>
    <row r="506" spans="1:20" ht="14.5" x14ac:dyDescent="0.35">
      <c r="A506" t="str">
        <f t="shared" si="19"/>
        <v>Niederösterreich302</v>
      </c>
      <c r="B506">
        <v>506</v>
      </c>
      <c r="C506" s="59" t="s">
        <v>264</v>
      </c>
      <c r="D506" s="59" t="s">
        <v>428</v>
      </c>
      <c r="E506" s="59" t="s">
        <v>73</v>
      </c>
      <c r="F506" s="60">
        <v>460975</v>
      </c>
      <c r="G506" s="60">
        <v>413722</v>
      </c>
      <c r="H506" s="60">
        <v>984509</v>
      </c>
      <c r="I506" s="60">
        <v>251453</v>
      </c>
      <c r="J506" s="60">
        <v>521553</v>
      </c>
      <c r="K506" s="60">
        <v>808057</v>
      </c>
      <c r="L506" s="60">
        <v>352582</v>
      </c>
      <c r="M506" s="60">
        <v>310633</v>
      </c>
      <c r="N506" s="60">
        <v>2818707</v>
      </c>
      <c r="O506" s="60">
        <v>1015547</v>
      </c>
      <c r="P506" s="60">
        <v>3119251</v>
      </c>
      <c r="Q506" s="60">
        <v>1464884</v>
      </c>
      <c r="R506" s="60">
        <v>976445</v>
      </c>
      <c r="S506" s="60">
        <v>4414049</v>
      </c>
      <c r="T506" s="60">
        <v>735125</v>
      </c>
    </row>
    <row r="507" spans="1:20" ht="14.5" x14ac:dyDescent="0.35">
      <c r="A507" t="str">
        <f t="shared" si="19"/>
        <v>Niederösterreich720</v>
      </c>
      <c r="B507">
        <v>507</v>
      </c>
      <c r="C507" s="59" t="s">
        <v>264</v>
      </c>
      <c r="D507" s="59" t="s">
        <v>616</v>
      </c>
      <c r="E507" s="59" t="s">
        <v>177</v>
      </c>
      <c r="F507" s="60">
        <v>300562603</v>
      </c>
      <c r="G507" s="60">
        <v>362804330</v>
      </c>
      <c r="H507" s="60">
        <v>413805015</v>
      </c>
      <c r="I507" s="60">
        <v>372291249</v>
      </c>
      <c r="J507" s="60">
        <v>402033880</v>
      </c>
      <c r="K507" s="60">
        <v>376295978</v>
      </c>
      <c r="L507" s="60">
        <v>400397388</v>
      </c>
      <c r="M507" s="60">
        <v>401694567</v>
      </c>
      <c r="N507" s="60">
        <v>395884235</v>
      </c>
      <c r="O507" s="60">
        <v>414019096</v>
      </c>
      <c r="P507" s="60">
        <v>343095144</v>
      </c>
      <c r="Q507" s="60">
        <v>434250287</v>
      </c>
      <c r="R507" s="60">
        <v>381616990</v>
      </c>
      <c r="S507" s="60">
        <v>379829201</v>
      </c>
      <c r="T507" s="60">
        <v>394019252</v>
      </c>
    </row>
    <row r="508" spans="1:20" ht="14.5" x14ac:dyDescent="0.35">
      <c r="A508" t="str">
        <f t="shared" si="19"/>
        <v>Niederösterreich480</v>
      </c>
      <c r="B508">
        <v>508</v>
      </c>
      <c r="C508" s="59" t="s">
        <v>264</v>
      </c>
      <c r="D508" s="59" t="s">
        <v>543</v>
      </c>
      <c r="E508" s="59" t="s">
        <v>134</v>
      </c>
      <c r="F508" s="60">
        <v>18133479</v>
      </c>
      <c r="G508" s="60">
        <v>31679089</v>
      </c>
      <c r="H508" s="60">
        <v>35105042</v>
      </c>
      <c r="I508" s="60">
        <v>37706128</v>
      </c>
      <c r="J508" s="60">
        <v>28152988</v>
      </c>
      <c r="K508" s="60">
        <v>28033242</v>
      </c>
      <c r="L508" s="60">
        <v>19125204</v>
      </c>
      <c r="M508" s="60">
        <v>23955635</v>
      </c>
      <c r="N508" s="60">
        <v>19069834</v>
      </c>
      <c r="O508" s="60">
        <v>25381038</v>
      </c>
      <c r="P508" s="60">
        <v>16434504</v>
      </c>
      <c r="Q508" s="60">
        <v>17883490</v>
      </c>
      <c r="R508" s="60">
        <v>25166234</v>
      </c>
      <c r="S508" s="60">
        <v>35285018</v>
      </c>
      <c r="T508" s="60">
        <v>21439209</v>
      </c>
    </row>
    <row r="509" spans="1:20" ht="14.5" x14ac:dyDescent="0.35">
      <c r="A509" t="str">
        <f t="shared" si="19"/>
        <v>Niederösterreich436</v>
      </c>
      <c r="B509">
        <v>509</v>
      </c>
      <c r="C509" s="59" t="s">
        <v>264</v>
      </c>
      <c r="D509" s="59" t="s">
        <v>500</v>
      </c>
      <c r="E509" s="59" t="s">
        <v>114</v>
      </c>
      <c r="F509" s="60">
        <v>1546490</v>
      </c>
      <c r="G509" s="60">
        <v>1642437</v>
      </c>
      <c r="H509" s="60">
        <v>2194412</v>
      </c>
      <c r="I509" s="60">
        <v>2746177</v>
      </c>
      <c r="J509" s="60">
        <v>3506496</v>
      </c>
      <c r="K509" s="60">
        <v>3667867</v>
      </c>
      <c r="L509" s="60">
        <v>4764078</v>
      </c>
      <c r="M509" s="60">
        <v>2106618</v>
      </c>
      <c r="N509" s="60">
        <v>3053195</v>
      </c>
      <c r="O509" s="60">
        <v>2618726</v>
      </c>
      <c r="P509" s="60">
        <v>1827016</v>
      </c>
      <c r="Q509" s="60">
        <v>1959735</v>
      </c>
      <c r="R509" s="60">
        <v>3824591</v>
      </c>
      <c r="S509" s="60">
        <v>3933944</v>
      </c>
      <c r="T509" s="60">
        <v>4387255</v>
      </c>
    </row>
    <row r="510" spans="1:20" ht="14.5" x14ac:dyDescent="0.35">
      <c r="A510" t="str">
        <f t="shared" si="19"/>
        <v>Niederösterreich448</v>
      </c>
      <c r="B510">
        <v>510</v>
      </c>
      <c r="C510" s="59" t="s">
        <v>264</v>
      </c>
      <c r="D510" s="59" t="s">
        <v>503</v>
      </c>
      <c r="E510" s="59" t="s">
        <v>117</v>
      </c>
      <c r="F510" s="60">
        <v>2332968</v>
      </c>
      <c r="G510" s="60">
        <v>848421</v>
      </c>
      <c r="H510" s="60">
        <v>718041</v>
      </c>
      <c r="I510" s="60">
        <v>923352</v>
      </c>
      <c r="J510" s="60">
        <v>477370</v>
      </c>
      <c r="K510" s="60">
        <v>813024</v>
      </c>
      <c r="L510" s="60">
        <v>463566</v>
      </c>
      <c r="M510" s="60">
        <v>196367</v>
      </c>
      <c r="N510" s="60">
        <v>5919742</v>
      </c>
      <c r="O510" s="60">
        <v>2013540</v>
      </c>
      <c r="P510" s="60">
        <v>1856991</v>
      </c>
      <c r="Q510" s="60">
        <v>225433</v>
      </c>
      <c r="R510" s="60">
        <v>142783</v>
      </c>
      <c r="S510" s="60">
        <v>52554</v>
      </c>
      <c r="T510" s="61"/>
    </row>
    <row r="511" spans="1:20" ht="14.5" x14ac:dyDescent="0.35">
      <c r="A511" t="str">
        <f t="shared" si="19"/>
        <v>Niederösterreich247</v>
      </c>
      <c r="B511">
        <v>511</v>
      </c>
      <c r="C511" s="59" t="s">
        <v>264</v>
      </c>
      <c r="D511" s="59" t="s">
        <v>414</v>
      </c>
      <c r="E511" s="59" t="s">
        <v>62</v>
      </c>
      <c r="F511" s="60">
        <v>43345</v>
      </c>
      <c r="G511" s="61"/>
      <c r="H511" s="61"/>
      <c r="I511" s="60">
        <v>80784</v>
      </c>
      <c r="J511" s="60">
        <v>128955</v>
      </c>
      <c r="K511" s="60">
        <v>50721</v>
      </c>
      <c r="L511" s="61"/>
      <c r="M511" s="61"/>
      <c r="N511" s="60">
        <v>36408</v>
      </c>
      <c r="O511" s="60">
        <v>44934</v>
      </c>
      <c r="P511" s="60">
        <v>86638</v>
      </c>
      <c r="Q511" s="60">
        <v>89760</v>
      </c>
      <c r="R511" s="60">
        <v>214275</v>
      </c>
      <c r="S511" s="60">
        <v>212815</v>
      </c>
      <c r="T511" s="60">
        <v>3488</v>
      </c>
    </row>
    <row r="512" spans="1:20" ht="14.5" x14ac:dyDescent="0.35">
      <c r="A512" t="str">
        <f t="shared" si="19"/>
        <v>Niederösterreich475</v>
      </c>
      <c r="B512">
        <v>512</v>
      </c>
      <c r="C512" s="59" t="s">
        <v>264</v>
      </c>
      <c r="D512" s="59" t="s">
        <v>535</v>
      </c>
      <c r="E512" s="59" t="s">
        <v>223</v>
      </c>
      <c r="F512" s="61"/>
      <c r="G512" s="61"/>
      <c r="H512" s="61"/>
      <c r="I512" s="60">
        <v>47592</v>
      </c>
      <c r="J512" s="60">
        <v>562313</v>
      </c>
      <c r="K512" s="60">
        <v>1897079</v>
      </c>
      <c r="L512" s="60">
        <v>195007</v>
      </c>
      <c r="M512" s="60">
        <v>16218</v>
      </c>
      <c r="N512" s="60">
        <v>51836</v>
      </c>
      <c r="O512" s="60">
        <v>20509</v>
      </c>
      <c r="P512" s="60">
        <v>4080</v>
      </c>
      <c r="Q512" s="60">
        <v>66657</v>
      </c>
      <c r="R512" s="60">
        <v>10432</v>
      </c>
      <c r="S512" s="60">
        <v>30033</v>
      </c>
      <c r="T512" s="60">
        <v>107897</v>
      </c>
    </row>
    <row r="513" spans="1:20" ht="14.5" x14ac:dyDescent="0.35">
      <c r="A513" t="str">
        <f t="shared" si="19"/>
        <v>Niederösterreich600</v>
      </c>
      <c r="B513">
        <v>513</v>
      </c>
      <c r="C513" s="59" t="s">
        <v>264</v>
      </c>
      <c r="D513" s="59" t="s">
        <v>561</v>
      </c>
      <c r="E513" s="59" t="s">
        <v>147</v>
      </c>
      <c r="F513" s="60">
        <v>12045149</v>
      </c>
      <c r="G513" s="60">
        <v>7854219</v>
      </c>
      <c r="H513" s="60">
        <v>5396244</v>
      </c>
      <c r="I513" s="60">
        <v>16080854</v>
      </c>
      <c r="J513" s="60">
        <v>7515449</v>
      </c>
      <c r="K513" s="60">
        <v>6242616</v>
      </c>
      <c r="L513" s="60">
        <v>5172577</v>
      </c>
      <c r="M513" s="60">
        <v>7160301</v>
      </c>
      <c r="N513" s="60">
        <v>10615396</v>
      </c>
      <c r="O513" s="60">
        <v>10613347</v>
      </c>
      <c r="P513" s="60">
        <v>11943109</v>
      </c>
      <c r="Q513" s="60">
        <v>8801601</v>
      </c>
      <c r="R513" s="60">
        <v>11144992</v>
      </c>
      <c r="S513" s="60">
        <v>8553783</v>
      </c>
      <c r="T513" s="60">
        <v>10315516</v>
      </c>
    </row>
    <row r="514" spans="1:20" ht="14.5" x14ac:dyDescent="0.35">
      <c r="A514" t="str">
        <f t="shared" si="19"/>
        <v>Niederösterreich061</v>
      </c>
      <c r="B514">
        <v>514</v>
      </c>
      <c r="C514" s="59" t="s">
        <v>264</v>
      </c>
      <c r="D514" s="59" t="s">
        <v>347</v>
      </c>
      <c r="E514" s="59" t="s">
        <v>31</v>
      </c>
      <c r="F514" s="60">
        <v>1184945662</v>
      </c>
      <c r="G514" s="60">
        <v>1277339813</v>
      </c>
      <c r="H514" s="60">
        <v>1190659639</v>
      </c>
      <c r="I514" s="60">
        <v>1109743316</v>
      </c>
      <c r="J514" s="60">
        <v>1133599695</v>
      </c>
      <c r="K514" s="60">
        <v>1191076410</v>
      </c>
      <c r="L514" s="60">
        <v>1180735073</v>
      </c>
      <c r="M514" s="60">
        <v>1301048822</v>
      </c>
      <c r="N514" s="60">
        <v>1350932075</v>
      </c>
      <c r="O514" s="60">
        <v>1243377049</v>
      </c>
      <c r="P514" s="60">
        <v>1075716805</v>
      </c>
      <c r="Q514" s="60">
        <v>1288925383</v>
      </c>
      <c r="R514" s="60">
        <v>1437620468</v>
      </c>
      <c r="S514" s="60">
        <v>1600441626</v>
      </c>
      <c r="T514" s="60">
        <v>1596142701</v>
      </c>
    </row>
    <row r="515" spans="1:20" ht="14.5" x14ac:dyDescent="0.35">
      <c r="A515" t="str">
        <f t="shared" si="19"/>
        <v>Niederösterreich004</v>
      </c>
      <c r="B515">
        <v>515</v>
      </c>
      <c r="C515" s="59" t="s">
        <v>264</v>
      </c>
      <c r="D515" s="59" t="s">
        <v>297</v>
      </c>
      <c r="E515" s="59" t="s">
        <v>3</v>
      </c>
      <c r="F515" s="60">
        <v>4848708199</v>
      </c>
      <c r="G515" s="60">
        <v>5513519584</v>
      </c>
      <c r="H515" s="60">
        <v>5526492749</v>
      </c>
      <c r="I515" s="60">
        <v>6047319085</v>
      </c>
      <c r="J515" s="60">
        <v>5973189526</v>
      </c>
      <c r="K515" s="60">
        <v>5817709126</v>
      </c>
      <c r="L515" s="60">
        <v>5866063177</v>
      </c>
      <c r="M515" s="60">
        <v>6523427625</v>
      </c>
      <c r="N515" s="60">
        <v>6662781438</v>
      </c>
      <c r="O515" s="60">
        <v>6308335821</v>
      </c>
      <c r="P515" s="60">
        <v>5896339788</v>
      </c>
      <c r="Q515" s="60">
        <v>7020376588</v>
      </c>
      <c r="R515" s="60">
        <v>8351983028</v>
      </c>
      <c r="S515" s="60">
        <v>8421724276</v>
      </c>
      <c r="T515" s="60">
        <v>7653435318</v>
      </c>
    </row>
    <row r="516" spans="1:20" ht="14.5" x14ac:dyDescent="0.35">
      <c r="A516" t="str">
        <f t="shared" si="19"/>
        <v>Niederösterreich338</v>
      </c>
      <c r="B516">
        <v>516</v>
      </c>
      <c r="C516" s="59" t="s">
        <v>264</v>
      </c>
      <c r="D516" s="59" t="s">
        <v>451</v>
      </c>
      <c r="E516" s="59" t="s">
        <v>84</v>
      </c>
      <c r="F516" s="60">
        <v>113789</v>
      </c>
      <c r="G516" s="60">
        <v>1150</v>
      </c>
      <c r="H516" s="60">
        <v>7545</v>
      </c>
      <c r="I516" s="60">
        <v>106764</v>
      </c>
      <c r="J516" s="60">
        <v>1789</v>
      </c>
      <c r="K516" s="60">
        <v>269498</v>
      </c>
      <c r="L516" s="60">
        <v>31561</v>
      </c>
      <c r="M516" s="60">
        <v>9909</v>
      </c>
      <c r="N516" s="61"/>
      <c r="O516" s="60">
        <v>600759</v>
      </c>
      <c r="P516" s="60">
        <v>233851</v>
      </c>
      <c r="Q516" s="60">
        <v>140252</v>
      </c>
      <c r="R516" s="60">
        <v>71893</v>
      </c>
      <c r="S516" s="60">
        <v>344158</v>
      </c>
      <c r="T516" s="60">
        <v>56693</v>
      </c>
    </row>
    <row r="517" spans="1:20" ht="14.5" x14ac:dyDescent="0.35">
      <c r="A517" t="str">
        <f t="shared" si="19"/>
        <v>Niederösterreich008</v>
      </c>
      <c r="B517">
        <v>517</v>
      </c>
      <c r="C517" s="59" t="s">
        <v>264</v>
      </c>
      <c r="D517" s="59" t="s">
        <v>306</v>
      </c>
      <c r="E517" s="59" t="s">
        <v>7</v>
      </c>
      <c r="F517" s="60">
        <v>132574550</v>
      </c>
      <c r="G517" s="60">
        <v>148077809</v>
      </c>
      <c r="H517" s="60">
        <v>153133898</v>
      </c>
      <c r="I517" s="60">
        <v>169086626</v>
      </c>
      <c r="J517" s="60">
        <v>170712564</v>
      </c>
      <c r="K517" s="60">
        <v>147437706</v>
      </c>
      <c r="L517" s="60">
        <v>118053318</v>
      </c>
      <c r="M517" s="60">
        <v>125238289</v>
      </c>
      <c r="N517" s="60">
        <v>125824439</v>
      </c>
      <c r="O517" s="60">
        <v>113736869</v>
      </c>
      <c r="P517" s="60">
        <v>111833047</v>
      </c>
      <c r="Q517" s="60">
        <v>147216795</v>
      </c>
      <c r="R517" s="60">
        <v>176236692</v>
      </c>
      <c r="S517" s="60">
        <v>147753825</v>
      </c>
      <c r="T517" s="60">
        <v>150642085</v>
      </c>
    </row>
    <row r="518" spans="1:20" ht="14.5" x14ac:dyDescent="0.35">
      <c r="A518" t="str">
        <f t="shared" si="19"/>
        <v>Niederösterreich460</v>
      </c>
      <c r="B518">
        <v>518</v>
      </c>
      <c r="C518" s="59" t="s">
        <v>264</v>
      </c>
      <c r="D518" s="59" t="s">
        <v>517</v>
      </c>
      <c r="E518" s="59" t="s">
        <v>125</v>
      </c>
      <c r="F518" s="60">
        <v>6287</v>
      </c>
      <c r="G518" s="61"/>
      <c r="H518" s="61"/>
      <c r="I518" s="61"/>
      <c r="J518" s="61"/>
      <c r="K518" s="60">
        <v>27873</v>
      </c>
      <c r="L518" s="60">
        <v>33535</v>
      </c>
      <c r="M518" s="60">
        <v>35310</v>
      </c>
      <c r="N518" s="60">
        <v>9965</v>
      </c>
      <c r="O518" s="61"/>
      <c r="P518" s="60">
        <v>784</v>
      </c>
      <c r="Q518" s="60">
        <v>111357</v>
      </c>
      <c r="R518" s="61"/>
      <c r="S518" s="61"/>
      <c r="T518" s="60">
        <v>6801</v>
      </c>
    </row>
    <row r="519" spans="1:20" ht="14.5" x14ac:dyDescent="0.35">
      <c r="A519" t="str">
        <f t="shared" si="19"/>
        <v>Niederösterreich456</v>
      </c>
      <c r="B519">
        <v>519</v>
      </c>
      <c r="C519" s="59" t="s">
        <v>264</v>
      </c>
      <c r="D519" s="59" t="s">
        <v>511</v>
      </c>
      <c r="E519" s="59" t="s">
        <v>122</v>
      </c>
      <c r="F519" s="60">
        <v>2754764</v>
      </c>
      <c r="G519" s="60">
        <v>1413765</v>
      </c>
      <c r="H519" s="60">
        <v>950440</v>
      </c>
      <c r="I519" s="60">
        <v>2215771</v>
      </c>
      <c r="J519" s="60">
        <v>1432401</v>
      </c>
      <c r="K519" s="60">
        <v>1375067</v>
      </c>
      <c r="L519" s="60">
        <v>1358345</v>
      </c>
      <c r="M519" s="60">
        <v>6330480</v>
      </c>
      <c r="N519" s="60">
        <v>8058867</v>
      </c>
      <c r="O519" s="60">
        <v>6081661</v>
      </c>
      <c r="P519" s="60">
        <v>5084810</v>
      </c>
      <c r="Q519" s="60">
        <v>6991634</v>
      </c>
      <c r="R519" s="60">
        <v>14956525</v>
      </c>
      <c r="S519" s="60">
        <v>9279805</v>
      </c>
      <c r="T519" s="60">
        <v>5565946</v>
      </c>
    </row>
    <row r="520" spans="1:20" ht="14.5" x14ac:dyDescent="0.35">
      <c r="A520" t="str">
        <f t="shared" ref="A520:A583" si="20">C520&amp;D520</f>
        <v>Niederösterreich208</v>
      </c>
      <c r="B520">
        <v>520</v>
      </c>
      <c r="C520" s="59" t="s">
        <v>264</v>
      </c>
      <c r="D520" s="59" t="s">
        <v>394</v>
      </c>
      <c r="E520" s="59" t="s">
        <v>53</v>
      </c>
      <c r="F520" s="60">
        <v>23220963</v>
      </c>
      <c r="G520" s="60">
        <v>22259006</v>
      </c>
      <c r="H520" s="60">
        <v>22705257</v>
      </c>
      <c r="I520" s="60">
        <v>20467640</v>
      </c>
      <c r="J520" s="60">
        <v>38301751</v>
      </c>
      <c r="K520" s="60">
        <v>21820366</v>
      </c>
      <c r="L520" s="60">
        <v>18747971</v>
      </c>
      <c r="M520" s="60">
        <v>27708870</v>
      </c>
      <c r="N520" s="60">
        <v>36432862</v>
      </c>
      <c r="O520" s="60">
        <v>22791625</v>
      </c>
      <c r="P520" s="60">
        <v>19599460</v>
      </c>
      <c r="Q520" s="60">
        <v>7646957</v>
      </c>
      <c r="R520" s="60">
        <v>13560549</v>
      </c>
      <c r="S520" s="60">
        <v>31402799</v>
      </c>
      <c r="T520" s="60">
        <v>25846495</v>
      </c>
    </row>
    <row r="521" spans="1:20" ht="14.5" x14ac:dyDescent="0.35">
      <c r="A521" t="str">
        <f t="shared" si="20"/>
        <v>Niederösterreich500</v>
      </c>
      <c r="B521">
        <v>521</v>
      </c>
      <c r="C521" s="59" t="s">
        <v>264</v>
      </c>
      <c r="D521" s="59" t="s">
        <v>548</v>
      </c>
      <c r="E521" s="59" t="s">
        <v>138</v>
      </c>
      <c r="F521" s="60">
        <v>5579429</v>
      </c>
      <c r="G521" s="60">
        <v>7047623</v>
      </c>
      <c r="H521" s="60">
        <v>4995089</v>
      </c>
      <c r="I521" s="60">
        <v>6467473</v>
      </c>
      <c r="J521" s="60">
        <v>3855166</v>
      </c>
      <c r="K521" s="60">
        <v>3509055</v>
      </c>
      <c r="L521" s="60">
        <v>4210019</v>
      </c>
      <c r="M521" s="60">
        <v>12430003</v>
      </c>
      <c r="N521" s="60">
        <v>4823978</v>
      </c>
      <c r="O521" s="60">
        <v>7424949</v>
      </c>
      <c r="P521" s="60">
        <v>8412910</v>
      </c>
      <c r="Q521" s="60">
        <v>7567217</v>
      </c>
      <c r="R521" s="60">
        <v>4878359</v>
      </c>
      <c r="S521" s="60">
        <v>19536207</v>
      </c>
      <c r="T521" s="60">
        <v>7620434</v>
      </c>
    </row>
    <row r="522" spans="1:20" ht="14.5" x14ac:dyDescent="0.35">
      <c r="A522" t="str">
        <f t="shared" si="20"/>
        <v>Niederösterreich053</v>
      </c>
      <c r="B522">
        <v>522</v>
      </c>
      <c r="C522" s="59" t="s">
        <v>264</v>
      </c>
      <c r="D522" s="59" t="s">
        <v>339</v>
      </c>
      <c r="E522" s="59" t="s">
        <v>27</v>
      </c>
      <c r="F522" s="60">
        <v>9452843</v>
      </c>
      <c r="G522" s="60">
        <v>12696365</v>
      </c>
      <c r="H522" s="60">
        <v>17007471</v>
      </c>
      <c r="I522" s="60">
        <v>23179409</v>
      </c>
      <c r="J522" s="60">
        <v>14009571</v>
      </c>
      <c r="K522" s="60">
        <v>13355589</v>
      </c>
      <c r="L522" s="60">
        <v>14646465</v>
      </c>
      <c r="M522" s="60">
        <v>16509083</v>
      </c>
      <c r="N522" s="60">
        <v>17297755</v>
      </c>
      <c r="O522" s="60">
        <v>17903526</v>
      </c>
      <c r="P522" s="60">
        <v>12870417</v>
      </c>
      <c r="Q522" s="60">
        <v>20696105</v>
      </c>
      <c r="R522" s="60">
        <v>22142645</v>
      </c>
      <c r="S522" s="60">
        <v>19072545</v>
      </c>
      <c r="T522" s="60">
        <v>15920862</v>
      </c>
    </row>
    <row r="523" spans="1:20" ht="14.5" x14ac:dyDescent="0.35">
      <c r="A523" t="str">
        <f t="shared" si="20"/>
        <v>Niederösterreich220</v>
      </c>
      <c r="B523">
        <v>523</v>
      </c>
      <c r="C523" s="59" t="s">
        <v>264</v>
      </c>
      <c r="D523" s="59" t="s">
        <v>400</v>
      </c>
      <c r="E523" s="59" t="s">
        <v>55</v>
      </c>
      <c r="F523" s="60">
        <v>29374809</v>
      </c>
      <c r="G523" s="60">
        <v>31845841</v>
      </c>
      <c r="H523" s="60">
        <v>31696566</v>
      </c>
      <c r="I523" s="60">
        <v>32345947</v>
      </c>
      <c r="J523" s="60">
        <v>52667115</v>
      </c>
      <c r="K523" s="60">
        <v>29557780</v>
      </c>
      <c r="L523" s="60">
        <v>40432346</v>
      </c>
      <c r="M523" s="60">
        <v>29091066</v>
      </c>
      <c r="N523" s="60">
        <v>36652675</v>
      </c>
      <c r="O523" s="60">
        <v>58352631</v>
      </c>
      <c r="P523" s="60">
        <v>53505790</v>
      </c>
      <c r="Q523" s="60">
        <v>36863895</v>
      </c>
      <c r="R523" s="60">
        <v>25210409</v>
      </c>
      <c r="S523" s="60">
        <v>29960268</v>
      </c>
      <c r="T523" s="60">
        <v>45951727</v>
      </c>
    </row>
    <row r="524" spans="1:20" ht="14.5" x14ac:dyDescent="0.35">
      <c r="A524" t="str">
        <f t="shared" si="20"/>
        <v>Niederösterreich229</v>
      </c>
      <c r="B524">
        <v>524</v>
      </c>
      <c r="C524" s="59" t="s">
        <v>264</v>
      </c>
      <c r="D524" s="59" t="s">
        <v>407</v>
      </c>
      <c r="E524" s="59" t="s">
        <v>221</v>
      </c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0">
        <v>1978</v>
      </c>
      <c r="S524" s="61"/>
      <c r="T524" s="61"/>
    </row>
    <row r="525" spans="1:20" ht="14.5" x14ac:dyDescent="0.35">
      <c r="A525" t="str">
        <f t="shared" si="20"/>
        <v>Niederösterreich336</v>
      </c>
      <c r="B525">
        <v>525</v>
      </c>
      <c r="C525" s="59" t="s">
        <v>264</v>
      </c>
      <c r="D525" s="59" t="s">
        <v>450</v>
      </c>
      <c r="E525" s="59" t="s">
        <v>83</v>
      </c>
      <c r="F525" s="60">
        <v>21</v>
      </c>
      <c r="G525" s="61"/>
      <c r="H525" s="60">
        <v>6827</v>
      </c>
      <c r="I525" s="61"/>
      <c r="J525" s="61"/>
      <c r="K525" s="61"/>
      <c r="L525" s="60">
        <v>4</v>
      </c>
      <c r="M525" s="61"/>
      <c r="N525" s="60">
        <v>274</v>
      </c>
      <c r="O525" s="61"/>
      <c r="P525" s="60">
        <v>27921</v>
      </c>
      <c r="Q525" s="60">
        <v>10610</v>
      </c>
      <c r="R525" s="60">
        <v>1704</v>
      </c>
      <c r="S525" s="60">
        <v>77</v>
      </c>
      <c r="T525" s="60">
        <v>38</v>
      </c>
    </row>
    <row r="526" spans="1:20" ht="14.5" x14ac:dyDescent="0.35">
      <c r="A526" t="str">
        <f t="shared" si="20"/>
        <v>Niederösterreich011</v>
      </c>
      <c r="B526">
        <v>526</v>
      </c>
      <c r="C526" s="59" t="s">
        <v>264</v>
      </c>
      <c r="D526" s="59" t="s">
        <v>311</v>
      </c>
      <c r="E526" s="59" t="s">
        <v>10</v>
      </c>
      <c r="F526" s="60">
        <v>251736147</v>
      </c>
      <c r="G526" s="60">
        <v>244704530</v>
      </c>
      <c r="H526" s="60">
        <v>274173764</v>
      </c>
      <c r="I526" s="60">
        <v>318991951</v>
      </c>
      <c r="J526" s="60">
        <v>328087535</v>
      </c>
      <c r="K526" s="60">
        <v>383160704</v>
      </c>
      <c r="L526" s="60">
        <v>390491842</v>
      </c>
      <c r="M526" s="60">
        <v>413165650</v>
      </c>
      <c r="N526" s="60">
        <v>414831202</v>
      </c>
      <c r="O526" s="60">
        <v>393166085</v>
      </c>
      <c r="P526" s="60">
        <v>370997931</v>
      </c>
      <c r="Q526" s="60">
        <v>434723464</v>
      </c>
      <c r="R526" s="60">
        <v>529480918</v>
      </c>
      <c r="S526" s="60">
        <v>573120776</v>
      </c>
      <c r="T526" s="60">
        <v>598476678</v>
      </c>
    </row>
    <row r="527" spans="1:20" ht="14.5" x14ac:dyDescent="0.35">
      <c r="A527" t="str">
        <f t="shared" si="20"/>
        <v>Niederösterreich334</v>
      </c>
      <c r="B527">
        <v>527</v>
      </c>
      <c r="C527" s="59" t="s">
        <v>264</v>
      </c>
      <c r="D527" s="59" t="s">
        <v>448</v>
      </c>
      <c r="E527" s="59" t="s">
        <v>82</v>
      </c>
      <c r="F527" s="60">
        <v>1954234</v>
      </c>
      <c r="G527" s="60">
        <v>4620090</v>
      </c>
      <c r="H527" s="60">
        <v>4850656</v>
      </c>
      <c r="I527" s="60">
        <v>2331795</v>
      </c>
      <c r="J527" s="60">
        <v>3471831</v>
      </c>
      <c r="K527" s="60">
        <v>5172097</v>
      </c>
      <c r="L527" s="60">
        <v>5066444</v>
      </c>
      <c r="M527" s="60">
        <v>8154257</v>
      </c>
      <c r="N527" s="60">
        <v>5963510</v>
      </c>
      <c r="O527" s="60">
        <v>8137565</v>
      </c>
      <c r="P527" s="60">
        <v>7831270</v>
      </c>
      <c r="Q527" s="60">
        <v>7212936</v>
      </c>
      <c r="R527" s="60">
        <v>9012730</v>
      </c>
      <c r="S527" s="60">
        <v>6387358</v>
      </c>
      <c r="T527" s="60">
        <v>3921709</v>
      </c>
    </row>
    <row r="528" spans="1:20" ht="14.5" x14ac:dyDescent="0.35">
      <c r="A528" t="str">
        <f t="shared" si="20"/>
        <v>Niederösterreich032</v>
      </c>
      <c r="B528">
        <v>528</v>
      </c>
      <c r="C528" s="59" t="s">
        <v>264</v>
      </c>
      <c r="D528" s="59" t="s">
        <v>324</v>
      </c>
      <c r="E528" s="59" t="s">
        <v>18</v>
      </c>
      <c r="F528" s="60">
        <v>132794510</v>
      </c>
      <c r="G528" s="60">
        <v>76371866</v>
      </c>
      <c r="H528" s="60">
        <v>82057578</v>
      </c>
      <c r="I528" s="60">
        <v>83195070</v>
      </c>
      <c r="J528" s="60">
        <v>81706006</v>
      </c>
      <c r="K528" s="60">
        <v>87554928</v>
      </c>
      <c r="L528" s="60">
        <v>89166612</v>
      </c>
      <c r="M528" s="60">
        <v>110217682</v>
      </c>
      <c r="N528" s="60">
        <v>117708547</v>
      </c>
      <c r="O528" s="60">
        <v>116951278</v>
      </c>
      <c r="P528" s="60">
        <v>102830640</v>
      </c>
      <c r="Q528" s="60">
        <v>120991654</v>
      </c>
      <c r="R528" s="60">
        <v>125484310</v>
      </c>
      <c r="S528" s="60">
        <v>100754401</v>
      </c>
      <c r="T528" s="60">
        <v>93671155</v>
      </c>
    </row>
    <row r="529" spans="1:20" ht="14.5" x14ac:dyDescent="0.35">
      <c r="A529" t="str">
        <f t="shared" si="20"/>
        <v>Niederösterreich815</v>
      </c>
      <c r="B529">
        <v>529</v>
      </c>
      <c r="C529" s="59" t="s">
        <v>264</v>
      </c>
      <c r="D529" s="59" t="s">
        <v>643</v>
      </c>
      <c r="E529" s="59" t="s">
        <v>191</v>
      </c>
      <c r="F529" s="61"/>
      <c r="G529" s="60">
        <v>19273</v>
      </c>
      <c r="H529" s="60">
        <v>10458</v>
      </c>
      <c r="I529" s="61"/>
      <c r="J529" s="61"/>
      <c r="K529" s="60">
        <v>700210</v>
      </c>
      <c r="L529" s="61"/>
      <c r="M529" s="60">
        <v>52197</v>
      </c>
      <c r="N529" s="60">
        <v>14124</v>
      </c>
      <c r="O529" s="60">
        <v>220078</v>
      </c>
      <c r="P529" s="60">
        <v>14056</v>
      </c>
      <c r="Q529" s="60">
        <v>2376</v>
      </c>
      <c r="R529" s="60">
        <v>378607</v>
      </c>
      <c r="S529" s="60">
        <v>8664</v>
      </c>
      <c r="T529" s="60">
        <v>263081</v>
      </c>
    </row>
    <row r="530" spans="1:20" ht="14.5" x14ac:dyDescent="0.35">
      <c r="A530" t="str">
        <f t="shared" si="20"/>
        <v>Niederösterreich529</v>
      </c>
      <c r="B530">
        <v>530</v>
      </c>
      <c r="C530" s="59" t="s">
        <v>264</v>
      </c>
      <c r="D530" s="59" t="s">
        <v>559</v>
      </c>
      <c r="E530" s="59" t="s">
        <v>146</v>
      </c>
      <c r="F530" s="60">
        <v>3238</v>
      </c>
      <c r="G530" s="60">
        <v>1314</v>
      </c>
      <c r="H530" s="60">
        <v>1048</v>
      </c>
      <c r="I530" s="61"/>
      <c r="J530" s="60">
        <v>78</v>
      </c>
      <c r="K530" s="60">
        <v>110</v>
      </c>
      <c r="L530" s="60">
        <v>7698</v>
      </c>
      <c r="M530" s="60">
        <v>5055</v>
      </c>
      <c r="N530" s="60">
        <v>448</v>
      </c>
      <c r="O530" s="61"/>
      <c r="P530" s="60">
        <v>2841</v>
      </c>
      <c r="Q530" s="60">
        <v>1208</v>
      </c>
      <c r="R530" s="61"/>
      <c r="S530" s="60">
        <v>515</v>
      </c>
      <c r="T530" s="61"/>
    </row>
    <row r="531" spans="1:20" ht="14.5" x14ac:dyDescent="0.35">
      <c r="A531" t="str">
        <f t="shared" si="20"/>
        <v>Niederösterreich823</v>
      </c>
      <c r="B531">
        <v>531</v>
      </c>
      <c r="C531" s="59" t="s">
        <v>264</v>
      </c>
      <c r="D531" s="59" t="s">
        <v>652</v>
      </c>
      <c r="E531" s="59" t="s">
        <v>197</v>
      </c>
      <c r="F531" s="61"/>
      <c r="G531" s="61"/>
      <c r="H531" s="61"/>
      <c r="I531" s="60">
        <v>54304</v>
      </c>
      <c r="J531" s="61"/>
      <c r="K531" s="61"/>
      <c r="L531" s="61"/>
      <c r="M531" s="61"/>
      <c r="N531" s="61"/>
      <c r="O531" s="61"/>
      <c r="P531" s="61"/>
      <c r="Q531" s="61"/>
      <c r="R531" s="60">
        <v>44</v>
      </c>
      <c r="S531" s="61"/>
      <c r="T531" s="61"/>
    </row>
    <row r="532" spans="1:20" ht="14.5" x14ac:dyDescent="0.35">
      <c r="A532" t="str">
        <f t="shared" si="20"/>
        <v>Niederösterreich041</v>
      </c>
      <c r="B532">
        <v>532</v>
      </c>
      <c r="C532" s="59" t="s">
        <v>264</v>
      </c>
      <c r="D532" s="59" t="s">
        <v>329</v>
      </c>
      <c r="E532" s="59" t="s">
        <v>21</v>
      </c>
      <c r="F532" s="60">
        <v>17079</v>
      </c>
      <c r="G532" s="60">
        <v>105164</v>
      </c>
      <c r="H532" s="60">
        <v>71786</v>
      </c>
      <c r="I532" s="61"/>
      <c r="J532" s="60">
        <v>275915</v>
      </c>
      <c r="K532" s="60">
        <v>6906</v>
      </c>
      <c r="L532" s="60">
        <v>10359</v>
      </c>
      <c r="M532" s="60">
        <v>32128</v>
      </c>
      <c r="N532" s="60">
        <v>24040</v>
      </c>
      <c r="O532" s="61"/>
      <c r="P532" s="60">
        <v>58415</v>
      </c>
      <c r="Q532" s="60">
        <v>232474</v>
      </c>
      <c r="R532" s="60">
        <v>217526</v>
      </c>
      <c r="S532" s="60">
        <v>1117488</v>
      </c>
      <c r="T532" s="60">
        <v>518958</v>
      </c>
    </row>
    <row r="533" spans="1:20" ht="14.5" x14ac:dyDescent="0.35">
      <c r="A533" t="str">
        <f t="shared" si="20"/>
        <v>Niederösterreich001</v>
      </c>
      <c r="B533">
        <v>533</v>
      </c>
      <c r="C533" s="59" t="s">
        <v>264</v>
      </c>
      <c r="D533" s="59" t="s">
        <v>292</v>
      </c>
      <c r="E533" s="59" t="s">
        <v>1</v>
      </c>
      <c r="F533" s="60">
        <v>729679123</v>
      </c>
      <c r="G533" s="60">
        <v>762323241</v>
      </c>
      <c r="H533" s="60">
        <v>778736352</v>
      </c>
      <c r="I533" s="60">
        <v>813393261</v>
      </c>
      <c r="J533" s="60">
        <v>763082318</v>
      </c>
      <c r="K533" s="60">
        <v>801196755</v>
      </c>
      <c r="L533" s="60">
        <v>777390763</v>
      </c>
      <c r="M533" s="60">
        <v>714473292</v>
      </c>
      <c r="N533" s="60">
        <v>737921192</v>
      </c>
      <c r="O533" s="60">
        <v>729106433</v>
      </c>
      <c r="P533" s="60">
        <v>701626857</v>
      </c>
      <c r="Q533" s="60">
        <v>880220583</v>
      </c>
      <c r="R533" s="60">
        <v>1050219631</v>
      </c>
      <c r="S533" s="60">
        <v>1069269081</v>
      </c>
      <c r="T533" s="60">
        <v>948450938</v>
      </c>
    </row>
    <row r="534" spans="1:20" ht="14.5" x14ac:dyDescent="0.35">
      <c r="A534" t="str">
        <f t="shared" si="20"/>
        <v>Niederösterreich314</v>
      </c>
      <c r="B534">
        <v>534</v>
      </c>
      <c r="C534" s="59" t="s">
        <v>264</v>
      </c>
      <c r="D534" s="59" t="s">
        <v>436</v>
      </c>
      <c r="E534" s="59" t="s">
        <v>77</v>
      </c>
      <c r="F534" s="60">
        <v>333055</v>
      </c>
      <c r="G534" s="60">
        <v>493314</v>
      </c>
      <c r="H534" s="60">
        <v>529322</v>
      </c>
      <c r="I534" s="60">
        <v>1152104</v>
      </c>
      <c r="J534" s="60">
        <v>992660</v>
      </c>
      <c r="K534" s="60">
        <v>1499973</v>
      </c>
      <c r="L534" s="60">
        <v>89170</v>
      </c>
      <c r="M534" s="60">
        <v>74775</v>
      </c>
      <c r="N534" s="60">
        <v>55627</v>
      </c>
      <c r="O534" s="60">
        <v>85546</v>
      </c>
      <c r="P534" s="60">
        <v>82038</v>
      </c>
      <c r="Q534" s="60">
        <v>333796</v>
      </c>
      <c r="R534" s="61"/>
      <c r="S534" s="61"/>
      <c r="T534" s="60">
        <v>217449</v>
      </c>
    </row>
    <row r="535" spans="1:20" ht="14.5" x14ac:dyDescent="0.35">
      <c r="A535" t="str">
        <f t="shared" si="20"/>
        <v>Niederösterreich006</v>
      </c>
      <c r="B535">
        <v>535</v>
      </c>
      <c r="C535" s="59" t="s">
        <v>264</v>
      </c>
      <c r="D535" s="59" t="s">
        <v>302</v>
      </c>
      <c r="E535" s="59" t="s">
        <v>5</v>
      </c>
      <c r="F535" s="60">
        <v>430613624</v>
      </c>
      <c r="G535" s="60">
        <v>434280122</v>
      </c>
      <c r="H535" s="60">
        <v>492306909</v>
      </c>
      <c r="I535" s="60">
        <v>478968910</v>
      </c>
      <c r="J535" s="60">
        <v>533495805</v>
      </c>
      <c r="K535" s="60">
        <v>483241739</v>
      </c>
      <c r="L535" s="60">
        <v>478760412</v>
      </c>
      <c r="M535" s="60">
        <v>473490278</v>
      </c>
      <c r="N535" s="60">
        <v>504340267</v>
      </c>
      <c r="O535" s="60">
        <v>502605652</v>
      </c>
      <c r="P535" s="60">
        <v>459603813</v>
      </c>
      <c r="Q535" s="60">
        <v>508275654</v>
      </c>
      <c r="R535" s="60">
        <v>667694923</v>
      </c>
      <c r="S535" s="60">
        <v>810705491</v>
      </c>
      <c r="T535" s="60">
        <v>743059520</v>
      </c>
    </row>
    <row r="536" spans="1:20" ht="14.5" x14ac:dyDescent="0.35">
      <c r="A536" t="str">
        <f t="shared" si="20"/>
        <v>Niederösterreich473</v>
      </c>
      <c r="B536">
        <v>536</v>
      </c>
      <c r="C536" s="59" t="s">
        <v>264</v>
      </c>
      <c r="D536" s="59" t="s">
        <v>533</v>
      </c>
      <c r="E536" s="59" t="s">
        <v>132</v>
      </c>
      <c r="F536" s="60">
        <v>1491</v>
      </c>
      <c r="G536" s="60">
        <v>2677</v>
      </c>
      <c r="H536" s="61"/>
      <c r="I536" s="60">
        <v>10387</v>
      </c>
      <c r="J536" s="60">
        <v>822</v>
      </c>
      <c r="K536" s="60">
        <v>1334</v>
      </c>
      <c r="L536" s="61"/>
      <c r="M536" s="60">
        <v>11923</v>
      </c>
      <c r="N536" s="60">
        <v>11176</v>
      </c>
      <c r="O536" s="61"/>
      <c r="P536" s="61"/>
      <c r="Q536" s="60">
        <v>6198</v>
      </c>
      <c r="R536" s="61"/>
      <c r="S536" s="60">
        <v>79060</v>
      </c>
      <c r="T536" s="60">
        <v>5064</v>
      </c>
    </row>
    <row r="537" spans="1:20" ht="14.5" x14ac:dyDescent="0.35">
      <c r="A537" t="str">
        <f t="shared" si="20"/>
        <v>Niederösterreich076</v>
      </c>
      <c r="B537">
        <v>537</v>
      </c>
      <c r="C537" s="59" t="s">
        <v>264</v>
      </c>
      <c r="D537" s="59" t="s">
        <v>365</v>
      </c>
      <c r="E537" s="59" t="s">
        <v>38</v>
      </c>
      <c r="F537" s="60">
        <v>3513031</v>
      </c>
      <c r="G537" s="60">
        <v>4381047</v>
      </c>
      <c r="H537" s="60">
        <v>5759821</v>
      </c>
      <c r="I537" s="60">
        <v>11028497</v>
      </c>
      <c r="J537" s="60">
        <v>5593690</v>
      </c>
      <c r="K537" s="60">
        <v>5181477</v>
      </c>
      <c r="L537" s="60">
        <v>5759121</v>
      </c>
      <c r="M537" s="60">
        <v>5671198</v>
      </c>
      <c r="N537" s="60">
        <v>23275827</v>
      </c>
      <c r="O537" s="60">
        <v>11014988</v>
      </c>
      <c r="P537" s="60">
        <v>6191195</v>
      </c>
      <c r="Q537" s="60">
        <v>7342798</v>
      </c>
      <c r="R537" s="60">
        <v>14702399</v>
      </c>
      <c r="S537" s="60">
        <v>19036079</v>
      </c>
      <c r="T537" s="60">
        <v>13944292</v>
      </c>
    </row>
    <row r="538" spans="1:20" ht="14.5" x14ac:dyDescent="0.35">
      <c r="A538" t="str">
        <f t="shared" si="20"/>
        <v>Niederösterreich276</v>
      </c>
      <c r="B538">
        <v>538</v>
      </c>
      <c r="C538" s="59" t="s">
        <v>264</v>
      </c>
      <c r="D538" s="59" t="s">
        <v>424</v>
      </c>
      <c r="E538" s="59" t="s">
        <v>69</v>
      </c>
      <c r="F538" s="60">
        <v>716355</v>
      </c>
      <c r="G538" s="60">
        <v>2743786</v>
      </c>
      <c r="H538" s="60">
        <v>4379741</v>
      </c>
      <c r="I538" s="60">
        <v>5839852</v>
      </c>
      <c r="J538" s="60">
        <v>1247288</v>
      </c>
      <c r="K538" s="60">
        <v>1238630</v>
      </c>
      <c r="L538" s="60">
        <v>3985697</v>
      </c>
      <c r="M538" s="60">
        <v>4304374</v>
      </c>
      <c r="N538" s="60">
        <v>5418338</v>
      </c>
      <c r="O538" s="60">
        <v>1377965</v>
      </c>
      <c r="P538" s="60">
        <v>1494586</v>
      </c>
      <c r="Q538" s="60">
        <v>1898218</v>
      </c>
      <c r="R538" s="60">
        <v>2322665</v>
      </c>
      <c r="S538" s="60">
        <v>3532319</v>
      </c>
      <c r="T538" s="60">
        <v>6614750</v>
      </c>
    </row>
    <row r="539" spans="1:20" ht="14.5" x14ac:dyDescent="0.35">
      <c r="A539" t="str">
        <f t="shared" si="20"/>
        <v>Niederösterreich044</v>
      </c>
      <c r="B539">
        <v>539</v>
      </c>
      <c r="C539" s="59" t="s">
        <v>264</v>
      </c>
      <c r="D539" s="59" t="s">
        <v>332</v>
      </c>
      <c r="E539" s="59" t="s">
        <v>23</v>
      </c>
      <c r="F539" s="60">
        <v>1136859</v>
      </c>
      <c r="G539" s="60">
        <v>151235</v>
      </c>
      <c r="H539" s="60">
        <v>370130</v>
      </c>
      <c r="I539" s="60">
        <v>162397</v>
      </c>
      <c r="J539" s="60">
        <v>1971058</v>
      </c>
      <c r="K539" s="60">
        <v>1215229</v>
      </c>
      <c r="L539" s="60">
        <v>912199</v>
      </c>
      <c r="M539" s="60">
        <v>655613</v>
      </c>
      <c r="N539" s="60">
        <v>894772</v>
      </c>
      <c r="O539" s="60">
        <v>980448</v>
      </c>
      <c r="P539" s="60">
        <v>299126</v>
      </c>
      <c r="Q539" s="60">
        <v>240989</v>
      </c>
      <c r="R539" s="60">
        <v>459420</v>
      </c>
      <c r="S539" s="60">
        <v>478351</v>
      </c>
      <c r="T539" s="60">
        <v>257545</v>
      </c>
    </row>
    <row r="540" spans="1:20" ht="14.5" x14ac:dyDescent="0.35">
      <c r="A540" t="str">
        <f t="shared" si="20"/>
        <v>Niederösterreich406</v>
      </c>
      <c r="B540">
        <v>540</v>
      </c>
      <c r="C540" s="59" t="s">
        <v>264</v>
      </c>
      <c r="D540" s="59" t="s">
        <v>488</v>
      </c>
      <c r="E540" s="59" t="s">
        <v>105</v>
      </c>
      <c r="F540" s="60">
        <v>42217</v>
      </c>
      <c r="G540" s="60">
        <v>38987</v>
      </c>
      <c r="H540" s="60">
        <v>36079</v>
      </c>
      <c r="I540" s="60">
        <v>19594</v>
      </c>
      <c r="J540" s="61"/>
      <c r="K540" s="60">
        <v>38383</v>
      </c>
      <c r="L540" s="60">
        <v>39246</v>
      </c>
      <c r="M540" s="60">
        <v>39800</v>
      </c>
      <c r="N540" s="60">
        <v>350106</v>
      </c>
      <c r="O540" s="60">
        <v>6489</v>
      </c>
      <c r="P540" s="60">
        <v>2800</v>
      </c>
      <c r="Q540" s="60">
        <v>133944</v>
      </c>
      <c r="R540" s="60">
        <v>76684</v>
      </c>
      <c r="S540" s="60">
        <v>1908</v>
      </c>
      <c r="T540" s="60">
        <v>182025</v>
      </c>
    </row>
    <row r="541" spans="1:20" ht="14.5" x14ac:dyDescent="0.35">
      <c r="A541" t="str">
        <f t="shared" si="20"/>
        <v>Niederösterreich252</v>
      </c>
      <c r="B541">
        <v>541</v>
      </c>
      <c r="C541" s="59" t="s">
        <v>264</v>
      </c>
      <c r="D541" s="59" t="s">
        <v>417</v>
      </c>
      <c r="E541" s="59" t="s">
        <v>64</v>
      </c>
      <c r="F541" s="60">
        <v>340804</v>
      </c>
      <c r="G541" s="60">
        <v>239424</v>
      </c>
      <c r="H541" s="60">
        <v>224147</v>
      </c>
      <c r="I541" s="60">
        <v>203122</v>
      </c>
      <c r="J541" s="60">
        <v>150910</v>
      </c>
      <c r="K541" s="60">
        <v>691598</v>
      </c>
      <c r="L541" s="60">
        <v>280726</v>
      </c>
      <c r="M541" s="60">
        <v>191619</v>
      </c>
      <c r="N541" s="60">
        <v>266132</v>
      </c>
      <c r="O541" s="60">
        <v>205357</v>
      </c>
      <c r="P541" s="60">
        <v>134552</v>
      </c>
      <c r="Q541" s="60">
        <v>30722</v>
      </c>
      <c r="R541" s="60">
        <v>8038</v>
      </c>
      <c r="S541" s="60">
        <v>12193</v>
      </c>
      <c r="T541" s="61"/>
    </row>
    <row r="542" spans="1:20" ht="14.5" x14ac:dyDescent="0.35">
      <c r="A542" t="str">
        <f t="shared" si="20"/>
        <v>Niederösterreich260</v>
      </c>
      <c r="B542">
        <v>542</v>
      </c>
      <c r="C542" s="59" t="s">
        <v>264</v>
      </c>
      <c r="D542" s="59" t="s">
        <v>419</v>
      </c>
      <c r="E542" s="59" t="s">
        <v>66</v>
      </c>
      <c r="F542" s="61"/>
      <c r="G542" s="60">
        <v>9575</v>
      </c>
      <c r="H542" s="60">
        <v>14892</v>
      </c>
      <c r="I542" s="60">
        <v>96542</v>
      </c>
      <c r="J542" s="60">
        <v>36255</v>
      </c>
      <c r="K542" s="60">
        <v>77575</v>
      </c>
      <c r="L542" s="60">
        <v>124859</v>
      </c>
      <c r="M542" s="60">
        <v>565585</v>
      </c>
      <c r="N542" s="60">
        <v>44920</v>
      </c>
      <c r="O542" s="60">
        <v>69659</v>
      </c>
      <c r="P542" s="60">
        <v>102955</v>
      </c>
      <c r="Q542" s="60">
        <v>6205</v>
      </c>
      <c r="R542" s="60">
        <v>70568</v>
      </c>
      <c r="S542" s="60">
        <v>48504</v>
      </c>
      <c r="T542" s="60">
        <v>1431839</v>
      </c>
    </row>
    <row r="543" spans="1:20" ht="14.5" x14ac:dyDescent="0.35">
      <c r="A543" t="str">
        <f t="shared" si="20"/>
        <v>Niederösterreich310</v>
      </c>
      <c r="B543">
        <v>543</v>
      </c>
      <c r="C543" s="59" t="s">
        <v>264</v>
      </c>
      <c r="D543" s="59" t="s">
        <v>432</v>
      </c>
      <c r="E543" s="59" t="s">
        <v>75</v>
      </c>
      <c r="F543" s="60">
        <v>393699</v>
      </c>
      <c r="G543" s="60">
        <v>47735</v>
      </c>
      <c r="H543" s="60">
        <v>140185</v>
      </c>
      <c r="I543" s="60">
        <v>417165</v>
      </c>
      <c r="J543" s="60">
        <v>87277</v>
      </c>
      <c r="K543" s="60">
        <v>10342</v>
      </c>
      <c r="L543" s="61"/>
      <c r="M543" s="61"/>
      <c r="N543" s="60">
        <v>30069</v>
      </c>
      <c r="O543" s="60">
        <v>15768</v>
      </c>
      <c r="P543" s="61"/>
      <c r="Q543" s="61"/>
      <c r="R543" s="60">
        <v>13087</v>
      </c>
      <c r="S543" s="60">
        <v>17315</v>
      </c>
      <c r="T543" s="60">
        <v>42213</v>
      </c>
    </row>
    <row r="544" spans="1:20" ht="14.5" x14ac:dyDescent="0.35">
      <c r="A544" t="str">
        <f t="shared" si="20"/>
        <v>Niederösterreich009</v>
      </c>
      <c r="B544">
        <v>544</v>
      </c>
      <c r="C544" s="59" t="s">
        <v>264</v>
      </c>
      <c r="D544" s="59" t="s">
        <v>308</v>
      </c>
      <c r="E544" s="59" t="s">
        <v>8</v>
      </c>
      <c r="F544" s="60">
        <v>68826176</v>
      </c>
      <c r="G544" s="60">
        <v>67984279</v>
      </c>
      <c r="H544" s="60">
        <v>66849894</v>
      </c>
      <c r="I544" s="60">
        <v>73326593</v>
      </c>
      <c r="J544" s="60">
        <v>74491705</v>
      </c>
      <c r="K544" s="60">
        <v>68122036</v>
      </c>
      <c r="L544" s="60">
        <v>78004200</v>
      </c>
      <c r="M544" s="60">
        <v>86673839</v>
      </c>
      <c r="N544" s="60">
        <v>83675062</v>
      </c>
      <c r="O544" s="60">
        <v>97749656</v>
      </c>
      <c r="P544" s="60">
        <v>86988374</v>
      </c>
      <c r="Q544" s="60">
        <v>105416648</v>
      </c>
      <c r="R544" s="60">
        <v>133372377</v>
      </c>
      <c r="S544" s="60">
        <v>115473670</v>
      </c>
      <c r="T544" s="60">
        <v>118736896</v>
      </c>
    </row>
    <row r="545" spans="1:20" ht="14.5" x14ac:dyDescent="0.35">
      <c r="A545" t="str">
        <f t="shared" si="20"/>
        <v>Niederösterreich416</v>
      </c>
      <c r="B545">
        <v>545</v>
      </c>
      <c r="C545" s="59" t="s">
        <v>264</v>
      </c>
      <c r="D545" s="59" t="s">
        <v>495</v>
      </c>
      <c r="E545" s="59" t="s">
        <v>109</v>
      </c>
      <c r="F545" s="60">
        <v>2201486</v>
      </c>
      <c r="G545" s="60">
        <v>3457307</v>
      </c>
      <c r="H545" s="60">
        <v>4244779</v>
      </c>
      <c r="I545" s="60">
        <v>5752030</v>
      </c>
      <c r="J545" s="60">
        <v>4468899</v>
      </c>
      <c r="K545" s="60">
        <v>4460023</v>
      </c>
      <c r="L545" s="60">
        <v>4957240</v>
      </c>
      <c r="M545" s="60">
        <v>4917552</v>
      </c>
      <c r="N545" s="60">
        <v>4878667</v>
      </c>
      <c r="O545" s="60">
        <v>3502992</v>
      </c>
      <c r="P545" s="60">
        <v>3433407</v>
      </c>
      <c r="Q545" s="60">
        <v>9054622</v>
      </c>
      <c r="R545" s="60">
        <v>6755774</v>
      </c>
      <c r="S545" s="60">
        <v>15401621</v>
      </c>
      <c r="T545" s="60">
        <v>8665557</v>
      </c>
    </row>
    <row r="546" spans="1:20" ht="14.5" x14ac:dyDescent="0.35">
      <c r="A546" t="str">
        <f t="shared" si="20"/>
        <v>Niederösterreich831</v>
      </c>
      <c r="B546">
        <v>546</v>
      </c>
      <c r="C546" s="59" t="s">
        <v>264</v>
      </c>
      <c r="D546" s="59" t="s">
        <v>659</v>
      </c>
      <c r="E546" s="59" t="s">
        <v>201</v>
      </c>
      <c r="F546" s="60">
        <v>313</v>
      </c>
      <c r="G546" s="61"/>
      <c r="H546" s="61"/>
      <c r="I546" s="61"/>
      <c r="J546" s="60">
        <v>927</v>
      </c>
      <c r="K546" s="60">
        <v>872</v>
      </c>
      <c r="L546" s="61"/>
      <c r="M546" s="60">
        <v>1126</v>
      </c>
      <c r="N546" s="61"/>
      <c r="O546" s="61"/>
      <c r="P546" s="61"/>
      <c r="Q546" s="60">
        <v>21413</v>
      </c>
      <c r="R546" s="60">
        <v>118</v>
      </c>
      <c r="S546" s="61"/>
      <c r="T546" s="60">
        <v>989</v>
      </c>
    </row>
    <row r="547" spans="1:20" ht="14.5" x14ac:dyDescent="0.35">
      <c r="A547" t="str">
        <f t="shared" si="20"/>
        <v>Niederösterreich257</v>
      </c>
      <c r="B547">
        <v>547</v>
      </c>
      <c r="C547" s="59" t="s">
        <v>264</v>
      </c>
      <c r="D547" s="59" t="s">
        <v>418</v>
      </c>
      <c r="E547" s="59" t="s">
        <v>65</v>
      </c>
      <c r="F547" s="61"/>
      <c r="G547" s="60">
        <v>103</v>
      </c>
      <c r="H547" s="61"/>
      <c r="I547" s="60">
        <v>552</v>
      </c>
      <c r="J547" s="60">
        <v>705</v>
      </c>
      <c r="K547" s="61"/>
      <c r="L547" s="60">
        <v>3883</v>
      </c>
      <c r="M547" s="61"/>
      <c r="N547" s="60">
        <v>62</v>
      </c>
      <c r="O547" s="61"/>
      <c r="P547" s="61"/>
      <c r="Q547" s="60">
        <v>191</v>
      </c>
      <c r="R547" s="61"/>
      <c r="S547" s="60">
        <v>227</v>
      </c>
      <c r="T547" s="61"/>
    </row>
    <row r="548" spans="1:20" ht="14.5" x14ac:dyDescent="0.35">
      <c r="A548" t="str">
        <f t="shared" si="20"/>
        <v>Niederösterreich488</v>
      </c>
      <c r="B548">
        <v>548</v>
      </c>
      <c r="C548" s="59" t="s">
        <v>264</v>
      </c>
      <c r="D548" s="59" t="s">
        <v>546</v>
      </c>
      <c r="E548" s="59" t="s">
        <v>136</v>
      </c>
      <c r="F548" s="60">
        <v>75181</v>
      </c>
      <c r="G548" s="60">
        <v>13361</v>
      </c>
      <c r="H548" s="61"/>
      <c r="I548" s="60">
        <v>72714</v>
      </c>
      <c r="J548" s="60">
        <v>234499</v>
      </c>
      <c r="K548" s="60">
        <v>291541</v>
      </c>
      <c r="L548" s="60">
        <v>437673</v>
      </c>
      <c r="M548" s="60">
        <v>138427</v>
      </c>
      <c r="N548" s="60">
        <v>151188</v>
      </c>
      <c r="O548" s="60">
        <v>174836</v>
      </c>
      <c r="P548" s="60">
        <v>105051</v>
      </c>
      <c r="Q548" s="60">
        <v>60451</v>
      </c>
      <c r="R548" s="60">
        <v>2691086</v>
      </c>
      <c r="S548" s="60">
        <v>3738818</v>
      </c>
      <c r="T548" s="60">
        <v>341010</v>
      </c>
    </row>
    <row r="549" spans="1:20" ht="14.5" x14ac:dyDescent="0.35">
      <c r="A549" t="str">
        <f t="shared" si="20"/>
        <v>Niederösterreich740</v>
      </c>
      <c r="B549">
        <v>549</v>
      </c>
      <c r="C549" s="59" t="s">
        <v>264</v>
      </c>
      <c r="D549" s="59" t="s">
        <v>623</v>
      </c>
      <c r="E549" s="59" t="s">
        <v>180</v>
      </c>
      <c r="F549" s="60">
        <v>34864697</v>
      </c>
      <c r="G549" s="60">
        <v>30419680</v>
      </c>
      <c r="H549" s="60">
        <v>29665972</v>
      </c>
      <c r="I549" s="60">
        <v>31589505</v>
      </c>
      <c r="J549" s="60">
        <v>31206115</v>
      </c>
      <c r="K549" s="60">
        <v>29913770</v>
      </c>
      <c r="L549" s="60">
        <v>32777383</v>
      </c>
      <c r="M549" s="60">
        <v>35685033</v>
      </c>
      <c r="N549" s="60">
        <v>45699209</v>
      </c>
      <c r="O549" s="60">
        <v>44016446</v>
      </c>
      <c r="P549" s="60">
        <v>35620321</v>
      </c>
      <c r="Q549" s="60">
        <v>45457453</v>
      </c>
      <c r="R549" s="60">
        <v>54395754</v>
      </c>
      <c r="S549" s="60">
        <v>32231946</v>
      </c>
      <c r="T549" s="60">
        <v>29795180</v>
      </c>
    </row>
    <row r="550" spans="1:20" ht="14.5" x14ac:dyDescent="0.35">
      <c r="A550" t="str">
        <f t="shared" si="20"/>
        <v>Niederösterreich424</v>
      </c>
      <c r="B550">
        <v>550</v>
      </c>
      <c r="C550" s="59" t="s">
        <v>264</v>
      </c>
      <c r="D550" s="59" t="s">
        <v>497</v>
      </c>
      <c r="E550" s="59" t="s">
        <v>111</v>
      </c>
      <c r="F550" s="60">
        <v>520636</v>
      </c>
      <c r="G550" s="60">
        <v>459332</v>
      </c>
      <c r="H550" s="60">
        <v>920138</v>
      </c>
      <c r="I550" s="60">
        <v>724956</v>
      </c>
      <c r="J550" s="60">
        <v>449847</v>
      </c>
      <c r="K550" s="60">
        <v>2219577</v>
      </c>
      <c r="L550" s="60">
        <v>4609986</v>
      </c>
      <c r="M550" s="60">
        <v>2129750</v>
      </c>
      <c r="N550" s="60">
        <v>566665</v>
      </c>
      <c r="O550" s="60">
        <v>1624949</v>
      </c>
      <c r="P550" s="60">
        <v>2612031</v>
      </c>
      <c r="Q550" s="60">
        <v>3526593</v>
      </c>
      <c r="R550" s="60">
        <v>2298661</v>
      </c>
      <c r="S550" s="60">
        <v>5927706</v>
      </c>
      <c r="T550" s="60">
        <v>4246604</v>
      </c>
    </row>
    <row r="551" spans="1:20" ht="14.5" x14ac:dyDescent="0.35">
      <c r="A551" t="str">
        <f t="shared" si="20"/>
        <v>Niederösterreich092</v>
      </c>
      <c r="B551">
        <v>551</v>
      </c>
      <c r="C551" s="59" t="s">
        <v>264</v>
      </c>
      <c r="D551" s="59" t="s">
        <v>382</v>
      </c>
      <c r="E551" s="59" t="s">
        <v>47</v>
      </c>
      <c r="F551" s="60">
        <v>230793173</v>
      </c>
      <c r="G551" s="60">
        <v>226892210</v>
      </c>
      <c r="H551" s="60">
        <v>245183617</v>
      </c>
      <c r="I551" s="60">
        <v>218567534</v>
      </c>
      <c r="J551" s="60">
        <v>171001417</v>
      </c>
      <c r="K551" s="60">
        <v>185357106</v>
      </c>
      <c r="L551" s="60">
        <v>188473788</v>
      </c>
      <c r="M551" s="60">
        <v>200493302</v>
      </c>
      <c r="N551" s="60">
        <v>218938353</v>
      </c>
      <c r="O551" s="60">
        <v>228408239</v>
      </c>
      <c r="P551" s="60">
        <v>190834545</v>
      </c>
      <c r="Q551" s="60">
        <v>231322957</v>
      </c>
      <c r="R551" s="60">
        <v>295920983</v>
      </c>
      <c r="S551" s="60">
        <v>294241600</v>
      </c>
      <c r="T551" s="60">
        <v>322228012</v>
      </c>
    </row>
    <row r="552" spans="1:20" ht="14.5" x14ac:dyDescent="0.35">
      <c r="A552" t="str">
        <f t="shared" si="20"/>
        <v>Niederösterreich452</v>
      </c>
      <c r="B552">
        <v>552</v>
      </c>
      <c r="C552" s="59" t="s">
        <v>264</v>
      </c>
      <c r="D552" s="59" t="s">
        <v>507</v>
      </c>
      <c r="E552" s="59" t="s">
        <v>119</v>
      </c>
      <c r="F552" s="60">
        <v>297338</v>
      </c>
      <c r="G552" s="60">
        <v>60646</v>
      </c>
      <c r="H552" s="60">
        <v>64721</v>
      </c>
      <c r="I552" s="60">
        <v>71702</v>
      </c>
      <c r="J552" s="60">
        <v>31188</v>
      </c>
      <c r="K552" s="60">
        <v>15932</v>
      </c>
      <c r="L552" s="60">
        <v>47522</v>
      </c>
      <c r="M552" s="60">
        <v>19027</v>
      </c>
      <c r="N552" s="60">
        <v>64581</v>
      </c>
      <c r="O552" s="60">
        <v>69767</v>
      </c>
      <c r="P552" s="60">
        <v>348523</v>
      </c>
      <c r="Q552" s="60">
        <v>189391</v>
      </c>
      <c r="R552" s="60">
        <v>80892</v>
      </c>
      <c r="S552" s="60">
        <v>101004</v>
      </c>
      <c r="T552" s="60">
        <v>32147</v>
      </c>
    </row>
    <row r="553" spans="1:20" ht="14.5" x14ac:dyDescent="0.35">
      <c r="A553" t="str">
        <f t="shared" si="20"/>
        <v>Niederösterreich064</v>
      </c>
      <c r="B553">
        <v>553</v>
      </c>
      <c r="C553" s="59" t="s">
        <v>264</v>
      </c>
      <c r="D553" s="59" t="s">
        <v>351</v>
      </c>
      <c r="E553" s="59" t="s">
        <v>33</v>
      </c>
      <c r="F553" s="60">
        <v>868948809</v>
      </c>
      <c r="G553" s="60">
        <v>960320909</v>
      </c>
      <c r="H553" s="60">
        <v>962186917</v>
      </c>
      <c r="I553" s="60">
        <v>928600858</v>
      </c>
      <c r="J553" s="60">
        <v>1029300360</v>
      </c>
      <c r="K553" s="60">
        <v>972395716</v>
      </c>
      <c r="L553" s="60">
        <v>974343422</v>
      </c>
      <c r="M553" s="60">
        <v>1170017789</v>
      </c>
      <c r="N553" s="60">
        <v>1348003354</v>
      </c>
      <c r="O553" s="60">
        <v>1587801165</v>
      </c>
      <c r="P553" s="60">
        <v>1313409172</v>
      </c>
      <c r="Q553" s="60">
        <v>1690194937</v>
      </c>
      <c r="R553" s="60">
        <v>2092146523</v>
      </c>
      <c r="S553" s="60">
        <v>1997077019</v>
      </c>
      <c r="T553" s="60">
        <v>1852613119</v>
      </c>
    </row>
    <row r="554" spans="1:20" ht="14.5" x14ac:dyDescent="0.35">
      <c r="A554" t="str">
        <f t="shared" si="20"/>
        <v>Niederösterreich700</v>
      </c>
      <c r="B554">
        <v>554</v>
      </c>
      <c r="C554" s="59" t="s">
        <v>264</v>
      </c>
      <c r="D554" s="59" t="s">
        <v>606</v>
      </c>
      <c r="E554" s="59" t="s">
        <v>172</v>
      </c>
      <c r="F554" s="60">
        <v>14337676</v>
      </c>
      <c r="G554" s="60">
        <v>24421875</v>
      </c>
      <c r="H554" s="60">
        <v>24401815</v>
      </c>
      <c r="I554" s="60">
        <v>35677515</v>
      </c>
      <c r="J554" s="60">
        <v>27365899</v>
      </c>
      <c r="K554" s="60">
        <v>21730423</v>
      </c>
      <c r="L554" s="60">
        <v>39648317</v>
      </c>
      <c r="M554" s="60">
        <v>57800267</v>
      </c>
      <c r="N554" s="60">
        <v>59471224</v>
      </c>
      <c r="O554" s="60">
        <v>26365107</v>
      </c>
      <c r="P554" s="60">
        <v>18977878</v>
      </c>
      <c r="Q554" s="60">
        <v>25094130</v>
      </c>
      <c r="R554" s="60">
        <v>25497308</v>
      </c>
      <c r="S554" s="60">
        <v>57151552</v>
      </c>
      <c r="T554" s="60">
        <v>33953021</v>
      </c>
    </row>
    <row r="555" spans="1:20" ht="14.5" x14ac:dyDescent="0.35">
      <c r="A555" t="str">
        <f t="shared" si="20"/>
        <v>Niederösterreich007</v>
      </c>
      <c r="B555">
        <v>555</v>
      </c>
      <c r="C555" s="59" t="s">
        <v>264</v>
      </c>
      <c r="D555" s="59" t="s">
        <v>304</v>
      </c>
      <c r="E555" s="59" t="s">
        <v>6</v>
      </c>
      <c r="F555" s="60">
        <v>33315023</v>
      </c>
      <c r="G555" s="60">
        <v>44989019</v>
      </c>
      <c r="H555" s="60">
        <v>219509486</v>
      </c>
      <c r="I555" s="60">
        <v>640889385</v>
      </c>
      <c r="J555" s="60">
        <v>44448339</v>
      </c>
      <c r="K555" s="60">
        <v>51726044</v>
      </c>
      <c r="L555" s="60">
        <v>54779361</v>
      </c>
      <c r="M555" s="60">
        <v>55142239</v>
      </c>
      <c r="N555" s="60">
        <v>71085283</v>
      </c>
      <c r="O555" s="60">
        <v>72787527</v>
      </c>
      <c r="P555" s="60">
        <v>68420842</v>
      </c>
      <c r="Q555" s="60">
        <v>83078081</v>
      </c>
      <c r="R555" s="60">
        <v>100561036</v>
      </c>
      <c r="S555" s="60">
        <v>108983491</v>
      </c>
      <c r="T555" s="60">
        <v>118543784</v>
      </c>
    </row>
    <row r="556" spans="1:20" ht="14.5" x14ac:dyDescent="0.35">
      <c r="A556" t="str">
        <f t="shared" si="20"/>
        <v>Niederösterreich624</v>
      </c>
      <c r="B556">
        <v>556</v>
      </c>
      <c r="C556" s="59" t="s">
        <v>264</v>
      </c>
      <c r="D556" s="59" t="s">
        <v>571</v>
      </c>
      <c r="E556" s="59" t="s">
        <v>150</v>
      </c>
      <c r="F556" s="60">
        <v>34755919</v>
      </c>
      <c r="G556" s="60">
        <v>37786032</v>
      </c>
      <c r="H556" s="60">
        <v>35550856</v>
      </c>
      <c r="I556" s="60">
        <v>48227229</v>
      </c>
      <c r="J556" s="60">
        <v>33501017</v>
      </c>
      <c r="K556" s="60">
        <v>46092472</v>
      </c>
      <c r="L556" s="60">
        <v>38730932</v>
      </c>
      <c r="M556" s="60">
        <v>40878755</v>
      </c>
      <c r="N556" s="60">
        <v>44691837</v>
      </c>
      <c r="O556" s="60">
        <v>34159400</v>
      </c>
      <c r="P556" s="60">
        <v>45283775</v>
      </c>
      <c r="Q556" s="60">
        <v>48646492</v>
      </c>
      <c r="R556" s="60">
        <v>50912600</v>
      </c>
      <c r="S556" s="60">
        <v>51479762</v>
      </c>
      <c r="T556" s="60">
        <v>48503895</v>
      </c>
    </row>
    <row r="557" spans="1:20" ht="14.5" x14ac:dyDescent="0.35">
      <c r="A557" t="str">
        <f t="shared" si="20"/>
        <v>Niederösterreich664</v>
      </c>
      <c r="B557">
        <v>557</v>
      </c>
      <c r="C557" s="59" t="s">
        <v>264</v>
      </c>
      <c r="D557" s="59" t="s">
        <v>590</v>
      </c>
      <c r="E557" s="59" t="s">
        <v>162</v>
      </c>
      <c r="F557" s="60">
        <v>64463289</v>
      </c>
      <c r="G557" s="60">
        <v>66907090</v>
      </c>
      <c r="H557" s="60">
        <v>65544367</v>
      </c>
      <c r="I557" s="60">
        <v>74794791</v>
      </c>
      <c r="J557" s="60">
        <v>57806042</v>
      </c>
      <c r="K557" s="60">
        <v>60436967</v>
      </c>
      <c r="L557" s="60">
        <v>65579303</v>
      </c>
      <c r="M557" s="60">
        <v>83620599</v>
      </c>
      <c r="N557" s="60">
        <v>113508433</v>
      </c>
      <c r="O557" s="60">
        <v>80748734</v>
      </c>
      <c r="P557" s="60">
        <v>82191952</v>
      </c>
      <c r="Q557" s="60">
        <v>100605882</v>
      </c>
      <c r="R557" s="60">
        <v>100205400</v>
      </c>
      <c r="S557" s="60">
        <v>119032388</v>
      </c>
      <c r="T557" s="60">
        <v>133094582</v>
      </c>
    </row>
    <row r="558" spans="1:20" ht="14.5" x14ac:dyDescent="0.35">
      <c r="A558" t="str">
        <f t="shared" si="20"/>
        <v>Niederösterreich357</v>
      </c>
      <c r="B558">
        <v>558</v>
      </c>
      <c r="C558" s="59" t="s">
        <v>264</v>
      </c>
      <c r="D558" s="59" t="s">
        <v>461</v>
      </c>
      <c r="E558" s="59" t="s">
        <v>89</v>
      </c>
      <c r="F558" s="61"/>
      <c r="G558" s="60">
        <v>6133</v>
      </c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</row>
    <row r="559" spans="1:20" ht="14.5" x14ac:dyDescent="0.35">
      <c r="A559" t="str">
        <f t="shared" si="20"/>
        <v>Niederösterreich612</v>
      </c>
      <c r="B559">
        <v>559</v>
      </c>
      <c r="C559" s="59" t="s">
        <v>264</v>
      </c>
      <c r="D559" s="59" t="s">
        <v>567</v>
      </c>
      <c r="E559" s="59" t="s">
        <v>149</v>
      </c>
      <c r="F559" s="60">
        <v>2877029</v>
      </c>
      <c r="G559" s="60">
        <v>4428579</v>
      </c>
      <c r="H559" s="60">
        <v>23289709</v>
      </c>
      <c r="I559" s="60">
        <v>26583229</v>
      </c>
      <c r="J559" s="60">
        <v>10993248</v>
      </c>
      <c r="K559" s="60">
        <v>38687629</v>
      </c>
      <c r="L559" s="60">
        <v>15926463</v>
      </c>
      <c r="M559" s="60">
        <v>12731681</v>
      </c>
      <c r="N559" s="60">
        <v>10342686</v>
      </c>
      <c r="O559" s="60">
        <v>7889046</v>
      </c>
      <c r="P559" s="60">
        <v>6945743</v>
      </c>
      <c r="Q559" s="60">
        <v>6300093</v>
      </c>
      <c r="R559" s="60">
        <v>15156801</v>
      </c>
      <c r="S559" s="60">
        <v>10308658</v>
      </c>
      <c r="T559" s="60">
        <v>11889112</v>
      </c>
    </row>
    <row r="560" spans="1:20" ht="14.5" x14ac:dyDescent="0.35">
      <c r="A560" t="str">
        <f t="shared" si="20"/>
        <v>Niederösterreich616</v>
      </c>
      <c r="B560">
        <v>560</v>
      </c>
      <c r="C560" s="59" t="s">
        <v>264</v>
      </c>
      <c r="D560" s="59" t="s">
        <v>569</v>
      </c>
      <c r="E560" s="59" t="s">
        <v>246</v>
      </c>
      <c r="F560" s="60">
        <v>72969023</v>
      </c>
      <c r="G560" s="60">
        <v>61091101</v>
      </c>
      <c r="H560" s="60">
        <v>57831220</v>
      </c>
      <c r="I560" s="60">
        <v>31324200</v>
      </c>
      <c r="J560" s="60">
        <v>42931788</v>
      </c>
      <c r="K560" s="60">
        <v>51345872</v>
      </c>
      <c r="L560" s="60">
        <v>37913065</v>
      </c>
      <c r="M560" s="60">
        <v>53454981</v>
      </c>
      <c r="N560" s="60">
        <v>53582016</v>
      </c>
      <c r="O560" s="60">
        <v>25646204</v>
      </c>
      <c r="P560" s="60">
        <v>10136672</v>
      </c>
      <c r="Q560" s="60">
        <v>12383900</v>
      </c>
      <c r="R560" s="60">
        <v>37402822</v>
      </c>
      <c r="S560" s="60">
        <v>23891323</v>
      </c>
      <c r="T560" s="60">
        <v>24823139</v>
      </c>
    </row>
    <row r="561" spans="1:20" ht="14.5" x14ac:dyDescent="0.35">
      <c r="A561" t="str">
        <f t="shared" si="20"/>
        <v>Niederösterreich024</v>
      </c>
      <c r="B561">
        <v>561</v>
      </c>
      <c r="C561" s="59" t="s">
        <v>264</v>
      </c>
      <c r="D561" s="59" t="s">
        <v>318</v>
      </c>
      <c r="E561" s="59" t="s">
        <v>15</v>
      </c>
      <c r="F561" s="60">
        <v>1704296</v>
      </c>
      <c r="G561" s="60">
        <v>1782819</v>
      </c>
      <c r="H561" s="60">
        <v>2270412</v>
      </c>
      <c r="I561" s="60">
        <v>1815963</v>
      </c>
      <c r="J561" s="60">
        <v>2962823</v>
      </c>
      <c r="K561" s="60">
        <v>2215422</v>
      </c>
      <c r="L561" s="60">
        <v>3911508</v>
      </c>
      <c r="M561" s="60">
        <v>5163146</v>
      </c>
      <c r="N561" s="60">
        <v>7291155</v>
      </c>
      <c r="O561" s="60">
        <v>6143460</v>
      </c>
      <c r="P561" s="60">
        <v>2602572</v>
      </c>
      <c r="Q561" s="60">
        <v>2793144</v>
      </c>
      <c r="R561" s="60">
        <v>3959399</v>
      </c>
      <c r="S561" s="60">
        <v>6512766</v>
      </c>
      <c r="T561" s="60">
        <v>4638648</v>
      </c>
    </row>
    <row r="562" spans="1:20" ht="14.5" x14ac:dyDescent="0.35">
      <c r="A562" t="str">
        <f t="shared" si="20"/>
        <v>Niederösterreich005</v>
      </c>
      <c r="B562">
        <v>562</v>
      </c>
      <c r="C562" s="59" t="s">
        <v>264</v>
      </c>
      <c r="D562" s="59" t="s">
        <v>300</v>
      </c>
      <c r="E562" s="59" t="s">
        <v>4</v>
      </c>
      <c r="F562" s="60">
        <v>980741116</v>
      </c>
      <c r="G562" s="60">
        <v>1121525041</v>
      </c>
      <c r="H562" s="60">
        <v>1116426908</v>
      </c>
      <c r="I562" s="60">
        <v>1195710589</v>
      </c>
      <c r="J562" s="60">
        <v>1120719730</v>
      </c>
      <c r="K562" s="60">
        <v>1177199074</v>
      </c>
      <c r="L562" s="60">
        <v>1186375590</v>
      </c>
      <c r="M562" s="60">
        <v>1297048371</v>
      </c>
      <c r="N562" s="60">
        <v>1316271917</v>
      </c>
      <c r="O562" s="60">
        <v>1249132254</v>
      </c>
      <c r="P562" s="60">
        <v>1228330849</v>
      </c>
      <c r="Q562" s="60">
        <v>1609003642</v>
      </c>
      <c r="R562" s="60">
        <v>1983287543</v>
      </c>
      <c r="S562" s="60">
        <v>1846950026</v>
      </c>
      <c r="T562" s="60">
        <v>1740599616</v>
      </c>
    </row>
    <row r="563" spans="1:20" ht="14.5" x14ac:dyDescent="0.35">
      <c r="A563" t="str">
        <f t="shared" si="20"/>
        <v>Niederösterreich464</v>
      </c>
      <c r="B563">
        <v>563</v>
      </c>
      <c r="C563" s="59" t="s">
        <v>264</v>
      </c>
      <c r="D563" s="59" t="s">
        <v>520</v>
      </c>
      <c r="E563" s="59" t="s">
        <v>127</v>
      </c>
      <c r="F563" s="60">
        <v>292182</v>
      </c>
      <c r="G563" s="60">
        <v>159539</v>
      </c>
      <c r="H563" s="60">
        <v>158643</v>
      </c>
      <c r="I563" s="60">
        <v>211766</v>
      </c>
      <c r="J563" s="60">
        <v>813673</v>
      </c>
      <c r="K563" s="60">
        <v>193280</v>
      </c>
      <c r="L563" s="60">
        <v>214637</v>
      </c>
      <c r="M563" s="60">
        <v>351382</v>
      </c>
      <c r="N563" s="60">
        <v>104188</v>
      </c>
      <c r="O563" s="60">
        <v>241954</v>
      </c>
      <c r="P563" s="60">
        <v>197643</v>
      </c>
      <c r="Q563" s="60">
        <v>212094</v>
      </c>
      <c r="R563" s="60">
        <v>103630</v>
      </c>
      <c r="S563" s="60">
        <v>856797</v>
      </c>
      <c r="T563" s="60">
        <v>344264</v>
      </c>
    </row>
    <row r="564" spans="1:20" ht="14.5" x14ac:dyDescent="0.35">
      <c r="A564" t="str">
        <f t="shared" si="20"/>
        <v>Niederösterreich628</v>
      </c>
      <c r="B564">
        <v>564</v>
      </c>
      <c r="C564" s="59" t="s">
        <v>264</v>
      </c>
      <c r="D564" s="59" t="s">
        <v>575</v>
      </c>
      <c r="E564" s="59" t="s">
        <v>152</v>
      </c>
      <c r="F564" s="60">
        <v>8784779</v>
      </c>
      <c r="G564" s="60">
        <v>6777122</v>
      </c>
      <c r="H564" s="60">
        <v>11512568</v>
      </c>
      <c r="I564" s="60">
        <v>5376395</v>
      </c>
      <c r="J564" s="60">
        <v>15008978</v>
      </c>
      <c r="K564" s="60">
        <v>7992466</v>
      </c>
      <c r="L564" s="60">
        <v>6157480</v>
      </c>
      <c r="M564" s="60">
        <v>12894042</v>
      </c>
      <c r="N564" s="60">
        <v>3040537</v>
      </c>
      <c r="O564" s="60">
        <v>4329322</v>
      </c>
      <c r="P564" s="60">
        <v>4947241</v>
      </c>
      <c r="Q564" s="60">
        <v>5557821</v>
      </c>
      <c r="R564" s="60">
        <v>3405915</v>
      </c>
      <c r="S564" s="60">
        <v>7004065</v>
      </c>
      <c r="T564" s="60">
        <v>11723318</v>
      </c>
    </row>
    <row r="565" spans="1:20" ht="14.5" x14ac:dyDescent="0.35">
      <c r="A565" t="str">
        <f t="shared" si="20"/>
        <v>Niederösterreich732</v>
      </c>
      <c r="B565">
        <v>565</v>
      </c>
      <c r="C565" s="59" t="s">
        <v>264</v>
      </c>
      <c r="D565" s="59" t="s">
        <v>621</v>
      </c>
      <c r="E565" s="59" t="s">
        <v>178</v>
      </c>
      <c r="F565" s="60">
        <v>220624632</v>
      </c>
      <c r="G565" s="60">
        <v>243127161</v>
      </c>
      <c r="H565" s="60">
        <v>250929623</v>
      </c>
      <c r="I565" s="60">
        <v>246806115</v>
      </c>
      <c r="J565" s="60">
        <v>189419606</v>
      </c>
      <c r="K565" s="60">
        <v>188357239</v>
      </c>
      <c r="L565" s="60">
        <v>201096689</v>
      </c>
      <c r="M565" s="60">
        <v>204961603</v>
      </c>
      <c r="N565" s="60">
        <v>244209384</v>
      </c>
      <c r="O565" s="60">
        <v>235966197</v>
      </c>
      <c r="P565" s="60">
        <v>194931832</v>
      </c>
      <c r="Q565" s="60">
        <v>255289590</v>
      </c>
      <c r="R565" s="60">
        <v>323906500</v>
      </c>
      <c r="S565" s="60">
        <v>229795336</v>
      </c>
      <c r="T565" s="60">
        <v>216898542</v>
      </c>
    </row>
    <row r="566" spans="1:20" ht="14.5" x14ac:dyDescent="0.35">
      <c r="A566" t="str">
        <f t="shared" si="20"/>
        <v>Niederösterreich346</v>
      </c>
      <c r="B566">
        <v>566</v>
      </c>
      <c r="C566" s="59" t="s">
        <v>264</v>
      </c>
      <c r="D566" s="59" t="s">
        <v>454</v>
      </c>
      <c r="E566" s="59" t="s">
        <v>86</v>
      </c>
      <c r="F566" s="60">
        <v>1969646</v>
      </c>
      <c r="G566" s="60">
        <v>4415086</v>
      </c>
      <c r="H566" s="60">
        <v>2562846</v>
      </c>
      <c r="I566" s="60">
        <v>1812218</v>
      </c>
      <c r="J566" s="60">
        <v>5588387</v>
      </c>
      <c r="K566" s="60">
        <v>6387248</v>
      </c>
      <c r="L566" s="60">
        <v>2017704</v>
      </c>
      <c r="M566" s="60">
        <v>2936791</v>
      </c>
      <c r="N566" s="60">
        <v>4026065</v>
      </c>
      <c r="O566" s="60">
        <v>13418968</v>
      </c>
      <c r="P566" s="60">
        <v>3133976</v>
      </c>
      <c r="Q566" s="60">
        <v>2248773</v>
      </c>
      <c r="R566" s="60">
        <v>6615772</v>
      </c>
      <c r="S566" s="60">
        <v>7041594</v>
      </c>
      <c r="T566" s="60">
        <v>4070504</v>
      </c>
    </row>
    <row r="567" spans="1:20" ht="14.5" x14ac:dyDescent="0.35">
      <c r="A567" t="str">
        <f t="shared" si="20"/>
        <v>Niederösterreich083</v>
      </c>
      <c r="B567">
        <v>567</v>
      </c>
      <c r="C567" s="59" t="s">
        <v>264</v>
      </c>
      <c r="D567" s="59" t="s">
        <v>378</v>
      </c>
      <c r="E567" s="59" t="s">
        <v>45</v>
      </c>
      <c r="F567" s="60">
        <v>921050</v>
      </c>
      <c r="G567" s="60">
        <v>807219</v>
      </c>
      <c r="H567" s="60">
        <v>2790247</v>
      </c>
      <c r="I567" s="60">
        <v>690575</v>
      </c>
      <c r="J567" s="60">
        <v>1047473</v>
      </c>
      <c r="K567" s="60">
        <v>853971</v>
      </c>
      <c r="L567" s="60">
        <v>531735</v>
      </c>
      <c r="M567" s="60">
        <v>419127</v>
      </c>
      <c r="N567" s="60">
        <v>450958</v>
      </c>
      <c r="O567" s="60">
        <v>417312</v>
      </c>
      <c r="P567" s="60">
        <v>400670</v>
      </c>
      <c r="Q567" s="60">
        <v>360679</v>
      </c>
      <c r="R567" s="60">
        <v>1631442</v>
      </c>
      <c r="S567" s="60">
        <v>2853800</v>
      </c>
      <c r="T567" s="60">
        <v>7175782</v>
      </c>
    </row>
    <row r="568" spans="1:20" ht="14.5" x14ac:dyDescent="0.35">
      <c r="A568" t="str">
        <f t="shared" si="20"/>
        <v>Niederösterreich696</v>
      </c>
      <c r="B568">
        <v>568</v>
      </c>
      <c r="C568" s="59" t="s">
        <v>264</v>
      </c>
      <c r="D568" s="59" t="s">
        <v>604</v>
      </c>
      <c r="E568" s="59" t="s">
        <v>171</v>
      </c>
      <c r="F568" s="60">
        <v>13303</v>
      </c>
      <c r="G568" s="60">
        <v>102865</v>
      </c>
      <c r="H568" s="60">
        <v>157702</v>
      </c>
      <c r="I568" s="60">
        <v>154607</v>
      </c>
      <c r="J568" s="60">
        <v>1386772</v>
      </c>
      <c r="K568" s="60">
        <v>279811</v>
      </c>
      <c r="L568" s="60">
        <v>6508700</v>
      </c>
      <c r="M568" s="60">
        <v>256454</v>
      </c>
      <c r="N568" s="60">
        <v>4977814</v>
      </c>
      <c r="O568" s="60">
        <v>11198533</v>
      </c>
      <c r="P568" s="60">
        <v>96072</v>
      </c>
      <c r="Q568" s="60">
        <v>393602</v>
      </c>
      <c r="R568" s="60">
        <v>230328</v>
      </c>
      <c r="S568" s="60">
        <v>67688</v>
      </c>
      <c r="T568" s="60">
        <v>190523</v>
      </c>
    </row>
    <row r="569" spans="1:20" ht="14.5" x14ac:dyDescent="0.35">
      <c r="A569" t="str">
        <f t="shared" si="20"/>
        <v>Niederösterreich812</v>
      </c>
      <c r="B569">
        <v>569</v>
      </c>
      <c r="C569" s="59" t="s">
        <v>264</v>
      </c>
      <c r="D569" s="59" t="s">
        <v>641</v>
      </c>
      <c r="E569" s="59" t="s">
        <v>189</v>
      </c>
      <c r="F569" s="61"/>
      <c r="G569" s="60">
        <v>214</v>
      </c>
      <c r="H569" s="60">
        <v>280</v>
      </c>
      <c r="I569" s="60">
        <v>403</v>
      </c>
      <c r="J569" s="60">
        <v>785</v>
      </c>
      <c r="K569" s="60">
        <v>254</v>
      </c>
      <c r="L569" s="60">
        <v>1185</v>
      </c>
      <c r="M569" s="61"/>
      <c r="N569" s="60">
        <v>7476</v>
      </c>
      <c r="O569" s="61"/>
      <c r="P569" s="60">
        <v>234</v>
      </c>
      <c r="Q569" s="60">
        <v>14674</v>
      </c>
      <c r="R569" s="61"/>
      <c r="S569" s="60">
        <v>924</v>
      </c>
      <c r="T569" s="60">
        <v>441</v>
      </c>
    </row>
    <row r="570" spans="1:20" ht="14.5" x14ac:dyDescent="0.35">
      <c r="A570" t="str">
        <f t="shared" si="20"/>
        <v>Niederösterreich375</v>
      </c>
      <c r="B570">
        <v>570</v>
      </c>
      <c r="C570" s="59" t="s">
        <v>264</v>
      </c>
      <c r="D570" s="59" t="s">
        <v>468</v>
      </c>
      <c r="E570" s="59" t="s">
        <v>93</v>
      </c>
      <c r="F570" s="60">
        <v>13</v>
      </c>
      <c r="G570" s="61"/>
      <c r="H570" s="60">
        <v>10618</v>
      </c>
      <c r="I570" s="61"/>
      <c r="J570" s="61"/>
      <c r="K570" s="61"/>
      <c r="L570" s="61"/>
      <c r="M570" s="61"/>
      <c r="N570" s="61"/>
      <c r="O570" s="61"/>
      <c r="P570" s="61"/>
      <c r="Q570" s="60">
        <v>13</v>
      </c>
      <c r="R570" s="61"/>
      <c r="S570" s="61"/>
      <c r="T570" s="61"/>
    </row>
    <row r="571" spans="1:20" ht="14.5" x14ac:dyDescent="0.35">
      <c r="A571" t="str">
        <f t="shared" si="20"/>
        <v>Niederösterreich449</v>
      </c>
      <c r="B571">
        <v>571</v>
      </c>
      <c r="C571" s="59" t="s">
        <v>264</v>
      </c>
      <c r="D571" s="59" t="s">
        <v>505</v>
      </c>
      <c r="E571" s="59" t="s">
        <v>118</v>
      </c>
      <c r="F571" s="60">
        <v>80915</v>
      </c>
      <c r="G571" s="60">
        <v>27225</v>
      </c>
      <c r="H571" s="60">
        <v>10543</v>
      </c>
      <c r="I571" s="60">
        <v>6458</v>
      </c>
      <c r="J571" s="60">
        <v>7659</v>
      </c>
      <c r="K571" s="60">
        <v>9432</v>
      </c>
      <c r="L571" s="60">
        <v>5099</v>
      </c>
      <c r="M571" s="61"/>
      <c r="N571" s="61"/>
      <c r="O571" s="60">
        <v>4290</v>
      </c>
      <c r="P571" s="60">
        <v>23067</v>
      </c>
      <c r="Q571" s="60">
        <v>97</v>
      </c>
      <c r="R571" s="60">
        <v>404621</v>
      </c>
      <c r="S571" s="61"/>
      <c r="T571" s="60">
        <v>251877</v>
      </c>
    </row>
    <row r="572" spans="1:20" ht="14.5" x14ac:dyDescent="0.35">
      <c r="A572" t="str">
        <f t="shared" si="20"/>
        <v>Niederösterreich724</v>
      </c>
      <c r="B572">
        <v>572</v>
      </c>
      <c r="C572" s="59" t="s">
        <v>264</v>
      </c>
      <c r="D572" s="59" t="s">
        <v>617</v>
      </c>
      <c r="E572" s="59" t="s">
        <v>247</v>
      </c>
      <c r="F572" s="60">
        <v>23401</v>
      </c>
      <c r="G572" s="60">
        <v>178651</v>
      </c>
      <c r="H572" s="61"/>
      <c r="I572" s="60">
        <v>19</v>
      </c>
      <c r="J572" s="60">
        <v>18170</v>
      </c>
      <c r="K572" s="60">
        <v>1900</v>
      </c>
      <c r="L572" s="60">
        <v>62</v>
      </c>
      <c r="M572" s="61"/>
      <c r="N572" s="61"/>
      <c r="O572" s="61"/>
      <c r="P572" s="61"/>
      <c r="Q572" s="61"/>
      <c r="R572" s="61"/>
      <c r="S572" s="61"/>
      <c r="T572" s="61"/>
    </row>
    <row r="573" spans="1:20" ht="14.5" x14ac:dyDescent="0.35">
      <c r="A573" t="str">
        <f t="shared" si="20"/>
        <v>Niederösterreich728</v>
      </c>
      <c r="B573">
        <v>573</v>
      </c>
      <c r="C573" s="59" t="s">
        <v>264</v>
      </c>
      <c r="D573" s="59" t="s">
        <v>619</v>
      </c>
      <c r="E573" s="59" t="s">
        <v>962</v>
      </c>
      <c r="F573" s="60">
        <v>46784566</v>
      </c>
      <c r="G573" s="60">
        <v>55054973</v>
      </c>
      <c r="H573" s="60">
        <v>60874476</v>
      </c>
      <c r="I573" s="60">
        <v>49719455</v>
      </c>
      <c r="J573" s="60">
        <v>58402933</v>
      </c>
      <c r="K573" s="60">
        <v>61738715</v>
      </c>
      <c r="L573" s="60">
        <v>45578055</v>
      </c>
      <c r="M573" s="60">
        <v>61324550</v>
      </c>
      <c r="N573" s="60">
        <v>69262619</v>
      </c>
      <c r="O573" s="60">
        <v>62285883</v>
      </c>
      <c r="P573" s="60">
        <v>76664744</v>
      </c>
      <c r="Q573" s="60">
        <v>77075296</v>
      </c>
      <c r="R573" s="60">
        <v>150821423</v>
      </c>
      <c r="S573" s="60">
        <v>144672591</v>
      </c>
      <c r="T573" s="60">
        <v>83735569</v>
      </c>
    </row>
    <row r="574" spans="1:20" ht="14.5" x14ac:dyDescent="0.35">
      <c r="A574" t="str">
        <f t="shared" si="20"/>
        <v>Niederösterreich636</v>
      </c>
      <c r="B574">
        <v>574</v>
      </c>
      <c r="C574" s="59" t="s">
        <v>264</v>
      </c>
      <c r="D574" s="59" t="s">
        <v>579</v>
      </c>
      <c r="E574" s="59" t="s">
        <v>154</v>
      </c>
      <c r="F574" s="60">
        <v>10982234</v>
      </c>
      <c r="G574" s="60">
        <v>12881378</v>
      </c>
      <c r="H574" s="60">
        <v>15250488</v>
      </c>
      <c r="I574" s="60">
        <v>22824507</v>
      </c>
      <c r="J574" s="60">
        <v>11101078</v>
      </c>
      <c r="K574" s="60">
        <v>14291729</v>
      </c>
      <c r="L574" s="60">
        <v>19888562</v>
      </c>
      <c r="M574" s="60">
        <v>18302235</v>
      </c>
      <c r="N574" s="60">
        <v>19572140</v>
      </c>
      <c r="O574" s="60">
        <v>10136502</v>
      </c>
      <c r="P574" s="60">
        <v>5568592</v>
      </c>
      <c r="Q574" s="60">
        <v>15200807</v>
      </c>
      <c r="R574" s="60">
        <v>5774019</v>
      </c>
      <c r="S574" s="60">
        <v>3590653</v>
      </c>
      <c r="T574" s="60">
        <v>11552314</v>
      </c>
    </row>
    <row r="575" spans="1:20" ht="14.5" x14ac:dyDescent="0.35">
      <c r="A575" t="str">
        <f t="shared" si="20"/>
        <v>Niederösterreich463</v>
      </c>
      <c r="B575">
        <v>575</v>
      </c>
      <c r="C575" s="59" t="s">
        <v>264</v>
      </c>
      <c r="D575" s="59" t="s">
        <v>518</v>
      </c>
      <c r="E575" s="59" t="s">
        <v>126</v>
      </c>
      <c r="F575" s="60">
        <v>25692</v>
      </c>
      <c r="G575" s="60">
        <v>18717</v>
      </c>
      <c r="H575" s="60">
        <v>264019</v>
      </c>
      <c r="I575" s="60">
        <v>2798</v>
      </c>
      <c r="J575" s="60">
        <v>281178</v>
      </c>
      <c r="K575" s="60">
        <v>65773</v>
      </c>
      <c r="L575" s="60">
        <v>83048</v>
      </c>
      <c r="M575" s="60">
        <v>84118</v>
      </c>
      <c r="N575" s="60">
        <v>6042</v>
      </c>
      <c r="O575" s="60">
        <v>8623</v>
      </c>
      <c r="P575" s="61"/>
      <c r="Q575" s="60">
        <v>22868</v>
      </c>
      <c r="R575" s="60">
        <v>116742</v>
      </c>
      <c r="S575" s="60">
        <v>3583</v>
      </c>
      <c r="T575" s="60">
        <v>52597</v>
      </c>
    </row>
    <row r="576" spans="1:20" ht="14.5" x14ac:dyDescent="0.35">
      <c r="A576" t="str">
        <f t="shared" si="20"/>
        <v>Niederösterreich079</v>
      </c>
      <c r="B576">
        <v>576</v>
      </c>
      <c r="C576" s="59" t="s">
        <v>264</v>
      </c>
      <c r="D576" s="59" t="s">
        <v>371</v>
      </c>
      <c r="E576" s="59" t="s">
        <v>41</v>
      </c>
      <c r="F576" s="60">
        <v>20203653</v>
      </c>
      <c r="G576" s="60">
        <v>25021518</v>
      </c>
      <c r="H576" s="60">
        <v>36322092</v>
      </c>
      <c r="I576" s="60">
        <v>30376691</v>
      </c>
      <c r="J576" s="60">
        <v>28851247</v>
      </c>
      <c r="K576" s="60">
        <v>23818543</v>
      </c>
      <c r="L576" s="60">
        <v>18551900</v>
      </c>
      <c r="M576" s="60">
        <v>21331635</v>
      </c>
      <c r="N576" s="60">
        <v>19453238</v>
      </c>
      <c r="O576" s="60">
        <v>11992197</v>
      </c>
      <c r="P576" s="60">
        <v>12170848</v>
      </c>
      <c r="Q576" s="60">
        <v>16224847</v>
      </c>
      <c r="R576" s="60">
        <v>11527602</v>
      </c>
      <c r="S576" s="60">
        <v>32310176</v>
      </c>
      <c r="T576" s="60">
        <v>26231168</v>
      </c>
    </row>
    <row r="577" spans="1:20" ht="14.5" x14ac:dyDescent="0.35">
      <c r="A577" t="str">
        <f t="shared" si="20"/>
        <v>Niederösterreich684</v>
      </c>
      <c r="B577">
        <v>577</v>
      </c>
      <c r="C577" s="59" t="s">
        <v>264</v>
      </c>
      <c r="D577" s="59" t="s">
        <v>601</v>
      </c>
      <c r="E577" s="59" t="s">
        <v>249</v>
      </c>
      <c r="F577" s="60">
        <v>202040</v>
      </c>
      <c r="G577" s="60">
        <v>161821</v>
      </c>
      <c r="H577" s="60">
        <v>10940</v>
      </c>
      <c r="I577" s="60">
        <v>14658</v>
      </c>
      <c r="J577" s="61"/>
      <c r="K577" s="60">
        <v>2154604</v>
      </c>
      <c r="L577" s="60">
        <v>517323</v>
      </c>
      <c r="M577" s="60">
        <v>503234</v>
      </c>
      <c r="N577" s="60">
        <v>212377</v>
      </c>
      <c r="O577" s="60">
        <v>166542</v>
      </c>
      <c r="P577" s="61"/>
      <c r="Q577" s="60">
        <v>61414</v>
      </c>
      <c r="R577" s="60">
        <v>224407</v>
      </c>
      <c r="S577" s="60">
        <v>1865780</v>
      </c>
      <c r="T577" s="60">
        <v>113632</v>
      </c>
    </row>
    <row r="578" spans="1:20" ht="14.5" x14ac:dyDescent="0.35">
      <c r="A578" t="str">
        <f t="shared" si="20"/>
        <v>Niederösterreich604</v>
      </c>
      <c r="B578">
        <v>578</v>
      </c>
      <c r="C578" s="59" t="s">
        <v>264</v>
      </c>
      <c r="D578" s="59" t="s">
        <v>563</v>
      </c>
      <c r="E578" s="59" t="s">
        <v>148</v>
      </c>
      <c r="F578" s="60">
        <v>9565980</v>
      </c>
      <c r="G578" s="60">
        <v>10111604</v>
      </c>
      <c r="H578" s="60">
        <v>8821086</v>
      </c>
      <c r="I578" s="60">
        <v>8325551</v>
      </c>
      <c r="J578" s="60">
        <v>8546240</v>
      </c>
      <c r="K578" s="60">
        <v>7086382</v>
      </c>
      <c r="L578" s="60">
        <v>11368788</v>
      </c>
      <c r="M578" s="60">
        <v>11735785</v>
      </c>
      <c r="N578" s="60">
        <v>6959596</v>
      </c>
      <c r="O578" s="60">
        <v>7459872</v>
      </c>
      <c r="P578" s="60">
        <v>2303750</v>
      </c>
      <c r="Q578" s="60">
        <v>2871137</v>
      </c>
      <c r="R578" s="60">
        <v>4430041</v>
      </c>
      <c r="S578" s="60">
        <v>4125187</v>
      </c>
      <c r="T578" s="60">
        <v>5643379</v>
      </c>
    </row>
    <row r="579" spans="1:20" ht="14.5" x14ac:dyDescent="0.35">
      <c r="A579" t="str">
        <f t="shared" si="20"/>
        <v>Niederösterreich465</v>
      </c>
      <c r="B579">
        <v>579</v>
      </c>
      <c r="C579" s="59" t="s">
        <v>264</v>
      </c>
      <c r="D579" s="59" t="s">
        <v>522</v>
      </c>
      <c r="E579" s="59" t="s">
        <v>128</v>
      </c>
      <c r="F579" s="60">
        <v>35724</v>
      </c>
      <c r="G579" s="60">
        <v>88992</v>
      </c>
      <c r="H579" s="60">
        <v>5870</v>
      </c>
      <c r="I579" s="60">
        <v>17161</v>
      </c>
      <c r="J579" s="60">
        <v>68100</v>
      </c>
      <c r="K579" s="60">
        <v>149162</v>
      </c>
      <c r="L579" s="60">
        <v>50053</v>
      </c>
      <c r="M579" s="60">
        <v>51695</v>
      </c>
      <c r="N579" s="60">
        <v>90399</v>
      </c>
      <c r="O579" s="60">
        <v>223177</v>
      </c>
      <c r="P579" s="60">
        <v>43369</v>
      </c>
      <c r="Q579" s="60">
        <v>245715</v>
      </c>
      <c r="R579" s="60">
        <v>1813421</v>
      </c>
      <c r="S579" s="60">
        <v>4148350</v>
      </c>
      <c r="T579" s="60">
        <v>1688003</v>
      </c>
    </row>
    <row r="580" spans="1:20" ht="14.5" x14ac:dyDescent="0.35">
      <c r="A580" t="str">
        <f t="shared" si="20"/>
        <v>Niederösterreich037</v>
      </c>
      <c r="B580">
        <v>580</v>
      </c>
      <c r="C580" s="59" t="s">
        <v>264</v>
      </c>
      <c r="D580" s="59" t="s">
        <v>326</v>
      </c>
      <c r="E580" s="59" t="s">
        <v>19</v>
      </c>
      <c r="F580" s="61"/>
      <c r="G580" s="60">
        <v>8173393</v>
      </c>
      <c r="H580" s="60">
        <v>7990883</v>
      </c>
      <c r="I580" s="60">
        <v>15125894</v>
      </c>
      <c r="J580" s="60">
        <v>15728069</v>
      </c>
      <c r="K580" s="60">
        <v>21216038</v>
      </c>
      <c r="L580" s="60">
        <v>18226789</v>
      </c>
      <c r="M580" s="60">
        <v>20001969</v>
      </c>
      <c r="N580" s="60">
        <v>21773152</v>
      </c>
      <c r="O580" s="60">
        <v>22920119</v>
      </c>
      <c r="P580" s="60">
        <v>24294459</v>
      </c>
      <c r="Q580" s="60">
        <v>33531013</v>
      </c>
      <c r="R580" s="60">
        <v>52684707</v>
      </c>
      <c r="S580" s="60">
        <v>45491111</v>
      </c>
      <c r="T580" s="60">
        <v>29032829</v>
      </c>
    </row>
    <row r="581" spans="1:20" ht="14.5" x14ac:dyDescent="0.35">
      <c r="A581" t="str">
        <f t="shared" si="20"/>
        <v>Niederösterreich669</v>
      </c>
      <c r="B581">
        <v>581</v>
      </c>
      <c r="C581" s="59" t="s">
        <v>264</v>
      </c>
      <c r="D581" s="59" t="s">
        <v>596</v>
      </c>
      <c r="E581" s="59" t="s">
        <v>165</v>
      </c>
      <c r="F581" s="60">
        <v>2866516</v>
      </c>
      <c r="G581" s="60">
        <v>2097582</v>
      </c>
      <c r="H581" s="60">
        <v>3410515</v>
      </c>
      <c r="I581" s="60">
        <v>1086771</v>
      </c>
      <c r="J581" s="60">
        <v>4162969</v>
      </c>
      <c r="K581" s="60">
        <v>4651194</v>
      </c>
      <c r="L581" s="60">
        <v>2292241</v>
      </c>
      <c r="M581" s="60">
        <v>3821745</v>
      </c>
      <c r="N581" s="60">
        <v>11146309</v>
      </c>
      <c r="O581" s="60">
        <v>7152323</v>
      </c>
      <c r="P581" s="60">
        <v>1190693</v>
      </c>
      <c r="Q581" s="60">
        <v>1119144</v>
      </c>
      <c r="R581" s="60">
        <v>1304252</v>
      </c>
      <c r="S581" s="60">
        <v>4064625</v>
      </c>
      <c r="T581" s="60">
        <v>1767897</v>
      </c>
    </row>
    <row r="582" spans="1:20" ht="14.5" x14ac:dyDescent="0.35">
      <c r="A582" t="str">
        <f t="shared" si="20"/>
        <v>Niederösterreich268</v>
      </c>
      <c r="B582">
        <v>582</v>
      </c>
      <c r="C582" s="59" t="s">
        <v>264</v>
      </c>
      <c r="D582" s="59" t="s">
        <v>421</v>
      </c>
      <c r="E582" s="59" t="s">
        <v>68</v>
      </c>
      <c r="F582" s="60">
        <v>217575</v>
      </c>
      <c r="G582" s="60">
        <v>239741</v>
      </c>
      <c r="H582" s="60">
        <v>47714</v>
      </c>
      <c r="I582" s="60">
        <v>22361</v>
      </c>
      <c r="J582" s="60">
        <v>8237</v>
      </c>
      <c r="K582" s="60">
        <v>76264</v>
      </c>
      <c r="L582" s="60">
        <v>74648</v>
      </c>
      <c r="M582" s="60">
        <v>3685</v>
      </c>
      <c r="N582" s="60">
        <v>1104789</v>
      </c>
      <c r="O582" s="60">
        <v>112683</v>
      </c>
      <c r="P582" s="60">
        <v>6066</v>
      </c>
      <c r="Q582" s="60">
        <v>64140</v>
      </c>
      <c r="R582" s="60">
        <v>100032</v>
      </c>
      <c r="S582" s="60">
        <v>290592</v>
      </c>
      <c r="T582" s="60">
        <v>1008957</v>
      </c>
    </row>
    <row r="583" spans="1:20" ht="14.5" x14ac:dyDescent="0.35">
      <c r="A583" t="str">
        <f t="shared" si="20"/>
        <v>Niederösterreich395</v>
      </c>
      <c r="B583">
        <v>583</v>
      </c>
      <c r="C583" s="59" t="s">
        <v>264</v>
      </c>
      <c r="D583" s="59" t="s">
        <v>483</v>
      </c>
      <c r="E583" s="59" t="s">
        <v>102</v>
      </c>
      <c r="F583" s="61"/>
      <c r="G583" s="60">
        <v>45</v>
      </c>
      <c r="H583" s="61"/>
      <c r="I583" s="61"/>
      <c r="J583" s="61"/>
      <c r="K583" s="61"/>
      <c r="L583" s="61"/>
      <c r="M583" s="61"/>
      <c r="N583" s="60">
        <v>2753</v>
      </c>
      <c r="O583" s="61"/>
      <c r="P583" s="60">
        <v>8897</v>
      </c>
      <c r="Q583" s="61"/>
      <c r="R583" s="60">
        <v>10656</v>
      </c>
      <c r="S583" s="60">
        <v>361212</v>
      </c>
      <c r="T583" s="60">
        <v>9</v>
      </c>
    </row>
    <row r="584" spans="1:20" ht="14.5" x14ac:dyDescent="0.35">
      <c r="A584" t="str">
        <f t="shared" ref="A584:A647" si="21">C584&amp;D584</f>
        <v>Niederösterreich055</v>
      </c>
      <c r="B584">
        <v>584</v>
      </c>
      <c r="C584" s="59" t="s">
        <v>264</v>
      </c>
      <c r="D584" s="59" t="s">
        <v>343</v>
      </c>
      <c r="E584" s="59" t="s">
        <v>29</v>
      </c>
      <c r="F584" s="60">
        <v>21339691</v>
      </c>
      <c r="G584" s="60">
        <v>29953850</v>
      </c>
      <c r="H584" s="60">
        <v>35308402</v>
      </c>
      <c r="I584" s="60">
        <v>37092480</v>
      </c>
      <c r="J584" s="60">
        <v>34472092</v>
      </c>
      <c r="K584" s="60">
        <v>32038149</v>
      </c>
      <c r="L584" s="60">
        <v>43744127</v>
      </c>
      <c r="M584" s="60">
        <v>48453961</v>
      </c>
      <c r="N584" s="60">
        <v>48334937</v>
      </c>
      <c r="O584" s="60">
        <v>48271789</v>
      </c>
      <c r="P584" s="60">
        <v>52738460</v>
      </c>
      <c r="Q584" s="60">
        <v>69560460</v>
      </c>
      <c r="R584" s="60">
        <v>75904048</v>
      </c>
      <c r="S584" s="60">
        <v>69596073</v>
      </c>
      <c r="T584" s="60">
        <v>70446567</v>
      </c>
    </row>
    <row r="585" spans="1:20" ht="14.5" x14ac:dyDescent="0.35">
      <c r="A585" t="str">
        <f t="shared" si="21"/>
        <v>Niederösterreich018</v>
      </c>
      <c r="B585">
        <v>585</v>
      </c>
      <c r="C585" s="59" t="s">
        <v>264</v>
      </c>
      <c r="D585" s="59" t="s">
        <v>315</v>
      </c>
      <c r="E585" s="59" t="s">
        <v>12</v>
      </c>
      <c r="F585" s="60">
        <v>15436234</v>
      </c>
      <c r="G585" s="60">
        <v>16470302</v>
      </c>
      <c r="H585" s="60">
        <v>18015091</v>
      </c>
      <c r="I585" s="60">
        <v>23562475</v>
      </c>
      <c r="J585" s="60">
        <v>22567476</v>
      </c>
      <c r="K585" s="60">
        <v>24941984</v>
      </c>
      <c r="L585" s="60">
        <v>23920249</v>
      </c>
      <c r="M585" s="60">
        <v>23745831</v>
      </c>
      <c r="N585" s="60">
        <v>27698893</v>
      </c>
      <c r="O585" s="60">
        <v>29152501</v>
      </c>
      <c r="P585" s="60">
        <v>23044147</v>
      </c>
      <c r="Q585" s="60">
        <v>30376414</v>
      </c>
      <c r="R585" s="60">
        <v>39262999</v>
      </c>
      <c r="S585" s="60">
        <v>48935288</v>
      </c>
      <c r="T585" s="60">
        <v>41573786</v>
      </c>
    </row>
    <row r="586" spans="1:20" ht="14.5" x14ac:dyDescent="0.35">
      <c r="A586" t="str">
        <f t="shared" si="21"/>
        <v>Niederösterreich054</v>
      </c>
      <c r="B586">
        <v>586</v>
      </c>
      <c r="C586" s="59" t="s">
        <v>264</v>
      </c>
      <c r="D586" s="59" t="s">
        <v>341</v>
      </c>
      <c r="E586" s="59" t="s">
        <v>28</v>
      </c>
      <c r="F586" s="60">
        <v>24918610</v>
      </c>
      <c r="G586" s="60">
        <v>22939899</v>
      </c>
      <c r="H586" s="60">
        <v>26118890</v>
      </c>
      <c r="I586" s="60">
        <v>40975672</v>
      </c>
      <c r="J586" s="60">
        <v>35805237</v>
      </c>
      <c r="K586" s="60">
        <v>34360815</v>
      </c>
      <c r="L586" s="60">
        <v>23255007</v>
      </c>
      <c r="M586" s="60">
        <v>19819658</v>
      </c>
      <c r="N586" s="60">
        <v>28588912</v>
      </c>
      <c r="O586" s="60">
        <v>31829552</v>
      </c>
      <c r="P586" s="60">
        <v>29701916</v>
      </c>
      <c r="Q586" s="60">
        <v>19625499</v>
      </c>
      <c r="R586" s="60">
        <v>25808022</v>
      </c>
      <c r="S586" s="60">
        <v>25917862</v>
      </c>
      <c r="T586" s="60">
        <v>23896945</v>
      </c>
    </row>
    <row r="587" spans="1:20" ht="14.5" x14ac:dyDescent="0.35">
      <c r="A587" t="str">
        <f t="shared" si="21"/>
        <v>Niederösterreich216</v>
      </c>
      <c r="B587">
        <v>587</v>
      </c>
      <c r="C587" s="59" t="s">
        <v>264</v>
      </c>
      <c r="D587" s="59" t="s">
        <v>398</v>
      </c>
      <c r="E587" s="59" t="s">
        <v>250</v>
      </c>
      <c r="F587" s="60">
        <v>8229709</v>
      </c>
      <c r="G587" s="60">
        <v>1941369</v>
      </c>
      <c r="H587" s="60">
        <v>5967711</v>
      </c>
      <c r="I587" s="60">
        <v>10404447</v>
      </c>
      <c r="J587" s="60">
        <v>6926106</v>
      </c>
      <c r="K587" s="60">
        <v>3337952</v>
      </c>
      <c r="L587" s="60">
        <v>1177633</v>
      </c>
      <c r="M587" s="60">
        <v>2761282</v>
      </c>
      <c r="N587" s="60">
        <v>3017720</v>
      </c>
      <c r="O587" s="60">
        <v>2488882</v>
      </c>
      <c r="P587" s="60">
        <v>4623348</v>
      </c>
      <c r="Q587" s="60">
        <v>2371847</v>
      </c>
      <c r="R587" s="60">
        <v>2281704</v>
      </c>
      <c r="S587" s="60">
        <v>3100311</v>
      </c>
      <c r="T587" s="60">
        <v>4295723</v>
      </c>
    </row>
    <row r="588" spans="1:20" ht="14.5" x14ac:dyDescent="0.35">
      <c r="A588" t="str">
        <f t="shared" si="21"/>
        <v>Niederösterreich204</v>
      </c>
      <c r="B588">
        <v>588</v>
      </c>
      <c r="C588" s="59" t="s">
        <v>264</v>
      </c>
      <c r="D588" s="59" t="s">
        <v>392</v>
      </c>
      <c r="E588" s="59" t="s">
        <v>52</v>
      </c>
      <c r="F588" s="60">
        <v>13269833</v>
      </c>
      <c r="G588" s="60">
        <v>16300681</v>
      </c>
      <c r="H588" s="60">
        <v>14432299</v>
      </c>
      <c r="I588" s="60">
        <v>26080553</v>
      </c>
      <c r="J588" s="60">
        <v>19688257</v>
      </c>
      <c r="K588" s="60">
        <v>21513894</v>
      </c>
      <c r="L588" s="60">
        <v>19193400</v>
      </c>
      <c r="M588" s="60">
        <v>26762300</v>
      </c>
      <c r="N588" s="60">
        <v>25705405</v>
      </c>
      <c r="O588" s="60">
        <v>26179447</v>
      </c>
      <c r="P588" s="60">
        <v>26399335</v>
      </c>
      <c r="Q588" s="60">
        <v>31087535</v>
      </c>
      <c r="R588" s="60">
        <v>35334391</v>
      </c>
      <c r="S588" s="60">
        <v>45821491</v>
      </c>
      <c r="T588" s="60">
        <v>52320225</v>
      </c>
    </row>
    <row r="589" spans="1:20" ht="14.5" x14ac:dyDescent="0.35">
      <c r="A589" t="str">
        <f t="shared" si="21"/>
        <v>Niederösterreich074</v>
      </c>
      <c r="B589">
        <v>589</v>
      </c>
      <c r="C589" s="59" t="s">
        <v>264</v>
      </c>
      <c r="D589" s="59" t="s">
        <v>361</v>
      </c>
      <c r="E589" s="59" t="s">
        <v>251</v>
      </c>
      <c r="F589" s="60">
        <v>2561209</v>
      </c>
      <c r="G589" s="60">
        <v>3622870</v>
      </c>
      <c r="H589" s="60">
        <v>29187606</v>
      </c>
      <c r="I589" s="60">
        <v>32459072</v>
      </c>
      <c r="J589" s="60">
        <v>39609888</v>
      </c>
      <c r="K589" s="60">
        <v>46776929</v>
      </c>
      <c r="L589" s="60">
        <v>38907270</v>
      </c>
      <c r="M589" s="60">
        <v>47197036</v>
      </c>
      <c r="N589" s="60">
        <v>53293736</v>
      </c>
      <c r="O589" s="60">
        <v>42625706</v>
      </c>
      <c r="P589" s="60">
        <v>24277062</v>
      </c>
      <c r="Q589" s="60">
        <v>33606449</v>
      </c>
      <c r="R589" s="60">
        <v>21042141</v>
      </c>
      <c r="S589" s="60">
        <v>27090279</v>
      </c>
      <c r="T589" s="60">
        <v>32127086</v>
      </c>
    </row>
    <row r="590" spans="1:20" ht="14.5" x14ac:dyDescent="0.35">
      <c r="A590" t="str">
        <f t="shared" si="21"/>
        <v>Niederösterreich097</v>
      </c>
      <c r="B590">
        <v>590</v>
      </c>
      <c r="C590" s="59" t="s">
        <v>264</v>
      </c>
      <c r="D590" s="59" t="s">
        <v>389</v>
      </c>
      <c r="E590" s="59" t="s">
        <v>50</v>
      </c>
      <c r="F590" s="60">
        <v>4782627</v>
      </c>
      <c r="G590" s="60">
        <v>2989336</v>
      </c>
      <c r="H590" s="60">
        <v>4814656</v>
      </c>
      <c r="I590" s="60">
        <v>5538467</v>
      </c>
      <c r="J590" s="60">
        <v>6186366</v>
      </c>
      <c r="K590" s="60">
        <v>7107731</v>
      </c>
      <c r="L590" s="60">
        <v>6806269</v>
      </c>
      <c r="M590" s="60">
        <v>6465406</v>
      </c>
      <c r="N590" s="60">
        <v>7748621</v>
      </c>
      <c r="O590" s="60">
        <v>7691274</v>
      </c>
      <c r="P590" s="60">
        <v>7181489</v>
      </c>
      <c r="Q590" s="60">
        <v>6358191</v>
      </c>
      <c r="R590" s="60">
        <v>7929154</v>
      </c>
      <c r="S590" s="60">
        <v>12712591</v>
      </c>
      <c r="T590" s="60">
        <v>12629867</v>
      </c>
    </row>
    <row r="591" spans="1:20" ht="14.5" x14ac:dyDescent="0.35">
      <c r="A591" t="str">
        <f t="shared" si="21"/>
        <v>Niederösterreich370</v>
      </c>
      <c r="B591">
        <v>591</v>
      </c>
      <c r="C591" s="59" t="s">
        <v>264</v>
      </c>
      <c r="D591" s="59" t="s">
        <v>465</v>
      </c>
      <c r="E591" s="59" t="s">
        <v>91</v>
      </c>
      <c r="F591" s="60">
        <v>139240</v>
      </c>
      <c r="G591" s="60">
        <v>230947</v>
      </c>
      <c r="H591" s="60">
        <v>50551</v>
      </c>
      <c r="I591" s="60">
        <v>66383</v>
      </c>
      <c r="J591" s="60">
        <v>81690</v>
      </c>
      <c r="K591" s="60">
        <v>75365</v>
      </c>
      <c r="L591" s="60">
        <v>188639</v>
      </c>
      <c r="M591" s="60">
        <v>190020</v>
      </c>
      <c r="N591" s="60">
        <v>91755</v>
      </c>
      <c r="O591" s="60">
        <v>116887</v>
      </c>
      <c r="P591" s="60">
        <v>142224</v>
      </c>
      <c r="Q591" s="60">
        <v>267587</v>
      </c>
      <c r="R591" s="60">
        <v>206569</v>
      </c>
      <c r="S591" s="60">
        <v>91061</v>
      </c>
      <c r="T591" s="60">
        <v>416101</v>
      </c>
    </row>
    <row r="592" spans="1:20" ht="14.5" x14ac:dyDescent="0.35">
      <c r="A592" t="str">
        <f t="shared" si="21"/>
        <v>Niederösterreich824</v>
      </c>
      <c r="B592">
        <v>592</v>
      </c>
      <c r="C592" s="59" t="s">
        <v>264</v>
      </c>
      <c r="D592" s="59" t="s">
        <v>654</v>
      </c>
      <c r="E592" s="59" t="s">
        <v>198</v>
      </c>
      <c r="F592" s="61"/>
      <c r="G592" s="61"/>
      <c r="H592" s="61"/>
      <c r="I592" s="61"/>
      <c r="J592" s="61"/>
      <c r="K592" s="60">
        <v>235570</v>
      </c>
      <c r="L592" s="60">
        <v>235640</v>
      </c>
      <c r="M592" s="61"/>
      <c r="N592" s="60">
        <v>78493</v>
      </c>
      <c r="O592" s="60">
        <v>90585</v>
      </c>
      <c r="P592" s="61"/>
      <c r="Q592" s="60">
        <v>34599</v>
      </c>
      <c r="R592" s="60">
        <v>240016</v>
      </c>
      <c r="S592" s="60">
        <v>26527</v>
      </c>
      <c r="T592" s="60">
        <v>71452</v>
      </c>
    </row>
    <row r="593" spans="1:20" ht="14.5" x14ac:dyDescent="0.35">
      <c r="A593" t="str">
        <f t="shared" si="21"/>
        <v>Niederösterreich096</v>
      </c>
      <c r="B593">
        <v>593</v>
      </c>
      <c r="C593" s="59" t="s">
        <v>264</v>
      </c>
      <c r="D593" s="59" t="s">
        <v>387</v>
      </c>
      <c r="E593" s="59" t="s">
        <v>252</v>
      </c>
      <c r="F593" s="60">
        <v>13564696</v>
      </c>
      <c r="G593" s="60">
        <v>17273232</v>
      </c>
      <c r="H593" s="60">
        <v>14083994</v>
      </c>
      <c r="I593" s="60">
        <v>14956584</v>
      </c>
      <c r="J593" s="60">
        <v>17089625</v>
      </c>
      <c r="K593" s="60">
        <v>20082895</v>
      </c>
      <c r="L593" s="60">
        <v>20949580</v>
      </c>
      <c r="M593" s="60">
        <v>19391193</v>
      </c>
      <c r="N593" s="60">
        <v>18209185</v>
      </c>
      <c r="O593" s="60">
        <v>20129255</v>
      </c>
      <c r="P593" s="60">
        <v>17700208</v>
      </c>
      <c r="Q593" s="60">
        <v>17930935</v>
      </c>
      <c r="R593" s="60">
        <v>16203065</v>
      </c>
      <c r="S593" s="60">
        <v>22506816</v>
      </c>
      <c r="T593" s="60">
        <v>25011186</v>
      </c>
    </row>
    <row r="594" spans="1:20" ht="14.5" x14ac:dyDescent="0.35">
      <c r="A594" t="str">
        <f t="shared" si="21"/>
        <v>Niederösterreich232</v>
      </c>
      <c r="B594">
        <v>594</v>
      </c>
      <c r="C594" s="59" t="s">
        <v>264</v>
      </c>
      <c r="D594" s="59" t="s">
        <v>409</v>
      </c>
      <c r="E594" s="59" t="s">
        <v>58</v>
      </c>
      <c r="F594" s="60">
        <v>447397</v>
      </c>
      <c r="G594" s="60">
        <v>983046</v>
      </c>
      <c r="H594" s="60">
        <v>246882</v>
      </c>
      <c r="I594" s="60">
        <v>397467</v>
      </c>
      <c r="J594" s="60">
        <v>253028</v>
      </c>
      <c r="K594" s="60">
        <v>187583</v>
      </c>
      <c r="L594" s="60">
        <v>167536</v>
      </c>
      <c r="M594" s="60">
        <v>194231</v>
      </c>
      <c r="N594" s="60">
        <v>114912</v>
      </c>
      <c r="O594" s="60">
        <v>205948</v>
      </c>
      <c r="P594" s="60">
        <v>145704</v>
      </c>
      <c r="Q594" s="61"/>
      <c r="R594" s="60">
        <v>74026</v>
      </c>
      <c r="S594" s="60">
        <v>43762</v>
      </c>
      <c r="T594" s="61"/>
    </row>
    <row r="595" spans="1:20" ht="14.5" x14ac:dyDescent="0.35">
      <c r="A595" t="str">
        <f t="shared" si="21"/>
        <v>Niederösterreich676</v>
      </c>
      <c r="B595">
        <v>595</v>
      </c>
      <c r="C595" s="59" t="s">
        <v>264</v>
      </c>
      <c r="D595" s="59" t="s">
        <v>599</v>
      </c>
      <c r="E595" s="59" t="s">
        <v>168</v>
      </c>
      <c r="F595" s="60">
        <v>118382</v>
      </c>
      <c r="G595" s="60">
        <v>2033082</v>
      </c>
      <c r="H595" s="60">
        <v>2573887</v>
      </c>
      <c r="I595" s="60">
        <v>3078572</v>
      </c>
      <c r="J595" s="60">
        <v>1112888</v>
      </c>
      <c r="K595" s="60">
        <v>4570220</v>
      </c>
      <c r="L595" s="60">
        <v>9034716</v>
      </c>
      <c r="M595" s="60">
        <v>3268146</v>
      </c>
      <c r="N595" s="60">
        <v>2357523</v>
      </c>
      <c r="O595" s="60">
        <v>20987142</v>
      </c>
      <c r="P595" s="60">
        <v>10396113</v>
      </c>
      <c r="Q595" s="60">
        <v>2526383</v>
      </c>
      <c r="R595" s="61"/>
      <c r="S595" s="60">
        <v>669671</v>
      </c>
      <c r="T595" s="60">
        <v>307255</v>
      </c>
    </row>
    <row r="596" spans="1:20" ht="14.5" x14ac:dyDescent="0.35">
      <c r="A596" t="str">
        <f t="shared" si="21"/>
        <v>Niederösterreich716</v>
      </c>
      <c r="B596">
        <v>596</v>
      </c>
      <c r="C596" s="59" t="s">
        <v>264</v>
      </c>
      <c r="D596" s="59" t="s">
        <v>614</v>
      </c>
      <c r="E596" s="59" t="s">
        <v>176</v>
      </c>
      <c r="F596" s="60">
        <v>351723</v>
      </c>
      <c r="G596" s="60">
        <v>428981</v>
      </c>
      <c r="H596" s="60">
        <v>553473</v>
      </c>
      <c r="I596" s="60">
        <v>544748</v>
      </c>
      <c r="J596" s="60">
        <v>1055897</v>
      </c>
      <c r="K596" s="60">
        <v>1363009</v>
      </c>
      <c r="L596" s="60">
        <v>811269</v>
      </c>
      <c r="M596" s="60">
        <v>1397037</v>
      </c>
      <c r="N596" s="60">
        <v>2371692</v>
      </c>
      <c r="O596" s="60">
        <v>1280048</v>
      </c>
      <c r="P596" s="60">
        <v>1731673</v>
      </c>
      <c r="Q596" s="60">
        <v>1231706</v>
      </c>
      <c r="R596" s="60">
        <v>1092192</v>
      </c>
      <c r="S596" s="60">
        <v>1948771</v>
      </c>
      <c r="T596" s="60">
        <v>6353835</v>
      </c>
    </row>
    <row r="597" spans="1:20" ht="14.5" x14ac:dyDescent="0.35">
      <c r="A597" t="str">
        <f t="shared" si="21"/>
        <v>Niederösterreich743</v>
      </c>
      <c r="B597">
        <v>597</v>
      </c>
      <c r="C597" s="59" t="s">
        <v>264</v>
      </c>
      <c r="D597" s="59" t="s">
        <v>625</v>
      </c>
      <c r="E597" s="59" t="s">
        <v>181</v>
      </c>
      <c r="F597" s="60">
        <v>880281</v>
      </c>
      <c r="G597" s="60">
        <v>621456</v>
      </c>
      <c r="H597" s="60">
        <v>728531</v>
      </c>
      <c r="I597" s="60">
        <v>1546110</v>
      </c>
      <c r="J597" s="60">
        <v>1605873</v>
      </c>
      <c r="K597" s="60">
        <v>335919</v>
      </c>
      <c r="L597" s="60">
        <v>232935</v>
      </c>
      <c r="M597" s="60">
        <v>129129</v>
      </c>
      <c r="N597" s="60">
        <v>980402</v>
      </c>
      <c r="O597" s="60">
        <v>738657</v>
      </c>
      <c r="P597" s="60">
        <v>98410</v>
      </c>
      <c r="Q597" s="60">
        <v>145589</v>
      </c>
      <c r="R597" s="60">
        <v>451397</v>
      </c>
      <c r="S597" s="60">
        <v>303690</v>
      </c>
      <c r="T597" s="60">
        <v>761850</v>
      </c>
    </row>
    <row r="598" spans="1:20" ht="14.5" x14ac:dyDescent="0.35">
      <c r="A598" t="str">
        <f t="shared" si="21"/>
        <v>Niederösterreich820</v>
      </c>
      <c r="B598">
        <v>598</v>
      </c>
      <c r="C598" s="59" t="s">
        <v>264</v>
      </c>
      <c r="D598" s="59" t="s">
        <v>648</v>
      </c>
      <c r="E598" s="59" t="s">
        <v>195</v>
      </c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0">
        <v>1292</v>
      </c>
      <c r="R598" s="61"/>
      <c r="S598" s="61"/>
      <c r="T598" s="61"/>
    </row>
    <row r="599" spans="1:20" ht="14.5" x14ac:dyDescent="0.35">
      <c r="A599" t="str">
        <f t="shared" si="21"/>
        <v>Niederösterreich228</v>
      </c>
      <c r="B599">
        <v>599</v>
      </c>
      <c r="C599" s="59" t="s">
        <v>264</v>
      </c>
      <c r="D599" s="59" t="s">
        <v>405</v>
      </c>
      <c r="E599" s="59" t="s">
        <v>57</v>
      </c>
      <c r="F599" s="60">
        <v>64475</v>
      </c>
      <c r="G599" s="60">
        <v>78114</v>
      </c>
      <c r="H599" s="60">
        <v>289406</v>
      </c>
      <c r="I599" s="60">
        <v>45143</v>
      </c>
      <c r="J599" s="60">
        <v>2531</v>
      </c>
      <c r="K599" s="60">
        <v>145710</v>
      </c>
      <c r="L599" s="60">
        <v>67932</v>
      </c>
      <c r="M599" s="60">
        <v>44613</v>
      </c>
      <c r="N599" s="61"/>
      <c r="O599" s="60">
        <v>157610</v>
      </c>
      <c r="P599" s="60">
        <v>383958</v>
      </c>
      <c r="Q599" s="60">
        <v>378807</v>
      </c>
      <c r="R599" s="60">
        <v>104735</v>
      </c>
      <c r="S599" s="60">
        <v>63132</v>
      </c>
      <c r="T599" s="60">
        <v>298837</v>
      </c>
    </row>
    <row r="600" spans="1:20" ht="14.5" x14ac:dyDescent="0.35">
      <c r="A600" t="str">
        <f t="shared" si="21"/>
        <v>Niederösterreich470</v>
      </c>
      <c r="B600">
        <v>600</v>
      </c>
      <c r="C600" s="59" t="s">
        <v>264</v>
      </c>
      <c r="D600" s="59" t="s">
        <v>530</v>
      </c>
      <c r="E600" s="59" t="s">
        <v>130</v>
      </c>
      <c r="F600" s="60">
        <v>97697</v>
      </c>
      <c r="G600" s="61"/>
      <c r="H600" s="61"/>
      <c r="I600" s="61"/>
      <c r="J600" s="61"/>
      <c r="K600" s="61"/>
      <c r="L600" s="61"/>
      <c r="M600" s="61"/>
      <c r="N600" s="60">
        <v>3932</v>
      </c>
      <c r="O600" s="61"/>
      <c r="P600" s="60">
        <v>3425</v>
      </c>
      <c r="Q600" s="61"/>
      <c r="R600" s="60">
        <v>3162</v>
      </c>
      <c r="S600" s="61"/>
      <c r="T600" s="60">
        <v>424</v>
      </c>
    </row>
    <row r="601" spans="1:20" ht="14.5" x14ac:dyDescent="0.35">
      <c r="A601" t="str">
        <f t="shared" si="21"/>
        <v>Niederösterreich046</v>
      </c>
      <c r="B601">
        <v>601</v>
      </c>
      <c r="C601" s="59" t="s">
        <v>264</v>
      </c>
      <c r="D601" s="59" t="s">
        <v>335</v>
      </c>
      <c r="E601" s="59" t="s">
        <v>24</v>
      </c>
      <c r="F601" s="60">
        <v>11273956</v>
      </c>
      <c r="G601" s="60">
        <v>2209853</v>
      </c>
      <c r="H601" s="60">
        <v>2450609</v>
      </c>
      <c r="I601" s="60">
        <v>3780831</v>
      </c>
      <c r="J601" s="60">
        <v>4995643</v>
      </c>
      <c r="K601" s="60">
        <v>6183804</v>
      </c>
      <c r="L601" s="60">
        <v>4995298</v>
      </c>
      <c r="M601" s="60">
        <v>12602888</v>
      </c>
      <c r="N601" s="60">
        <v>8597654</v>
      </c>
      <c r="O601" s="60">
        <v>10931259</v>
      </c>
      <c r="P601" s="60">
        <v>6486402</v>
      </c>
      <c r="Q601" s="60">
        <v>5267194</v>
      </c>
      <c r="R601" s="60">
        <v>12472257</v>
      </c>
      <c r="S601" s="60">
        <v>15624857</v>
      </c>
      <c r="T601" s="60">
        <v>5879317</v>
      </c>
    </row>
    <row r="602" spans="1:20" ht="14.5" x14ac:dyDescent="0.35">
      <c r="A602" t="str">
        <f t="shared" si="21"/>
        <v>Niederösterreich373</v>
      </c>
      <c r="B602">
        <v>602</v>
      </c>
      <c r="C602" s="59" t="s">
        <v>264</v>
      </c>
      <c r="D602" s="59" t="s">
        <v>467</v>
      </c>
      <c r="E602" s="59" t="s">
        <v>92</v>
      </c>
      <c r="F602" s="60">
        <v>457998</v>
      </c>
      <c r="G602" s="60">
        <v>685563</v>
      </c>
      <c r="H602" s="60">
        <v>506627</v>
      </c>
      <c r="I602" s="60">
        <v>285806</v>
      </c>
      <c r="J602" s="60">
        <v>464042</v>
      </c>
      <c r="K602" s="60">
        <v>544237</v>
      </c>
      <c r="L602" s="60">
        <v>314155</v>
      </c>
      <c r="M602" s="60">
        <v>627477</v>
      </c>
      <c r="N602" s="60">
        <v>824865</v>
      </c>
      <c r="O602" s="60">
        <v>820326</v>
      </c>
      <c r="P602" s="60">
        <v>1539683</v>
      </c>
      <c r="Q602" s="60">
        <v>1002225</v>
      </c>
      <c r="R602" s="60">
        <v>1135087</v>
      </c>
      <c r="S602" s="60">
        <v>1080652</v>
      </c>
      <c r="T602" s="60">
        <v>1033268</v>
      </c>
    </row>
    <row r="603" spans="1:20" ht="14.5" x14ac:dyDescent="0.35">
      <c r="A603" t="str">
        <f t="shared" si="21"/>
        <v>Niederösterreich667</v>
      </c>
      <c r="B603">
        <v>603</v>
      </c>
      <c r="C603" s="59" t="s">
        <v>264</v>
      </c>
      <c r="D603" s="59" t="s">
        <v>594</v>
      </c>
      <c r="E603" s="59" t="s">
        <v>164</v>
      </c>
      <c r="F603" s="60">
        <v>182044</v>
      </c>
      <c r="G603" s="60">
        <v>351982</v>
      </c>
      <c r="H603" s="60">
        <v>189580</v>
      </c>
      <c r="I603" s="60">
        <v>56515</v>
      </c>
      <c r="J603" s="60">
        <v>155331</v>
      </c>
      <c r="K603" s="60">
        <v>245201</v>
      </c>
      <c r="L603" s="60">
        <v>572723</v>
      </c>
      <c r="M603" s="60">
        <v>374898</v>
      </c>
      <c r="N603" s="60">
        <v>329925</v>
      </c>
      <c r="O603" s="60">
        <v>1899924</v>
      </c>
      <c r="P603" s="60">
        <v>158953</v>
      </c>
      <c r="Q603" s="60">
        <v>71777</v>
      </c>
      <c r="R603" s="60">
        <v>147299</v>
      </c>
      <c r="S603" s="60">
        <v>214188</v>
      </c>
      <c r="T603" s="60">
        <v>225081</v>
      </c>
    </row>
    <row r="604" spans="1:20" ht="14.5" x14ac:dyDescent="0.35">
      <c r="A604" t="str">
        <f t="shared" si="21"/>
        <v>Niederösterreich386</v>
      </c>
      <c r="B604">
        <v>604</v>
      </c>
      <c r="C604" s="59" t="s">
        <v>264</v>
      </c>
      <c r="D604" s="59" t="s">
        <v>475</v>
      </c>
      <c r="E604" s="59" t="s">
        <v>97</v>
      </c>
      <c r="F604" s="60">
        <v>104774</v>
      </c>
      <c r="G604" s="60">
        <v>139075</v>
      </c>
      <c r="H604" s="60">
        <v>125389</v>
      </c>
      <c r="I604" s="60">
        <v>739422</v>
      </c>
      <c r="J604" s="60">
        <v>251877</v>
      </c>
      <c r="K604" s="60">
        <v>100335</v>
      </c>
      <c r="L604" s="60">
        <v>207815</v>
      </c>
      <c r="M604" s="60">
        <v>360486</v>
      </c>
      <c r="N604" s="60">
        <v>36894</v>
      </c>
      <c r="O604" s="60">
        <v>16258</v>
      </c>
      <c r="P604" s="60">
        <v>213226</v>
      </c>
      <c r="Q604" s="60">
        <v>2486947</v>
      </c>
      <c r="R604" s="60">
        <v>363005</v>
      </c>
      <c r="S604" s="60">
        <v>101815</v>
      </c>
      <c r="T604" s="60">
        <v>60758</v>
      </c>
    </row>
    <row r="605" spans="1:20" ht="14.5" x14ac:dyDescent="0.35">
      <c r="A605" t="str">
        <f t="shared" si="21"/>
        <v>Niederösterreich412</v>
      </c>
      <c r="B605">
        <v>605</v>
      </c>
      <c r="C605" s="59" t="s">
        <v>264</v>
      </c>
      <c r="D605" s="59" t="s">
        <v>492</v>
      </c>
      <c r="E605" s="59" t="s">
        <v>107</v>
      </c>
      <c r="F605" s="60">
        <v>75121521</v>
      </c>
      <c r="G605" s="60">
        <v>64251488</v>
      </c>
      <c r="H605" s="60">
        <v>83504795</v>
      </c>
      <c r="I605" s="60">
        <v>80903213</v>
      </c>
      <c r="J605" s="60">
        <v>80729195</v>
      </c>
      <c r="K605" s="60">
        <v>116624064</v>
      </c>
      <c r="L605" s="60">
        <v>113838698</v>
      </c>
      <c r="M605" s="60">
        <v>121303702</v>
      </c>
      <c r="N605" s="60">
        <v>128254248</v>
      </c>
      <c r="O605" s="60">
        <v>140339380</v>
      </c>
      <c r="P605" s="60">
        <v>110046104</v>
      </c>
      <c r="Q605" s="60">
        <v>130811340</v>
      </c>
      <c r="R605" s="60">
        <v>168021809</v>
      </c>
      <c r="S605" s="60">
        <v>175016745</v>
      </c>
      <c r="T605" s="60">
        <v>205179688</v>
      </c>
    </row>
    <row r="606" spans="1:20" ht="14.5" x14ac:dyDescent="0.35">
      <c r="A606" t="str">
        <f t="shared" si="21"/>
        <v>Niederösterreich701</v>
      </c>
      <c r="B606">
        <v>606</v>
      </c>
      <c r="C606" s="59" t="s">
        <v>264</v>
      </c>
      <c r="D606" s="59" t="s">
        <v>608</v>
      </c>
      <c r="E606" s="59" t="s">
        <v>173</v>
      </c>
      <c r="F606" s="60">
        <v>11969748</v>
      </c>
      <c r="G606" s="60">
        <v>18754489</v>
      </c>
      <c r="H606" s="60">
        <v>34068398</v>
      </c>
      <c r="I606" s="60">
        <v>29501721</v>
      </c>
      <c r="J606" s="60">
        <v>24261586</v>
      </c>
      <c r="K606" s="60">
        <v>32923728</v>
      </c>
      <c r="L606" s="60">
        <v>27413339</v>
      </c>
      <c r="M606" s="60">
        <v>26969175</v>
      </c>
      <c r="N606" s="60">
        <v>16618323</v>
      </c>
      <c r="O606" s="60">
        <v>28775762</v>
      </c>
      <c r="P606" s="60">
        <v>17138014</v>
      </c>
      <c r="Q606" s="60">
        <v>18146151</v>
      </c>
      <c r="R606" s="60">
        <v>28032215</v>
      </c>
      <c r="S606" s="60">
        <v>29317235</v>
      </c>
      <c r="T606" s="60">
        <v>21783772</v>
      </c>
    </row>
    <row r="607" spans="1:20" ht="14.5" x14ac:dyDescent="0.35">
      <c r="A607" t="str">
        <f t="shared" si="21"/>
        <v>Niederösterreich366</v>
      </c>
      <c r="B607">
        <v>607</v>
      </c>
      <c r="C607" s="59" t="s">
        <v>264</v>
      </c>
      <c r="D607" s="59" t="s">
        <v>463</v>
      </c>
      <c r="E607" s="59" t="s">
        <v>90</v>
      </c>
      <c r="F607" s="60">
        <v>375616</v>
      </c>
      <c r="G607" s="60">
        <v>364187</v>
      </c>
      <c r="H607" s="60">
        <v>1035199</v>
      </c>
      <c r="I607" s="60">
        <v>722837</v>
      </c>
      <c r="J607" s="60">
        <v>841152</v>
      </c>
      <c r="K607" s="60">
        <v>250894</v>
      </c>
      <c r="L607" s="60">
        <v>517193</v>
      </c>
      <c r="M607" s="60">
        <v>317868</v>
      </c>
      <c r="N607" s="60">
        <v>178106</v>
      </c>
      <c r="O607" s="60">
        <v>107614</v>
      </c>
      <c r="P607" s="60">
        <v>533128</v>
      </c>
      <c r="Q607" s="60">
        <v>463899</v>
      </c>
      <c r="R607" s="60">
        <v>391678</v>
      </c>
      <c r="S607" s="60">
        <v>1758638</v>
      </c>
      <c r="T607" s="60">
        <v>3530682</v>
      </c>
    </row>
    <row r="608" spans="1:20" ht="14.5" x14ac:dyDescent="0.35">
      <c r="A608" t="str">
        <f t="shared" si="21"/>
        <v>Niederösterreich389</v>
      </c>
      <c r="B608">
        <v>608</v>
      </c>
      <c r="C608" s="59" t="s">
        <v>264</v>
      </c>
      <c r="D608" s="59" t="s">
        <v>478</v>
      </c>
      <c r="E608" s="59" t="s">
        <v>99</v>
      </c>
      <c r="F608" s="60">
        <v>183049</v>
      </c>
      <c r="G608" s="60">
        <v>206340</v>
      </c>
      <c r="H608" s="60">
        <v>362931</v>
      </c>
      <c r="I608" s="60">
        <v>263440</v>
      </c>
      <c r="J608" s="60">
        <v>182227</v>
      </c>
      <c r="K608" s="60">
        <v>380523</v>
      </c>
      <c r="L608" s="60">
        <v>61023</v>
      </c>
      <c r="M608" s="60">
        <v>98677</v>
      </c>
      <c r="N608" s="60">
        <v>377517</v>
      </c>
      <c r="O608" s="60">
        <v>383108</v>
      </c>
      <c r="P608" s="60">
        <v>278638</v>
      </c>
      <c r="Q608" s="60">
        <v>748110</v>
      </c>
      <c r="R608" s="60">
        <v>412889</v>
      </c>
      <c r="S608" s="60">
        <v>647264</v>
      </c>
      <c r="T608" s="60">
        <v>665263</v>
      </c>
    </row>
    <row r="609" spans="1:20" ht="14.5" x14ac:dyDescent="0.35">
      <c r="A609" t="str">
        <f t="shared" si="21"/>
        <v>Niederösterreich809</v>
      </c>
      <c r="B609">
        <v>609</v>
      </c>
      <c r="C609" s="59" t="s">
        <v>264</v>
      </c>
      <c r="D609" s="59" t="s">
        <v>637</v>
      </c>
      <c r="E609" s="59" t="s">
        <v>188</v>
      </c>
      <c r="F609" s="60">
        <v>187446</v>
      </c>
      <c r="G609" s="60">
        <v>137385</v>
      </c>
      <c r="H609" s="60">
        <v>331731</v>
      </c>
      <c r="I609" s="60">
        <v>452251</v>
      </c>
      <c r="J609" s="60">
        <v>538416</v>
      </c>
      <c r="K609" s="60">
        <v>138828</v>
      </c>
      <c r="L609" s="60">
        <v>143813</v>
      </c>
      <c r="M609" s="60">
        <v>812937</v>
      </c>
      <c r="N609" s="60">
        <v>39581</v>
      </c>
      <c r="O609" s="60">
        <v>75979</v>
      </c>
      <c r="P609" s="60">
        <v>21930</v>
      </c>
      <c r="Q609" s="60">
        <v>334449</v>
      </c>
      <c r="R609" s="60">
        <v>223566</v>
      </c>
      <c r="S609" s="60">
        <v>217984</v>
      </c>
      <c r="T609" s="60">
        <v>171985</v>
      </c>
    </row>
    <row r="610" spans="1:20" ht="14.5" x14ac:dyDescent="0.35">
      <c r="A610" t="str">
        <f t="shared" si="21"/>
        <v>Niederösterreich240</v>
      </c>
      <c r="B610">
        <v>610</v>
      </c>
      <c r="C610" s="59" t="s">
        <v>264</v>
      </c>
      <c r="D610" s="59" t="s">
        <v>411</v>
      </c>
      <c r="E610" s="59" t="s">
        <v>60</v>
      </c>
      <c r="F610" s="60">
        <v>24898</v>
      </c>
      <c r="G610" s="60">
        <v>117764</v>
      </c>
      <c r="H610" s="60">
        <v>267694</v>
      </c>
      <c r="I610" s="60">
        <v>78723</v>
      </c>
      <c r="J610" s="60">
        <v>130114</v>
      </c>
      <c r="K610" s="60">
        <v>30998</v>
      </c>
      <c r="L610" s="60">
        <v>13363</v>
      </c>
      <c r="M610" s="60">
        <v>112681</v>
      </c>
      <c r="N610" s="60">
        <v>124268</v>
      </c>
      <c r="O610" s="60">
        <v>46304</v>
      </c>
      <c r="P610" s="60">
        <v>89189</v>
      </c>
      <c r="Q610" s="60">
        <v>172014</v>
      </c>
      <c r="R610" s="60">
        <v>196044</v>
      </c>
      <c r="S610" s="61"/>
      <c r="T610" s="60">
        <v>129383</v>
      </c>
    </row>
    <row r="611" spans="1:20" ht="14.5" x14ac:dyDescent="0.35">
      <c r="A611" t="str">
        <f t="shared" si="21"/>
        <v>Niederösterreich288</v>
      </c>
      <c r="B611">
        <v>611</v>
      </c>
      <c r="C611" s="59" t="s">
        <v>264</v>
      </c>
      <c r="D611" s="59" t="s">
        <v>427</v>
      </c>
      <c r="E611" s="59" t="s">
        <v>72</v>
      </c>
      <c r="F611" s="60">
        <v>16424523</v>
      </c>
      <c r="G611" s="60">
        <v>18989273</v>
      </c>
      <c r="H611" s="60">
        <v>18436025</v>
      </c>
      <c r="I611" s="60">
        <v>21549771</v>
      </c>
      <c r="J611" s="60">
        <v>38168646</v>
      </c>
      <c r="K611" s="60">
        <v>15189797</v>
      </c>
      <c r="L611" s="60">
        <v>17276565</v>
      </c>
      <c r="M611" s="60">
        <v>22761539</v>
      </c>
      <c r="N611" s="60">
        <v>15076085</v>
      </c>
      <c r="O611" s="60">
        <v>16472702</v>
      </c>
      <c r="P611" s="60">
        <v>19165077</v>
      </c>
      <c r="Q611" s="60">
        <v>18680461</v>
      </c>
      <c r="R611" s="60">
        <v>15784209</v>
      </c>
      <c r="S611" s="60">
        <v>26352748</v>
      </c>
      <c r="T611" s="60">
        <v>12514941</v>
      </c>
    </row>
    <row r="612" spans="1:20" ht="14.5" x14ac:dyDescent="0.35">
      <c r="A612" t="str">
        <f t="shared" si="21"/>
        <v>Niederösterreich432</v>
      </c>
      <c r="B612">
        <v>612</v>
      </c>
      <c r="C612" s="59" t="s">
        <v>264</v>
      </c>
      <c r="D612" s="59" t="s">
        <v>499</v>
      </c>
      <c r="E612" s="59" t="s">
        <v>113</v>
      </c>
      <c r="F612" s="60">
        <v>448226</v>
      </c>
      <c r="G612" s="60">
        <v>512368</v>
      </c>
      <c r="H612" s="60">
        <v>3198122</v>
      </c>
      <c r="I612" s="60">
        <v>398426</v>
      </c>
      <c r="J612" s="60">
        <v>833740</v>
      </c>
      <c r="K612" s="60">
        <v>577669</v>
      </c>
      <c r="L612" s="60">
        <v>887619</v>
      </c>
      <c r="M612" s="60">
        <v>809604</v>
      </c>
      <c r="N612" s="60">
        <v>522118</v>
      </c>
      <c r="O612" s="60">
        <v>541481</v>
      </c>
      <c r="P612" s="60">
        <v>437335</v>
      </c>
      <c r="Q612" s="60">
        <v>626070</v>
      </c>
      <c r="R612" s="60">
        <v>417360</v>
      </c>
      <c r="S612" s="60">
        <v>190582</v>
      </c>
      <c r="T612" s="60">
        <v>326388</v>
      </c>
    </row>
    <row r="613" spans="1:20" ht="14.5" x14ac:dyDescent="0.35">
      <c r="A613" t="str">
        <f t="shared" si="21"/>
        <v>Niederösterreich003</v>
      </c>
      <c r="B613">
        <v>613</v>
      </c>
      <c r="C613" s="59" t="s">
        <v>264</v>
      </c>
      <c r="D613" s="59" t="s">
        <v>295</v>
      </c>
      <c r="E613" s="59" t="s">
        <v>2</v>
      </c>
      <c r="F613" s="60">
        <v>306264682</v>
      </c>
      <c r="G613" s="60">
        <v>315713122</v>
      </c>
      <c r="H613" s="60">
        <v>322385681</v>
      </c>
      <c r="I613" s="60">
        <v>348477153</v>
      </c>
      <c r="J613" s="60">
        <v>381566075</v>
      </c>
      <c r="K613" s="60">
        <v>373680857</v>
      </c>
      <c r="L613" s="60">
        <v>402880248</v>
      </c>
      <c r="M613" s="60">
        <v>423855486</v>
      </c>
      <c r="N613" s="60">
        <v>432307737</v>
      </c>
      <c r="O613" s="60">
        <v>472554262</v>
      </c>
      <c r="P613" s="60">
        <v>514066822</v>
      </c>
      <c r="Q613" s="60">
        <v>618441417</v>
      </c>
      <c r="R613" s="60">
        <v>690906625</v>
      </c>
      <c r="S613" s="60">
        <v>678711792</v>
      </c>
      <c r="T613" s="60">
        <v>705544313</v>
      </c>
    </row>
    <row r="614" spans="1:20" ht="14.5" x14ac:dyDescent="0.35">
      <c r="A614" t="str">
        <f t="shared" si="21"/>
        <v>Niederösterreich028</v>
      </c>
      <c r="B614">
        <v>614</v>
      </c>
      <c r="C614" s="59" t="s">
        <v>264</v>
      </c>
      <c r="D614" s="59" t="s">
        <v>320</v>
      </c>
      <c r="E614" s="59" t="s">
        <v>16</v>
      </c>
      <c r="F614" s="60">
        <v>71584184</v>
      </c>
      <c r="G614" s="60">
        <v>86598339</v>
      </c>
      <c r="H614" s="60">
        <v>103008056</v>
      </c>
      <c r="I614" s="60">
        <v>75896778</v>
      </c>
      <c r="J614" s="60">
        <v>64871743</v>
      </c>
      <c r="K614" s="60">
        <v>75500913</v>
      </c>
      <c r="L614" s="60">
        <v>72093061</v>
      </c>
      <c r="M614" s="60">
        <v>97702364</v>
      </c>
      <c r="N614" s="60">
        <v>100385266</v>
      </c>
      <c r="O614" s="60">
        <v>103455593</v>
      </c>
      <c r="P614" s="60">
        <v>97155650</v>
      </c>
      <c r="Q614" s="60">
        <v>100011212</v>
      </c>
      <c r="R614" s="60">
        <v>102714207</v>
      </c>
      <c r="S614" s="60">
        <v>63932282</v>
      </c>
      <c r="T614" s="60">
        <v>96447228</v>
      </c>
    </row>
    <row r="615" spans="1:20" ht="14.5" x14ac:dyDescent="0.35">
      <c r="A615" t="str">
        <f t="shared" si="21"/>
        <v>Niederösterreich672</v>
      </c>
      <c r="B615">
        <v>615</v>
      </c>
      <c r="C615" s="59" t="s">
        <v>264</v>
      </c>
      <c r="D615" s="59" t="s">
        <v>597</v>
      </c>
      <c r="E615" s="59" t="s">
        <v>166</v>
      </c>
      <c r="F615" s="60">
        <v>102301</v>
      </c>
      <c r="G615" s="60">
        <v>189051</v>
      </c>
      <c r="H615" s="60">
        <v>1030509</v>
      </c>
      <c r="I615" s="60">
        <v>555391</v>
      </c>
      <c r="J615" s="60">
        <v>790805</v>
      </c>
      <c r="K615" s="60">
        <v>150139</v>
      </c>
      <c r="L615" s="60">
        <v>1411870</v>
      </c>
      <c r="M615" s="60">
        <v>1108803</v>
      </c>
      <c r="N615" s="60">
        <v>279533</v>
      </c>
      <c r="O615" s="60">
        <v>698747</v>
      </c>
      <c r="P615" s="60">
        <v>316740</v>
      </c>
      <c r="Q615" s="60">
        <v>628436</v>
      </c>
      <c r="R615" s="60">
        <v>213056</v>
      </c>
      <c r="S615" s="60">
        <v>146175</v>
      </c>
      <c r="T615" s="60">
        <v>144391</v>
      </c>
    </row>
    <row r="616" spans="1:20" ht="14.5" x14ac:dyDescent="0.35">
      <c r="A616" t="str">
        <f t="shared" si="21"/>
        <v>Niederösterreich803</v>
      </c>
      <c r="B616">
        <v>616</v>
      </c>
      <c r="C616" s="59" t="s">
        <v>264</v>
      </c>
      <c r="D616" s="59" t="s">
        <v>631</v>
      </c>
      <c r="E616" s="59" t="s">
        <v>184</v>
      </c>
      <c r="F616" s="60">
        <v>198</v>
      </c>
      <c r="G616" s="60">
        <v>38745</v>
      </c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</row>
    <row r="617" spans="1:20" ht="14.5" x14ac:dyDescent="0.35">
      <c r="A617" t="str">
        <f t="shared" si="21"/>
        <v>Niederösterreich804</v>
      </c>
      <c r="B617">
        <v>617</v>
      </c>
      <c r="C617" s="59" t="s">
        <v>264</v>
      </c>
      <c r="D617" s="59" t="s">
        <v>632</v>
      </c>
      <c r="E617" s="59" t="s">
        <v>185</v>
      </c>
      <c r="F617" s="60">
        <v>11833134</v>
      </c>
      <c r="G617" s="60">
        <v>13162641</v>
      </c>
      <c r="H617" s="60">
        <v>18413393</v>
      </c>
      <c r="I617" s="60">
        <v>20503816</v>
      </c>
      <c r="J617" s="60">
        <v>29799604</v>
      </c>
      <c r="K617" s="60">
        <v>14920152</v>
      </c>
      <c r="L617" s="60">
        <v>20915807</v>
      </c>
      <c r="M617" s="60">
        <v>30572396</v>
      </c>
      <c r="N617" s="60">
        <v>30807114</v>
      </c>
      <c r="O617" s="60">
        <v>38490490</v>
      </c>
      <c r="P617" s="60">
        <v>22935862</v>
      </c>
      <c r="Q617" s="60">
        <v>31059410</v>
      </c>
      <c r="R617" s="60">
        <v>31556378</v>
      </c>
      <c r="S617" s="60">
        <v>33444371</v>
      </c>
      <c r="T617" s="60">
        <v>35708389</v>
      </c>
    </row>
    <row r="618" spans="1:20" ht="14.5" x14ac:dyDescent="0.35">
      <c r="A618" t="str">
        <f t="shared" si="21"/>
        <v>Niederösterreich649</v>
      </c>
      <c r="B618">
        <v>618</v>
      </c>
      <c r="C618" s="59" t="s">
        <v>264</v>
      </c>
      <c r="D618" s="59" t="s">
        <v>585</v>
      </c>
      <c r="E618" s="59" t="s">
        <v>158</v>
      </c>
      <c r="F618" s="60">
        <v>11086083</v>
      </c>
      <c r="G618" s="60">
        <v>19535868</v>
      </c>
      <c r="H618" s="60">
        <v>28574458</v>
      </c>
      <c r="I618" s="60">
        <v>20111513</v>
      </c>
      <c r="J618" s="60">
        <v>9510373</v>
      </c>
      <c r="K618" s="60">
        <v>38788950</v>
      </c>
      <c r="L618" s="60">
        <v>31183441</v>
      </c>
      <c r="M618" s="60">
        <v>16926832</v>
      </c>
      <c r="N618" s="60">
        <v>6068907</v>
      </c>
      <c r="O618" s="60">
        <v>8263916</v>
      </c>
      <c r="P618" s="60">
        <v>11817644</v>
      </c>
      <c r="Q618" s="60">
        <v>8564768</v>
      </c>
      <c r="R618" s="60">
        <v>9145361</v>
      </c>
      <c r="S618" s="60">
        <v>12052191</v>
      </c>
      <c r="T618" s="60">
        <v>7716869</v>
      </c>
    </row>
    <row r="619" spans="1:20" ht="14.5" x14ac:dyDescent="0.35">
      <c r="A619" t="str">
        <f t="shared" si="21"/>
        <v>Niederösterreich442</v>
      </c>
      <c r="B619">
        <v>619</v>
      </c>
      <c r="C619" s="59" t="s">
        <v>264</v>
      </c>
      <c r="D619" s="59" t="s">
        <v>501</v>
      </c>
      <c r="E619" s="59" t="s">
        <v>115</v>
      </c>
      <c r="F619" s="60">
        <v>5409558</v>
      </c>
      <c r="G619" s="60">
        <v>7532213</v>
      </c>
      <c r="H619" s="60">
        <v>9321683</v>
      </c>
      <c r="I619" s="60">
        <v>4617251</v>
      </c>
      <c r="J619" s="60">
        <v>5095430</v>
      </c>
      <c r="K619" s="60">
        <v>5278969</v>
      </c>
      <c r="L619" s="60">
        <v>8966854</v>
      </c>
      <c r="M619" s="60">
        <v>8241947</v>
      </c>
      <c r="N619" s="60">
        <v>3737888</v>
      </c>
      <c r="O619" s="60">
        <v>6144968</v>
      </c>
      <c r="P619" s="60">
        <v>3513024</v>
      </c>
      <c r="Q619" s="60">
        <v>3061692</v>
      </c>
      <c r="R619" s="60">
        <v>1811145</v>
      </c>
      <c r="S619" s="60">
        <v>2198685</v>
      </c>
      <c r="T619" s="60">
        <v>1498005</v>
      </c>
    </row>
    <row r="620" spans="1:20" ht="14.5" x14ac:dyDescent="0.35">
      <c r="A620" t="str">
        <f t="shared" si="21"/>
        <v>Niederösterreich504</v>
      </c>
      <c r="B620">
        <v>620</v>
      </c>
      <c r="C620" s="59" t="s">
        <v>264</v>
      </c>
      <c r="D620" s="59" t="s">
        <v>549</v>
      </c>
      <c r="E620" s="59" t="s">
        <v>139</v>
      </c>
      <c r="F620" s="60">
        <v>15474173</v>
      </c>
      <c r="G620" s="60">
        <v>16157743</v>
      </c>
      <c r="H620" s="60">
        <v>36663665</v>
      </c>
      <c r="I620" s="60">
        <v>24898986</v>
      </c>
      <c r="J620" s="60">
        <v>19469827</v>
      </c>
      <c r="K620" s="60">
        <v>22618860</v>
      </c>
      <c r="L620" s="60">
        <v>24234050</v>
      </c>
      <c r="M620" s="60">
        <v>18695031</v>
      </c>
      <c r="N620" s="60">
        <v>23758895</v>
      </c>
      <c r="O620" s="60">
        <v>26711347</v>
      </c>
      <c r="P620" s="60">
        <v>6354302</v>
      </c>
      <c r="Q620" s="60">
        <v>7954003</v>
      </c>
      <c r="R620" s="60">
        <v>15783503</v>
      </c>
      <c r="S620" s="60">
        <v>13114750</v>
      </c>
      <c r="T620" s="60">
        <v>9399222</v>
      </c>
    </row>
    <row r="621" spans="1:20" ht="14.5" x14ac:dyDescent="0.35">
      <c r="A621" t="str">
        <f t="shared" si="21"/>
        <v>Niederösterreich822</v>
      </c>
      <c r="B621">
        <v>621</v>
      </c>
      <c r="C621" s="59" t="s">
        <v>264</v>
      </c>
      <c r="D621" s="59" t="s">
        <v>650</v>
      </c>
      <c r="E621" s="59" t="s">
        <v>196</v>
      </c>
      <c r="F621" s="61"/>
      <c r="G621" s="60">
        <v>11990</v>
      </c>
      <c r="H621" s="60">
        <v>42533</v>
      </c>
      <c r="I621" s="60">
        <v>68254</v>
      </c>
      <c r="J621" s="60">
        <v>40144</v>
      </c>
      <c r="K621" s="60">
        <v>38263</v>
      </c>
      <c r="L621" s="60">
        <v>34551</v>
      </c>
      <c r="M621" s="60">
        <v>94176</v>
      </c>
      <c r="N621" s="60">
        <v>121244</v>
      </c>
      <c r="O621" s="60">
        <v>298998</v>
      </c>
      <c r="P621" s="60">
        <v>256336</v>
      </c>
      <c r="Q621" s="60">
        <v>252557</v>
      </c>
      <c r="R621" s="60">
        <v>188982</v>
      </c>
      <c r="S621" s="60">
        <v>141925</v>
      </c>
      <c r="T621" s="60">
        <v>319031</v>
      </c>
    </row>
    <row r="622" spans="1:20" ht="14.5" x14ac:dyDescent="0.35">
      <c r="A622" t="str">
        <f t="shared" si="21"/>
        <v>Niederösterreich801</v>
      </c>
      <c r="B622">
        <v>622</v>
      </c>
      <c r="C622" s="59" t="s">
        <v>264</v>
      </c>
      <c r="D622" s="59" t="s">
        <v>629</v>
      </c>
      <c r="E622" s="59" t="s">
        <v>183</v>
      </c>
      <c r="F622" s="60">
        <v>93920</v>
      </c>
      <c r="G622" s="60">
        <v>336887</v>
      </c>
      <c r="H622" s="60">
        <v>2498298</v>
      </c>
      <c r="I622" s="61"/>
      <c r="J622" s="60">
        <v>44823</v>
      </c>
      <c r="K622" s="60">
        <v>60395</v>
      </c>
      <c r="L622" s="60">
        <v>37705</v>
      </c>
      <c r="M622" s="60">
        <v>92338</v>
      </c>
      <c r="N622" s="60">
        <v>198200</v>
      </c>
      <c r="O622" s="60">
        <v>43873</v>
      </c>
      <c r="P622" s="60">
        <v>464474</v>
      </c>
      <c r="Q622" s="60">
        <v>198064</v>
      </c>
      <c r="R622" s="60">
        <v>174456</v>
      </c>
      <c r="S622" s="60">
        <v>138852</v>
      </c>
      <c r="T622" s="60">
        <v>43648</v>
      </c>
    </row>
    <row r="623" spans="1:20" ht="14.5" x14ac:dyDescent="0.35">
      <c r="A623" t="str">
        <f t="shared" si="21"/>
        <v>Niederösterreich708</v>
      </c>
      <c r="B623">
        <v>623</v>
      </c>
      <c r="C623" s="59" t="s">
        <v>264</v>
      </c>
      <c r="D623" s="59" t="s">
        <v>612</v>
      </c>
      <c r="E623" s="59" t="s">
        <v>175</v>
      </c>
      <c r="F623" s="60">
        <v>4537609</v>
      </c>
      <c r="G623" s="60">
        <v>9126595</v>
      </c>
      <c r="H623" s="60">
        <v>13901521</v>
      </c>
      <c r="I623" s="60">
        <v>9346314</v>
      </c>
      <c r="J623" s="60">
        <v>9921023</v>
      </c>
      <c r="K623" s="60">
        <v>18303348</v>
      </c>
      <c r="L623" s="60">
        <v>22575516</v>
      </c>
      <c r="M623" s="60">
        <v>40941455</v>
      </c>
      <c r="N623" s="60">
        <v>15710366</v>
      </c>
      <c r="O623" s="60">
        <v>29329664</v>
      </c>
      <c r="P623" s="60">
        <v>17673711</v>
      </c>
      <c r="Q623" s="60">
        <v>14889393</v>
      </c>
      <c r="R623" s="60">
        <v>14088118</v>
      </c>
      <c r="S623" s="60">
        <v>22201870</v>
      </c>
      <c r="T623" s="60">
        <v>18652650</v>
      </c>
    </row>
    <row r="624" spans="1:20" ht="14.5" x14ac:dyDescent="0.35">
      <c r="A624" t="str">
        <f t="shared" si="21"/>
        <v>Niederösterreich662</v>
      </c>
      <c r="B624">
        <v>624</v>
      </c>
      <c r="C624" s="59" t="s">
        <v>264</v>
      </c>
      <c r="D624" s="59" t="s">
        <v>589</v>
      </c>
      <c r="E624" s="59" t="s">
        <v>161</v>
      </c>
      <c r="F624" s="60">
        <v>10167397</v>
      </c>
      <c r="G624" s="60">
        <v>10560197</v>
      </c>
      <c r="H624" s="60">
        <v>7684494</v>
      </c>
      <c r="I624" s="60">
        <v>8571507</v>
      </c>
      <c r="J624" s="60">
        <v>7087207</v>
      </c>
      <c r="K624" s="60">
        <v>7923079</v>
      </c>
      <c r="L624" s="60">
        <v>8333290</v>
      </c>
      <c r="M624" s="60">
        <v>10251013</v>
      </c>
      <c r="N624" s="60">
        <v>16675615</v>
      </c>
      <c r="O624" s="60">
        <v>6397310</v>
      </c>
      <c r="P624" s="60">
        <v>8605067</v>
      </c>
      <c r="Q624" s="60">
        <v>10895684</v>
      </c>
      <c r="R624" s="60">
        <v>18515527</v>
      </c>
      <c r="S624" s="60">
        <v>9029814</v>
      </c>
      <c r="T624" s="60">
        <v>16815014</v>
      </c>
    </row>
    <row r="625" spans="1:20" ht="14.5" x14ac:dyDescent="0.35">
      <c r="A625" t="str">
        <f t="shared" si="21"/>
        <v>Niederösterreich060</v>
      </c>
      <c r="B625">
        <v>625</v>
      </c>
      <c r="C625" s="59" t="s">
        <v>264</v>
      </c>
      <c r="D625" s="59" t="s">
        <v>345</v>
      </c>
      <c r="E625" s="59" t="s">
        <v>30</v>
      </c>
      <c r="F625" s="60">
        <v>495894600</v>
      </c>
      <c r="G625" s="60">
        <v>625657354</v>
      </c>
      <c r="H625" s="60">
        <v>716996181</v>
      </c>
      <c r="I625" s="60">
        <v>659160715</v>
      </c>
      <c r="J625" s="60">
        <v>774407175</v>
      </c>
      <c r="K625" s="60">
        <v>846855334</v>
      </c>
      <c r="L625" s="60">
        <v>842774346</v>
      </c>
      <c r="M625" s="60">
        <v>990113545</v>
      </c>
      <c r="N625" s="60">
        <v>1065582800</v>
      </c>
      <c r="O625" s="60">
        <v>1074034685</v>
      </c>
      <c r="P625" s="60">
        <v>1006932226</v>
      </c>
      <c r="Q625" s="60">
        <v>1243980738</v>
      </c>
      <c r="R625" s="60">
        <v>1408279907</v>
      </c>
      <c r="S625" s="60">
        <v>1452647201</v>
      </c>
      <c r="T625" s="60">
        <v>1384772503</v>
      </c>
    </row>
    <row r="626" spans="1:20" ht="14.5" x14ac:dyDescent="0.35">
      <c r="A626" t="str">
        <f t="shared" si="21"/>
        <v>Niederösterreich408</v>
      </c>
      <c r="B626">
        <v>626</v>
      </c>
      <c r="C626" s="59" t="s">
        <v>264</v>
      </c>
      <c r="D626" s="59" t="s">
        <v>490</v>
      </c>
      <c r="E626" s="59" t="s">
        <v>106</v>
      </c>
      <c r="F626" s="61"/>
      <c r="G626" s="61"/>
      <c r="H626" s="60">
        <v>509</v>
      </c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</row>
    <row r="627" spans="1:20" ht="14.5" x14ac:dyDescent="0.35">
      <c r="A627" t="str">
        <f t="shared" si="21"/>
        <v>Niederösterreich625</v>
      </c>
      <c r="B627">
        <v>627</v>
      </c>
      <c r="C627" s="59" t="s">
        <v>264</v>
      </c>
      <c r="D627" s="59" t="s">
        <v>572</v>
      </c>
      <c r="E627" s="59" t="s">
        <v>253</v>
      </c>
      <c r="F627" s="60">
        <v>4507</v>
      </c>
      <c r="G627" s="60">
        <v>99540</v>
      </c>
      <c r="H627" s="60">
        <v>40577</v>
      </c>
      <c r="I627" s="60">
        <v>434703</v>
      </c>
      <c r="J627" s="60">
        <v>43341</v>
      </c>
      <c r="K627" s="60">
        <v>864070</v>
      </c>
      <c r="L627" s="60">
        <v>194551</v>
      </c>
      <c r="M627" s="60">
        <v>877179</v>
      </c>
      <c r="N627" s="60">
        <v>328532</v>
      </c>
      <c r="O627" s="60">
        <v>3644943</v>
      </c>
      <c r="P627" s="60">
        <v>246354</v>
      </c>
      <c r="Q627" s="60">
        <v>562290</v>
      </c>
      <c r="R627" s="60">
        <v>452416</v>
      </c>
      <c r="S627" s="60">
        <v>398945</v>
      </c>
      <c r="T627" s="60">
        <v>344175</v>
      </c>
    </row>
    <row r="628" spans="1:20" ht="14.5" x14ac:dyDescent="0.35">
      <c r="A628" t="str">
        <f t="shared" si="21"/>
        <v>Niederösterreich010</v>
      </c>
      <c r="B628">
        <v>628</v>
      </c>
      <c r="C628" s="59" t="s">
        <v>264</v>
      </c>
      <c r="D628" s="59" t="s">
        <v>310</v>
      </c>
      <c r="E628" s="59" t="s">
        <v>9</v>
      </c>
      <c r="F628" s="60">
        <v>48099541</v>
      </c>
      <c r="G628" s="60">
        <v>41438187</v>
      </c>
      <c r="H628" s="60">
        <v>46368635</v>
      </c>
      <c r="I628" s="60">
        <v>49312130</v>
      </c>
      <c r="J628" s="60">
        <v>44380566</v>
      </c>
      <c r="K628" s="60">
        <v>47833304</v>
      </c>
      <c r="L628" s="60">
        <v>49998373</v>
      </c>
      <c r="M628" s="60">
        <v>73732168</v>
      </c>
      <c r="N628" s="60">
        <v>63018191</v>
      </c>
      <c r="O628" s="60">
        <v>65477655</v>
      </c>
      <c r="P628" s="60">
        <v>63422162</v>
      </c>
      <c r="Q628" s="60">
        <v>75861295</v>
      </c>
      <c r="R628" s="60">
        <v>95847732</v>
      </c>
      <c r="S628" s="60">
        <v>101115456</v>
      </c>
      <c r="T628" s="60">
        <v>119191585</v>
      </c>
    </row>
    <row r="629" spans="1:20" ht="14.5" x14ac:dyDescent="0.35">
      <c r="A629" t="str">
        <f t="shared" si="21"/>
        <v>Niederösterreich825</v>
      </c>
      <c r="B629">
        <v>629</v>
      </c>
      <c r="C629" s="59" t="s">
        <v>264</v>
      </c>
      <c r="D629" s="59" t="s">
        <v>656</v>
      </c>
      <c r="E629" s="59" t="s">
        <v>199</v>
      </c>
      <c r="F629" s="61"/>
      <c r="G629" s="61"/>
      <c r="H629" s="61"/>
      <c r="I629" s="61"/>
      <c r="J629" s="61"/>
      <c r="K629" s="60">
        <v>15875</v>
      </c>
      <c r="L629" s="61"/>
      <c r="M629" s="61"/>
      <c r="N629" s="61"/>
      <c r="O629" s="61"/>
      <c r="P629" s="61"/>
      <c r="Q629" s="61"/>
      <c r="R629" s="61"/>
      <c r="S629" s="61"/>
      <c r="T629" s="61"/>
    </row>
    <row r="630" spans="1:20" ht="14.5" x14ac:dyDescent="0.35">
      <c r="A630" t="str">
        <f t="shared" si="21"/>
        <v>Niederösterreich520</v>
      </c>
      <c r="B630">
        <v>630</v>
      </c>
      <c r="C630" s="59" t="s">
        <v>264</v>
      </c>
      <c r="D630" s="59" t="s">
        <v>555</v>
      </c>
      <c r="E630" s="59" t="s">
        <v>143</v>
      </c>
      <c r="F630" s="60">
        <v>1496964</v>
      </c>
      <c r="G630" s="60">
        <v>1167353</v>
      </c>
      <c r="H630" s="60">
        <v>1313715</v>
      </c>
      <c r="I630" s="60">
        <v>10318173</v>
      </c>
      <c r="J630" s="60">
        <v>7822118</v>
      </c>
      <c r="K630" s="60">
        <v>1174153</v>
      </c>
      <c r="L630" s="60">
        <v>1907644</v>
      </c>
      <c r="M630" s="60">
        <v>1867636</v>
      </c>
      <c r="N630" s="60">
        <v>1954217</v>
      </c>
      <c r="O630" s="60">
        <v>2630312</v>
      </c>
      <c r="P630" s="60">
        <v>2186471</v>
      </c>
      <c r="Q630" s="60">
        <v>4053978</v>
      </c>
      <c r="R630" s="60">
        <v>3580178</v>
      </c>
      <c r="S630" s="60">
        <v>2992192</v>
      </c>
      <c r="T630" s="60">
        <v>3664640</v>
      </c>
    </row>
    <row r="631" spans="1:20" ht="14.5" x14ac:dyDescent="0.35">
      <c r="A631" t="str">
        <f t="shared" si="21"/>
        <v>Niederösterreich644</v>
      </c>
      <c r="B631">
        <v>631</v>
      </c>
      <c r="C631" s="59" t="s">
        <v>264</v>
      </c>
      <c r="D631" s="59" t="s">
        <v>581</v>
      </c>
      <c r="E631" s="59" t="s">
        <v>156</v>
      </c>
      <c r="F631" s="60">
        <v>21452682</v>
      </c>
      <c r="G631" s="60">
        <v>21408453</v>
      </c>
      <c r="H631" s="60">
        <v>26067010</v>
      </c>
      <c r="I631" s="60">
        <v>25020329</v>
      </c>
      <c r="J631" s="60">
        <v>18105117</v>
      </c>
      <c r="K631" s="60">
        <v>30468892</v>
      </c>
      <c r="L631" s="60">
        <v>17878854</v>
      </c>
      <c r="M631" s="60">
        <v>22402036</v>
      </c>
      <c r="N631" s="60">
        <v>10557041</v>
      </c>
      <c r="O631" s="60">
        <v>21701653</v>
      </c>
      <c r="P631" s="60">
        <v>10671708</v>
      </c>
      <c r="Q631" s="60">
        <v>14719289</v>
      </c>
      <c r="R631" s="60">
        <v>12654014</v>
      </c>
      <c r="S631" s="60">
        <v>10310959</v>
      </c>
      <c r="T631" s="60">
        <v>8982263</v>
      </c>
    </row>
    <row r="632" spans="1:20" ht="14.5" x14ac:dyDescent="0.35">
      <c r="A632" t="str">
        <f t="shared" si="21"/>
        <v>Niederösterreich955</v>
      </c>
      <c r="B632">
        <v>632</v>
      </c>
      <c r="C632" s="59" t="s">
        <v>264</v>
      </c>
      <c r="D632" s="59" t="s">
        <v>694</v>
      </c>
      <c r="E632" s="59" t="s">
        <v>693</v>
      </c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0">
        <v>6434</v>
      </c>
    </row>
    <row r="633" spans="1:20" ht="14.5" x14ac:dyDescent="0.35">
      <c r="A633" t="str">
        <f t="shared" si="21"/>
        <v>Niederösterreich952</v>
      </c>
      <c r="B633">
        <v>633</v>
      </c>
      <c r="C633" s="59" t="s">
        <v>264</v>
      </c>
      <c r="D633" s="59" t="s">
        <v>686</v>
      </c>
      <c r="E633" s="59" t="s">
        <v>271</v>
      </c>
      <c r="F633" s="61"/>
      <c r="G633" s="61"/>
      <c r="H633" s="61"/>
      <c r="I633" s="61"/>
      <c r="J633" s="61"/>
      <c r="K633" s="61"/>
      <c r="L633" s="60">
        <v>20925892</v>
      </c>
      <c r="M633" s="60">
        <v>26347833</v>
      </c>
      <c r="N633" s="60">
        <v>51915136</v>
      </c>
      <c r="O633" s="60">
        <v>59433620</v>
      </c>
      <c r="P633" s="61"/>
      <c r="Q633" s="61"/>
      <c r="R633" s="61"/>
      <c r="S633" s="60">
        <v>209789706</v>
      </c>
      <c r="T633" s="60">
        <v>238508153</v>
      </c>
    </row>
    <row r="634" spans="1:20" ht="14.5" x14ac:dyDescent="0.35">
      <c r="A634" t="str">
        <f t="shared" si="21"/>
        <v>Niederösterreich960</v>
      </c>
      <c r="B634">
        <v>634</v>
      </c>
      <c r="C634" s="59" t="s">
        <v>264</v>
      </c>
      <c r="D634" s="59" t="s">
        <v>691</v>
      </c>
      <c r="E634" s="59" t="s">
        <v>284</v>
      </c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0">
        <v>551</v>
      </c>
      <c r="T634" s="61"/>
    </row>
    <row r="635" spans="1:20" ht="14.5" x14ac:dyDescent="0.35">
      <c r="A635" t="str">
        <f t="shared" si="21"/>
        <v>Niederösterreich066</v>
      </c>
      <c r="B635">
        <v>635</v>
      </c>
      <c r="C635" s="59" t="s">
        <v>264</v>
      </c>
      <c r="D635" s="59" t="s">
        <v>353</v>
      </c>
      <c r="E635" s="59" t="s">
        <v>34</v>
      </c>
      <c r="F635" s="60">
        <v>407665628</v>
      </c>
      <c r="G635" s="60">
        <v>427385764</v>
      </c>
      <c r="H635" s="60">
        <v>480434096</v>
      </c>
      <c r="I635" s="60">
        <v>480120389</v>
      </c>
      <c r="J635" s="60">
        <v>439658130</v>
      </c>
      <c r="K635" s="60">
        <v>458553498</v>
      </c>
      <c r="L635" s="60">
        <v>416177382</v>
      </c>
      <c r="M635" s="60">
        <v>413019745</v>
      </c>
      <c r="N635" s="60">
        <v>508199328</v>
      </c>
      <c r="O635" s="60">
        <v>464614999</v>
      </c>
      <c r="P635" s="60">
        <v>430940371</v>
      </c>
      <c r="Q635" s="60">
        <v>597381997</v>
      </c>
      <c r="R635" s="60">
        <v>715707266</v>
      </c>
      <c r="S635" s="60">
        <v>778757407</v>
      </c>
      <c r="T635" s="60">
        <v>673946193</v>
      </c>
    </row>
    <row r="636" spans="1:20" ht="14.5" x14ac:dyDescent="0.35">
      <c r="A636" t="str">
        <f t="shared" si="21"/>
        <v>Niederösterreich075</v>
      </c>
      <c r="B636">
        <v>636</v>
      </c>
      <c r="C636" s="59" t="s">
        <v>264</v>
      </c>
      <c r="D636" s="59" t="s">
        <v>363</v>
      </c>
      <c r="E636" s="59" t="s">
        <v>254</v>
      </c>
      <c r="F636" s="60">
        <v>255673146</v>
      </c>
      <c r="G636" s="60">
        <v>334121039</v>
      </c>
      <c r="H636" s="60">
        <v>342981686</v>
      </c>
      <c r="I636" s="60">
        <v>398763448</v>
      </c>
      <c r="J636" s="60">
        <v>395780874</v>
      </c>
      <c r="K636" s="60">
        <v>278158422</v>
      </c>
      <c r="L636" s="60">
        <v>260204240</v>
      </c>
      <c r="M636" s="60">
        <v>292748276</v>
      </c>
      <c r="N636" s="60">
        <v>330612529</v>
      </c>
      <c r="O636" s="60">
        <v>316639185</v>
      </c>
      <c r="P636" s="60">
        <v>318945484</v>
      </c>
      <c r="Q636" s="60">
        <v>285751537</v>
      </c>
      <c r="R636" s="60">
        <v>260945400</v>
      </c>
      <c r="S636" s="60">
        <v>159644288</v>
      </c>
      <c r="T636" s="60">
        <v>116512781</v>
      </c>
    </row>
    <row r="637" spans="1:20" ht="14.5" x14ac:dyDescent="0.35">
      <c r="A637" t="str">
        <f t="shared" si="21"/>
        <v>Niederösterreich324</v>
      </c>
      <c r="B637">
        <v>637</v>
      </c>
      <c r="C637" s="59" t="s">
        <v>264</v>
      </c>
      <c r="D637" s="59" t="s">
        <v>442</v>
      </c>
      <c r="E637" s="59" t="s">
        <v>78</v>
      </c>
      <c r="F637" s="60">
        <v>19346</v>
      </c>
      <c r="G637" s="60">
        <v>6939</v>
      </c>
      <c r="H637" s="60">
        <v>132677</v>
      </c>
      <c r="I637" s="60">
        <v>168996</v>
      </c>
      <c r="J637" s="60">
        <v>29375</v>
      </c>
      <c r="K637" s="60">
        <v>382850</v>
      </c>
      <c r="L637" s="60">
        <v>79807</v>
      </c>
      <c r="M637" s="60">
        <v>64617</v>
      </c>
      <c r="N637" s="60">
        <v>45117</v>
      </c>
      <c r="O637" s="60">
        <v>862182</v>
      </c>
      <c r="P637" s="60">
        <v>1444798</v>
      </c>
      <c r="Q637" s="60">
        <v>448975</v>
      </c>
      <c r="R637" s="60">
        <v>2292621</v>
      </c>
      <c r="S637" s="60">
        <v>1213574</v>
      </c>
      <c r="T637" s="60">
        <v>1015200</v>
      </c>
    </row>
    <row r="638" spans="1:20" ht="14.5" x14ac:dyDescent="0.35">
      <c r="A638" t="str">
        <f t="shared" si="21"/>
        <v>Niederösterreich632</v>
      </c>
      <c r="B638">
        <v>638</v>
      </c>
      <c r="C638" s="59" t="s">
        <v>264</v>
      </c>
      <c r="D638" s="59" t="s">
        <v>577</v>
      </c>
      <c r="E638" s="59" t="s">
        <v>153</v>
      </c>
      <c r="F638" s="60">
        <v>77636037</v>
      </c>
      <c r="G638" s="60">
        <v>100644609</v>
      </c>
      <c r="H638" s="60">
        <v>106560397</v>
      </c>
      <c r="I638" s="60">
        <v>150740807</v>
      </c>
      <c r="J638" s="60">
        <v>158501579</v>
      </c>
      <c r="K638" s="60">
        <v>121777568</v>
      </c>
      <c r="L638" s="60">
        <v>63135308</v>
      </c>
      <c r="M638" s="60">
        <v>57161283</v>
      </c>
      <c r="N638" s="60">
        <v>45038537</v>
      </c>
      <c r="O638" s="60">
        <v>44787652</v>
      </c>
      <c r="P638" s="60">
        <v>54625014</v>
      </c>
      <c r="Q638" s="60">
        <v>42838281</v>
      </c>
      <c r="R638" s="60">
        <v>90215527</v>
      </c>
      <c r="S638" s="60">
        <v>83201220</v>
      </c>
      <c r="T638" s="60">
        <v>113248635</v>
      </c>
    </row>
    <row r="639" spans="1:20" ht="14.5" x14ac:dyDescent="0.35">
      <c r="A639" t="str">
        <f t="shared" si="21"/>
        <v>Niederösterreich806</v>
      </c>
      <c r="B639">
        <v>639</v>
      </c>
      <c r="C639" s="59" t="s">
        <v>264</v>
      </c>
      <c r="D639" s="59" t="s">
        <v>634</v>
      </c>
      <c r="E639" s="59" t="s">
        <v>186</v>
      </c>
      <c r="F639" s="61"/>
      <c r="G639" s="60">
        <v>107376</v>
      </c>
      <c r="H639" s="61"/>
      <c r="I639" s="60">
        <v>643</v>
      </c>
      <c r="J639" s="60">
        <v>581</v>
      </c>
      <c r="K639" s="61"/>
      <c r="L639" s="61"/>
      <c r="M639" s="60">
        <v>33947</v>
      </c>
      <c r="N639" s="61"/>
      <c r="O639" s="60">
        <v>473</v>
      </c>
      <c r="P639" s="60">
        <v>289248</v>
      </c>
      <c r="Q639" s="60">
        <v>17363</v>
      </c>
      <c r="R639" s="60">
        <v>7</v>
      </c>
      <c r="S639" s="60">
        <v>40589</v>
      </c>
      <c r="T639" s="60">
        <v>35811</v>
      </c>
    </row>
    <row r="640" spans="1:20" ht="14.5" x14ac:dyDescent="0.35">
      <c r="A640" t="str">
        <f t="shared" si="21"/>
        <v>Niederösterreich355</v>
      </c>
      <c r="B640">
        <v>640</v>
      </c>
      <c r="C640" s="59" t="s">
        <v>264</v>
      </c>
      <c r="D640" s="59" t="s">
        <v>459</v>
      </c>
      <c r="E640" s="59" t="s">
        <v>88</v>
      </c>
      <c r="F640" s="60">
        <v>495584</v>
      </c>
      <c r="G640" s="60">
        <v>136362</v>
      </c>
      <c r="H640" s="60">
        <v>107082</v>
      </c>
      <c r="I640" s="60">
        <v>788821</v>
      </c>
      <c r="J640" s="60">
        <v>266239</v>
      </c>
      <c r="K640" s="60">
        <v>186715</v>
      </c>
      <c r="L640" s="60">
        <v>251218</v>
      </c>
      <c r="M640" s="60">
        <v>689208</v>
      </c>
      <c r="N640" s="60">
        <v>151921</v>
      </c>
      <c r="O640" s="60">
        <v>58425</v>
      </c>
      <c r="P640" s="60">
        <v>17675</v>
      </c>
      <c r="Q640" s="61"/>
      <c r="R640" s="60">
        <v>26623</v>
      </c>
      <c r="S640" s="60">
        <v>612634</v>
      </c>
      <c r="T640" s="60">
        <v>99808</v>
      </c>
    </row>
    <row r="641" spans="1:20" ht="14.5" x14ac:dyDescent="0.35">
      <c r="A641" t="str">
        <f t="shared" si="21"/>
        <v>Niederösterreich224</v>
      </c>
      <c r="B641">
        <v>641</v>
      </c>
      <c r="C641" s="59" t="s">
        <v>264</v>
      </c>
      <c r="D641" s="59" t="s">
        <v>402</v>
      </c>
      <c r="E641" s="59" t="s">
        <v>56</v>
      </c>
      <c r="F641" s="60">
        <v>1940065</v>
      </c>
      <c r="G641" s="60">
        <v>1862843</v>
      </c>
      <c r="H641" s="60">
        <v>1441753</v>
      </c>
      <c r="I641" s="60">
        <v>3150784</v>
      </c>
      <c r="J641" s="60">
        <v>3782052</v>
      </c>
      <c r="K641" s="60">
        <v>1826216</v>
      </c>
      <c r="L641" s="60">
        <v>3690742</v>
      </c>
      <c r="M641" s="60">
        <v>1849192</v>
      </c>
      <c r="N641" s="60">
        <v>2118528</v>
      </c>
      <c r="O641" s="60">
        <v>3173606</v>
      </c>
      <c r="P641" s="60">
        <v>2372512</v>
      </c>
      <c r="Q641" s="60">
        <v>942608</v>
      </c>
      <c r="R641" s="60">
        <v>1197563</v>
      </c>
      <c r="S641" s="60">
        <v>836328</v>
      </c>
      <c r="T641" s="60">
        <v>238021</v>
      </c>
    </row>
    <row r="642" spans="1:20" ht="14.5" x14ac:dyDescent="0.35">
      <c r="A642" t="str">
        <f t="shared" si="21"/>
        <v>Niederösterreich030</v>
      </c>
      <c r="B642">
        <v>642</v>
      </c>
      <c r="C642" s="59" t="s">
        <v>264</v>
      </c>
      <c r="D642" s="59" t="s">
        <v>322</v>
      </c>
      <c r="E642" s="59" t="s">
        <v>17</v>
      </c>
      <c r="F642" s="60">
        <v>221581716</v>
      </c>
      <c r="G642" s="60">
        <v>256837227</v>
      </c>
      <c r="H642" s="60">
        <v>233285010</v>
      </c>
      <c r="I642" s="60">
        <v>272959829</v>
      </c>
      <c r="J642" s="60">
        <v>268072812</v>
      </c>
      <c r="K642" s="60">
        <v>274821731</v>
      </c>
      <c r="L642" s="60">
        <v>277381038</v>
      </c>
      <c r="M642" s="60">
        <v>276818820</v>
      </c>
      <c r="N642" s="60">
        <v>266228077</v>
      </c>
      <c r="O642" s="60">
        <v>249843901</v>
      </c>
      <c r="P642" s="60">
        <v>218940772</v>
      </c>
      <c r="Q642" s="60">
        <v>250464690</v>
      </c>
      <c r="R642" s="60">
        <v>306092808</v>
      </c>
      <c r="S642" s="60">
        <v>313318778</v>
      </c>
      <c r="T642" s="60">
        <v>304015827</v>
      </c>
    </row>
    <row r="643" spans="1:20" ht="14.5" x14ac:dyDescent="0.35">
      <c r="A643" t="str">
        <f t="shared" si="21"/>
        <v>Niederösterreich706</v>
      </c>
      <c r="B643">
        <v>643</v>
      </c>
      <c r="C643" s="59" t="s">
        <v>264</v>
      </c>
      <c r="D643" s="59" t="s">
        <v>610</v>
      </c>
      <c r="E643" s="59" t="s">
        <v>174</v>
      </c>
      <c r="F643" s="60">
        <v>39503313</v>
      </c>
      <c r="G643" s="60">
        <v>50489179</v>
      </c>
      <c r="H643" s="60">
        <v>51543064</v>
      </c>
      <c r="I643" s="60">
        <v>36845486</v>
      </c>
      <c r="J643" s="60">
        <v>36991774</v>
      </c>
      <c r="K643" s="60">
        <v>42182230</v>
      </c>
      <c r="L643" s="60">
        <v>29219747</v>
      </c>
      <c r="M643" s="60">
        <v>29864268</v>
      </c>
      <c r="N643" s="60">
        <v>53357226</v>
      </c>
      <c r="O643" s="60">
        <v>40538500</v>
      </c>
      <c r="P643" s="60">
        <v>37709823</v>
      </c>
      <c r="Q643" s="60">
        <v>43667729</v>
      </c>
      <c r="R643" s="60">
        <v>43306070</v>
      </c>
      <c r="S643" s="60">
        <v>62811584</v>
      </c>
      <c r="T643" s="60">
        <v>66664762</v>
      </c>
    </row>
    <row r="644" spans="1:20" ht="14.5" x14ac:dyDescent="0.35">
      <c r="A644" t="str">
        <f t="shared" si="21"/>
        <v>Niederösterreich329</v>
      </c>
      <c r="B644">
        <v>644</v>
      </c>
      <c r="C644" s="59" t="s">
        <v>264</v>
      </c>
      <c r="D644" s="59" t="s">
        <v>445</v>
      </c>
      <c r="E644" s="59" t="s">
        <v>80</v>
      </c>
      <c r="F644" s="61"/>
      <c r="G644" s="61"/>
      <c r="H644" s="61"/>
      <c r="I644" s="61"/>
      <c r="J644" s="60">
        <v>1314</v>
      </c>
      <c r="K644" s="61"/>
      <c r="L644" s="60">
        <v>105</v>
      </c>
      <c r="M644" s="61"/>
      <c r="N644" s="61"/>
      <c r="O644" s="61"/>
      <c r="P644" s="60">
        <v>7184</v>
      </c>
      <c r="Q644" s="61"/>
      <c r="R644" s="60">
        <v>37902</v>
      </c>
      <c r="S644" s="60">
        <v>434</v>
      </c>
      <c r="T644" s="61"/>
    </row>
    <row r="645" spans="1:20" ht="14.5" x14ac:dyDescent="0.35">
      <c r="A645" t="str">
        <f t="shared" si="21"/>
        <v>Niederösterreich091</v>
      </c>
      <c r="B645">
        <v>645</v>
      </c>
      <c r="C645" s="59" t="s">
        <v>264</v>
      </c>
      <c r="D645" s="59" t="s">
        <v>380</v>
      </c>
      <c r="E645" s="59" t="s">
        <v>46</v>
      </c>
      <c r="F645" s="60">
        <v>398273230</v>
      </c>
      <c r="G645" s="60">
        <v>438554545</v>
      </c>
      <c r="H645" s="60">
        <v>517257475</v>
      </c>
      <c r="I645" s="60">
        <v>568756789</v>
      </c>
      <c r="J645" s="60">
        <v>598986208</v>
      </c>
      <c r="K645" s="60">
        <v>581539310</v>
      </c>
      <c r="L645" s="60">
        <v>487615793</v>
      </c>
      <c r="M645" s="60">
        <v>570202669</v>
      </c>
      <c r="N645" s="60">
        <v>626038281</v>
      </c>
      <c r="O645" s="60">
        <v>634706197</v>
      </c>
      <c r="P645" s="60">
        <v>517362081</v>
      </c>
      <c r="Q645" s="60">
        <v>675278280</v>
      </c>
      <c r="R645" s="60">
        <v>1023064199</v>
      </c>
      <c r="S645" s="60">
        <v>884988777</v>
      </c>
      <c r="T645" s="60">
        <v>737380018</v>
      </c>
    </row>
    <row r="646" spans="1:20" ht="14.5" x14ac:dyDescent="0.35">
      <c r="A646" t="str">
        <f t="shared" si="21"/>
        <v>Niederösterreich063</v>
      </c>
      <c r="B646">
        <v>646</v>
      </c>
      <c r="C646" s="59" t="s">
        <v>264</v>
      </c>
      <c r="D646" s="59" t="s">
        <v>349</v>
      </c>
      <c r="E646" s="59" t="s">
        <v>32</v>
      </c>
      <c r="F646" s="60">
        <v>571396390</v>
      </c>
      <c r="G646" s="60">
        <v>641069059</v>
      </c>
      <c r="H646" s="60">
        <v>667257874</v>
      </c>
      <c r="I646" s="60">
        <v>650858870</v>
      </c>
      <c r="J646" s="60">
        <v>662723940</v>
      </c>
      <c r="K646" s="60">
        <v>717364451</v>
      </c>
      <c r="L646" s="60">
        <v>706353480</v>
      </c>
      <c r="M646" s="60">
        <v>770819831</v>
      </c>
      <c r="N646" s="60">
        <v>828445602</v>
      </c>
      <c r="O646" s="60">
        <v>824263079</v>
      </c>
      <c r="P646" s="60">
        <v>687505997</v>
      </c>
      <c r="Q646" s="60">
        <v>799679127</v>
      </c>
      <c r="R646" s="60">
        <v>887853255</v>
      </c>
      <c r="S646" s="60">
        <v>942736261</v>
      </c>
      <c r="T646" s="60">
        <v>947784376</v>
      </c>
    </row>
    <row r="647" spans="1:20" ht="14.5" x14ac:dyDescent="0.35">
      <c r="A647" t="str">
        <f t="shared" si="21"/>
        <v>Niederösterreich264</v>
      </c>
      <c r="B647">
        <v>647</v>
      </c>
      <c r="C647" s="59" t="s">
        <v>264</v>
      </c>
      <c r="D647" s="59" t="s">
        <v>420</v>
      </c>
      <c r="E647" s="59" t="s">
        <v>67</v>
      </c>
      <c r="F647" s="60">
        <v>166299</v>
      </c>
      <c r="G647" s="60">
        <v>14242</v>
      </c>
      <c r="H647" s="60">
        <v>92935</v>
      </c>
      <c r="I647" s="60">
        <v>84803</v>
      </c>
      <c r="J647" s="60">
        <v>51535</v>
      </c>
      <c r="K647" s="60">
        <v>207575</v>
      </c>
      <c r="L647" s="60">
        <v>7924</v>
      </c>
      <c r="M647" s="60">
        <v>18670</v>
      </c>
      <c r="N647" s="60">
        <v>5730</v>
      </c>
      <c r="O647" s="60">
        <v>128141</v>
      </c>
      <c r="P647" s="60">
        <v>55130</v>
      </c>
      <c r="Q647" s="60">
        <v>27027</v>
      </c>
      <c r="R647" s="60">
        <v>65579</v>
      </c>
      <c r="S647" s="60">
        <v>4469</v>
      </c>
      <c r="T647" s="60">
        <v>281848</v>
      </c>
    </row>
    <row r="648" spans="1:20" ht="14.5" x14ac:dyDescent="0.35">
      <c r="A648" t="str">
        <f t="shared" ref="A648:A711" si="22">C648&amp;D648</f>
        <v>Niederösterreich047</v>
      </c>
      <c r="B648">
        <v>648</v>
      </c>
      <c r="C648" s="59" t="s">
        <v>264</v>
      </c>
      <c r="D648" s="59" t="s">
        <v>336</v>
      </c>
      <c r="E648" s="59" t="s">
        <v>25</v>
      </c>
      <c r="F648" s="60">
        <v>468110</v>
      </c>
      <c r="G648" s="60">
        <v>451635</v>
      </c>
      <c r="H648" s="60">
        <v>324709</v>
      </c>
      <c r="I648" s="60">
        <v>788905</v>
      </c>
      <c r="J648" s="60">
        <v>608312</v>
      </c>
      <c r="K648" s="60">
        <v>468557</v>
      </c>
      <c r="L648" s="60">
        <v>265016</v>
      </c>
      <c r="M648" s="60">
        <v>347975</v>
      </c>
      <c r="N648" s="60">
        <v>504565</v>
      </c>
      <c r="O648" s="60">
        <v>491133</v>
      </c>
      <c r="P648" s="60">
        <v>25189511</v>
      </c>
      <c r="Q648" s="60">
        <v>382388</v>
      </c>
      <c r="R648" s="60">
        <v>1002373</v>
      </c>
      <c r="S648" s="60">
        <v>392300</v>
      </c>
      <c r="T648" s="60">
        <v>364938</v>
      </c>
    </row>
    <row r="649" spans="1:20" ht="14.5" x14ac:dyDescent="0.35">
      <c r="A649" t="str">
        <f t="shared" si="22"/>
        <v>Niederösterreich248</v>
      </c>
      <c r="B649">
        <v>649</v>
      </c>
      <c r="C649" s="59" t="s">
        <v>264</v>
      </c>
      <c r="D649" s="59" t="s">
        <v>416</v>
      </c>
      <c r="E649" s="59" t="s">
        <v>63</v>
      </c>
      <c r="F649" s="60">
        <v>998069</v>
      </c>
      <c r="G649" s="60">
        <v>847655</v>
      </c>
      <c r="H649" s="60">
        <v>469896</v>
      </c>
      <c r="I649" s="60">
        <v>838973</v>
      </c>
      <c r="J649" s="60">
        <v>1107974</v>
      </c>
      <c r="K649" s="60">
        <v>2053434</v>
      </c>
      <c r="L649" s="60">
        <v>1379455</v>
      </c>
      <c r="M649" s="60">
        <v>888545</v>
      </c>
      <c r="N649" s="60">
        <v>843957</v>
      </c>
      <c r="O649" s="60">
        <v>938709</v>
      </c>
      <c r="P649" s="60">
        <v>996012</v>
      </c>
      <c r="Q649" s="60">
        <v>987516</v>
      </c>
      <c r="R649" s="60">
        <v>8710747</v>
      </c>
      <c r="S649" s="60">
        <v>1176378</v>
      </c>
      <c r="T649" s="60">
        <v>1170096</v>
      </c>
    </row>
    <row r="650" spans="1:20" ht="14.5" x14ac:dyDescent="0.35">
      <c r="A650" t="str">
        <f t="shared" si="22"/>
        <v>Niederösterreich342</v>
      </c>
      <c r="B650">
        <v>650</v>
      </c>
      <c r="C650" s="59" t="s">
        <v>264</v>
      </c>
      <c r="D650" s="59" t="s">
        <v>453</v>
      </c>
      <c r="E650" s="59" t="s">
        <v>85</v>
      </c>
      <c r="F650" s="61"/>
      <c r="G650" s="60">
        <v>12060</v>
      </c>
      <c r="H650" s="60">
        <v>10824</v>
      </c>
      <c r="I650" s="61"/>
      <c r="J650" s="60">
        <v>28887</v>
      </c>
      <c r="K650" s="60">
        <v>44479</v>
      </c>
      <c r="L650" s="60">
        <v>45023</v>
      </c>
      <c r="M650" s="60">
        <v>38278</v>
      </c>
      <c r="N650" s="60">
        <v>94558</v>
      </c>
      <c r="O650" s="60">
        <v>66920</v>
      </c>
      <c r="P650" s="60">
        <v>137586</v>
      </c>
      <c r="Q650" s="60">
        <v>123718</v>
      </c>
      <c r="R650" s="60">
        <v>173231</v>
      </c>
      <c r="S650" s="60">
        <v>47494</v>
      </c>
      <c r="T650" s="60">
        <v>245678</v>
      </c>
    </row>
    <row r="651" spans="1:20" ht="14.5" x14ac:dyDescent="0.35">
      <c r="A651" t="str">
        <f t="shared" si="22"/>
        <v>Niederösterreich492</v>
      </c>
      <c r="B651">
        <v>651</v>
      </c>
      <c r="C651" s="59" t="s">
        <v>264</v>
      </c>
      <c r="D651" s="59" t="s">
        <v>547</v>
      </c>
      <c r="E651" s="59" t="s">
        <v>137</v>
      </c>
      <c r="F651" s="60">
        <v>529927</v>
      </c>
      <c r="G651" s="60">
        <v>1002356</v>
      </c>
      <c r="H651" s="60">
        <v>136650</v>
      </c>
      <c r="I651" s="60">
        <v>1350820</v>
      </c>
      <c r="J651" s="60">
        <v>405663</v>
      </c>
      <c r="K651" s="60">
        <v>159805</v>
      </c>
      <c r="L651" s="60">
        <v>58418</v>
      </c>
      <c r="M651" s="60">
        <v>118815</v>
      </c>
      <c r="N651" s="60">
        <v>854616</v>
      </c>
      <c r="O651" s="60">
        <v>189223</v>
      </c>
      <c r="P651" s="60">
        <v>72843</v>
      </c>
      <c r="Q651" s="60">
        <v>101146</v>
      </c>
      <c r="R651" s="60">
        <v>537139</v>
      </c>
      <c r="S651" s="60">
        <v>88508</v>
      </c>
      <c r="T651" s="60">
        <v>110593</v>
      </c>
    </row>
    <row r="652" spans="1:20" ht="14.5" x14ac:dyDescent="0.35">
      <c r="A652" t="str">
        <f t="shared" si="22"/>
        <v>Niederösterreich225</v>
      </c>
      <c r="B652">
        <v>652</v>
      </c>
      <c r="C652" s="59" t="s">
        <v>264</v>
      </c>
      <c r="D652" s="59" t="s">
        <v>403</v>
      </c>
      <c r="E652" s="59" t="s">
        <v>220</v>
      </c>
      <c r="F652" s="61"/>
      <c r="G652" s="61"/>
      <c r="H652" s="61"/>
      <c r="I652" s="61"/>
      <c r="J652" s="61"/>
      <c r="K652" s="60">
        <v>105576</v>
      </c>
      <c r="L652" s="60">
        <v>6215</v>
      </c>
      <c r="M652" s="60">
        <v>5887</v>
      </c>
      <c r="N652" s="60">
        <v>82127</v>
      </c>
      <c r="O652" s="60">
        <v>297</v>
      </c>
      <c r="P652" s="60">
        <v>932</v>
      </c>
      <c r="Q652" s="60">
        <v>232</v>
      </c>
      <c r="R652" s="60">
        <v>23653</v>
      </c>
      <c r="S652" s="60">
        <v>1261</v>
      </c>
      <c r="T652" s="60">
        <v>62546</v>
      </c>
    </row>
    <row r="653" spans="1:20" ht="14.5" x14ac:dyDescent="0.35">
      <c r="A653" t="str">
        <f t="shared" si="22"/>
        <v>Niederösterreich311</v>
      </c>
      <c r="B653">
        <v>653</v>
      </c>
      <c r="C653" s="59" t="s">
        <v>264</v>
      </c>
      <c r="D653" s="59" t="s">
        <v>434</v>
      </c>
      <c r="E653" s="59" t="s">
        <v>76</v>
      </c>
      <c r="F653" s="61"/>
      <c r="G653" s="61"/>
      <c r="H653" s="61"/>
      <c r="I653" s="61"/>
      <c r="J653" s="61"/>
      <c r="K653" s="60">
        <v>243</v>
      </c>
      <c r="L653" s="61"/>
      <c r="M653" s="61"/>
      <c r="N653" s="61"/>
      <c r="O653" s="61"/>
      <c r="P653" s="60">
        <v>28512</v>
      </c>
      <c r="Q653" s="60">
        <v>1979</v>
      </c>
      <c r="R653" s="61"/>
      <c r="S653" s="61"/>
      <c r="T653" s="61"/>
    </row>
    <row r="654" spans="1:20" ht="14.5" x14ac:dyDescent="0.35">
      <c r="A654" t="str">
        <f t="shared" si="22"/>
        <v>Niederösterreich428</v>
      </c>
      <c r="B654">
        <v>654</v>
      </c>
      <c r="C654" s="59" t="s">
        <v>264</v>
      </c>
      <c r="D654" s="59" t="s">
        <v>498</v>
      </c>
      <c r="E654" s="59" t="s">
        <v>112</v>
      </c>
      <c r="F654" s="60">
        <v>986489</v>
      </c>
      <c r="G654" s="60">
        <v>705699</v>
      </c>
      <c r="H654" s="60">
        <v>1271941</v>
      </c>
      <c r="I654" s="60">
        <v>545681</v>
      </c>
      <c r="J654" s="60">
        <v>658126</v>
      </c>
      <c r="K654" s="60">
        <v>785360</v>
      </c>
      <c r="L654" s="60">
        <v>681369</v>
      </c>
      <c r="M654" s="60">
        <v>542626</v>
      </c>
      <c r="N654" s="60">
        <v>540981</v>
      </c>
      <c r="O654" s="60">
        <v>6315588</v>
      </c>
      <c r="P654" s="60">
        <v>506140</v>
      </c>
      <c r="Q654" s="60">
        <v>725076</v>
      </c>
      <c r="R654" s="60">
        <v>887740</v>
      </c>
      <c r="S654" s="60">
        <v>650399</v>
      </c>
      <c r="T654" s="60">
        <v>1093196</v>
      </c>
    </row>
    <row r="655" spans="1:20" ht="14.5" x14ac:dyDescent="0.35">
      <c r="A655" t="str">
        <f t="shared" si="22"/>
        <v>Niederösterreich479</v>
      </c>
      <c r="B655">
        <v>655</v>
      </c>
      <c r="C655" s="59" t="s">
        <v>264</v>
      </c>
      <c r="D655" s="59" t="s">
        <v>541</v>
      </c>
      <c r="E655" s="59" t="s">
        <v>225</v>
      </c>
      <c r="F655" s="61"/>
      <c r="G655" s="61"/>
      <c r="H655" s="61"/>
      <c r="I655" s="60">
        <v>23743</v>
      </c>
      <c r="J655" s="61"/>
      <c r="K655" s="61"/>
      <c r="L655" s="60">
        <v>172633</v>
      </c>
      <c r="M655" s="60">
        <v>240620</v>
      </c>
      <c r="N655" s="60">
        <v>2620020</v>
      </c>
      <c r="O655" s="60">
        <v>171768</v>
      </c>
      <c r="P655" s="60">
        <v>20997</v>
      </c>
      <c r="Q655" s="60">
        <v>149885</v>
      </c>
      <c r="R655" s="60">
        <v>45571</v>
      </c>
      <c r="S655" s="60">
        <v>983523</v>
      </c>
      <c r="T655" s="60">
        <v>908421</v>
      </c>
    </row>
    <row r="656" spans="1:20" ht="14.5" x14ac:dyDescent="0.35">
      <c r="A656" t="str">
        <f t="shared" si="22"/>
        <v>Niederösterreich608</v>
      </c>
      <c r="B656">
        <v>656</v>
      </c>
      <c r="C656" s="59" t="s">
        <v>264</v>
      </c>
      <c r="D656" s="59" t="s">
        <v>565</v>
      </c>
      <c r="E656" s="59" t="s">
        <v>255</v>
      </c>
      <c r="F656" s="60">
        <v>10402404</v>
      </c>
      <c r="G656" s="60">
        <v>6487984</v>
      </c>
      <c r="H656" s="60">
        <v>3214020</v>
      </c>
      <c r="I656" s="60">
        <v>588074</v>
      </c>
      <c r="J656" s="60">
        <v>1043706</v>
      </c>
      <c r="K656" s="60">
        <v>803880</v>
      </c>
      <c r="L656" s="60">
        <v>968121</v>
      </c>
      <c r="M656" s="60">
        <v>1601899</v>
      </c>
      <c r="N656" s="60">
        <v>1248958</v>
      </c>
      <c r="O656" s="60">
        <v>1520675</v>
      </c>
      <c r="P656" s="60">
        <v>1111197</v>
      </c>
      <c r="Q656" s="60">
        <v>999524</v>
      </c>
      <c r="R656" s="60">
        <v>495435</v>
      </c>
      <c r="S656" s="60">
        <v>239944</v>
      </c>
      <c r="T656" s="60">
        <v>337362</v>
      </c>
    </row>
    <row r="657" spans="1:20" ht="14.5" x14ac:dyDescent="0.35">
      <c r="A657" t="str">
        <f t="shared" si="22"/>
        <v>Niederösterreich393</v>
      </c>
      <c r="B657">
        <v>657</v>
      </c>
      <c r="C657" s="59" t="s">
        <v>264</v>
      </c>
      <c r="D657" s="59" t="s">
        <v>481</v>
      </c>
      <c r="E657" s="59" t="s">
        <v>101</v>
      </c>
      <c r="F657" s="60">
        <v>104141</v>
      </c>
      <c r="G657" s="61"/>
      <c r="H657" s="61"/>
      <c r="I657" s="61"/>
      <c r="J657" s="61"/>
      <c r="K657" s="61"/>
      <c r="L657" s="61"/>
      <c r="M657" s="60">
        <v>327474</v>
      </c>
      <c r="N657" s="60">
        <v>763757</v>
      </c>
      <c r="O657" s="60">
        <v>1045772</v>
      </c>
      <c r="P657" s="60">
        <v>910238</v>
      </c>
      <c r="Q657" s="60">
        <v>1167204</v>
      </c>
      <c r="R657" s="60">
        <v>1158146</v>
      </c>
      <c r="S657" s="60">
        <v>8164363</v>
      </c>
      <c r="T657" s="60">
        <v>5356213</v>
      </c>
    </row>
    <row r="658" spans="1:20" ht="14.5" x14ac:dyDescent="0.35">
      <c r="A658" t="str">
        <f t="shared" si="22"/>
        <v>Niederösterreich454</v>
      </c>
      <c r="B658">
        <v>658</v>
      </c>
      <c r="C658" s="59" t="s">
        <v>264</v>
      </c>
      <c r="D658" s="59" t="s">
        <v>509</v>
      </c>
      <c r="E658" s="59" t="s">
        <v>121</v>
      </c>
      <c r="F658" s="61"/>
      <c r="G658" s="61"/>
      <c r="H658" s="60">
        <v>982</v>
      </c>
      <c r="I658" s="60">
        <v>261</v>
      </c>
      <c r="J658" s="60">
        <v>38</v>
      </c>
      <c r="K658" s="61"/>
      <c r="L658" s="60">
        <v>104</v>
      </c>
      <c r="M658" s="60">
        <v>281</v>
      </c>
      <c r="N658" s="61"/>
      <c r="O658" s="60">
        <v>59</v>
      </c>
      <c r="P658" s="60">
        <v>1163</v>
      </c>
      <c r="Q658" s="60">
        <v>428</v>
      </c>
      <c r="R658" s="60">
        <v>1452</v>
      </c>
      <c r="S658" s="60">
        <v>18257</v>
      </c>
      <c r="T658" s="60">
        <v>464</v>
      </c>
    </row>
    <row r="659" spans="1:20" ht="14.5" x14ac:dyDescent="0.35">
      <c r="A659" t="str">
        <f t="shared" si="22"/>
        <v>Niederösterreich244</v>
      </c>
      <c r="B659">
        <v>659</v>
      </c>
      <c r="C659" s="59" t="s">
        <v>264</v>
      </c>
      <c r="D659" s="59" t="s">
        <v>412</v>
      </c>
      <c r="E659" s="59" t="s">
        <v>61</v>
      </c>
      <c r="F659" s="60">
        <v>912400</v>
      </c>
      <c r="G659" s="61"/>
      <c r="H659" s="60">
        <v>285082</v>
      </c>
      <c r="I659" s="60">
        <v>11246</v>
      </c>
      <c r="J659" s="60">
        <v>11575</v>
      </c>
      <c r="K659" s="60">
        <v>56443</v>
      </c>
      <c r="L659" s="61"/>
      <c r="M659" s="60">
        <v>52847</v>
      </c>
      <c r="N659" s="60">
        <v>61415</v>
      </c>
      <c r="O659" s="60">
        <v>143243</v>
      </c>
      <c r="P659" s="60">
        <v>140099</v>
      </c>
      <c r="Q659" s="60">
        <v>64383</v>
      </c>
      <c r="R659" s="60">
        <v>171376</v>
      </c>
      <c r="S659" s="60">
        <v>137497</v>
      </c>
      <c r="T659" s="60">
        <v>153351</v>
      </c>
    </row>
    <row r="660" spans="1:20" ht="14.5" x14ac:dyDescent="0.35">
      <c r="A660" t="str">
        <f t="shared" si="22"/>
        <v>Niederösterreich894</v>
      </c>
      <c r="B660">
        <v>660</v>
      </c>
      <c r="C660" s="59" t="s">
        <v>264</v>
      </c>
      <c r="D660" s="59" t="s">
        <v>682</v>
      </c>
      <c r="E660" s="59" t="s">
        <v>256</v>
      </c>
      <c r="F660" s="61"/>
      <c r="G660" s="60">
        <v>16946</v>
      </c>
      <c r="H660" s="60">
        <v>57028</v>
      </c>
      <c r="I660" s="60">
        <v>19</v>
      </c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</row>
    <row r="661" spans="1:20" ht="14.5" x14ac:dyDescent="0.35">
      <c r="A661" t="str">
        <f t="shared" si="22"/>
        <v>Niederösterreich280</v>
      </c>
      <c r="B661">
        <v>661</v>
      </c>
      <c r="C661" s="59" t="s">
        <v>264</v>
      </c>
      <c r="D661" s="59" t="s">
        <v>425</v>
      </c>
      <c r="E661" s="59" t="s">
        <v>70</v>
      </c>
      <c r="F661" s="60">
        <v>39568</v>
      </c>
      <c r="G661" s="60">
        <v>138293</v>
      </c>
      <c r="H661" s="60">
        <v>72957</v>
      </c>
      <c r="I661" s="60">
        <v>691848</v>
      </c>
      <c r="J661" s="60">
        <v>179798</v>
      </c>
      <c r="K661" s="60">
        <v>145083</v>
      </c>
      <c r="L661" s="60">
        <v>57099</v>
      </c>
      <c r="M661" s="60">
        <v>50989</v>
      </c>
      <c r="N661" s="60">
        <v>67044</v>
      </c>
      <c r="O661" s="60">
        <v>85397</v>
      </c>
      <c r="P661" s="60">
        <v>86914</v>
      </c>
      <c r="Q661" s="60">
        <v>118255</v>
      </c>
      <c r="R661" s="60">
        <v>54527</v>
      </c>
      <c r="S661" s="60">
        <v>117900</v>
      </c>
      <c r="T661" s="60">
        <v>171000</v>
      </c>
    </row>
    <row r="662" spans="1:20" ht="14.5" x14ac:dyDescent="0.35">
      <c r="A662" t="str">
        <f t="shared" si="22"/>
        <v>Niederösterreich680</v>
      </c>
      <c r="B662">
        <v>662</v>
      </c>
      <c r="C662" s="59" t="s">
        <v>264</v>
      </c>
      <c r="D662" s="59" t="s">
        <v>600</v>
      </c>
      <c r="E662" s="59" t="s">
        <v>169</v>
      </c>
      <c r="F662" s="60">
        <v>20009807</v>
      </c>
      <c r="G662" s="60">
        <v>33873129</v>
      </c>
      <c r="H662" s="60">
        <v>40527296</v>
      </c>
      <c r="I662" s="60">
        <v>25032665</v>
      </c>
      <c r="J662" s="60">
        <v>24585327</v>
      </c>
      <c r="K662" s="60">
        <v>37094030</v>
      </c>
      <c r="L662" s="60">
        <v>25033771</v>
      </c>
      <c r="M662" s="60">
        <v>34487127</v>
      </c>
      <c r="N662" s="60">
        <v>25793262</v>
      </c>
      <c r="O662" s="60">
        <v>46687459</v>
      </c>
      <c r="P662" s="60">
        <v>63644380</v>
      </c>
      <c r="Q662" s="60">
        <v>65560716</v>
      </c>
      <c r="R662" s="60">
        <v>58111823</v>
      </c>
      <c r="S662" s="60">
        <v>55585541</v>
      </c>
      <c r="T662" s="60">
        <v>58024044</v>
      </c>
    </row>
    <row r="663" spans="1:20" ht="14.5" x14ac:dyDescent="0.35">
      <c r="A663" t="str">
        <f t="shared" si="22"/>
        <v>Niederösterreich082</v>
      </c>
      <c r="B663">
        <v>663</v>
      </c>
      <c r="C663" s="59" t="s">
        <v>264</v>
      </c>
      <c r="D663" s="59" t="s">
        <v>376</v>
      </c>
      <c r="E663" s="59" t="s">
        <v>44</v>
      </c>
      <c r="F663" s="60">
        <v>306033</v>
      </c>
      <c r="G663" s="60">
        <v>733967</v>
      </c>
      <c r="H663" s="60">
        <v>661430</v>
      </c>
      <c r="I663" s="60">
        <v>271850</v>
      </c>
      <c r="J663" s="60">
        <v>610256</v>
      </c>
      <c r="K663" s="60">
        <v>510663</v>
      </c>
      <c r="L663" s="60">
        <v>245006</v>
      </c>
      <c r="M663" s="60">
        <v>519471</v>
      </c>
      <c r="N663" s="60">
        <v>528838</v>
      </c>
      <c r="O663" s="60">
        <v>309796</v>
      </c>
      <c r="P663" s="60">
        <v>5544194</v>
      </c>
      <c r="Q663" s="60">
        <v>881526</v>
      </c>
      <c r="R663" s="60">
        <v>740282</v>
      </c>
      <c r="S663" s="60">
        <v>6353655</v>
      </c>
      <c r="T663" s="60">
        <v>12792680</v>
      </c>
    </row>
    <row r="664" spans="1:20" ht="14.5" x14ac:dyDescent="0.35">
      <c r="A664" t="str">
        <f t="shared" si="22"/>
        <v>Niederösterreich839</v>
      </c>
      <c r="B664">
        <v>664</v>
      </c>
      <c r="C664" s="59" t="s">
        <v>264</v>
      </c>
      <c r="D664" s="59" t="s">
        <v>674</v>
      </c>
      <c r="E664" s="59" t="s">
        <v>205</v>
      </c>
      <c r="F664" s="61"/>
      <c r="G664" s="60">
        <v>50</v>
      </c>
      <c r="H664" s="61"/>
      <c r="I664" s="61"/>
      <c r="J664" s="61"/>
      <c r="K664" s="60">
        <v>55416</v>
      </c>
      <c r="L664" s="60">
        <v>6408</v>
      </c>
      <c r="M664" s="61"/>
      <c r="N664" s="60">
        <v>11954</v>
      </c>
      <c r="O664" s="61"/>
      <c r="P664" s="60">
        <v>1701</v>
      </c>
      <c r="Q664" s="61"/>
      <c r="R664" s="60">
        <v>111716</v>
      </c>
      <c r="S664" s="61"/>
      <c r="T664" s="61"/>
    </row>
    <row r="665" spans="1:20" ht="14.5" x14ac:dyDescent="0.35">
      <c r="A665" t="str">
        <f t="shared" si="22"/>
        <v>Niederösterreich626</v>
      </c>
      <c r="B665">
        <v>665</v>
      </c>
      <c r="C665" s="59" t="s">
        <v>264</v>
      </c>
      <c r="D665" s="59" t="s">
        <v>574</v>
      </c>
      <c r="E665" s="59" t="s">
        <v>151</v>
      </c>
      <c r="F665" s="60">
        <v>280</v>
      </c>
      <c r="G665" s="60">
        <v>311</v>
      </c>
      <c r="H665" s="61"/>
      <c r="I665" s="61"/>
      <c r="J665" s="61"/>
      <c r="K665" s="61"/>
      <c r="L665" s="61"/>
      <c r="M665" s="61"/>
      <c r="N665" s="60">
        <v>66317</v>
      </c>
      <c r="O665" s="60">
        <v>14445</v>
      </c>
      <c r="P665" s="60">
        <v>35853</v>
      </c>
      <c r="Q665" s="60">
        <v>181</v>
      </c>
      <c r="R665" s="60">
        <v>1</v>
      </c>
      <c r="S665" s="60">
        <v>2664</v>
      </c>
      <c r="T665" s="61"/>
    </row>
    <row r="666" spans="1:20" ht="14.5" x14ac:dyDescent="0.35">
      <c r="A666" t="str">
        <f t="shared" si="22"/>
        <v>Niederösterreich080</v>
      </c>
      <c r="B666">
        <v>666</v>
      </c>
      <c r="C666" s="59" t="s">
        <v>264</v>
      </c>
      <c r="D666" s="59" t="s">
        <v>373</v>
      </c>
      <c r="E666" s="59" t="s">
        <v>42</v>
      </c>
      <c r="F666" s="60">
        <v>3174765</v>
      </c>
      <c r="G666" s="60">
        <v>32773455</v>
      </c>
      <c r="H666" s="60">
        <v>6906760</v>
      </c>
      <c r="I666" s="60">
        <v>3754792</v>
      </c>
      <c r="J666" s="60">
        <v>7865904</v>
      </c>
      <c r="K666" s="60">
        <v>1738005</v>
      </c>
      <c r="L666" s="60">
        <v>3662450</v>
      </c>
      <c r="M666" s="60">
        <v>3316595</v>
      </c>
      <c r="N666" s="60">
        <v>1185071</v>
      </c>
      <c r="O666" s="60">
        <v>3902690</v>
      </c>
      <c r="P666" s="60">
        <v>2955622</v>
      </c>
      <c r="Q666" s="60">
        <v>5047914</v>
      </c>
      <c r="R666" s="60">
        <v>3925384</v>
      </c>
      <c r="S666" s="60">
        <v>2072520</v>
      </c>
      <c r="T666" s="60">
        <v>1964977</v>
      </c>
    </row>
    <row r="667" spans="1:20" ht="14.5" x14ac:dyDescent="0.35">
      <c r="A667" t="str">
        <f t="shared" si="22"/>
        <v>Niederösterreich212</v>
      </c>
      <c r="B667">
        <v>667</v>
      </c>
      <c r="C667" s="59" t="s">
        <v>264</v>
      </c>
      <c r="D667" s="59" t="s">
        <v>396</v>
      </c>
      <c r="E667" s="59" t="s">
        <v>54</v>
      </c>
      <c r="F667" s="60">
        <v>10449310</v>
      </c>
      <c r="G667" s="60">
        <v>9798951</v>
      </c>
      <c r="H667" s="60">
        <v>9504356</v>
      </c>
      <c r="I667" s="60">
        <v>9530789</v>
      </c>
      <c r="J667" s="60">
        <v>9759502</v>
      </c>
      <c r="K667" s="60">
        <v>8332817</v>
      </c>
      <c r="L667" s="60">
        <v>7559566</v>
      </c>
      <c r="M667" s="60">
        <v>7176120</v>
      </c>
      <c r="N667" s="60">
        <v>12810771</v>
      </c>
      <c r="O667" s="60">
        <v>11241720</v>
      </c>
      <c r="P667" s="60">
        <v>16278855</v>
      </c>
      <c r="Q667" s="60">
        <v>15350354</v>
      </c>
      <c r="R667" s="60">
        <v>11053290</v>
      </c>
      <c r="S667" s="60">
        <v>12479001</v>
      </c>
      <c r="T667" s="60">
        <v>18747744</v>
      </c>
    </row>
    <row r="668" spans="1:20" ht="14.5" x14ac:dyDescent="0.35">
      <c r="A668" t="str">
        <f t="shared" si="22"/>
        <v>Niederösterreich817</v>
      </c>
      <c r="B668">
        <v>668</v>
      </c>
      <c r="C668" s="59" t="s">
        <v>264</v>
      </c>
      <c r="D668" s="59" t="s">
        <v>646</v>
      </c>
      <c r="E668" s="59" t="s">
        <v>193</v>
      </c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0">
        <v>101</v>
      </c>
      <c r="S668" s="60">
        <v>2</v>
      </c>
      <c r="T668" s="60">
        <v>77</v>
      </c>
    </row>
    <row r="669" spans="1:20" ht="14.5" x14ac:dyDescent="0.35">
      <c r="A669" t="str">
        <f t="shared" si="22"/>
        <v>Niederösterreich052</v>
      </c>
      <c r="B669">
        <v>669</v>
      </c>
      <c r="C669" s="59" t="s">
        <v>264</v>
      </c>
      <c r="D669" s="59" t="s">
        <v>337</v>
      </c>
      <c r="E669" s="59" t="s">
        <v>26</v>
      </c>
      <c r="F669" s="60">
        <v>183730720</v>
      </c>
      <c r="G669" s="60">
        <v>211455545</v>
      </c>
      <c r="H669" s="60">
        <v>191603182</v>
      </c>
      <c r="I669" s="60">
        <v>221172598</v>
      </c>
      <c r="J669" s="60">
        <v>199332614</v>
      </c>
      <c r="K669" s="60">
        <v>229347755</v>
      </c>
      <c r="L669" s="60">
        <v>252179802</v>
      </c>
      <c r="M669" s="60">
        <v>206850661</v>
      </c>
      <c r="N669" s="60">
        <v>193393172</v>
      </c>
      <c r="O669" s="60">
        <v>143263156</v>
      </c>
      <c r="P669" s="60">
        <v>195941889</v>
      </c>
      <c r="Q669" s="60">
        <v>219800927</v>
      </c>
      <c r="R669" s="60">
        <v>263125105</v>
      </c>
      <c r="S669" s="60">
        <v>319903930</v>
      </c>
      <c r="T669" s="60">
        <v>269243320</v>
      </c>
    </row>
    <row r="670" spans="1:20" ht="14.5" x14ac:dyDescent="0.35">
      <c r="A670" t="str">
        <f t="shared" si="22"/>
        <v>Niederösterreich472</v>
      </c>
      <c r="B670">
        <v>670</v>
      </c>
      <c r="C670" s="59" t="s">
        <v>264</v>
      </c>
      <c r="D670" s="59" t="s">
        <v>531</v>
      </c>
      <c r="E670" s="59" t="s">
        <v>131</v>
      </c>
      <c r="F670" s="60">
        <v>3978241</v>
      </c>
      <c r="G670" s="60">
        <v>1238284</v>
      </c>
      <c r="H670" s="60">
        <v>369826</v>
      </c>
      <c r="I670" s="60">
        <v>1143289</v>
      </c>
      <c r="J670" s="60">
        <v>1270811</v>
      </c>
      <c r="K670" s="60">
        <v>1226782</v>
      </c>
      <c r="L670" s="60">
        <v>789927</v>
      </c>
      <c r="M670" s="60">
        <v>1071793</v>
      </c>
      <c r="N670" s="60">
        <v>397026</v>
      </c>
      <c r="O670" s="60">
        <v>595019</v>
      </c>
      <c r="P670" s="60">
        <v>484424</v>
      </c>
      <c r="Q670" s="60">
        <v>407779</v>
      </c>
      <c r="R670" s="60">
        <v>412866</v>
      </c>
      <c r="S670" s="60">
        <v>143316</v>
      </c>
      <c r="T670" s="60">
        <v>403172</v>
      </c>
    </row>
    <row r="671" spans="1:20" ht="14.5" x14ac:dyDescent="0.35">
      <c r="A671" t="str">
        <f t="shared" si="22"/>
        <v>Niederösterreich807</v>
      </c>
      <c r="B671">
        <v>671</v>
      </c>
      <c r="C671" s="59" t="s">
        <v>264</v>
      </c>
      <c r="D671" s="59" t="s">
        <v>636</v>
      </c>
      <c r="E671" s="59" t="s">
        <v>187</v>
      </c>
      <c r="F671" s="61"/>
      <c r="G671" s="61"/>
      <c r="H671" s="61"/>
      <c r="I671" s="61"/>
      <c r="J671" s="61"/>
      <c r="K671" s="61"/>
      <c r="L671" s="61"/>
      <c r="M671" s="61"/>
      <c r="N671" s="60">
        <v>8</v>
      </c>
      <c r="O671" s="61"/>
      <c r="P671" s="61"/>
      <c r="Q671" s="61"/>
      <c r="R671" s="61"/>
      <c r="S671" s="61"/>
      <c r="T671" s="60">
        <v>2602</v>
      </c>
    </row>
    <row r="672" spans="1:20" ht="14.5" x14ac:dyDescent="0.35">
      <c r="A672" t="str">
        <f t="shared" si="22"/>
        <v>Niederösterreich736</v>
      </c>
      <c r="B672">
        <v>672</v>
      </c>
      <c r="C672" s="59" t="s">
        <v>264</v>
      </c>
      <c r="D672" s="59" t="s">
        <v>622</v>
      </c>
      <c r="E672" s="59" t="s">
        <v>179</v>
      </c>
      <c r="F672" s="60">
        <v>21625157</v>
      </c>
      <c r="G672" s="60">
        <v>27648432</v>
      </c>
      <c r="H672" s="60">
        <v>30730168</v>
      </c>
      <c r="I672" s="60">
        <v>20517507</v>
      </c>
      <c r="J672" s="60">
        <v>32146343</v>
      </c>
      <c r="K672" s="60">
        <v>31365392</v>
      </c>
      <c r="L672" s="60">
        <v>32731921</v>
      </c>
      <c r="M672" s="60">
        <v>27737648</v>
      </c>
      <c r="N672" s="60">
        <v>54604827</v>
      </c>
      <c r="O672" s="60">
        <v>78600136</v>
      </c>
      <c r="P672" s="60">
        <v>45527034</v>
      </c>
      <c r="Q672" s="60">
        <v>81019608</v>
      </c>
      <c r="R672" s="60">
        <v>86087604</v>
      </c>
      <c r="S672" s="60">
        <v>105237707</v>
      </c>
      <c r="T672" s="60">
        <v>62555583</v>
      </c>
    </row>
    <row r="673" spans="1:20" ht="14.5" x14ac:dyDescent="0.35">
      <c r="A673" t="str">
        <f t="shared" si="22"/>
        <v>Niederösterreich352</v>
      </c>
      <c r="B673">
        <v>673</v>
      </c>
      <c r="C673" s="59" t="s">
        <v>264</v>
      </c>
      <c r="D673" s="59" t="s">
        <v>457</v>
      </c>
      <c r="E673" s="59" t="s">
        <v>257</v>
      </c>
      <c r="F673" s="60">
        <v>1423411</v>
      </c>
      <c r="G673" s="60">
        <v>7444238</v>
      </c>
      <c r="H673" s="60">
        <v>2379066</v>
      </c>
      <c r="I673" s="60">
        <v>2540389</v>
      </c>
      <c r="J673" s="60">
        <v>3062927</v>
      </c>
      <c r="K673" s="60">
        <v>3685402</v>
      </c>
      <c r="L673" s="60">
        <v>1104909</v>
      </c>
      <c r="M673" s="60">
        <v>2489617</v>
      </c>
      <c r="N673" s="60">
        <v>4183692</v>
      </c>
      <c r="O673" s="60">
        <v>2404362</v>
      </c>
      <c r="P673" s="60">
        <v>1518214</v>
      </c>
      <c r="Q673" s="60">
        <v>1535765</v>
      </c>
      <c r="R673" s="60">
        <v>4463610</v>
      </c>
      <c r="S673" s="60">
        <v>7784413</v>
      </c>
      <c r="T673" s="60">
        <v>7890433</v>
      </c>
    </row>
    <row r="674" spans="1:20" ht="14.5" x14ac:dyDescent="0.35">
      <c r="A674" t="str">
        <f t="shared" si="22"/>
        <v>Niederösterreich072</v>
      </c>
      <c r="B674">
        <v>674</v>
      </c>
      <c r="C674" s="59" t="s">
        <v>264</v>
      </c>
      <c r="D674" s="59" t="s">
        <v>359</v>
      </c>
      <c r="E674" s="59" t="s">
        <v>37</v>
      </c>
      <c r="F674" s="60">
        <v>62538173</v>
      </c>
      <c r="G674" s="60">
        <v>72804270</v>
      </c>
      <c r="H674" s="60">
        <v>87414422</v>
      </c>
      <c r="I674" s="60">
        <v>80257054</v>
      </c>
      <c r="J674" s="60">
        <v>69224097</v>
      </c>
      <c r="K674" s="60">
        <v>42424288</v>
      </c>
      <c r="L674" s="60">
        <v>54964924</v>
      </c>
      <c r="M674" s="60">
        <v>53458247</v>
      </c>
      <c r="N674" s="60">
        <v>58833841</v>
      </c>
      <c r="O674" s="60">
        <v>63277762</v>
      </c>
      <c r="P674" s="60">
        <v>69269089</v>
      </c>
      <c r="Q674" s="60">
        <v>89802551</v>
      </c>
      <c r="R674" s="60">
        <v>54501020</v>
      </c>
      <c r="S674" s="60">
        <v>68502940</v>
      </c>
      <c r="T674" s="60">
        <v>102619731</v>
      </c>
    </row>
    <row r="675" spans="1:20" ht="14.5" x14ac:dyDescent="0.35">
      <c r="A675" t="str">
        <f t="shared" si="22"/>
        <v>Niederösterreich350</v>
      </c>
      <c r="B675">
        <v>675</v>
      </c>
      <c r="C675" s="59" t="s">
        <v>264</v>
      </c>
      <c r="D675" s="59" t="s">
        <v>456</v>
      </c>
      <c r="E675" s="59" t="s">
        <v>87</v>
      </c>
      <c r="F675" s="60">
        <v>683198</v>
      </c>
      <c r="G675" s="60">
        <v>584865</v>
      </c>
      <c r="H675" s="60">
        <v>1480390</v>
      </c>
      <c r="I675" s="60">
        <v>1197403</v>
      </c>
      <c r="J675" s="60">
        <v>1832027</v>
      </c>
      <c r="K675" s="60">
        <v>1976788</v>
      </c>
      <c r="L675" s="60">
        <v>1432267</v>
      </c>
      <c r="M675" s="60">
        <v>1378189</v>
      </c>
      <c r="N675" s="60">
        <v>3718762</v>
      </c>
      <c r="O675" s="60">
        <v>2161874</v>
      </c>
      <c r="P675" s="60">
        <v>2047890</v>
      </c>
      <c r="Q675" s="60">
        <v>2338692</v>
      </c>
      <c r="R675" s="60">
        <v>727562</v>
      </c>
      <c r="S675" s="60">
        <v>1773242</v>
      </c>
      <c r="T675" s="60">
        <v>4809649</v>
      </c>
    </row>
    <row r="676" spans="1:20" ht="14.5" x14ac:dyDescent="0.35">
      <c r="A676" t="str">
        <f t="shared" si="22"/>
        <v>Niederösterreich400</v>
      </c>
      <c r="B676">
        <v>676</v>
      </c>
      <c r="C676" s="59" t="s">
        <v>264</v>
      </c>
      <c r="D676" s="59" t="s">
        <v>484</v>
      </c>
      <c r="E676" s="59" t="s">
        <v>103</v>
      </c>
      <c r="F676" s="60">
        <v>553835524</v>
      </c>
      <c r="G676" s="60">
        <v>659652111</v>
      </c>
      <c r="H676" s="60">
        <v>842988908</v>
      </c>
      <c r="I676" s="60">
        <v>846710556</v>
      </c>
      <c r="J676" s="60">
        <v>831197684</v>
      </c>
      <c r="K676" s="60">
        <v>948320017</v>
      </c>
      <c r="L676" s="60">
        <v>1042578764</v>
      </c>
      <c r="M676" s="60">
        <v>1009617022</v>
      </c>
      <c r="N676" s="60">
        <v>1177941616</v>
      </c>
      <c r="O676" s="60">
        <v>1070959166</v>
      </c>
      <c r="P676" s="60">
        <v>1075126491</v>
      </c>
      <c r="Q676" s="60">
        <v>1291952283</v>
      </c>
      <c r="R676" s="60">
        <v>1586913538</v>
      </c>
      <c r="S676" s="60">
        <v>1651430105</v>
      </c>
      <c r="T676" s="60">
        <v>1682061237</v>
      </c>
    </row>
    <row r="677" spans="1:20" ht="14.5" x14ac:dyDescent="0.35">
      <c r="A677" t="str">
        <f t="shared" si="22"/>
        <v>Niederösterreich524</v>
      </c>
      <c r="B677">
        <v>677</v>
      </c>
      <c r="C677" s="59" t="s">
        <v>264</v>
      </c>
      <c r="D677" s="59" t="s">
        <v>556</v>
      </c>
      <c r="E677" s="59" t="s">
        <v>144</v>
      </c>
      <c r="F677" s="60">
        <v>7969188</v>
      </c>
      <c r="G677" s="60">
        <v>3515384</v>
      </c>
      <c r="H677" s="60">
        <v>6082851</v>
      </c>
      <c r="I677" s="60">
        <v>2927975</v>
      </c>
      <c r="J677" s="60">
        <v>3373588</v>
      </c>
      <c r="K677" s="60">
        <v>4002900</v>
      </c>
      <c r="L677" s="60">
        <v>1149162</v>
      </c>
      <c r="M677" s="60">
        <v>1569904</v>
      </c>
      <c r="N677" s="60">
        <v>1925649</v>
      </c>
      <c r="O677" s="60">
        <v>1363437</v>
      </c>
      <c r="P677" s="60">
        <v>2230114</v>
      </c>
      <c r="Q677" s="60">
        <v>2739380</v>
      </c>
      <c r="R677" s="60">
        <v>3348586</v>
      </c>
      <c r="S677" s="60">
        <v>2978443</v>
      </c>
      <c r="T677" s="60">
        <v>3093938</v>
      </c>
    </row>
    <row r="678" spans="1:20" ht="14.5" x14ac:dyDescent="0.35">
      <c r="A678" t="str">
        <f t="shared" si="22"/>
        <v>Niederösterreich081</v>
      </c>
      <c r="B678">
        <v>678</v>
      </c>
      <c r="C678" s="59" t="s">
        <v>264</v>
      </c>
      <c r="D678" s="59" t="s">
        <v>374</v>
      </c>
      <c r="E678" s="59" t="s">
        <v>43</v>
      </c>
      <c r="F678" s="60">
        <v>8244852</v>
      </c>
      <c r="G678" s="60">
        <v>4716971</v>
      </c>
      <c r="H678" s="60">
        <v>9627728</v>
      </c>
      <c r="I678" s="60">
        <v>3210336</v>
      </c>
      <c r="J678" s="60">
        <v>7994889</v>
      </c>
      <c r="K678" s="60">
        <v>9177479</v>
      </c>
      <c r="L678" s="60">
        <v>8157446</v>
      </c>
      <c r="M678" s="60">
        <v>3657477</v>
      </c>
      <c r="N678" s="60">
        <v>9421298</v>
      </c>
      <c r="O678" s="60">
        <v>38172567</v>
      </c>
      <c r="P678" s="60">
        <v>28639480</v>
      </c>
      <c r="Q678" s="60">
        <v>10638379</v>
      </c>
      <c r="R678" s="60">
        <v>6564800</v>
      </c>
      <c r="S678" s="60">
        <v>8551548</v>
      </c>
      <c r="T678" s="60">
        <v>10182047</v>
      </c>
    </row>
    <row r="679" spans="1:20" ht="14.5" x14ac:dyDescent="0.35">
      <c r="A679" t="str">
        <f t="shared" si="22"/>
        <v>Niederösterreich045</v>
      </c>
      <c r="B679">
        <v>679</v>
      </c>
      <c r="C679" s="59" t="s">
        <v>264</v>
      </c>
      <c r="D679" s="59" t="s">
        <v>333</v>
      </c>
      <c r="E679" s="59" t="s">
        <v>258</v>
      </c>
      <c r="F679" s="61"/>
      <c r="G679" s="60">
        <v>80138</v>
      </c>
      <c r="H679" s="60">
        <v>88026</v>
      </c>
      <c r="I679" s="61"/>
      <c r="J679" s="61"/>
      <c r="K679" s="60">
        <v>67630</v>
      </c>
      <c r="L679" s="60">
        <v>68633</v>
      </c>
      <c r="M679" s="60">
        <v>100903</v>
      </c>
      <c r="N679" s="60">
        <v>83484</v>
      </c>
      <c r="O679" s="60">
        <v>87518</v>
      </c>
      <c r="P679" s="60">
        <v>81523</v>
      </c>
      <c r="Q679" s="60">
        <v>61964</v>
      </c>
      <c r="R679" s="61"/>
      <c r="S679" s="61"/>
      <c r="T679" s="61"/>
    </row>
    <row r="680" spans="1:20" ht="14.5" x14ac:dyDescent="0.35">
      <c r="A680" t="str">
        <f t="shared" si="22"/>
        <v>Niederösterreich467</v>
      </c>
      <c r="B680">
        <v>680</v>
      </c>
      <c r="C680" s="59" t="s">
        <v>264</v>
      </c>
      <c r="D680" s="59" t="s">
        <v>525</v>
      </c>
      <c r="E680" s="59" t="s">
        <v>263</v>
      </c>
      <c r="F680" s="60">
        <v>238</v>
      </c>
      <c r="G680" s="61"/>
      <c r="H680" s="60">
        <v>8585</v>
      </c>
      <c r="I680" s="60">
        <v>10733</v>
      </c>
      <c r="J680" s="60">
        <v>326</v>
      </c>
      <c r="K680" s="60">
        <v>45402</v>
      </c>
      <c r="L680" s="60">
        <v>77877</v>
      </c>
      <c r="M680" s="60">
        <v>17797</v>
      </c>
      <c r="N680" s="60">
        <v>32258</v>
      </c>
      <c r="O680" s="60">
        <v>50495</v>
      </c>
      <c r="P680" s="60">
        <v>5519</v>
      </c>
      <c r="Q680" s="60">
        <v>22228</v>
      </c>
      <c r="R680" s="60">
        <v>46613</v>
      </c>
      <c r="S680" s="60">
        <v>21139</v>
      </c>
      <c r="T680" s="60">
        <v>1334</v>
      </c>
    </row>
    <row r="681" spans="1:20" ht="14.5" x14ac:dyDescent="0.35">
      <c r="A681" t="str">
        <f t="shared" si="22"/>
        <v>Niederösterreich484</v>
      </c>
      <c r="B681">
        <v>681</v>
      </c>
      <c r="C681" s="59" t="s">
        <v>264</v>
      </c>
      <c r="D681" s="59" t="s">
        <v>545</v>
      </c>
      <c r="E681" s="59" t="s">
        <v>135</v>
      </c>
      <c r="F681" s="60">
        <v>18234969</v>
      </c>
      <c r="G681" s="60">
        <v>9505275</v>
      </c>
      <c r="H681" s="60">
        <v>11507751</v>
      </c>
      <c r="I681" s="60">
        <v>13927239</v>
      </c>
      <c r="J681" s="60">
        <v>20842656</v>
      </c>
      <c r="K681" s="60">
        <v>9700362</v>
      </c>
      <c r="L681" s="60">
        <v>5966243</v>
      </c>
      <c r="M681" s="60">
        <v>1360079</v>
      </c>
      <c r="N681" s="60">
        <v>699171</v>
      </c>
      <c r="O681" s="60">
        <v>1216606</v>
      </c>
      <c r="P681" s="60">
        <v>301254</v>
      </c>
      <c r="Q681" s="60">
        <v>1009712</v>
      </c>
      <c r="R681" s="60">
        <v>696838</v>
      </c>
      <c r="S681" s="60">
        <v>1301917</v>
      </c>
      <c r="T681" s="60">
        <v>1103586</v>
      </c>
    </row>
    <row r="682" spans="1:20" ht="14.5" x14ac:dyDescent="0.35">
      <c r="A682" t="str">
        <f t="shared" si="22"/>
        <v>Niederösterreich468</v>
      </c>
      <c r="B682">
        <v>682</v>
      </c>
      <c r="C682" s="59" t="s">
        <v>264</v>
      </c>
      <c r="D682" s="59" t="s">
        <v>527</v>
      </c>
      <c r="E682" s="59" t="s">
        <v>259</v>
      </c>
      <c r="F682" s="60">
        <v>43324002</v>
      </c>
      <c r="G682" s="60">
        <v>694285</v>
      </c>
      <c r="H682" s="61"/>
      <c r="I682" s="60">
        <v>317328</v>
      </c>
      <c r="J682" s="60">
        <v>254207</v>
      </c>
      <c r="K682" s="60">
        <v>152279</v>
      </c>
      <c r="L682" s="60">
        <v>6952994</v>
      </c>
      <c r="M682" s="60">
        <v>71490</v>
      </c>
      <c r="N682" s="60">
        <v>304784</v>
      </c>
      <c r="O682" s="60">
        <v>536</v>
      </c>
      <c r="P682" s="61"/>
      <c r="Q682" s="60">
        <v>1573</v>
      </c>
      <c r="R682" s="60">
        <v>309</v>
      </c>
      <c r="S682" s="60">
        <v>28501252</v>
      </c>
      <c r="T682" s="61"/>
    </row>
    <row r="683" spans="1:20" ht="14.5" x14ac:dyDescent="0.35">
      <c r="A683" t="str">
        <f t="shared" si="22"/>
        <v>Niederösterreich457</v>
      </c>
      <c r="B683">
        <v>683</v>
      </c>
      <c r="C683" s="59" t="s">
        <v>264</v>
      </c>
      <c r="D683" s="59" t="s">
        <v>513</v>
      </c>
      <c r="E683" s="59" t="s">
        <v>123</v>
      </c>
      <c r="F683" s="60">
        <v>3782</v>
      </c>
      <c r="G683" s="61"/>
      <c r="H683" s="61"/>
      <c r="I683" s="61"/>
      <c r="J683" s="60">
        <v>5</v>
      </c>
      <c r="K683" s="60">
        <v>12804</v>
      </c>
      <c r="L683" s="61"/>
      <c r="M683" s="60">
        <v>187410</v>
      </c>
      <c r="N683" s="61"/>
      <c r="O683" s="61"/>
      <c r="P683" s="61"/>
      <c r="Q683" s="61"/>
      <c r="R683" s="61"/>
      <c r="S683" s="61"/>
      <c r="T683" s="61"/>
    </row>
    <row r="684" spans="1:20" ht="14.5" x14ac:dyDescent="0.35">
      <c r="A684" t="str">
        <f t="shared" si="22"/>
        <v>Niederösterreich690</v>
      </c>
      <c r="B684">
        <v>684</v>
      </c>
      <c r="C684" s="59" t="s">
        <v>264</v>
      </c>
      <c r="D684" s="59" t="s">
        <v>603</v>
      </c>
      <c r="E684" s="59" t="s">
        <v>170</v>
      </c>
      <c r="F684" s="60">
        <v>9531405</v>
      </c>
      <c r="G684" s="60">
        <v>9817467</v>
      </c>
      <c r="H684" s="60">
        <v>21407560</v>
      </c>
      <c r="I684" s="60">
        <v>28020337</v>
      </c>
      <c r="J684" s="60">
        <v>25480781</v>
      </c>
      <c r="K684" s="60">
        <v>24236007</v>
      </c>
      <c r="L684" s="60">
        <v>26946691</v>
      </c>
      <c r="M684" s="60">
        <v>29115085</v>
      </c>
      <c r="N684" s="60">
        <v>41327390</v>
      </c>
      <c r="O684" s="60">
        <v>42578172</v>
      </c>
      <c r="P684" s="60">
        <v>23442724</v>
      </c>
      <c r="Q684" s="60">
        <v>19891476</v>
      </c>
      <c r="R684" s="60">
        <v>24662905</v>
      </c>
      <c r="S684" s="60">
        <v>31304770</v>
      </c>
      <c r="T684" s="60">
        <v>35911265</v>
      </c>
    </row>
    <row r="685" spans="1:20" ht="14.5" x14ac:dyDescent="0.35">
      <c r="A685" t="str">
        <f t="shared" si="22"/>
        <v>Niederösterreich816</v>
      </c>
      <c r="B685">
        <v>685</v>
      </c>
      <c r="C685" s="59" t="s">
        <v>264</v>
      </c>
      <c r="D685" s="59" t="s">
        <v>645</v>
      </c>
      <c r="E685" s="59" t="s">
        <v>192</v>
      </c>
      <c r="F685" s="60">
        <v>623</v>
      </c>
      <c r="G685" s="60">
        <v>3247</v>
      </c>
      <c r="H685" s="61"/>
      <c r="I685" s="60">
        <v>1250</v>
      </c>
      <c r="J685" s="61"/>
      <c r="K685" s="61"/>
      <c r="L685" s="61"/>
      <c r="M685" s="61"/>
      <c r="N685" s="61"/>
      <c r="O685" s="60">
        <v>5571</v>
      </c>
      <c r="P685" s="60">
        <v>25210</v>
      </c>
      <c r="Q685" s="60">
        <v>46407</v>
      </c>
      <c r="R685" s="60">
        <v>6904</v>
      </c>
      <c r="S685" s="61"/>
      <c r="T685" s="60">
        <v>4063</v>
      </c>
    </row>
    <row r="686" spans="1:20" ht="14.5" x14ac:dyDescent="0.35">
      <c r="A686" t="str">
        <f t="shared" si="22"/>
        <v>Niederösterreich811</v>
      </c>
      <c r="B686">
        <v>686</v>
      </c>
      <c r="C686" s="59" t="s">
        <v>264</v>
      </c>
      <c r="D686" s="59" t="s">
        <v>639</v>
      </c>
      <c r="E686" s="59" t="s">
        <v>285</v>
      </c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0">
        <v>29949</v>
      </c>
      <c r="R686" s="61"/>
      <c r="S686" s="60">
        <v>5</v>
      </c>
      <c r="T686" s="61"/>
    </row>
    <row r="687" spans="1:20" ht="14.5" x14ac:dyDescent="0.35">
      <c r="A687" t="str">
        <f t="shared" si="22"/>
        <v>Niederösterreich819</v>
      </c>
      <c r="B687">
        <v>687</v>
      </c>
      <c r="C687" s="59" t="s">
        <v>264</v>
      </c>
      <c r="D687" s="59" t="s">
        <v>647</v>
      </c>
      <c r="E687" s="59" t="s">
        <v>194</v>
      </c>
      <c r="F687" s="61"/>
      <c r="G687" s="61"/>
      <c r="H687" s="60">
        <v>10652</v>
      </c>
      <c r="I687" s="60">
        <v>14030</v>
      </c>
      <c r="J687" s="61"/>
      <c r="K687" s="60">
        <v>48237</v>
      </c>
      <c r="L687" s="61"/>
      <c r="M687" s="61"/>
      <c r="N687" s="60">
        <v>3719</v>
      </c>
      <c r="O687" s="60">
        <v>1775</v>
      </c>
      <c r="P687" s="61"/>
      <c r="Q687" s="60">
        <v>24609</v>
      </c>
      <c r="R687" s="61"/>
      <c r="S687" s="60">
        <v>128</v>
      </c>
      <c r="T687" s="61"/>
    </row>
    <row r="688" spans="1:20" ht="14.5" x14ac:dyDescent="0.35">
      <c r="A688" t="str">
        <f t="shared" si="22"/>
        <v>Niederösterreich022</v>
      </c>
      <c r="B688">
        <v>688</v>
      </c>
      <c r="C688" s="59" t="s">
        <v>264</v>
      </c>
      <c r="D688" s="59" t="s">
        <v>726</v>
      </c>
      <c r="E688" s="59" t="s">
        <v>13</v>
      </c>
      <c r="F688" s="61"/>
      <c r="G688" s="61"/>
      <c r="H688" s="60">
        <v>60506</v>
      </c>
      <c r="I688" s="61"/>
      <c r="J688" s="60">
        <v>60048</v>
      </c>
      <c r="K688" s="61"/>
      <c r="L688" s="61"/>
      <c r="M688" s="60">
        <v>39331</v>
      </c>
      <c r="N688" s="60">
        <v>11493</v>
      </c>
      <c r="O688" s="61"/>
      <c r="P688" s="60">
        <v>28899</v>
      </c>
      <c r="Q688" s="60">
        <v>20737</v>
      </c>
      <c r="R688" s="60">
        <v>42111</v>
      </c>
      <c r="S688" s="60">
        <v>392</v>
      </c>
      <c r="T688" s="60">
        <v>1471</v>
      </c>
    </row>
    <row r="689" spans="1:20" ht="14.5" x14ac:dyDescent="0.35">
      <c r="A689" t="str">
        <f t="shared" si="22"/>
        <v>Niederösterreich095</v>
      </c>
      <c r="B689">
        <v>689</v>
      </c>
      <c r="C689" s="59" t="s">
        <v>264</v>
      </c>
      <c r="D689" s="59" t="s">
        <v>386</v>
      </c>
      <c r="E689" s="59" t="s">
        <v>49</v>
      </c>
      <c r="F689" s="60">
        <v>3934461</v>
      </c>
      <c r="G689" s="60">
        <v>4460624</v>
      </c>
      <c r="H689" s="60">
        <v>4105626</v>
      </c>
      <c r="I689" s="60">
        <v>4561113</v>
      </c>
      <c r="J689" s="60">
        <v>2878411</v>
      </c>
      <c r="K689" s="60">
        <v>7050780</v>
      </c>
      <c r="L689" s="60">
        <v>6680648</v>
      </c>
      <c r="M689" s="60">
        <v>7155698</v>
      </c>
      <c r="N689" s="60">
        <v>5345383</v>
      </c>
      <c r="O689" s="60">
        <v>6836545</v>
      </c>
      <c r="P689" s="60">
        <v>8114975</v>
      </c>
      <c r="Q689" s="60">
        <v>8385092</v>
      </c>
      <c r="R689" s="60">
        <v>9957288</v>
      </c>
      <c r="S689" s="60">
        <v>10640731</v>
      </c>
      <c r="T689" s="60">
        <v>11085633</v>
      </c>
    </row>
    <row r="690" spans="1:20" ht="14.5" x14ac:dyDescent="0.35">
      <c r="A690" t="str">
        <f t="shared" si="22"/>
        <v>Niederösterreich023</v>
      </c>
      <c r="B690">
        <v>690</v>
      </c>
      <c r="C690" s="59" t="s">
        <v>264</v>
      </c>
      <c r="D690" s="59" t="s">
        <v>317</v>
      </c>
      <c r="E690" s="59" t="s">
        <v>14</v>
      </c>
      <c r="F690" s="60">
        <v>2197</v>
      </c>
      <c r="G690" s="61"/>
      <c r="H690" s="60">
        <v>143338</v>
      </c>
      <c r="I690" s="61"/>
      <c r="J690" s="61"/>
      <c r="K690" s="60">
        <v>610</v>
      </c>
      <c r="L690" s="61"/>
      <c r="M690" s="60">
        <v>24</v>
      </c>
      <c r="N690" s="61"/>
      <c r="O690" s="61"/>
      <c r="P690" s="60">
        <v>11849</v>
      </c>
      <c r="Q690" s="61"/>
      <c r="R690" s="61"/>
      <c r="S690" s="61"/>
      <c r="T690" s="60">
        <v>4</v>
      </c>
    </row>
    <row r="691" spans="1:20" ht="14.5" x14ac:dyDescent="0.35">
      <c r="A691" t="str">
        <f t="shared" si="22"/>
        <v>Niederösterreich098</v>
      </c>
      <c r="B691">
        <v>691</v>
      </c>
      <c r="C691" s="59" t="s">
        <v>264</v>
      </c>
      <c r="D691" s="59" t="s">
        <v>390</v>
      </c>
      <c r="E691" s="59" t="s">
        <v>51</v>
      </c>
      <c r="F691" s="60">
        <v>113422229</v>
      </c>
      <c r="G691" s="60">
        <v>132881496</v>
      </c>
      <c r="H691" s="60">
        <v>140781875</v>
      </c>
      <c r="I691" s="60">
        <v>138346556</v>
      </c>
      <c r="J691" s="60">
        <v>123411656</v>
      </c>
      <c r="K691" s="60">
        <v>118039594</v>
      </c>
      <c r="L691" s="60">
        <v>126712398</v>
      </c>
      <c r="M691" s="60">
        <v>160402274</v>
      </c>
      <c r="N691" s="60">
        <v>171287246</v>
      </c>
      <c r="O691" s="60">
        <v>176404607</v>
      </c>
      <c r="P691" s="60">
        <v>150805551</v>
      </c>
      <c r="Q691" s="60">
        <v>200180579</v>
      </c>
      <c r="R691" s="60">
        <v>236591117</v>
      </c>
      <c r="S691" s="60">
        <v>240798698</v>
      </c>
      <c r="T691" s="60">
        <v>229030643</v>
      </c>
    </row>
    <row r="692" spans="1:20" ht="14.5" x14ac:dyDescent="0.35">
      <c r="A692" t="str">
        <f t="shared" si="22"/>
        <v>Niederösterreich653</v>
      </c>
      <c r="B692">
        <v>692</v>
      </c>
      <c r="C692" s="59" t="s">
        <v>264</v>
      </c>
      <c r="D692" s="59" t="s">
        <v>586</v>
      </c>
      <c r="E692" s="59" t="s">
        <v>159</v>
      </c>
      <c r="F692" s="60">
        <v>1832334</v>
      </c>
      <c r="G692" s="60">
        <v>1670747</v>
      </c>
      <c r="H692" s="60">
        <v>2142271</v>
      </c>
      <c r="I692" s="60">
        <v>1752690</v>
      </c>
      <c r="J692" s="60">
        <v>1916249</v>
      </c>
      <c r="K692" s="60">
        <v>462258</v>
      </c>
      <c r="L692" s="60">
        <v>828361</v>
      </c>
      <c r="M692" s="60">
        <v>730369</v>
      </c>
      <c r="N692" s="60">
        <v>653648</v>
      </c>
      <c r="O692" s="60">
        <v>2203151</v>
      </c>
      <c r="P692" s="60">
        <v>2046923</v>
      </c>
      <c r="Q692" s="60">
        <v>3147311</v>
      </c>
      <c r="R692" s="60">
        <v>1043045</v>
      </c>
      <c r="S692" s="60">
        <v>891671</v>
      </c>
      <c r="T692" s="60">
        <v>648930</v>
      </c>
    </row>
    <row r="693" spans="1:20" ht="14.5" x14ac:dyDescent="0.35">
      <c r="A693" t="str">
        <f t="shared" si="22"/>
        <v>Niederösterreich388</v>
      </c>
      <c r="B693">
        <v>693</v>
      </c>
      <c r="C693" s="59" t="s">
        <v>264</v>
      </c>
      <c r="D693" s="59" t="s">
        <v>476</v>
      </c>
      <c r="E693" s="59" t="s">
        <v>98</v>
      </c>
      <c r="F693" s="60">
        <v>44267103</v>
      </c>
      <c r="G693" s="60">
        <v>54740640</v>
      </c>
      <c r="H693" s="60">
        <v>61769439</v>
      </c>
      <c r="I693" s="60">
        <v>56200225</v>
      </c>
      <c r="J693" s="60">
        <v>50401916</v>
      </c>
      <c r="K693" s="60">
        <v>52261561</v>
      </c>
      <c r="L693" s="60">
        <v>53503031</v>
      </c>
      <c r="M693" s="60">
        <v>52549591</v>
      </c>
      <c r="N693" s="60">
        <v>51778483</v>
      </c>
      <c r="O693" s="60">
        <v>57489833</v>
      </c>
      <c r="P693" s="60">
        <v>38104859</v>
      </c>
      <c r="Q693" s="60">
        <v>47934036</v>
      </c>
      <c r="R693" s="60">
        <v>65353897</v>
      </c>
      <c r="S693" s="60">
        <v>66697374</v>
      </c>
      <c r="T693" s="60">
        <v>71971240</v>
      </c>
    </row>
    <row r="694" spans="1:20" ht="14.5" x14ac:dyDescent="0.35">
      <c r="A694" t="str">
        <f t="shared" si="22"/>
        <v>Niederösterreich378</v>
      </c>
      <c r="B694">
        <v>694</v>
      </c>
      <c r="C694" s="59" t="s">
        <v>264</v>
      </c>
      <c r="D694" s="59" t="s">
        <v>471</v>
      </c>
      <c r="E694" s="59" t="s">
        <v>95</v>
      </c>
      <c r="F694" s="60">
        <v>357077</v>
      </c>
      <c r="G694" s="60">
        <v>611979</v>
      </c>
      <c r="H694" s="60">
        <v>532015</v>
      </c>
      <c r="I694" s="60">
        <v>355506</v>
      </c>
      <c r="J694" s="60">
        <v>805520</v>
      </c>
      <c r="K694" s="60">
        <v>656237</v>
      </c>
      <c r="L694" s="60">
        <v>2634693</v>
      </c>
      <c r="M694" s="60">
        <v>759309</v>
      </c>
      <c r="N694" s="60">
        <v>532508</v>
      </c>
      <c r="O694" s="60">
        <v>1186709</v>
      </c>
      <c r="P694" s="60">
        <v>444572</v>
      </c>
      <c r="Q694" s="60">
        <v>511655</v>
      </c>
      <c r="R694" s="60">
        <v>149881</v>
      </c>
      <c r="S694" s="60">
        <v>492904</v>
      </c>
      <c r="T694" s="60">
        <v>2965686</v>
      </c>
    </row>
    <row r="695" spans="1:20" ht="14.5" x14ac:dyDescent="0.35">
      <c r="A695" t="str">
        <f t="shared" si="22"/>
        <v>Niederösterreich382</v>
      </c>
      <c r="B695">
        <v>695</v>
      </c>
      <c r="C695" s="59" t="s">
        <v>264</v>
      </c>
      <c r="D695" s="59" t="s">
        <v>473</v>
      </c>
      <c r="E695" s="59" t="s">
        <v>96</v>
      </c>
      <c r="F695" s="60">
        <v>724291</v>
      </c>
      <c r="G695" s="60">
        <v>219167</v>
      </c>
      <c r="H695" s="60">
        <v>220811</v>
      </c>
      <c r="I695" s="60">
        <v>546962</v>
      </c>
      <c r="J695" s="60">
        <v>243114</v>
      </c>
      <c r="K695" s="60">
        <v>99590</v>
      </c>
      <c r="L695" s="60">
        <v>482445</v>
      </c>
      <c r="M695" s="60">
        <v>407067</v>
      </c>
      <c r="N695" s="60">
        <v>485515</v>
      </c>
      <c r="O695" s="60">
        <v>145923</v>
      </c>
      <c r="P695" s="60">
        <v>197280</v>
      </c>
      <c r="Q695" s="60">
        <v>162954</v>
      </c>
      <c r="R695" s="60">
        <v>134033</v>
      </c>
      <c r="S695" s="60">
        <v>616592</v>
      </c>
      <c r="T695" s="60">
        <v>111989</v>
      </c>
    </row>
    <row r="696" spans="1:20" ht="14.5" x14ac:dyDescent="0.35">
      <c r="A696" t="str">
        <f t="shared" si="22"/>
        <v>Niederösterreich9V</v>
      </c>
      <c r="B696">
        <v>696</v>
      </c>
      <c r="C696" s="59" t="s">
        <v>264</v>
      </c>
      <c r="D696" s="59" t="s">
        <v>956</v>
      </c>
      <c r="E696" s="59" t="s">
        <v>260</v>
      </c>
      <c r="F696" s="60">
        <v>60612451</v>
      </c>
      <c r="G696" s="60">
        <v>92185190</v>
      </c>
      <c r="H696" s="60">
        <v>88907786</v>
      </c>
      <c r="I696" s="60">
        <v>71594217</v>
      </c>
      <c r="J696" s="60">
        <v>71696869</v>
      </c>
      <c r="K696" s="60">
        <v>63315424</v>
      </c>
      <c r="L696" s="60">
        <v>35105381</v>
      </c>
      <c r="M696" s="60">
        <v>56054922</v>
      </c>
      <c r="N696" s="60">
        <v>70107935</v>
      </c>
      <c r="O696" s="60">
        <v>96863205</v>
      </c>
      <c r="P696" s="60">
        <v>51178392</v>
      </c>
      <c r="Q696" s="60">
        <v>85489563</v>
      </c>
      <c r="R696" s="60">
        <v>115866335</v>
      </c>
      <c r="S696" s="60">
        <v>151257523</v>
      </c>
      <c r="T696" s="60">
        <v>148478201</v>
      </c>
    </row>
    <row r="697" spans="1:20" ht="14.5" x14ac:dyDescent="0.35">
      <c r="A697" t="str">
        <f t="shared" si="22"/>
        <v>NiederösterreichI00</v>
      </c>
      <c r="B697">
        <v>697</v>
      </c>
      <c r="C697" s="59" t="s">
        <v>264</v>
      </c>
      <c r="D697" s="59" t="s">
        <v>957</v>
      </c>
      <c r="E697" s="59" t="s">
        <v>261</v>
      </c>
      <c r="F697" s="60">
        <v>16674118755</v>
      </c>
      <c r="G697" s="60">
        <v>18608836140</v>
      </c>
      <c r="H697" s="60">
        <v>19665234462</v>
      </c>
      <c r="I697" s="60">
        <v>20817784194</v>
      </c>
      <c r="J697" s="60">
        <v>20348769132</v>
      </c>
      <c r="K697" s="60">
        <v>20446932206</v>
      </c>
      <c r="L697" s="60">
        <v>20048291000</v>
      </c>
      <c r="M697" s="60">
        <v>21824435480</v>
      </c>
      <c r="N697" s="60">
        <v>23103940171</v>
      </c>
      <c r="O697" s="60">
        <v>22519656342</v>
      </c>
      <c r="P697" s="60">
        <v>20829320894</v>
      </c>
      <c r="Q697" s="60">
        <v>24744282171</v>
      </c>
      <c r="R697" s="60">
        <v>29657345570</v>
      </c>
      <c r="S697" s="60">
        <v>30268043547</v>
      </c>
      <c r="T697" s="60">
        <v>28647835687</v>
      </c>
    </row>
    <row r="698" spans="1:20" ht="14.5" x14ac:dyDescent="0.35">
      <c r="A698" t="str">
        <f t="shared" si="22"/>
        <v>Oberösterreich043</v>
      </c>
      <c r="B698">
        <v>698</v>
      </c>
      <c r="C698" s="59" t="s">
        <v>265</v>
      </c>
      <c r="D698" s="59" t="s">
        <v>331</v>
      </c>
      <c r="E698" s="59" t="s">
        <v>22</v>
      </c>
      <c r="F698" s="60">
        <v>749259</v>
      </c>
      <c r="G698" s="60">
        <v>826095</v>
      </c>
      <c r="H698" s="60">
        <v>756494</v>
      </c>
      <c r="I698" s="60">
        <v>1080236</v>
      </c>
      <c r="J698" s="60">
        <v>1348789</v>
      </c>
      <c r="K698" s="60">
        <v>1324441</v>
      </c>
      <c r="L698" s="60">
        <v>1532381</v>
      </c>
      <c r="M698" s="60">
        <v>1652412</v>
      </c>
      <c r="N698" s="60">
        <v>1777235</v>
      </c>
      <c r="O698" s="60">
        <v>1458702</v>
      </c>
      <c r="P698" s="60">
        <v>1156308</v>
      </c>
      <c r="Q698" s="60">
        <v>1493208</v>
      </c>
      <c r="R698" s="60">
        <v>2068516</v>
      </c>
      <c r="S698" s="60">
        <v>2886558</v>
      </c>
      <c r="T698" s="60">
        <v>2204328</v>
      </c>
    </row>
    <row r="699" spans="1:20" ht="14.5" x14ac:dyDescent="0.35">
      <c r="A699" t="str">
        <f t="shared" si="22"/>
        <v>Oberösterreich647</v>
      </c>
      <c r="B699">
        <v>699</v>
      </c>
      <c r="C699" s="59" t="s">
        <v>265</v>
      </c>
      <c r="D699" s="59" t="s">
        <v>583</v>
      </c>
      <c r="E699" s="59" t="s">
        <v>157</v>
      </c>
      <c r="F699" s="60">
        <v>113070129</v>
      </c>
      <c r="G699" s="60">
        <v>129529242</v>
      </c>
      <c r="H699" s="60">
        <v>82558295</v>
      </c>
      <c r="I699" s="60">
        <v>114232045</v>
      </c>
      <c r="J699" s="60">
        <v>131139971</v>
      </c>
      <c r="K699" s="60">
        <v>137644219</v>
      </c>
      <c r="L699" s="60">
        <v>97517021</v>
      </c>
      <c r="M699" s="60">
        <v>85793791</v>
      </c>
      <c r="N699" s="60">
        <v>97337820</v>
      </c>
      <c r="O699" s="60">
        <v>66422871</v>
      </c>
      <c r="P699" s="60">
        <v>69115172</v>
      </c>
      <c r="Q699" s="60">
        <v>112798129</v>
      </c>
      <c r="R699" s="60">
        <v>67234392</v>
      </c>
      <c r="S699" s="60">
        <v>112999766</v>
      </c>
      <c r="T699" s="60">
        <v>156605740</v>
      </c>
    </row>
    <row r="700" spans="1:20" ht="14.5" x14ac:dyDescent="0.35">
      <c r="A700" t="str">
        <f t="shared" si="22"/>
        <v>Oberösterreich660</v>
      </c>
      <c r="B700">
        <v>700</v>
      </c>
      <c r="C700" s="59" t="s">
        <v>265</v>
      </c>
      <c r="D700" s="59" t="s">
        <v>588</v>
      </c>
      <c r="E700" s="59" t="s">
        <v>160</v>
      </c>
      <c r="F700" s="60">
        <v>4617134</v>
      </c>
      <c r="G700" s="60">
        <v>1167023</v>
      </c>
      <c r="H700" s="60">
        <v>3244123</v>
      </c>
      <c r="I700" s="60">
        <v>1830414</v>
      </c>
      <c r="J700" s="60">
        <v>11557870</v>
      </c>
      <c r="K700" s="60">
        <v>1020271</v>
      </c>
      <c r="L700" s="60">
        <v>627744</v>
      </c>
      <c r="M700" s="60">
        <v>298693</v>
      </c>
      <c r="N700" s="60">
        <v>530808</v>
      </c>
      <c r="O700" s="60">
        <v>407835</v>
      </c>
      <c r="P700" s="60">
        <v>669835</v>
      </c>
      <c r="Q700" s="60">
        <v>3955911</v>
      </c>
      <c r="R700" s="60">
        <v>81752</v>
      </c>
      <c r="S700" s="60">
        <v>148223</v>
      </c>
      <c r="T700" s="60">
        <v>1056895</v>
      </c>
    </row>
    <row r="701" spans="1:20" ht="14.5" x14ac:dyDescent="0.35">
      <c r="A701" t="str">
        <f t="shared" si="22"/>
        <v>Oberösterreich459</v>
      </c>
      <c r="B701">
        <v>701</v>
      </c>
      <c r="C701" s="59" t="s">
        <v>265</v>
      </c>
      <c r="D701" s="59" t="s">
        <v>515</v>
      </c>
      <c r="E701" s="59" t="s">
        <v>124</v>
      </c>
      <c r="F701" s="61"/>
      <c r="G701" s="61"/>
      <c r="H701" s="61"/>
      <c r="I701" s="60">
        <v>1650</v>
      </c>
      <c r="J701" s="60">
        <v>333468</v>
      </c>
      <c r="K701" s="60">
        <v>31736</v>
      </c>
      <c r="L701" s="61"/>
      <c r="M701" s="60">
        <v>1113026</v>
      </c>
      <c r="N701" s="60">
        <v>568199</v>
      </c>
      <c r="O701" s="60">
        <v>50713</v>
      </c>
      <c r="P701" s="60">
        <v>74846</v>
      </c>
      <c r="Q701" s="60">
        <v>339316</v>
      </c>
      <c r="R701" s="60">
        <v>112986</v>
      </c>
      <c r="S701" s="60">
        <v>150171</v>
      </c>
      <c r="T701" s="60">
        <v>114951</v>
      </c>
    </row>
    <row r="702" spans="1:20" ht="14.5" x14ac:dyDescent="0.35">
      <c r="A702" t="str">
        <f t="shared" si="22"/>
        <v>Oberösterreich446</v>
      </c>
      <c r="B702">
        <v>702</v>
      </c>
      <c r="C702" s="59" t="s">
        <v>265</v>
      </c>
      <c r="D702" s="59" t="s">
        <v>502</v>
      </c>
      <c r="E702" s="59" t="s">
        <v>116</v>
      </c>
      <c r="F702" s="61"/>
      <c r="G702" s="60">
        <v>1200</v>
      </c>
      <c r="H702" s="60">
        <v>15344</v>
      </c>
      <c r="I702" s="61"/>
      <c r="J702" s="60">
        <v>15495</v>
      </c>
      <c r="K702" s="61"/>
      <c r="L702" s="60">
        <v>8520</v>
      </c>
      <c r="M702" s="61"/>
      <c r="N702" s="60">
        <v>814115</v>
      </c>
      <c r="O702" s="60">
        <v>85983</v>
      </c>
      <c r="P702" s="61"/>
      <c r="Q702" s="61"/>
      <c r="R702" s="60">
        <v>4666</v>
      </c>
      <c r="S702" s="61"/>
      <c r="T702" s="60">
        <v>884988</v>
      </c>
    </row>
    <row r="703" spans="1:20" ht="14.5" x14ac:dyDescent="0.35">
      <c r="A703" t="str">
        <f t="shared" si="22"/>
        <v>Oberösterreich070</v>
      </c>
      <c r="B703">
        <v>703</v>
      </c>
      <c r="C703" s="59" t="s">
        <v>265</v>
      </c>
      <c r="D703" s="59" t="s">
        <v>357</v>
      </c>
      <c r="E703" s="59" t="s">
        <v>36</v>
      </c>
      <c r="F703" s="60">
        <v>12852230</v>
      </c>
      <c r="G703" s="60">
        <v>12686858</v>
      </c>
      <c r="H703" s="60">
        <v>8232264</v>
      </c>
      <c r="I703" s="60">
        <v>9526244</v>
      </c>
      <c r="J703" s="60">
        <v>11186135</v>
      </c>
      <c r="K703" s="60">
        <v>6435247</v>
      </c>
      <c r="L703" s="60">
        <v>6137008</v>
      </c>
      <c r="M703" s="60">
        <v>8199378</v>
      </c>
      <c r="N703" s="60">
        <v>7948970</v>
      </c>
      <c r="O703" s="60">
        <v>6761200</v>
      </c>
      <c r="P703" s="60">
        <v>7499670</v>
      </c>
      <c r="Q703" s="60">
        <v>7905993</v>
      </c>
      <c r="R703" s="60">
        <v>10550970</v>
      </c>
      <c r="S703" s="60">
        <v>10570715</v>
      </c>
      <c r="T703" s="60">
        <v>11941258</v>
      </c>
    </row>
    <row r="704" spans="1:20" ht="14.5" x14ac:dyDescent="0.35">
      <c r="A704" t="str">
        <f t="shared" si="22"/>
        <v>Oberösterreich077</v>
      </c>
      <c r="B704">
        <v>704</v>
      </c>
      <c r="C704" s="59" t="s">
        <v>265</v>
      </c>
      <c r="D704" s="59" t="s">
        <v>367</v>
      </c>
      <c r="E704" s="59" t="s">
        <v>39</v>
      </c>
      <c r="F704" s="60">
        <v>8551595</v>
      </c>
      <c r="G704" s="60">
        <v>8290170</v>
      </c>
      <c r="H704" s="60">
        <v>12839897</v>
      </c>
      <c r="I704" s="60">
        <v>11846408</v>
      </c>
      <c r="J704" s="60">
        <v>8744154</v>
      </c>
      <c r="K704" s="60">
        <v>8013669</v>
      </c>
      <c r="L704" s="60">
        <v>3642619</v>
      </c>
      <c r="M704" s="60">
        <v>4756584</v>
      </c>
      <c r="N704" s="60">
        <v>6030714</v>
      </c>
      <c r="O704" s="60">
        <v>7760206</v>
      </c>
      <c r="P704" s="60">
        <v>6462007</v>
      </c>
      <c r="Q704" s="60">
        <v>7801636</v>
      </c>
      <c r="R704" s="60">
        <v>10903809</v>
      </c>
      <c r="S704" s="60">
        <v>14372782</v>
      </c>
      <c r="T704" s="60">
        <v>11418555</v>
      </c>
    </row>
    <row r="705" spans="1:20" ht="14.5" x14ac:dyDescent="0.35">
      <c r="A705" t="str">
        <f t="shared" si="22"/>
        <v>Oberösterreich478</v>
      </c>
      <c r="B705">
        <v>705</v>
      </c>
      <c r="C705" s="59" t="s">
        <v>265</v>
      </c>
      <c r="D705" s="59" t="s">
        <v>539</v>
      </c>
      <c r="E705" s="59" t="s">
        <v>240</v>
      </c>
      <c r="F705" s="60">
        <v>370883</v>
      </c>
      <c r="G705" s="60">
        <v>389850</v>
      </c>
      <c r="H705" s="60">
        <v>230717</v>
      </c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</row>
    <row r="706" spans="1:20" ht="14.5" x14ac:dyDescent="0.35">
      <c r="A706" t="str">
        <f t="shared" si="22"/>
        <v>Oberösterreich330</v>
      </c>
      <c r="B706">
        <v>706</v>
      </c>
      <c r="C706" s="59" t="s">
        <v>265</v>
      </c>
      <c r="D706" s="59" t="s">
        <v>447</v>
      </c>
      <c r="E706" s="59" t="s">
        <v>81</v>
      </c>
      <c r="F706" s="60">
        <v>2615235</v>
      </c>
      <c r="G706" s="60">
        <v>2604909</v>
      </c>
      <c r="H706" s="60">
        <v>2615510</v>
      </c>
      <c r="I706" s="60">
        <v>975288</v>
      </c>
      <c r="J706" s="60">
        <v>986660</v>
      </c>
      <c r="K706" s="60">
        <v>2613074</v>
      </c>
      <c r="L706" s="60">
        <v>8785296</v>
      </c>
      <c r="M706" s="60">
        <v>9082279</v>
      </c>
      <c r="N706" s="60">
        <v>3936095</v>
      </c>
      <c r="O706" s="60">
        <v>1128243</v>
      </c>
      <c r="P706" s="60">
        <v>463257</v>
      </c>
      <c r="Q706" s="60">
        <v>340792</v>
      </c>
      <c r="R706" s="60">
        <v>5658717</v>
      </c>
      <c r="S706" s="60">
        <v>979668</v>
      </c>
      <c r="T706" s="60">
        <v>1357947</v>
      </c>
    </row>
    <row r="707" spans="1:20" ht="14.5" x14ac:dyDescent="0.35">
      <c r="A707" t="str">
        <f t="shared" si="22"/>
        <v>Oberösterreich528</v>
      </c>
      <c r="B707">
        <v>707</v>
      </c>
      <c r="C707" s="59" t="s">
        <v>265</v>
      </c>
      <c r="D707" s="59" t="s">
        <v>557</v>
      </c>
      <c r="E707" s="59" t="s">
        <v>145</v>
      </c>
      <c r="F707" s="60">
        <v>28609847</v>
      </c>
      <c r="G707" s="60">
        <v>22014784</v>
      </c>
      <c r="H707" s="60">
        <v>29387251</v>
      </c>
      <c r="I707" s="60">
        <v>18372860</v>
      </c>
      <c r="J707" s="60">
        <v>24213748</v>
      </c>
      <c r="K707" s="60">
        <v>18445736</v>
      </c>
      <c r="L707" s="60">
        <v>31645659</v>
      </c>
      <c r="M707" s="60">
        <v>36866505</v>
      </c>
      <c r="N707" s="60">
        <v>29115218</v>
      </c>
      <c r="O707" s="60">
        <v>28036448</v>
      </c>
      <c r="P707" s="60">
        <v>16265212</v>
      </c>
      <c r="Q707" s="60">
        <v>22242061</v>
      </c>
      <c r="R707" s="60">
        <v>35425173</v>
      </c>
      <c r="S707" s="60">
        <v>51864304</v>
      </c>
      <c r="T707" s="60">
        <v>44409591</v>
      </c>
    </row>
    <row r="708" spans="1:20" ht="14.5" x14ac:dyDescent="0.35">
      <c r="A708" t="str">
        <f t="shared" si="22"/>
        <v>Oberösterreich800</v>
      </c>
      <c r="B708">
        <v>708</v>
      </c>
      <c r="C708" s="59" t="s">
        <v>265</v>
      </c>
      <c r="D708" s="59" t="s">
        <v>627</v>
      </c>
      <c r="E708" s="59" t="s">
        <v>182</v>
      </c>
      <c r="F708" s="60">
        <v>140763587</v>
      </c>
      <c r="G708" s="60">
        <v>142068382</v>
      </c>
      <c r="H708" s="60">
        <v>150320429</v>
      </c>
      <c r="I708" s="60">
        <v>173525277</v>
      </c>
      <c r="J708" s="60">
        <v>191057459</v>
      </c>
      <c r="K708" s="60">
        <v>191464191</v>
      </c>
      <c r="L708" s="60">
        <v>195085353</v>
      </c>
      <c r="M708" s="60">
        <v>247061153</v>
      </c>
      <c r="N708" s="60">
        <v>255388417</v>
      </c>
      <c r="O708" s="60">
        <v>785258300</v>
      </c>
      <c r="P708" s="60">
        <v>308067639</v>
      </c>
      <c r="Q708" s="60">
        <v>304594000</v>
      </c>
      <c r="R708" s="60">
        <v>355560823</v>
      </c>
      <c r="S708" s="60">
        <v>319570663</v>
      </c>
      <c r="T708" s="60">
        <v>244825562</v>
      </c>
    </row>
    <row r="709" spans="1:20" ht="14.5" x14ac:dyDescent="0.35">
      <c r="A709" t="str">
        <f t="shared" si="22"/>
        <v>Oberösterreich474</v>
      </c>
      <c r="B709">
        <v>709</v>
      </c>
      <c r="C709" s="59" t="s">
        <v>265</v>
      </c>
      <c r="D709" s="59" t="s">
        <v>534</v>
      </c>
      <c r="E709" s="59" t="s">
        <v>133</v>
      </c>
      <c r="F709" s="60">
        <v>40956</v>
      </c>
      <c r="G709" s="60">
        <v>43075</v>
      </c>
      <c r="H709" s="60">
        <v>112453</v>
      </c>
      <c r="I709" s="60">
        <v>70742</v>
      </c>
      <c r="J709" s="60">
        <v>49625</v>
      </c>
      <c r="K709" s="60">
        <v>116597</v>
      </c>
      <c r="L709" s="60">
        <v>125128</v>
      </c>
      <c r="M709" s="60">
        <v>74213</v>
      </c>
      <c r="N709" s="60">
        <v>110358</v>
      </c>
      <c r="O709" s="60">
        <v>188199</v>
      </c>
      <c r="P709" s="60">
        <v>210019</v>
      </c>
      <c r="Q709" s="60">
        <v>174893</v>
      </c>
      <c r="R709" s="60">
        <v>208509</v>
      </c>
      <c r="S709" s="60">
        <v>1023261</v>
      </c>
      <c r="T709" s="60">
        <v>128770</v>
      </c>
    </row>
    <row r="710" spans="1:20" ht="14.5" x14ac:dyDescent="0.35">
      <c r="A710" t="str">
        <f t="shared" si="22"/>
        <v>Oberösterreich078</v>
      </c>
      <c r="B710">
        <v>710</v>
      </c>
      <c r="C710" s="59" t="s">
        <v>265</v>
      </c>
      <c r="D710" s="59" t="s">
        <v>369</v>
      </c>
      <c r="E710" s="59" t="s">
        <v>40</v>
      </c>
      <c r="F710" s="60">
        <v>6592303</v>
      </c>
      <c r="G710" s="60">
        <v>15597298</v>
      </c>
      <c r="H710" s="60">
        <v>21490604</v>
      </c>
      <c r="I710" s="60">
        <v>20879028</v>
      </c>
      <c r="J710" s="60">
        <v>17973716</v>
      </c>
      <c r="K710" s="60">
        <v>16594863</v>
      </c>
      <c r="L710" s="60">
        <v>15722510</v>
      </c>
      <c r="M710" s="60">
        <v>12018137</v>
      </c>
      <c r="N710" s="60">
        <v>8107681</v>
      </c>
      <c r="O710" s="60">
        <v>23073922</v>
      </c>
      <c r="P710" s="60">
        <v>9958831</v>
      </c>
      <c r="Q710" s="60">
        <v>5524599</v>
      </c>
      <c r="R710" s="60">
        <v>9066466</v>
      </c>
      <c r="S710" s="60">
        <v>13712460</v>
      </c>
      <c r="T710" s="60">
        <v>7736182</v>
      </c>
    </row>
    <row r="711" spans="1:20" ht="14.5" x14ac:dyDescent="0.35">
      <c r="A711" t="str">
        <f t="shared" si="22"/>
        <v>Oberösterreich093</v>
      </c>
      <c r="B711">
        <v>711</v>
      </c>
      <c r="C711" s="59" t="s">
        <v>265</v>
      </c>
      <c r="D711" s="59" t="s">
        <v>384</v>
      </c>
      <c r="E711" s="59" t="s">
        <v>48</v>
      </c>
      <c r="F711" s="60">
        <v>49901632</v>
      </c>
      <c r="G711" s="60">
        <v>55775933</v>
      </c>
      <c r="H711" s="60">
        <v>61167615</v>
      </c>
      <c r="I711" s="60">
        <v>65585043</v>
      </c>
      <c r="J711" s="60">
        <v>62127502</v>
      </c>
      <c r="K711" s="60">
        <v>64096380</v>
      </c>
      <c r="L711" s="60">
        <v>53910608</v>
      </c>
      <c r="M711" s="60">
        <v>58153525</v>
      </c>
      <c r="N711" s="60">
        <v>63706764</v>
      </c>
      <c r="O711" s="60">
        <v>64988843</v>
      </c>
      <c r="P711" s="60">
        <v>62979056</v>
      </c>
      <c r="Q711" s="60">
        <v>77366286</v>
      </c>
      <c r="R711" s="60">
        <v>91473668</v>
      </c>
      <c r="S711" s="60">
        <v>88655743</v>
      </c>
      <c r="T711" s="60">
        <v>91956906</v>
      </c>
    </row>
    <row r="712" spans="1:20" ht="14.5" x14ac:dyDescent="0.35">
      <c r="A712" t="str">
        <f t="shared" ref="A712:A775" si="23">C712&amp;D712</f>
        <v>Oberösterreich469</v>
      </c>
      <c r="B712">
        <v>712</v>
      </c>
      <c r="C712" s="59" t="s">
        <v>265</v>
      </c>
      <c r="D712" s="59" t="s">
        <v>529</v>
      </c>
      <c r="E712" s="59" t="s">
        <v>129</v>
      </c>
      <c r="F712" s="60">
        <v>174190</v>
      </c>
      <c r="G712" s="60">
        <v>231115</v>
      </c>
      <c r="H712" s="60">
        <v>548566</v>
      </c>
      <c r="I712" s="60">
        <v>153303</v>
      </c>
      <c r="J712" s="60">
        <v>32011</v>
      </c>
      <c r="K712" s="60">
        <v>66297</v>
      </c>
      <c r="L712" s="60">
        <v>110210</v>
      </c>
      <c r="M712" s="60">
        <v>16069</v>
      </c>
      <c r="N712" s="60">
        <v>51717</v>
      </c>
      <c r="O712" s="60">
        <v>58783</v>
      </c>
      <c r="P712" s="60">
        <v>211424</v>
      </c>
      <c r="Q712" s="60">
        <v>72359</v>
      </c>
      <c r="R712" s="60">
        <v>57105</v>
      </c>
      <c r="S712" s="60">
        <v>52566</v>
      </c>
      <c r="T712" s="60">
        <v>1284581</v>
      </c>
    </row>
    <row r="713" spans="1:20" ht="14.5" x14ac:dyDescent="0.35">
      <c r="A713" t="str">
        <f t="shared" si="23"/>
        <v>Oberösterreich666</v>
      </c>
      <c r="B713">
        <v>713</v>
      </c>
      <c r="C713" s="59" t="s">
        <v>265</v>
      </c>
      <c r="D713" s="59" t="s">
        <v>592</v>
      </c>
      <c r="E713" s="59" t="s">
        <v>163</v>
      </c>
      <c r="F713" s="60">
        <v>5474185</v>
      </c>
      <c r="G713" s="60">
        <v>2880445</v>
      </c>
      <c r="H713" s="60">
        <v>12140837</v>
      </c>
      <c r="I713" s="60">
        <v>7317608</v>
      </c>
      <c r="J713" s="60">
        <v>9622601</v>
      </c>
      <c r="K713" s="60">
        <v>11610407</v>
      </c>
      <c r="L713" s="60">
        <v>18764787</v>
      </c>
      <c r="M713" s="60">
        <v>32525675</v>
      </c>
      <c r="N713" s="60">
        <v>34668063</v>
      </c>
      <c r="O713" s="60">
        <v>32701740</v>
      </c>
      <c r="P713" s="60">
        <v>21911958</v>
      </c>
      <c r="Q713" s="60">
        <v>35651813</v>
      </c>
      <c r="R713" s="60">
        <v>38015204</v>
      </c>
      <c r="S713" s="60">
        <v>24982210</v>
      </c>
      <c r="T713" s="60">
        <v>19901342</v>
      </c>
    </row>
    <row r="714" spans="1:20" ht="14.5" x14ac:dyDescent="0.35">
      <c r="A714" t="str">
        <f t="shared" si="23"/>
        <v>Oberösterreich017</v>
      </c>
      <c r="B714">
        <v>714</v>
      </c>
      <c r="C714" s="59" t="s">
        <v>265</v>
      </c>
      <c r="D714" s="59" t="s">
        <v>313</v>
      </c>
      <c r="E714" s="59" t="s">
        <v>11</v>
      </c>
      <c r="F714" s="60">
        <v>314985542</v>
      </c>
      <c r="G714" s="60">
        <v>376994644</v>
      </c>
      <c r="H714" s="60">
        <v>363756555</v>
      </c>
      <c r="I714" s="60">
        <v>340861649</v>
      </c>
      <c r="J714" s="60">
        <v>379516637</v>
      </c>
      <c r="K714" s="60">
        <v>363909056</v>
      </c>
      <c r="L714" s="60">
        <v>353602983</v>
      </c>
      <c r="M714" s="60">
        <v>430083426</v>
      </c>
      <c r="N714" s="60">
        <v>450847747</v>
      </c>
      <c r="O714" s="60">
        <v>441542460</v>
      </c>
      <c r="P714" s="60">
        <v>387361876</v>
      </c>
      <c r="Q714" s="60">
        <v>462877163</v>
      </c>
      <c r="R714" s="60">
        <v>674786590</v>
      </c>
      <c r="S714" s="60">
        <v>3229208563</v>
      </c>
      <c r="T714" s="60">
        <v>825252633</v>
      </c>
    </row>
    <row r="715" spans="1:20" ht="14.5" x14ac:dyDescent="0.35">
      <c r="A715" t="str">
        <f t="shared" si="23"/>
        <v>Oberösterreich236</v>
      </c>
      <c r="B715">
        <v>715</v>
      </c>
      <c r="C715" s="59" t="s">
        <v>265</v>
      </c>
      <c r="D715" s="59" t="s">
        <v>410</v>
      </c>
      <c r="E715" s="59" t="s">
        <v>59</v>
      </c>
      <c r="F715" s="60">
        <v>128683</v>
      </c>
      <c r="G715" s="60">
        <v>173921</v>
      </c>
      <c r="H715" s="60">
        <v>221286</v>
      </c>
      <c r="I715" s="60">
        <v>290003</v>
      </c>
      <c r="J715" s="60">
        <v>155064</v>
      </c>
      <c r="K715" s="60">
        <v>192411</v>
      </c>
      <c r="L715" s="60">
        <v>1211609</v>
      </c>
      <c r="M715" s="60">
        <v>1083790</v>
      </c>
      <c r="N715" s="60">
        <v>494455</v>
      </c>
      <c r="O715" s="60">
        <v>236019</v>
      </c>
      <c r="P715" s="60">
        <v>895047</v>
      </c>
      <c r="Q715" s="60">
        <v>619636</v>
      </c>
      <c r="R715" s="60">
        <v>452043</v>
      </c>
      <c r="S715" s="60">
        <v>423601</v>
      </c>
      <c r="T715" s="61"/>
    </row>
    <row r="716" spans="1:20" ht="14.5" x14ac:dyDescent="0.35">
      <c r="A716" t="str">
        <f t="shared" si="23"/>
        <v>Oberösterreich068</v>
      </c>
      <c r="B716">
        <v>716</v>
      </c>
      <c r="C716" s="59" t="s">
        <v>265</v>
      </c>
      <c r="D716" s="59" t="s">
        <v>355</v>
      </c>
      <c r="E716" s="59" t="s">
        <v>35</v>
      </c>
      <c r="F716" s="60">
        <v>109008882</v>
      </c>
      <c r="G716" s="60">
        <v>149056235</v>
      </c>
      <c r="H716" s="60">
        <v>150063745</v>
      </c>
      <c r="I716" s="60">
        <v>146788485</v>
      </c>
      <c r="J716" s="60">
        <v>128834531</v>
      </c>
      <c r="K716" s="60">
        <v>127718134</v>
      </c>
      <c r="L716" s="60">
        <v>127150970</v>
      </c>
      <c r="M716" s="60">
        <v>123663417</v>
      </c>
      <c r="N716" s="60">
        <v>125043773</v>
      </c>
      <c r="O716" s="60">
        <v>133363908</v>
      </c>
      <c r="P716" s="60">
        <v>129849685</v>
      </c>
      <c r="Q716" s="60">
        <v>151046025</v>
      </c>
      <c r="R716" s="60">
        <v>219487045</v>
      </c>
      <c r="S716" s="60">
        <v>229134110</v>
      </c>
      <c r="T716" s="60">
        <v>182747639</v>
      </c>
    </row>
    <row r="717" spans="1:20" ht="14.5" x14ac:dyDescent="0.35">
      <c r="A717" t="str">
        <f t="shared" si="23"/>
        <v>Oberösterreich640</v>
      </c>
      <c r="B717">
        <v>717</v>
      </c>
      <c r="C717" s="59" t="s">
        <v>265</v>
      </c>
      <c r="D717" s="59" t="s">
        <v>580</v>
      </c>
      <c r="E717" s="59" t="s">
        <v>155</v>
      </c>
      <c r="F717" s="60">
        <v>3366094</v>
      </c>
      <c r="G717" s="60">
        <v>1617133</v>
      </c>
      <c r="H717" s="60">
        <v>1922712</v>
      </c>
      <c r="I717" s="60">
        <v>5168898</v>
      </c>
      <c r="J717" s="60">
        <v>2951923</v>
      </c>
      <c r="K717" s="60">
        <v>4890331</v>
      </c>
      <c r="L717" s="60">
        <v>5109344</v>
      </c>
      <c r="M717" s="60">
        <v>15055811</v>
      </c>
      <c r="N717" s="60">
        <v>25032853</v>
      </c>
      <c r="O717" s="60">
        <v>6170254</v>
      </c>
      <c r="P717" s="60">
        <v>4109569</v>
      </c>
      <c r="Q717" s="60">
        <v>7846791</v>
      </c>
      <c r="R717" s="60">
        <v>6232844</v>
      </c>
      <c r="S717" s="60">
        <v>4304033</v>
      </c>
      <c r="T717" s="60">
        <v>8088494</v>
      </c>
    </row>
    <row r="718" spans="1:20" ht="14.5" x14ac:dyDescent="0.35">
      <c r="A718" t="str">
        <f t="shared" si="23"/>
        <v>Oberösterreich328</v>
      </c>
      <c r="B718">
        <v>718</v>
      </c>
      <c r="C718" s="59" t="s">
        <v>265</v>
      </c>
      <c r="D718" s="59" t="s">
        <v>444</v>
      </c>
      <c r="E718" s="59" t="s">
        <v>79</v>
      </c>
      <c r="F718" s="60">
        <v>31266</v>
      </c>
      <c r="G718" s="60">
        <v>52474</v>
      </c>
      <c r="H718" s="60">
        <v>55888</v>
      </c>
      <c r="I718" s="60">
        <v>20843</v>
      </c>
      <c r="J718" s="60">
        <v>22681</v>
      </c>
      <c r="K718" s="60">
        <v>16177</v>
      </c>
      <c r="L718" s="60">
        <v>23492</v>
      </c>
      <c r="M718" s="60">
        <v>23021</v>
      </c>
      <c r="N718" s="60">
        <v>14494</v>
      </c>
      <c r="O718" s="60">
        <v>32706</v>
      </c>
      <c r="P718" s="60">
        <v>175922</v>
      </c>
      <c r="Q718" s="60">
        <v>41084</v>
      </c>
      <c r="R718" s="60">
        <v>438041</v>
      </c>
      <c r="S718" s="60">
        <v>107698</v>
      </c>
      <c r="T718" s="60">
        <v>63355</v>
      </c>
    </row>
    <row r="719" spans="1:20" ht="14.5" x14ac:dyDescent="0.35">
      <c r="A719" t="str">
        <f t="shared" si="23"/>
        <v>Oberösterreich284</v>
      </c>
      <c r="B719">
        <v>719</v>
      </c>
      <c r="C719" s="59" t="s">
        <v>265</v>
      </c>
      <c r="D719" s="59" t="s">
        <v>426</v>
      </c>
      <c r="E719" s="59" t="s">
        <v>71</v>
      </c>
      <c r="F719" s="60">
        <v>38735</v>
      </c>
      <c r="G719" s="60">
        <v>301527</v>
      </c>
      <c r="H719" s="60">
        <v>156487</v>
      </c>
      <c r="I719" s="60">
        <v>562284</v>
      </c>
      <c r="J719" s="60">
        <v>1157084</v>
      </c>
      <c r="K719" s="60">
        <v>1431490</v>
      </c>
      <c r="L719" s="60">
        <v>1087358</v>
      </c>
      <c r="M719" s="60">
        <v>520360</v>
      </c>
      <c r="N719" s="60">
        <v>839102</v>
      </c>
      <c r="O719" s="60">
        <v>181404</v>
      </c>
      <c r="P719" s="60">
        <v>574032</v>
      </c>
      <c r="Q719" s="60">
        <v>182382</v>
      </c>
      <c r="R719" s="60">
        <v>255891</v>
      </c>
      <c r="S719" s="60">
        <v>108916</v>
      </c>
      <c r="T719" s="60">
        <v>206250</v>
      </c>
    </row>
    <row r="720" spans="1:20" ht="14.5" x14ac:dyDescent="0.35">
      <c r="A720" t="str">
        <f t="shared" si="23"/>
        <v>Oberösterreich466</v>
      </c>
      <c r="B720">
        <v>720</v>
      </c>
      <c r="C720" s="59" t="s">
        <v>265</v>
      </c>
      <c r="D720" s="59" t="s">
        <v>523</v>
      </c>
      <c r="E720" s="59" t="s">
        <v>222</v>
      </c>
      <c r="F720" s="61"/>
      <c r="G720" s="61"/>
      <c r="H720" s="61"/>
      <c r="I720" s="61"/>
      <c r="J720" s="61"/>
      <c r="K720" s="61"/>
      <c r="L720" s="60">
        <v>22661</v>
      </c>
      <c r="M720" s="60">
        <v>111</v>
      </c>
      <c r="N720" s="61"/>
      <c r="O720" s="61"/>
      <c r="P720" s="61"/>
      <c r="Q720" s="60">
        <v>2227</v>
      </c>
      <c r="R720" s="60">
        <v>35196</v>
      </c>
      <c r="S720" s="61"/>
      <c r="T720" s="61"/>
    </row>
    <row r="721" spans="1:20" ht="14.5" x14ac:dyDescent="0.35">
      <c r="A721" t="str">
        <f t="shared" si="23"/>
        <v>Oberösterreich413</v>
      </c>
      <c r="B721">
        <v>721</v>
      </c>
      <c r="C721" s="59" t="s">
        <v>265</v>
      </c>
      <c r="D721" s="59" t="s">
        <v>494</v>
      </c>
      <c r="E721" s="59" t="s">
        <v>108</v>
      </c>
      <c r="F721" s="60">
        <v>3965</v>
      </c>
      <c r="G721" s="60">
        <v>13352</v>
      </c>
      <c r="H721" s="61"/>
      <c r="I721" s="60">
        <v>7457</v>
      </c>
      <c r="J721" s="60">
        <v>4172</v>
      </c>
      <c r="K721" s="60">
        <v>37415</v>
      </c>
      <c r="L721" s="61"/>
      <c r="M721" s="60">
        <v>17371</v>
      </c>
      <c r="N721" s="60">
        <v>4939</v>
      </c>
      <c r="O721" s="60">
        <v>34434</v>
      </c>
      <c r="P721" s="60">
        <v>16411</v>
      </c>
      <c r="Q721" s="60">
        <v>66192</v>
      </c>
      <c r="R721" s="60">
        <v>219697</v>
      </c>
      <c r="S721" s="60">
        <v>116709</v>
      </c>
      <c r="T721" s="60">
        <v>5407</v>
      </c>
    </row>
    <row r="722" spans="1:20" ht="14.5" x14ac:dyDescent="0.35">
      <c r="A722" t="str">
        <f t="shared" si="23"/>
        <v>Oberösterreich703</v>
      </c>
      <c r="B722">
        <v>722</v>
      </c>
      <c r="C722" s="59" t="s">
        <v>265</v>
      </c>
      <c r="D722" s="59" t="s">
        <v>609</v>
      </c>
      <c r="E722" s="59" t="s">
        <v>241</v>
      </c>
      <c r="F722" s="60">
        <v>541481</v>
      </c>
      <c r="G722" s="60">
        <v>213222</v>
      </c>
      <c r="H722" s="60">
        <v>120934</v>
      </c>
      <c r="I722" s="60">
        <v>75730</v>
      </c>
      <c r="J722" s="60">
        <v>27964</v>
      </c>
      <c r="K722" s="60">
        <v>927316</v>
      </c>
      <c r="L722" s="60">
        <v>949926</v>
      </c>
      <c r="M722" s="60">
        <v>135147</v>
      </c>
      <c r="N722" s="60">
        <v>102538</v>
      </c>
      <c r="O722" s="60">
        <v>1835009</v>
      </c>
      <c r="P722" s="60">
        <v>463306</v>
      </c>
      <c r="Q722" s="60">
        <v>444823</v>
      </c>
      <c r="R722" s="60">
        <v>245092</v>
      </c>
      <c r="S722" s="60">
        <v>91456</v>
      </c>
      <c r="T722" s="60">
        <v>77297</v>
      </c>
    </row>
    <row r="723" spans="1:20" ht="14.5" x14ac:dyDescent="0.35">
      <c r="A723" t="str">
        <f t="shared" si="23"/>
        <v>Oberösterreich516</v>
      </c>
      <c r="B723">
        <v>723</v>
      </c>
      <c r="C723" s="59" t="s">
        <v>265</v>
      </c>
      <c r="D723" s="59" t="s">
        <v>553</v>
      </c>
      <c r="E723" s="59" t="s">
        <v>142</v>
      </c>
      <c r="F723" s="60">
        <v>786045</v>
      </c>
      <c r="G723" s="60">
        <v>1114324</v>
      </c>
      <c r="H723" s="60">
        <v>1907424</v>
      </c>
      <c r="I723" s="60">
        <v>1264189</v>
      </c>
      <c r="J723" s="60">
        <v>1374816</v>
      </c>
      <c r="K723" s="60">
        <v>3014774</v>
      </c>
      <c r="L723" s="60">
        <v>2071192</v>
      </c>
      <c r="M723" s="60">
        <v>3014586</v>
      </c>
      <c r="N723" s="60">
        <v>1736607</v>
      </c>
      <c r="O723" s="60">
        <v>1680275</v>
      </c>
      <c r="P723" s="60">
        <v>5223754</v>
      </c>
      <c r="Q723" s="60">
        <v>2231766</v>
      </c>
      <c r="R723" s="60">
        <v>2609219</v>
      </c>
      <c r="S723" s="60">
        <v>3443959</v>
      </c>
      <c r="T723" s="60">
        <v>1774533</v>
      </c>
    </row>
    <row r="724" spans="1:20" ht="14.5" x14ac:dyDescent="0.35">
      <c r="A724" t="str">
        <f t="shared" si="23"/>
        <v>Oberösterreich477</v>
      </c>
      <c r="B724">
        <v>724</v>
      </c>
      <c r="C724" s="59" t="s">
        <v>265</v>
      </c>
      <c r="D724" s="59" t="s">
        <v>537</v>
      </c>
      <c r="E724" s="59" t="s">
        <v>224</v>
      </c>
      <c r="F724" s="61"/>
      <c r="G724" s="61"/>
      <c r="H724" s="61"/>
      <c r="I724" s="61"/>
      <c r="J724" s="60">
        <v>6624</v>
      </c>
      <c r="K724" s="60">
        <v>108735</v>
      </c>
      <c r="L724" s="60">
        <v>63151</v>
      </c>
      <c r="M724" s="60">
        <v>732022</v>
      </c>
      <c r="N724" s="60">
        <v>102832</v>
      </c>
      <c r="O724" s="60">
        <v>78107</v>
      </c>
      <c r="P724" s="60">
        <v>12326</v>
      </c>
      <c r="Q724" s="60">
        <v>60432</v>
      </c>
      <c r="R724" s="60">
        <v>462385</v>
      </c>
      <c r="S724" s="60">
        <v>236003</v>
      </c>
      <c r="T724" s="60">
        <v>102323</v>
      </c>
    </row>
    <row r="725" spans="1:20" ht="14.5" x14ac:dyDescent="0.35">
      <c r="A725" t="str">
        <f t="shared" si="23"/>
        <v>Oberösterreich508</v>
      </c>
      <c r="B725">
        <v>725</v>
      </c>
      <c r="C725" s="59" t="s">
        <v>265</v>
      </c>
      <c r="D725" s="59" t="s">
        <v>550</v>
      </c>
      <c r="E725" s="59" t="s">
        <v>140</v>
      </c>
      <c r="F725" s="60">
        <v>253255591</v>
      </c>
      <c r="G725" s="60">
        <v>281678587</v>
      </c>
      <c r="H725" s="60">
        <v>352055677</v>
      </c>
      <c r="I725" s="60">
        <v>227996260</v>
      </c>
      <c r="J725" s="60">
        <v>208729360</v>
      </c>
      <c r="K725" s="60">
        <v>240237606</v>
      </c>
      <c r="L725" s="60">
        <v>187267122</v>
      </c>
      <c r="M725" s="60">
        <v>304296253</v>
      </c>
      <c r="N725" s="60">
        <v>324388095</v>
      </c>
      <c r="O725" s="60">
        <v>240117911</v>
      </c>
      <c r="P725" s="60">
        <v>187311005</v>
      </c>
      <c r="Q725" s="60">
        <v>175091400</v>
      </c>
      <c r="R725" s="60">
        <v>431643611</v>
      </c>
      <c r="S725" s="60">
        <v>301640394</v>
      </c>
      <c r="T725" s="60">
        <v>305728260</v>
      </c>
    </row>
    <row r="726" spans="1:20" ht="14.5" x14ac:dyDescent="0.35">
      <c r="A726" t="str">
        <f t="shared" si="23"/>
        <v>Oberösterreich453</v>
      </c>
      <c r="B726">
        <v>726</v>
      </c>
      <c r="C726" s="59" t="s">
        <v>265</v>
      </c>
      <c r="D726" s="59" t="s">
        <v>508</v>
      </c>
      <c r="E726" s="59" t="s">
        <v>120</v>
      </c>
      <c r="F726" s="60">
        <v>8994194</v>
      </c>
      <c r="G726" s="60">
        <v>8200606</v>
      </c>
      <c r="H726" s="60">
        <v>8446092</v>
      </c>
      <c r="I726" s="60">
        <v>8993958</v>
      </c>
      <c r="J726" s="60">
        <v>9272636</v>
      </c>
      <c r="K726" s="60">
        <v>5926538</v>
      </c>
      <c r="L726" s="60">
        <v>6764932</v>
      </c>
      <c r="M726" s="60">
        <v>4070825</v>
      </c>
      <c r="N726" s="60">
        <v>5549509</v>
      </c>
      <c r="O726" s="60">
        <v>4406151</v>
      </c>
      <c r="P726" s="60">
        <v>5501869</v>
      </c>
      <c r="Q726" s="60">
        <v>7349733</v>
      </c>
      <c r="R726" s="60">
        <v>10489383</v>
      </c>
      <c r="S726" s="60">
        <v>9418270</v>
      </c>
      <c r="T726" s="60">
        <v>9294583</v>
      </c>
    </row>
    <row r="727" spans="1:20" ht="14.5" x14ac:dyDescent="0.35">
      <c r="A727" t="str">
        <f t="shared" si="23"/>
        <v>Oberösterreich675</v>
      </c>
      <c r="B727">
        <v>727</v>
      </c>
      <c r="C727" s="59" t="s">
        <v>265</v>
      </c>
      <c r="D727" s="59" t="s">
        <v>598</v>
      </c>
      <c r="E727" s="59" t="s">
        <v>167</v>
      </c>
      <c r="F727" s="60">
        <v>24867</v>
      </c>
      <c r="G727" s="60">
        <v>537427</v>
      </c>
      <c r="H727" s="60">
        <v>2102764</v>
      </c>
      <c r="I727" s="60">
        <v>649474</v>
      </c>
      <c r="J727" s="60">
        <v>391580</v>
      </c>
      <c r="K727" s="60">
        <v>66370</v>
      </c>
      <c r="L727" s="60">
        <v>66150</v>
      </c>
      <c r="M727" s="60">
        <v>1153181</v>
      </c>
      <c r="N727" s="60">
        <v>344415</v>
      </c>
      <c r="O727" s="60">
        <v>171145</v>
      </c>
      <c r="P727" s="60">
        <v>436631</v>
      </c>
      <c r="Q727" s="60">
        <v>120626</v>
      </c>
      <c r="R727" s="60">
        <v>79521</v>
      </c>
      <c r="S727" s="60">
        <v>505318</v>
      </c>
      <c r="T727" s="60">
        <v>112432</v>
      </c>
    </row>
    <row r="728" spans="1:20" ht="14.5" x14ac:dyDescent="0.35">
      <c r="A728" t="str">
        <f t="shared" si="23"/>
        <v>Oberösterreich391</v>
      </c>
      <c r="B728">
        <v>728</v>
      </c>
      <c r="C728" s="59" t="s">
        <v>265</v>
      </c>
      <c r="D728" s="59" t="s">
        <v>479</v>
      </c>
      <c r="E728" s="59" t="s">
        <v>100</v>
      </c>
      <c r="F728" s="60">
        <v>397884</v>
      </c>
      <c r="G728" s="60">
        <v>1935795</v>
      </c>
      <c r="H728" s="60">
        <v>206272</v>
      </c>
      <c r="I728" s="60">
        <v>69087</v>
      </c>
      <c r="J728" s="60">
        <v>135037</v>
      </c>
      <c r="K728" s="60">
        <v>270623</v>
      </c>
      <c r="L728" s="60">
        <v>23788</v>
      </c>
      <c r="M728" s="60">
        <v>42799</v>
      </c>
      <c r="N728" s="60">
        <v>64493</v>
      </c>
      <c r="O728" s="60">
        <v>124779</v>
      </c>
      <c r="P728" s="60">
        <v>23413</v>
      </c>
      <c r="Q728" s="60">
        <v>179737</v>
      </c>
      <c r="R728" s="60">
        <v>179577</v>
      </c>
      <c r="S728" s="60">
        <v>398571</v>
      </c>
      <c r="T728" s="60">
        <v>1637145</v>
      </c>
    </row>
    <row r="729" spans="1:20" ht="14.5" x14ac:dyDescent="0.35">
      <c r="A729" t="str">
        <f t="shared" si="23"/>
        <v>Oberösterreich073</v>
      </c>
      <c r="B729">
        <v>729</v>
      </c>
      <c r="C729" s="59" t="s">
        <v>265</v>
      </c>
      <c r="D729" s="59" t="s">
        <v>360</v>
      </c>
      <c r="E729" s="59" t="s">
        <v>242</v>
      </c>
      <c r="F729" s="60">
        <v>46873295</v>
      </c>
      <c r="G729" s="60">
        <v>44179173</v>
      </c>
      <c r="H729" s="60">
        <v>47843676</v>
      </c>
      <c r="I729" s="60">
        <v>60159363</v>
      </c>
      <c r="J729" s="60">
        <v>61480607</v>
      </c>
      <c r="K729" s="60">
        <v>35786944</v>
      </c>
      <c r="L729" s="60">
        <v>25901382</v>
      </c>
      <c r="M729" s="60">
        <v>32054751</v>
      </c>
      <c r="N729" s="60">
        <v>30011674</v>
      </c>
      <c r="O729" s="60">
        <v>28919381</v>
      </c>
      <c r="P729" s="60">
        <v>19889483</v>
      </c>
      <c r="Q729" s="60">
        <v>14786918</v>
      </c>
      <c r="R729" s="60">
        <v>16803839</v>
      </c>
      <c r="S729" s="60">
        <v>19681033</v>
      </c>
      <c r="T729" s="60">
        <v>15146409</v>
      </c>
    </row>
    <row r="730" spans="1:20" ht="14.5" x14ac:dyDescent="0.35">
      <c r="A730" t="str">
        <f t="shared" si="23"/>
        <v>Oberösterreich421</v>
      </c>
      <c r="B730">
        <v>730</v>
      </c>
      <c r="C730" s="59" t="s">
        <v>265</v>
      </c>
      <c r="D730" s="59" t="s">
        <v>496</v>
      </c>
      <c r="E730" s="59" t="s">
        <v>110</v>
      </c>
      <c r="F730" s="60">
        <v>4503442</v>
      </c>
      <c r="G730" s="60">
        <v>232540</v>
      </c>
      <c r="H730" s="60">
        <v>38266</v>
      </c>
      <c r="I730" s="60">
        <v>155567</v>
      </c>
      <c r="J730" s="60">
        <v>1046900</v>
      </c>
      <c r="K730" s="60">
        <v>686828</v>
      </c>
      <c r="L730" s="61"/>
      <c r="M730" s="60">
        <v>5532</v>
      </c>
      <c r="N730" s="60">
        <v>123780</v>
      </c>
      <c r="O730" s="60">
        <v>39183</v>
      </c>
      <c r="P730" s="60">
        <v>18758</v>
      </c>
      <c r="Q730" s="60">
        <v>19664</v>
      </c>
      <c r="R730" s="60">
        <v>11844</v>
      </c>
      <c r="S730" s="60">
        <v>122999</v>
      </c>
      <c r="T730" s="61"/>
    </row>
    <row r="731" spans="1:20" ht="14.5" x14ac:dyDescent="0.35">
      <c r="A731" t="str">
        <f t="shared" si="23"/>
        <v>Oberösterreich404</v>
      </c>
      <c r="B731">
        <v>731</v>
      </c>
      <c r="C731" s="59" t="s">
        <v>265</v>
      </c>
      <c r="D731" s="59" t="s">
        <v>486</v>
      </c>
      <c r="E731" s="59" t="s">
        <v>104</v>
      </c>
      <c r="F731" s="60">
        <v>231718138</v>
      </c>
      <c r="G731" s="60">
        <v>300522220</v>
      </c>
      <c r="H731" s="60">
        <v>323643698</v>
      </c>
      <c r="I731" s="60">
        <v>326402920</v>
      </c>
      <c r="J731" s="60">
        <v>366863688</v>
      </c>
      <c r="K731" s="60">
        <v>361153602</v>
      </c>
      <c r="L731" s="60">
        <v>360729881</v>
      </c>
      <c r="M731" s="60">
        <v>363878106</v>
      </c>
      <c r="N731" s="60">
        <v>395332462</v>
      </c>
      <c r="O731" s="60">
        <v>405597762</v>
      </c>
      <c r="P731" s="60">
        <v>372293161</v>
      </c>
      <c r="Q731" s="60">
        <v>460595081</v>
      </c>
      <c r="R731" s="60">
        <v>546426455</v>
      </c>
      <c r="S731" s="60">
        <v>576833250</v>
      </c>
      <c r="T731" s="60">
        <v>445266334</v>
      </c>
    </row>
    <row r="732" spans="1:20" ht="14.5" x14ac:dyDescent="0.35">
      <c r="A732" t="str">
        <f t="shared" si="23"/>
        <v>Oberösterreich322</v>
      </c>
      <c r="B732">
        <v>732</v>
      </c>
      <c r="C732" s="59" t="s">
        <v>265</v>
      </c>
      <c r="D732" s="59" t="s">
        <v>440</v>
      </c>
      <c r="E732" s="59" t="s">
        <v>243</v>
      </c>
      <c r="F732" s="60">
        <v>512410</v>
      </c>
      <c r="G732" s="60">
        <v>221605</v>
      </c>
      <c r="H732" s="60">
        <v>2082277</v>
      </c>
      <c r="I732" s="60">
        <v>246332</v>
      </c>
      <c r="J732" s="60">
        <v>490835</v>
      </c>
      <c r="K732" s="60">
        <v>1061838</v>
      </c>
      <c r="L732" s="60">
        <v>211964</v>
      </c>
      <c r="M732" s="60">
        <v>286949</v>
      </c>
      <c r="N732" s="60">
        <v>228028</v>
      </c>
      <c r="O732" s="60">
        <v>1388513</v>
      </c>
      <c r="P732" s="60">
        <v>801998</v>
      </c>
      <c r="Q732" s="60">
        <v>167193</v>
      </c>
      <c r="R732" s="60">
        <v>768962</v>
      </c>
      <c r="S732" s="60">
        <v>863867</v>
      </c>
      <c r="T732" s="60">
        <v>1506028</v>
      </c>
    </row>
    <row r="733" spans="1:20" ht="14.5" x14ac:dyDescent="0.35">
      <c r="A733" t="str">
        <f t="shared" si="23"/>
        <v>Oberösterreich306</v>
      </c>
      <c r="B733">
        <v>733</v>
      </c>
      <c r="C733" s="59" t="s">
        <v>265</v>
      </c>
      <c r="D733" s="59" t="s">
        <v>430</v>
      </c>
      <c r="E733" s="59" t="s">
        <v>74</v>
      </c>
      <c r="F733" s="60">
        <v>41283</v>
      </c>
      <c r="G733" s="61"/>
      <c r="H733" s="60">
        <v>2398</v>
      </c>
      <c r="I733" s="60">
        <v>6</v>
      </c>
      <c r="J733" s="61"/>
      <c r="K733" s="60">
        <v>62852</v>
      </c>
      <c r="L733" s="60">
        <v>48710</v>
      </c>
      <c r="M733" s="61"/>
      <c r="N733" s="60">
        <v>21565</v>
      </c>
      <c r="O733" s="60">
        <v>83747</v>
      </c>
      <c r="P733" s="60">
        <v>50577</v>
      </c>
      <c r="Q733" s="60">
        <v>821196</v>
      </c>
      <c r="R733" s="60">
        <v>15202</v>
      </c>
      <c r="S733" s="60">
        <v>32734</v>
      </c>
      <c r="T733" s="60">
        <v>30006</v>
      </c>
    </row>
    <row r="734" spans="1:20" ht="14.5" x14ac:dyDescent="0.35">
      <c r="A734" t="str">
        <f t="shared" si="23"/>
        <v>Oberösterreich318</v>
      </c>
      <c r="B734">
        <v>734</v>
      </c>
      <c r="C734" s="59" t="s">
        <v>265</v>
      </c>
      <c r="D734" s="59" t="s">
        <v>438</v>
      </c>
      <c r="E734" s="59" t="s">
        <v>244</v>
      </c>
      <c r="F734" s="60">
        <v>178584</v>
      </c>
      <c r="G734" s="61"/>
      <c r="H734" s="60">
        <v>1257117</v>
      </c>
      <c r="I734" s="60">
        <v>167497</v>
      </c>
      <c r="J734" s="60">
        <v>343927</v>
      </c>
      <c r="K734" s="60">
        <v>1404523</v>
      </c>
      <c r="L734" s="60">
        <v>342741</v>
      </c>
      <c r="M734" s="60">
        <v>201651</v>
      </c>
      <c r="N734" s="60">
        <v>58039</v>
      </c>
      <c r="O734" s="60">
        <v>481306</v>
      </c>
      <c r="P734" s="60">
        <v>156874</v>
      </c>
      <c r="Q734" s="60">
        <v>635482</v>
      </c>
      <c r="R734" s="60">
        <v>814408</v>
      </c>
      <c r="S734" s="60">
        <v>237327</v>
      </c>
      <c r="T734" s="60">
        <v>822180</v>
      </c>
    </row>
    <row r="735" spans="1:20" ht="14.5" x14ac:dyDescent="0.35">
      <c r="A735" t="str">
        <f t="shared" si="23"/>
        <v>Oberösterreich039</v>
      </c>
      <c r="B735">
        <v>735</v>
      </c>
      <c r="C735" s="59" t="s">
        <v>265</v>
      </c>
      <c r="D735" s="59" t="s">
        <v>327</v>
      </c>
      <c r="E735" s="59" t="s">
        <v>20</v>
      </c>
      <c r="F735" s="60">
        <v>989061733</v>
      </c>
      <c r="G735" s="60">
        <v>1122969365</v>
      </c>
      <c r="H735" s="60">
        <v>934776420</v>
      </c>
      <c r="I735" s="60">
        <v>944236743</v>
      </c>
      <c r="J735" s="60">
        <v>980752819</v>
      </c>
      <c r="K735" s="60">
        <v>1064482029</v>
      </c>
      <c r="L735" s="60">
        <v>1066685041</v>
      </c>
      <c r="M735" s="60">
        <v>1122013049</v>
      </c>
      <c r="N735" s="60">
        <v>1179740843</v>
      </c>
      <c r="O735" s="60">
        <v>1237263251</v>
      </c>
      <c r="P735" s="60">
        <v>1244231844</v>
      </c>
      <c r="Q735" s="60">
        <v>1380514342</v>
      </c>
      <c r="R735" s="60">
        <v>1859076285</v>
      </c>
      <c r="S735" s="60">
        <v>1691522140</v>
      </c>
      <c r="T735" s="60">
        <v>1537778534</v>
      </c>
    </row>
    <row r="736" spans="1:20" ht="14.5" x14ac:dyDescent="0.35">
      <c r="A736" t="str">
        <f t="shared" si="23"/>
        <v>Oberösterreich272</v>
      </c>
      <c r="B736">
        <v>736</v>
      </c>
      <c r="C736" s="59" t="s">
        <v>265</v>
      </c>
      <c r="D736" s="59" t="s">
        <v>422</v>
      </c>
      <c r="E736" s="59" t="s">
        <v>245</v>
      </c>
      <c r="F736" s="60">
        <v>444886</v>
      </c>
      <c r="G736" s="60">
        <v>499497</v>
      </c>
      <c r="H736" s="60">
        <v>3911009</v>
      </c>
      <c r="I736" s="60">
        <v>1339897</v>
      </c>
      <c r="J736" s="60">
        <v>1887179</v>
      </c>
      <c r="K736" s="60">
        <v>7327444</v>
      </c>
      <c r="L736" s="60">
        <v>7055174</v>
      </c>
      <c r="M736" s="60">
        <v>2027299</v>
      </c>
      <c r="N736" s="60">
        <v>904072</v>
      </c>
      <c r="O736" s="60">
        <v>2358242</v>
      </c>
      <c r="P736" s="60">
        <v>1931855</v>
      </c>
      <c r="Q736" s="60">
        <v>773615</v>
      </c>
      <c r="R736" s="60">
        <v>3147924</v>
      </c>
      <c r="S736" s="60">
        <v>2955880</v>
      </c>
      <c r="T736" s="60">
        <v>6028460</v>
      </c>
    </row>
    <row r="737" spans="1:20" ht="14.5" x14ac:dyDescent="0.35">
      <c r="A737" t="str">
        <f t="shared" si="23"/>
        <v>Oberösterreich837</v>
      </c>
      <c r="B737">
        <v>737</v>
      </c>
      <c r="C737" s="59" t="s">
        <v>265</v>
      </c>
      <c r="D737" s="59" t="s">
        <v>671</v>
      </c>
      <c r="E737" s="59" t="s">
        <v>203</v>
      </c>
      <c r="F737" s="61"/>
      <c r="G737" s="60">
        <v>892</v>
      </c>
      <c r="H737" s="61"/>
      <c r="I737" s="61"/>
      <c r="J737" s="61"/>
      <c r="K737" s="60">
        <v>1047</v>
      </c>
      <c r="L737" s="60">
        <v>12868</v>
      </c>
      <c r="M737" s="61"/>
      <c r="N737" s="60">
        <v>4443</v>
      </c>
      <c r="O737" s="61"/>
      <c r="P737" s="60">
        <v>6887</v>
      </c>
      <c r="Q737" s="60">
        <v>50169</v>
      </c>
      <c r="R737" s="60">
        <v>1618</v>
      </c>
      <c r="S737" s="60">
        <v>17980</v>
      </c>
      <c r="T737" s="60">
        <v>3427</v>
      </c>
    </row>
    <row r="738" spans="1:20" ht="14.5" x14ac:dyDescent="0.35">
      <c r="A738" t="str">
        <f t="shared" si="23"/>
        <v>Oberösterreich512</v>
      </c>
      <c r="B738">
        <v>738</v>
      </c>
      <c r="C738" s="59" t="s">
        <v>265</v>
      </c>
      <c r="D738" s="59" t="s">
        <v>552</v>
      </c>
      <c r="E738" s="59" t="s">
        <v>141</v>
      </c>
      <c r="F738" s="60">
        <v>19526375</v>
      </c>
      <c r="G738" s="60">
        <v>32910091</v>
      </c>
      <c r="H738" s="60">
        <v>30813716</v>
      </c>
      <c r="I738" s="60">
        <v>77177499</v>
      </c>
      <c r="J738" s="60">
        <v>26097391</v>
      </c>
      <c r="K738" s="60">
        <v>31772838</v>
      </c>
      <c r="L738" s="60">
        <v>40169260</v>
      </c>
      <c r="M738" s="60">
        <v>42526050</v>
      </c>
      <c r="N738" s="60">
        <v>39132281</v>
      </c>
      <c r="O738" s="60">
        <v>42441444</v>
      </c>
      <c r="P738" s="60">
        <v>31729736</v>
      </c>
      <c r="Q738" s="60">
        <v>47331556</v>
      </c>
      <c r="R738" s="60">
        <v>50975167</v>
      </c>
      <c r="S738" s="60">
        <v>51611046</v>
      </c>
      <c r="T738" s="60">
        <v>58450897</v>
      </c>
    </row>
    <row r="739" spans="1:20" ht="14.5" x14ac:dyDescent="0.35">
      <c r="A739" t="str">
        <f t="shared" si="23"/>
        <v>Oberösterreich302</v>
      </c>
      <c r="B739">
        <v>739</v>
      </c>
      <c r="C739" s="59" t="s">
        <v>265</v>
      </c>
      <c r="D739" s="59" t="s">
        <v>428</v>
      </c>
      <c r="E739" s="59" t="s">
        <v>73</v>
      </c>
      <c r="F739" s="60">
        <v>5535300</v>
      </c>
      <c r="G739" s="60">
        <v>904611</v>
      </c>
      <c r="H739" s="60">
        <v>789024</v>
      </c>
      <c r="I739" s="60">
        <v>821491</v>
      </c>
      <c r="J739" s="60">
        <v>4181955</v>
      </c>
      <c r="K739" s="60">
        <v>1479802</v>
      </c>
      <c r="L739" s="60">
        <v>1073932</v>
      </c>
      <c r="M739" s="60">
        <v>927144</v>
      </c>
      <c r="N739" s="60">
        <v>1943862</v>
      </c>
      <c r="O739" s="60">
        <v>867888</v>
      </c>
      <c r="P739" s="60">
        <v>2386385</v>
      </c>
      <c r="Q739" s="60">
        <v>1943628</v>
      </c>
      <c r="R739" s="60">
        <v>806321</v>
      </c>
      <c r="S739" s="60">
        <v>1432278</v>
      </c>
      <c r="T739" s="61"/>
    </row>
    <row r="740" spans="1:20" ht="14.5" x14ac:dyDescent="0.35">
      <c r="A740" t="str">
        <f t="shared" si="23"/>
        <v>Oberösterreich720</v>
      </c>
      <c r="B740">
        <v>740</v>
      </c>
      <c r="C740" s="59" t="s">
        <v>265</v>
      </c>
      <c r="D740" s="59" t="s">
        <v>616</v>
      </c>
      <c r="E740" s="59" t="s">
        <v>177</v>
      </c>
      <c r="F740" s="60">
        <v>728534418</v>
      </c>
      <c r="G740" s="60">
        <v>782086266</v>
      </c>
      <c r="H740" s="60">
        <v>751879983</v>
      </c>
      <c r="I740" s="60">
        <v>748789136</v>
      </c>
      <c r="J740" s="60">
        <v>885294149</v>
      </c>
      <c r="K740" s="60">
        <v>871416894</v>
      </c>
      <c r="L740" s="60">
        <v>915227853</v>
      </c>
      <c r="M740" s="60">
        <v>1087694826</v>
      </c>
      <c r="N740" s="60">
        <v>1204653006</v>
      </c>
      <c r="O740" s="60">
        <v>1281388140</v>
      </c>
      <c r="P740" s="60">
        <v>1069433997</v>
      </c>
      <c r="Q740" s="60">
        <v>1210101096</v>
      </c>
      <c r="R740" s="60">
        <v>1285769025</v>
      </c>
      <c r="S740" s="60">
        <v>1271188450</v>
      </c>
      <c r="T740" s="60">
        <v>1168864136</v>
      </c>
    </row>
    <row r="741" spans="1:20" ht="14.5" x14ac:dyDescent="0.35">
      <c r="A741" t="str">
        <f t="shared" si="23"/>
        <v>Oberösterreich480</v>
      </c>
      <c r="B741">
        <v>741</v>
      </c>
      <c r="C741" s="59" t="s">
        <v>265</v>
      </c>
      <c r="D741" s="59" t="s">
        <v>543</v>
      </c>
      <c r="E741" s="59" t="s">
        <v>134</v>
      </c>
      <c r="F741" s="60">
        <v>16141126</v>
      </c>
      <c r="G741" s="60">
        <v>15851234</v>
      </c>
      <c r="H741" s="60">
        <v>23257881</v>
      </c>
      <c r="I741" s="60">
        <v>26290946</v>
      </c>
      <c r="J741" s="60">
        <v>21890205</v>
      </c>
      <c r="K741" s="60">
        <v>25829239</v>
      </c>
      <c r="L741" s="60">
        <v>19892664</v>
      </c>
      <c r="M741" s="60">
        <v>18897206</v>
      </c>
      <c r="N741" s="60">
        <v>25786732</v>
      </c>
      <c r="O741" s="60">
        <v>25218781</v>
      </c>
      <c r="P741" s="60">
        <v>18852041</v>
      </c>
      <c r="Q741" s="60">
        <v>24359815</v>
      </c>
      <c r="R741" s="60">
        <v>31154571</v>
      </c>
      <c r="S741" s="60">
        <v>22058834</v>
      </c>
      <c r="T741" s="60">
        <v>33851694</v>
      </c>
    </row>
    <row r="742" spans="1:20" ht="14.5" x14ac:dyDescent="0.35">
      <c r="A742" t="str">
        <f t="shared" si="23"/>
        <v>Oberösterreich436</v>
      </c>
      <c r="B742">
        <v>742</v>
      </c>
      <c r="C742" s="59" t="s">
        <v>265</v>
      </c>
      <c r="D742" s="59" t="s">
        <v>500</v>
      </c>
      <c r="E742" s="59" t="s">
        <v>114</v>
      </c>
      <c r="F742" s="60">
        <v>4097889</v>
      </c>
      <c r="G742" s="60">
        <v>3353636</v>
      </c>
      <c r="H742" s="60">
        <v>7430871</v>
      </c>
      <c r="I742" s="60">
        <v>8947430</v>
      </c>
      <c r="J742" s="60">
        <v>8405184</v>
      </c>
      <c r="K742" s="60">
        <v>5639929</v>
      </c>
      <c r="L742" s="60">
        <v>7648134</v>
      </c>
      <c r="M742" s="60">
        <v>9471690</v>
      </c>
      <c r="N742" s="60">
        <v>5461975</v>
      </c>
      <c r="O742" s="60">
        <v>6709994</v>
      </c>
      <c r="P742" s="60">
        <v>7411829</v>
      </c>
      <c r="Q742" s="60">
        <v>4476066</v>
      </c>
      <c r="R742" s="60">
        <v>9706822</v>
      </c>
      <c r="S742" s="60">
        <v>10652857</v>
      </c>
      <c r="T742" s="60">
        <v>7473683</v>
      </c>
    </row>
    <row r="743" spans="1:20" ht="14.5" x14ac:dyDescent="0.35">
      <c r="A743" t="str">
        <f t="shared" si="23"/>
        <v>Oberösterreich448</v>
      </c>
      <c r="B743">
        <v>743</v>
      </c>
      <c r="C743" s="59" t="s">
        <v>265</v>
      </c>
      <c r="D743" s="59" t="s">
        <v>503</v>
      </c>
      <c r="E743" s="59" t="s">
        <v>117</v>
      </c>
      <c r="F743" s="60">
        <v>5603831</v>
      </c>
      <c r="G743" s="60">
        <v>1707016</v>
      </c>
      <c r="H743" s="60">
        <v>1646166</v>
      </c>
      <c r="I743" s="60">
        <v>5026702</v>
      </c>
      <c r="J743" s="60">
        <v>2078542</v>
      </c>
      <c r="K743" s="60">
        <v>3083846</v>
      </c>
      <c r="L743" s="60">
        <v>3087365</v>
      </c>
      <c r="M743" s="60">
        <v>3076902</v>
      </c>
      <c r="N743" s="60">
        <v>8650580</v>
      </c>
      <c r="O743" s="60">
        <v>2949052</v>
      </c>
      <c r="P743" s="60">
        <v>2803272</v>
      </c>
      <c r="Q743" s="60">
        <v>1497065</v>
      </c>
      <c r="R743" s="60">
        <v>1684558</v>
      </c>
      <c r="S743" s="60">
        <v>1562191</v>
      </c>
      <c r="T743" s="60">
        <v>1142859</v>
      </c>
    </row>
    <row r="744" spans="1:20" ht="14.5" x14ac:dyDescent="0.35">
      <c r="A744" t="str">
        <f t="shared" si="23"/>
        <v>Oberösterreich247</v>
      </c>
      <c r="B744">
        <v>744</v>
      </c>
      <c r="C744" s="59" t="s">
        <v>265</v>
      </c>
      <c r="D744" s="59" t="s">
        <v>414</v>
      </c>
      <c r="E744" s="59" t="s">
        <v>62</v>
      </c>
      <c r="F744" s="60">
        <v>104919</v>
      </c>
      <c r="G744" s="60">
        <v>60239</v>
      </c>
      <c r="H744" s="60">
        <v>1574770</v>
      </c>
      <c r="I744" s="60">
        <v>284397</v>
      </c>
      <c r="J744" s="61"/>
      <c r="K744" s="60">
        <v>63679</v>
      </c>
      <c r="L744" s="60">
        <v>505259</v>
      </c>
      <c r="M744" s="60">
        <v>23177</v>
      </c>
      <c r="N744" s="60">
        <v>47283</v>
      </c>
      <c r="O744" s="60">
        <v>110108</v>
      </c>
      <c r="P744" s="60">
        <v>2850353</v>
      </c>
      <c r="Q744" s="60">
        <v>148357</v>
      </c>
      <c r="R744" s="60">
        <v>1151602</v>
      </c>
      <c r="S744" s="60">
        <v>342404</v>
      </c>
      <c r="T744" s="60">
        <v>1701685</v>
      </c>
    </row>
    <row r="745" spans="1:20" ht="14.5" x14ac:dyDescent="0.35">
      <c r="A745" t="str">
        <f t="shared" si="23"/>
        <v>Oberösterreich475</v>
      </c>
      <c r="B745">
        <v>745</v>
      </c>
      <c r="C745" s="59" t="s">
        <v>265</v>
      </c>
      <c r="D745" s="59" t="s">
        <v>535</v>
      </c>
      <c r="E745" s="59" t="s">
        <v>223</v>
      </c>
      <c r="F745" s="61"/>
      <c r="G745" s="61"/>
      <c r="H745" s="61"/>
      <c r="I745" s="60">
        <v>211101</v>
      </c>
      <c r="J745" s="60">
        <v>517846</v>
      </c>
      <c r="K745" s="60">
        <v>1116211</v>
      </c>
      <c r="L745" s="60">
        <v>321333</v>
      </c>
      <c r="M745" s="60">
        <v>124033</v>
      </c>
      <c r="N745" s="60">
        <v>52802</v>
      </c>
      <c r="O745" s="60">
        <v>44755</v>
      </c>
      <c r="P745" s="60">
        <v>78099</v>
      </c>
      <c r="Q745" s="60">
        <v>64470</v>
      </c>
      <c r="R745" s="60">
        <v>62661</v>
      </c>
      <c r="S745" s="60">
        <v>66864</v>
      </c>
      <c r="T745" s="60">
        <v>151126</v>
      </c>
    </row>
    <row r="746" spans="1:20" ht="14.5" x14ac:dyDescent="0.35">
      <c r="A746" t="str">
        <f t="shared" si="23"/>
        <v>Oberösterreich600</v>
      </c>
      <c r="B746">
        <v>746</v>
      </c>
      <c r="C746" s="59" t="s">
        <v>265</v>
      </c>
      <c r="D746" s="59" t="s">
        <v>561</v>
      </c>
      <c r="E746" s="59" t="s">
        <v>147</v>
      </c>
      <c r="F746" s="60">
        <v>37697918</v>
      </c>
      <c r="G746" s="60">
        <v>55601048</v>
      </c>
      <c r="H746" s="60">
        <v>27579828</v>
      </c>
      <c r="I746" s="60">
        <v>116656732</v>
      </c>
      <c r="J746" s="60">
        <v>24198800</v>
      </c>
      <c r="K746" s="60">
        <v>25772165</v>
      </c>
      <c r="L746" s="60">
        <v>7981763</v>
      </c>
      <c r="M746" s="60">
        <v>9514183</v>
      </c>
      <c r="N746" s="60">
        <v>12081940</v>
      </c>
      <c r="O746" s="60">
        <v>11423526</v>
      </c>
      <c r="P746" s="60">
        <v>14458225</v>
      </c>
      <c r="Q746" s="60">
        <v>13807501</v>
      </c>
      <c r="R746" s="60">
        <v>19291360</v>
      </c>
      <c r="S746" s="60">
        <v>22329829</v>
      </c>
      <c r="T746" s="60">
        <v>25991317</v>
      </c>
    </row>
    <row r="747" spans="1:20" ht="14.5" x14ac:dyDescent="0.35">
      <c r="A747" t="str">
        <f t="shared" si="23"/>
        <v>Oberösterreich061</v>
      </c>
      <c r="B747">
        <v>747</v>
      </c>
      <c r="C747" s="59" t="s">
        <v>265</v>
      </c>
      <c r="D747" s="59" t="s">
        <v>347</v>
      </c>
      <c r="E747" s="59" t="s">
        <v>31</v>
      </c>
      <c r="F747" s="60">
        <v>1076042996</v>
      </c>
      <c r="G747" s="60">
        <v>1211096563</v>
      </c>
      <c r="H747" s="60">
        <v>1074699942</v>
      </c>
      <c r="I747" s="60">
        <v>1056178509</v>
      </c>
      <c r="J747" s="60">
        <v>1056429180</v>
      </c>
      <c r="K747" s="60">
        <v>1170692541</v>
      </c>
      <c r="L747" s="60">
        <v>1190417700</v>
      </c>
      <c r="M747" s="60">
        <v>1301411261</v>
      </c>
      <c r="N747" s="60">
        <v>1362690871</v>
      </c>
      <c r="O747" s="60">
        <v>1351041076</v>
      </c>
      <c r="P747" s="60">
        <v>1213219507</v>
      </c>
      <c r="Q747" s="60">
        <v>1480266136</v>
      </c>
      <c r="R747" s="60">
        <v>1851568896</v>
      </c>
      <c r="S747" s="60">
        <v>1759613209</v>
      </c>
      <c r="T747" s="60">
        <v>1729849521</v>
      </c>
    </row>
    <row r="748" spans="1:20" ht="14.5" x14ac:dyDescent="0.35">
      <c r="A748" t="str">
        <f t="shared" si="23"/>
        <v>Oberösterreich004</v>
      </c>
      <c r="B748">
        <v>748</v>
      </c>
      <c r="C748" s="59" t="s">
        <v>265</v>
      </c>
      <c r="D748" s="59" t="s">
        <v>297</v>
      </c>
      <c r="E748" s="59" t="s">
        <v>3</v>
      </c>
      <c r="F748" s="60">
        <v>10565346535</v>
      </c>
      <c r="G748" s="60">
        <v>11849278334</v>
      </c>
      <c r="H748" s="60">
        <v>11802434892</v>
      </c>
      <c r="I748" s="60">
        <v>11982403792</v>
      </c>
      <c r="J748" s="60">
        <v>12083210005</v>
      </c>
      <c r="K748" s="60">
        <v>12850430138</v>
      </c>
      <c r="L748" s="60">
        <v>13016664920</v>
      </c>
      <c r="M748" s="60">
        <v>13809752852</v>
      </c>
      <c r="N748" s="60">
        <v>14324394404</v>
      </c>
      <c r="O748" s="60">
        <v>14792836465</v>
      </c>
      <c r="P748" s="60">
        <v>13811030932</v>
      </c>
      <c r="Q748" s="60">
        <v>15811001684</v>
      </c>
      <c r="R748" s="60">
        <v>18691292185</v>
      </c>
      <c r="S748" s="60">
        <v>18325202954</v>
      </c>
      <c r="T748" s="60">
        <v>17552310436</v>
      </c>
    </row>
    <row r="749" spans="1:20" ht="14.5" x14ac:dyDescent="0.35">
      <c r="A749" t="str">
        <f t="shared" si="23"/>
        <v>Oberösterreich338</v>
      </c>
      <c r="B749">
        <v>749</v>
      </c>
      <c r="C749" s="59" t="s">
        <v>265</v>
      </c>
      <c r="D749" s="59" t="s">
        <v>451</v>
      </c>
      <c r="E749" s="59" t="s">
        <v>84</v>
      </c>
      <c r="F749" s="60">
        <v>192087</v>
      </c>
      <c r="G749" s="60">
        <v>116113</v>
      </c>
      <c r="H749" s="60">
        <v>150243</v>
      </c>
      <c r="I749" s="60">
        <v>902936</v>
      </c>
      <c r="J749" s="60">
        <v>93581</v>
      </c>
      <c r="K749" s="60">
        <v>153643</v>
      </c>
      <c r="L749" s="60">
        <v>131704</v>
      </c>
      <c r="M749" s="60">
        <v>64748</v>
      </c>
      <c r="N749" s="60">
        <v>35907</v>
      </c>
      <c r="O749" s="60">
        <v>97985</v>
      </c>
      <c r="P749" s="60">
        <v>818637</v>
      </c>
      <c r="Q749" s="60">
        <v>229519</v>
      </c>
      <c r="R749" s="60">
        <v>549792</v>
      </c>
      <c r="S749" s="60">
        <v>111649</v>
      </c>
      <c r="T749" s="60">
        <v>138426</v>
      </c>
    </row>
    <row r="750" spans="1:20" ht="14.5" x14ac:dyDescent="0.35">
      <c r="A750" t="str">
        <f t="shared" si="23"/>
        <v>Oberösterreich008</v>
      </c>
      <c r="B750">
        <v>750</v>
      </c>
      <c r="C750" s="59" t="s">
        <v>265</v>
      </c>
      <c r="D750" s="59" t="s">
        <v>306</v>
      </c>
      <c r="E750" s="59" t="s">
        <v>7</v>
      </c>
      <c r="F750" s="60">
        <v>156944390</v>
      </c>
      <c r="G750" s="60">
        <v>171133548</v>
      </c>
      <c r="H750" s="60">
        <v>187346068</v>
      </c>
      <c r="I750" s="60">
        <v>166487285</v>
      </c>
      <c r="J750" s="60">
        <v>175019671</v>
      </c>
      <c r="K750" s="60">
        <v>177063631</v>
      </c>
      <c r="L750" s="60">
        <v>204818768</v>
      </c>
      <c r="M750" s="60">
        <v>194157057</v>
      </c>
      <c r="N750" s="60">
        <v>185358673</v>
      </c>
      <c r="O750" s="60">
        <v>215951331</v>
      </c>
      <c r="P750" s="60">
        <v>204772952</v>
      </c>
      <c r="Q750" s="60">
        <v>233576900</v>
      </c>
      <c r="R750" s="60">
        <v>308611828</v>
      </c>
      <c r="S750" s="60">
        <v>282020352</v>
      </c>
      <c r="T750" s="60">
        <v>285531898</v>
      </c>
    </row>
    <row r="751" spans="1:20" ht="14.5" x14ac:dyDescent="0.35">
      <c r="A751" t="str">
        <f t="shared" si="23"/>
        <v>Oberösterreich460</v>
      </c>
      <c r="B751">
        <v>751</v>
      </c>
      <c r="C751" s="59" t="s">
        <v>265</v>
      </c>
      <c r="D751" s="59" t="s">
        <v>517</v>
      </c>
      <c r="E751" s="59" t="s">
        <v>125</v>
      </c>
      <c r="F751" s="60">
        <v>9402</v>
      </c>
      <c r="G751" s="60">
        <v>2655</v>
      </c>
      <c r="H751" s="61"/>
      <c r="I751" s="61"/>
      <c r="J751" s="61"/>
      <c r="K751" s="61"/>
      <c r="L751" s="61"/>
      <c r="M751" s="61"/>
      <c r="N751" s="60">
        <v>52837</v>
      </c>
      <c r="O751" s="60">
        <v>81901</v>
      </c>
      <c r="P751" s="60">
        <v>80465</v>
      </c>
      <c r="Q751" s="60">
        <v>29</v>
      </c>
      <c r="R751" s="60">
        <v>3202</v>
      </c>
      <c r="S751" s="60">
        <v>28526</v>
      </c>
      <c r="T751" s="61"/>
    </row>
    <row r="752" spans="1:20" ht="14.5" x14ac:dyDescent="0.35">
      <c r="A752" t="str">
        <f t="shared" si="23"/>
        <v>Oberösterreich456</v>
      </c>
      <c r="B752">
        <v>752</v>
      </c>
      <c r="C752" s="59" t="s">
        <v>265</v>
      </c>
      <c r="D752" s="59" t="s">
        <v>511</v>
      </c>
      <c r="E752" s="59" t="s">
        <v>122</v>
      </c>
      <c r="F752" s="60">
        <v>3044994</v>
      </c>
      <c r="G752" s="60">
        <v>2614031</v>
      </c>
      <c r="H752" s="60">
        <v>1758593</v>
      </c>
      <c r="I752" s="60">
        <v>2249323</v>
      </c>
      <c r="J752" s="60">
        <v>2648981</v>
      </c>
      <c r="K752" s="60">
        <v>2738779</v>
      </c>
      <c r="L752" s="60">
        <v>4647596</v>
      </c>
      <c r="M752" s="60">
        <v>3911242</v>
      </c>
      <c r="N752" s="60">
        <v>4806634</v>
      </c>
      <c r="O752" s="60">
        <v>8035922</v>
      </c>
      <c r="P752" s="60">
        <v>4849208</v>
      </c>
      <c r="Q752" s="60">
        <v>10216044</v>
      </c>
      <c r="R752" s="60">
        <v>11553106</v>
      </c>
      <c r="S752" s="60">
        <v>8707243</v>
      </c>
      <c r="T752" s="60">
        <v>9204848</v>
      </c>
    </row>
    <row r="753" spans="1:20" ht="14.5" x14ac:dyDescent="0.35">
      <c r="A753" t="str">
        <f t="shared" si="23"/>
        <v>Oberösterreich208</v>
      </c>
      <c r="B753">
        <v>753</v>
      </c>
      <c r="C753" s="59" t="s">
        <v>265</v>
      </c>
      <c r="D753" s="59" t="s">
        <v>394</v>
      </c>
      <c r="E753" s="59" t="s">
        <v>53</v>
      </c>
      <c r="F753" s="60">
        <v>19666617</v>
      </c>
      <c r="G753" s="60">
        <v>14420426</v>
      </c>
      <c r="H753" s="60">
        <v>11278136</v>
      </c>
      <c r="I753" s="60">
        <v>19663326</v>
      </c>
      <c r="J753" s="60">
        <v>30089739</v>
      </c>
      <c r="K753" s="60">
        <v>34323735</v>
      </c>
      <c r="L753" s="60">
        <v>16887904</v>
      </c>
      <c r="M753" s="60">
        <v>22681235</v>
      </c>
      <c r="N753" s="60">
        <v>24314371</v>
      </c>
      <c r="O753" s="60">
        <v>26931541</v>
      </c>
      <c r="P753" s="60">
        <v>27069384</v>
      </c>
      <c r="Q753" s="60">
        <v>11629838</v>
      </c>
      <c r="R753" s="60">
        <v>25477596</v>
      </c>
      <c r="S753" s="60">
        <v>28041230</v>
      </c>
      <c r="T753" s="60">
        <v>30930443</v>
      </c>
    </row>
    <row r="754" spans="1:20" ht="14.5" x14ac:dyDescent="0.35">
      <c r="A754" t="str">
        <f t="shared" si="23"/>
        <v>Oberösterreich500</v>
      </c>
      <c r="B754">
        <v>754</v>
      </c>
      <c r="C754" s="59" t="s">
        <v>265</v>
      </c>
      <c r="D754" s="59" t="s">
        <v>548</v>
      </c>
      <c r="E754" s="59" t="s">
        <v>138</v>
      </c>
      <c r="F754" s="60">
        <v>6437911</v>
      </c>
      <c r="G754" s="60">
        <v>4386366</v>
      </c>
      <c r="H754" s="60">
        <v>8012219</v>
      </c>
      <c r="I754" s="60">
        <v>5972283</v>
      </c>
      <c r="J754" s="60">
        <v>4713778</v>
      </c>
      <c r="K754" s="60">
        <v>4175817</v>
      </c>
      <c r="L754" s="60">
        <v>2769752</v>
      </c>
      <c r="M754" s="60">
        <v>4210503</v>
      </c>
      <c r="N754" s="60">
        <v>6578649</v>
      </c>
      <c r="O754" s="60">
        <v>5440109</v>
      </c>
      <c r="P754" s="60">
        <v>5517090</v>
      </c>
      <c r="Q754" s="60">
        <v>6508226</v>
      </c>
      <c r="R754" s="60">
        <v>17475742</v>
      </c>
      <c r="S754" s="60">
        <v>10024997</v>
      </c>
      <c r="T754" s="60">
        <v>6301932</v>
      </c>
    </row>
    <row r="755" spans="1:20" ht="14.5" x14ac:dyDescent="0.35">
      <c r="A755" t="str">
        <f t="shared" si="23"/>
        <v>Oberösterreich053</v>
      </c>
      <c r="B755">
        <v>755</v>
      </c>
      <c r="C755" s="59" t="s">
        <v>265</v>
      </c>
      <c r="D755" s="59" t="s">
        <v>339</v>
      </c>
      <c r="E755" s="59" t="s">
        <v>27</v>
      </c>
      <c r="F755" s="60">
        <v>21786891</v>
      </c>
      <c r="G755" s="60">
        <v>28283525</v>
      </c>
      <c r="H755" s="60">
        <v>33529730</v>
      </c>
      <c r="I755" s="60">
        <v>30626513</v>
      </c>
      <c r="J755" s="60">
        <v>27520918</v>
      </c>
      <c r="K755" s="60">
        <v>29515138</v>
      </c>
      <c r="L755" s="60">
        <v>34272896</v>
      </c>
      <c r="M755" s="60">
        <v>36093022</v>
      </c>
      <c r="N755" s="60">
        <v>41322415</v>
      </c>
      <c r="O755" s="60">
        <v>38959439</v>
      </c>
      <c r="P755" s="60">
        <v>36688552</v>
      </c>
      <c r="Q755" s="60">
        <v>42832148</v>
      </c>
      <c r="R755" s="60">
        <v>58329414</v>
      </c>
      <c r="S755" s="60">
        <v>56655822</v>
      </c>
      <c r="T755" s="60">
        <v>57450642</v>
      </c>
    </row>
    <row r="756" spans="1:20" ht="14.5" x14ac:dyDescent="0.35">
      <c r="A756" t="str">
        <f t="shared" si="23"/>
        <v>Oberösterreich220</v>
      </c>
      <c r="B756">
        <v>756</v>
      </c>
      <c r="C756" s="59" t="s">
        <v>265</v>
      </c>
      <c r="D756" s="59" t="s">
        <v>400</v>
      </c>
      <c r="E756" s="59" t="s">
        <v>55</v>
      </c>
      <c r="F756" s="60">
        <v>56890433</v>
      </c>
      <c r="G756" s="60">
        <v>46504971</v>
      </c>
      <c r="H756" s="60">
        <v>43150788</v>
      </c>
      <c r="I756" s="60">
        <v>49065949</v>
      </c>
      <c r="J756" s="60">
        <v>28534225</v>
      </c>
      <c r="K756" s="60">
        <v>38512691</v>
      </c>
      <c r="L756" s="60">
        <v>62145746</v>
      </c>
      <c r="M756" s="60">
        <v>56560572</v>
      </c>
      <c r="N756" s="60">
        <v>45744562</v>
      </c>
      <c r="O756" s="60">
        <v>36684048</v>
      </c>
      <c r="P756" s="60">
        <v>41780127</v>
      </c>
      <c r="Q756" s="60">
        <v>38764211</v>
      </c>
      <c r="R756" s="60">
        <v>33980010</v>
      </c>
      <c r="S756" s="60">
        <v>49783446</v>
      </c>
      <c r="T756" s="60">
        <v>49957375</v>
      </c>
    </row>
    <row r="757" spans="1:20" ht="14.5" x14ac:dyDescent="0.35">
      <c r="A757" t="str">
        <f t="shared" si="23"/>
        <v>Oberösterreich229</v>
      </c>
      <c r="B757">
        <v>757</v>
      </c>
      <c r="C757" s="59" t="s">
        <v>265</v>
      </c>
      <c r="D757" s="59" t="s">
        <v>407</v>
      </c>
      <c r="E757" s="59" t="s">
        <v>221</v>
      </c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0">
        <v>10659</v>
      </c>
      <c r="S757" s="61"/>
      <c r="T757" s="60">
        <v>30375</v>
      </c>
    </row>
    <row r="758" spans="1:20" ht="14.5" x14ac:dyDescent="0.35">
      <c r="A758" t="str">
        <f t="shared" si="23"/>
        <v>Oberösterreich336</v>
      </c>
      <c r="B758">
        <v>758</v>
      </c>
      <c r="C758" s="59" t="s">
        <v>265</v>
      </c>
      <c r="D758" s="59" t="s">
        <v>450</v>
      </c>
      <c r="E758" s="59" t="s">
        <v>83</v>
      </c>
      <c r="F758" s="60">
        <v>7729</v>
      </c>
      <c r="G758" s="60">
        <v>23</v>
      </c>
      <c r="H758" s="61"/>
      <c r="I758" s="60">
        <v>12882</v>
      </c>
      <c r="J758" s="61"/>
      <c r="K758" s="61"/>
      <c r="L758" s="60">
        <v>86658</v>
      </c>
      <c r="M758" s="61"/>
      <c r="N758" s="61"/>
      <c r="O758" s="61"/>
      <c r="P758" s="60">
        <v>67865</v>
      </c>
      <c r="Q758" s="60">
        <v>15940</v>
      </c>
      <c r="R758" s="60">
        <v>5004</v>
      </c>
      <c r="S758" s="61"/>
      <c r="T758" s="60">
        <v>48</v>
      </c>
    </row>
    <row r="759" spans="1:20" ht="14.5" x14ac:dyDescent="0.35">
      <c r="A759" t="str">
        <f t="shared" si="23"/>
        <v>Oberösterreich011</v>
      </c>
      <c r="B759">
        <v>759</v>
      </c>
      <c r="C759" s="59" t="s">
        <v>265</v>
      </c>
      <c r="D759" s="59" t="s">
        <v>311</v>
      </c>
      <c r="E759" s="59" t="s">
        <v>10</v>
      </c>
      <c r="F759" s="60">
        <v>399376914</v>
      </c>
      <c r="G759" s="60">
        <v>378777407</v>
      </c>
      <c r="H759" s="60">
        <v>367941867</v>
      </c>
      <c r="I759" s="60">
        <v>383747546</v>
      </c>
      <c r="J759" s="60">
        <v>434791527</v>
      </c>
      <c r="K759" s="60">
        <v>500737055</v>
      </c>
      <c r="L759" s="60">
        <v>515078657</v>
      </c>
      <c r="M759" s="60">
        <v>600609782</v>
      </c>
      <c r="N759" s="60">
        <v>667608875</v>
      </c>
      <c r="O759" s="60">
        <v>631420639</v>
      </c>
      <c r="P759" s="60">
        <v>525511182</v>
      </c>
      <c r="Q759" s="60">
        <v>706646016</v>
      </c>
      <c r="R759" s="60">
        <v>859627926</v>
      </c>
      <c r="S759" s="60">
        <v>974470450</v>
      </c>
      <c r="T759" s="60">
        <v>972382910</v>
      </c>
    </row>
    <row r="760" spans="1:20" ht="14.5" x14ac:dyDescent="0.35">
      <c r="A760" t="str">
        <f t="shared" si="23"/>
        <v>Oberösterreich334</v>
      </c>
      <c r="B760">
        <v>760</v>
      </c>
      <c r="C760" s="59" t="s">
        <v>265</v>
      </c>
      <c r="D760" s="59" t="s">
        <v>448</v>
      </c>
      <c r="E760" s="59" t="s">
        <v>82</v>
      </c>
      <c r="F760" s="60">
        <v>1147701</v>
      </c>
      <c r="G760" s="60">
        <v>966020</v>
      </c>
      <c r="H760" s="60">
        <v>1019534</v>
      </c>
      <c r="I760" s="60">
        <v>1048628</v>
      </c>
      <c r="J760" s="60">
        <v>496893</v>
      </c>
      <c r="K760" s="60">
        <v>3889636</v>
      </c>
      <c r="L760" s="60">
        <v>4546895</v>
      </c>
      <c r="M760" s="60">
        <v>1843168</v>
      </c>
      <c r="N760" s="60">
        <v>913614</v>
      </c>
      <c r="O760" s="60">
        <v>1124940</v>
      </c>
      <c r="P760" s="60">
        <v>2967384</v>
      </c>
      <c r="Q760" s="60">
        <v>587927</v>
      </c>
      <c r="R760" s="60">
        <v>762174</v>
      </c>
      <c r="S760" s="60">
        <v>940084</v>
      </c>
      <c r="T760" s="60">
        <v>1915826</v>
      </c>
    </row>
    <row r="761" spans="1:20" ht="14.5" x14ac:dyDescent="0.35">
      <c r="A761" t="str">
        <f t="shared" si="23"/>
        <v>Oberösterreich032</v>
      </c>
      <c r="B761">
        <v>761</v>
      </c>
      <c r="C761" s="59" t="s">
        <v>265</v>
      </c>
      <c r="D761" s="59" t="s">
        <v>324</v>
      </c>
      <c r="E761" s="59" t="s">
        <v>18</v>
      </c>
      <c r="F761" s="60">
        <v>161486887</v>
      </c>
      <c r="G761" s="60">
        <v>168353663</v>
      </c>
      <c r="H761" s="60">
        <v>178469411</v>
      </c>
      <c r="I761" s="60">
        <v>187307955</v>
      </c>
      <c r="J761" s="60">
        <v>180638115</v>
      </c>
      <c r="K761" s="60">
        <v>185801830</v>
      </c>
      <c r="L761" s="60">
        <v>200140335</v>
      </c>
      <c r="M761" s="60">
        <v>198074193</v>
      </c>
      <c r="N761" s="60">
        <v>212634964</v>
      </c>
      <c r="O761" s="60">
        <v>226195563</v>
      </c>
      <c r="P761" s="60">
        <v>214131816</v>
      </c>
      <c r="Q761" s="60">
        <v>254221298</v>
      </c>
      <c r="R761" s="60">
        <v>341413728</v>
      </c>
      <c r="S761" s="60">
        <v>302237618</v>
      </c>
      <c r="T761" s="60">
        <v>266090006</v>
      </c>
    </row>
    <row r="762" spans="1:20" ht="14.5" x14ac:dyDescent="0.35">
      <c r="A762" t="str">
        <f t="shared" si="23"/>
        <v>Oberösterreich815</v>
      </c>
      <c r="B762">
        <v>762</v>
      </c>
      <c r="C762" s="59" t="s">
        <v>265</v>
      </c>
      <c r="D762" s="59" t="s">
        <v>643</v>
      </c>
      <c r="E762" s="59" t="s">
        <v>191</v>
      </c>
      <c r="F762" s="60">
        <v>4294</v>
      </c>
      <c r="G762" s="60">
        <v>16817</v>
      </c>
      <c r="H762" s="60">
        <v>6619</v>
      </c>
      <c r="I762" s="60">
        <v>16601</v>
      </c>
      <c r="J762" s="60">
        <v>43068</v>
      </c>
      <c r="K762" s="60">
        <v>54982</v>
      </c>
      <c r="L762" s="60">
        <v>579490</v>
      </c>
      <c r="M762" s="60">
        <v>36594</v>
      </c>
      <c r="N762" s="60">
        <v>293991</v>
      </c>
      <c r="O762" s="60">
        <v>183577</v>
      </c>
      <c r="P762" s="60">
        <v>244747</v>
      </c>
      <c r="Q762" s="60">
        <v>1564071</v>
      </c>
      <c r="R762" s="60">
        <v>1229365</v>
      </c>
      <c r="S762" s="60">
        <v>727688</v>
      </c>
      <c r="T762" s="60">
        <v>1400186</v>
      </c>
    </row>
    <row r="763" spans="1:20" ht="14.5" x14ac:dyDescent="0.35">
      <c r="A763" t="str">
        <f t="shared" si="23"/>
        <v>Oberösterreich529</v>
      </c>
      <c r="B763">
        <v>763</v>
      </c>
      <c r="C763" s="59" t="s">
        <v>265</v>
      </c>
      <c r="D763" s="59" t="s">
        <v>559</v>
      </c>
      <c r="E763" s="59" t="s">
        <v>146</v>
      </c>
      <c r="F763" s="60">
        <v>3361</v>
      </c>
      <c r="G763" s="60">
        <v>5083</v>
      </c>
      <c r="H763" s="61"/>
      <c r="I763" s="61"/>
      <c r="J763" s="60">
        <v>12176</v>
      </c>
      <c r="K763" s="60">
        <v>4514</v>
      </c>
      <c r="L763" s="60">
        <v>215680</v>
      </c>
      <c r="M763" s="61"/>
      <c r="N763" s="60">
        <v>14775</v>
      </c>
      <c r="O763" s="61"/>
      <c r="P763" s="60">
        <v>700</v>
      </c>
      <c r="Q763" s="60">
        <v>10868</v>
      </c>
      <c r="R763" s="61"/>
      <c r="S763" s="60">
        <v>15432</v>
      </c>
      <c r="T763" s="61"/>
    </row>
    <row r="764" spans="1:20" ht="14.5" x14ac:dyDescent="0.35">
      <c r="A764" t="str">
        <f t="shared" si="23"/>
        <v>Oberösterreich823</v>
      </c>
      <c r="B764">
        <v>764</v>
      </c>
      <c r="C764" s="59" t="s">
        <v>265</v>
      </c>
      <c r="D764" s="59" t="s">
        <v>652</v>
      </c>
      <c r="E764" s="59" t="s">
        <v>197</v>
      </c>
      <c r="F764" s="61"/>
      <c r="G764" s="60">
        <v>2689</v>
      </c>
      <c r="H764" s="60">
        <v>1830</v>
      </c>
      <c r="I764" s="60">
        <v>69957</v>
      </c>
      <c r="J764" s="61"/>
      <c r="K764" s="61"/>
      <c r="L764" s="61"/>
      <c r="M764" s="61"/>
      <c r="N764" s="61"/>
      <c r="O764" s="61"/>
      <c r="P764" s="61"/>
      <c r="Q764" s="61"/>
      <c r="R764" s="60">
        <v>128252</v>
      </c>
      <c r="S764" s="61"/>
      <c r="T764" s="61"/>
    </row>
    <row r="765" spans="1:20" ht="14.5" x14ac:dyDescent="0.35">
      <c r="A765" t="str">
        <f t="shared" si="23"/>
        <v>Oberösterreich041</v>
      </c>
      <c r="B765">
        <v>765</v>
      </c>
      <c r="C765" s="59" t="s">
        <v>265</v>
      </c>
      <c r="D765" s="59" t="s">
        <v>329</v>
      </c>
      <c r="E765" s="59" t="s">
        <v>21</v>
      </c>
      <c r="F765" s="60">
        <v>129375</v>
      </c>
      <c r="G765" s="60">
        <v>127968</v>
      </c>
      <c r="H765" s="60">
        <v>74214</v>
      </c>
      <c r="I765" s="60">
        <v>79317</v>
      </c>
      <c r="J765" s="60">
        <v>82931</v>
      </c>
      <c r="K765" s="60">
        <v>198288</v>
      </c>
      <c r="L765" s="60">
        <v>244465</v>
      </c>
      <c r="M765" s="60">
        <v>107182</v>
      </c>
      <c r="N765" s="60">
        <v>174273</v>
      </c>
      <c r="O765" s="60">
        <v>154911</v>
      </c>
      <c r="P765" s="60">
        <v>151673</v>
      </c>
      <c r="Q765" s="60">
        <v>559206</v>
      </c>
      <c r="R765" s="60">
        <v>605898</v>
      </c>
      <c r="S765" s="60">
        <v>885074</v>
      </c>
      <c r="T765" s="60">
        <v>546458</v>
      </c>
    </row>
    <row r="766" spans="1:20" ht="14.5" x14ac:dyDescent="0.35">
      <c r="A766" t="str">
        <f t="shared" si="23"/>
        <v>Oberösterreich001</v>
      </c>
      <c r="B766">
        <v>766</v>
      </c>
      <c r="C766" s="59" t="s">
        <v>265</v>
      </c>
      <c r="D766" s="59" t="s">
        <v>292</v>
      </c>
      <c r="E766" s="59" t="s">
        <v>1</v>
      </c>
      <c r="F766" s="60">
        <v>1048059686</v>
      </c>
      <c r="G766" s="60">
        <v>1252580333</v>
      </c>
      <c r="H766" s="60">
        <v>1298192973</v>
      </c>
      <c r="I766" s="60">
        <v>1310988749</v>
      </c>
      <c r="J766" s="60">
        <v>1259011369</v>
      </c>
      <c r="K766" s="60">
        <v>1270231155</v>
      </c>
      <c r="L766" s="60">
        <v>1396943208</v>
      </c>
      <c r="M766" s="60">
        <v>1570639199</v>
      </c>
      <c r="N766" s="60">
        <v>1624785900</v>
      </c>
      <c r="O766" s="60">
        <v>1696785587</v>
      </c>
      <c r="P766" s="60">
        <v>1552535863</v>
      </c>
      <c r="Q766" s="60">
        <v>1768495574</v>
      </c>
      <c r="R766" s="60">
        <v>2196165319</v>
      </c>
      <c r="S766" s="60">
        <v>2254543397</v>
      </c>
      <c r="T766" s="60">
        <v>2032143779</v>
      </c>
    </row>
    <row r="767" spans="1:20" ht="14.5" x14ac:dyDescent="0.35">
      <c r="A767" t="str">
        <f t="shared" si="23"/>
        <v>Oberösterreich314</v>
      </c>
      <c r="B767">
        <v>767</v>
      </c>
      <c r="C767" s="59" t="s">
        <v>265</v>
      </c>
      <c r="D767" s="59" t="s">
        <v>436</v>
      </c>
      <c r="E767" s="59" t="s">
        <v>77</v>
      </c>
      <c r="F767" s="60">
        <v>1093919</v>
      </c>
      <c r="G767" s="60">
        <v>666264</v>
      </c>
      <c r="H767" s="60">
        <v>729287</v>
      </c>
      <c r="I767" s="60">
        <v>3615925</v>
      </c>
      <c r="J767" s="60">
        <v>1503679</v>
      </c>
      <c r="K767" s="60">
        <v>657823</v>
      </c>
      <c r="L767" s="60">
        <v>237320</v>
      </c>
      <c r="M767" s="60">
        <v>250165</v>
      </c>
      <c r="N767" s="60">
        <v>136550</v>
      </c>
      <c r="O767" s="60">
        <v>216594</v>
      </c>
      <c r="P767" s="60">
        <v>182545</v>
      </c>
      <c r="Q767" s="60">
        <v>252084</v>
      </c>
      <c r="R767" s="60">
        <v>240772</v>
      </c>
      <c r="S767" s="60">
        <v>667119</v>
      </c>
      <c r="T767" s="60">
        <v>721812</v>
      </c>
    </row>
    <row r="768" spans="1:20" ht="14.5" x14ac:dyDescent="0.35">
      <c r="A768" t="str">
        <f t="shared" si="23"/>
        <v>Oberösterreich006</v>
      </c>
      <c r="B768">
        <v>768</v>
      </c>
      <c r="C768" s="59" t="s">
        <v>265</v>
      </c>
      <c r="D768" s="59" t="s">
        <v>302</v>
      </c>
      <c r="E768" s="59" t="s">
        <v>5</v>
      </c>
      <c r="F768" s="60">
        <v>764881390</v>
      </c>
      <c r="G768" s="60">
        <v>872136556</v>
      </c>
      <c r="H768" s="60">
        <v>766636239</v>
      </c>
      <c r="I768" s="60">
        <v>801168582</v>
      </c>
      <c r="J768" s="60">
        <v>900459728</v>
      </c>
      <c r="K768" s="60">
        <v>1064816130</v>
      </c>
      <c r="L768" s="60">
        <v>1164779825</v>
      </c>
      <c r="M768" s="60">
        <v>1088024430</v>
      </c>
      <c r="N768" s="60">
        <v>1051917290</v>
      </c>
      <c r="O768" s="60">
        <v>1057422848</v>
      </c>
      <c r="P768" s="60">
        <v>945865883</v>
      </c>
      <c r="Q768" s="60">
        <v>979542458</v>
      </c>
      <c r="R768" s="60">
        <v>1118807500</v>
      </c>
      <c r="S768" s="60">
        <v>1158322005</v>
      </c>
      <c r="T768" s="60">
        <v>1083589481</v>
      </c>
    </row>
    <row r="769" spans="1:20" ht="14.5" x14ac:dyDescent="0.35">
      <c r="A769" t="str">
        <f t="shared" si="23"/>
        <v>Oberösterreich473</v>
      </c>
      <c r="B769">
        <v>769</v>
      </c>
      <c r="C769" s="59" t="s">
        <v>265</v>
      </c>
      <c r="D769" s="59" t="s">
        <v>533</v>
      </c>
      <c r="E769" s="59" t="s">
        <v>132</v>
      </c>
      <c r="F769" s="60">
        <v>2493</v>
      </c>
      <c r="G769" s="60">
        <v>2632</v>
      </c>
      <c r="H769" s="61"/>
      <c r="I769" s="60">
        <v>2254</v>
      </c>
      <c r="J769" s="60">
        <v>1216</v>
      </c>
      <c r="K769" s="60">
        <v>1539</v>
      </c>
      <c r="L769" s="60">
        <v>32546</v>
      </c>
      <c r="M769" s="60">
        <v>6107</v>
      </c>
      <c r="N769" s="60">
        <v>6710</v>
      </c>
      <c r="O769" s="60">
        <v>23686</v>
      </c>
      <c r="P769" s="60">
        <v>33749</v>
      </c>
      <c r="Q769" s="60">
        <v>31489</v>
      </c>
      <c r="R769" s="61"/>
      <c r="S769" s="60">
        <v>8375</v>
      </c>
      <c r="T769" s="61"/>
    </row>
    <row r="770" spans="1:20" ht="14.5" x14ac:dyDescent="0.35">
      <c r="A770" t="str">
        <f t="shared" si="23"/>
        <v>Oberösterreich076</v>
      </c>
      <c r="B770">
        <v>770</v>
      </c>
      <c r="C770" s="59" t="s">
        <v>265</v>
      </c>
      <c r="D770" s="59" t="s">
        <v>365</v>
      </c>
      <c r="E770" s="59" t="s">
        <v>38</v>
      </c>
      <c r="F770" s="60">
        <v>15629777</v>
      </c>
      <c r="G770" s="60">
        <v>17213012</v>
      </c>
      <c r="H770" s="60">
        <v>23063228</v>
      </c>
      <c r="I770" s="60">
        <v>21438979</v>
      </c>
      <c r="J770" s="60">
        <v>16615780</v>
      </c>
      <c r="K770" s="60">
        <v>16791523</v>
      </c>
      <c r="L770" s="60">
        <v>23283986</v>
      </c>
      <c r="M770" s="60">
        <v>21982073</v>
      </c>
      <c r="N770" s="60">
        <v>36646976</v>
      </c>
      <c r="O770" s="60">
        <v>25721132</v>
      </c>
      <c r="P770" s="60">
        <v>13491730</v>
      </c>
      <c r="Q770" s="60">
        <v>9091825</v>
      </c>
      <c r="R770" s="60">
        <v>10508286</v>
      </c>
      <c r="S770" s="60">
        <v>16560314</v>
      </c>
      <c r="T770" s="60">
        <v>18220469</v>
      </c>
    </row>
    <row r="771" spans="1:20" ht="14.5" x14ac:dyDescent="0.35">
      <c r="A771" t="str">
        <f t="shared" si="23"/>
        <v>Oberösterreich276</v>
      </c>
      <c r="B771">
        <v>771</v>
      </c>
      <c r="C771" s="59" t="s">
        <v>265</v>
      </c>
      <c r="D771" s="59" t="s">
        <v>424</v>
      </c>
      <c r="E771" s="59" t="s">
        <v>69</v>
      </c>
      <c r="F771" s="60">
        <v>562216</v>
      </c>
      <c r="G771" s="60">
        <v>5370203</v>
      </c>
      <c r="H771" s="60">
        <v>1868704</v>
      </c>
      <c r="I771" s="60">
        <v>6413505</v>
      </c>
      <c r="J771" s="60">
        <v>3311336</v>
      </c>
      <c r="K771" s="60">
        <v>6107600</v>
      </c>
      <c r="L771" s="60">
        <v>3996616</v>
      </c>
      <c r="M771" s="60">
        <v>2926350</v>
      </c>
      <c r="N771" s="60">
        <v>2787178</v>
      </c>
      <c r="O771" s="60">
        <v>2795826</v>
      </c>
      <c r="P771" s="60">
        <v>7616164</v>
      </c>
      <c r="Q771" s="60">
        <v>3262564</v>
      </c>
      <c r="R771" s="60">
        <v>14691503</v>
      </c>
      <c r="S771" s="60">
        <v>3170455</v>
      </c>
      <c r="T771" s="60">
        <v>3366155</v>
      </c>
    </row>
    <row r="772" spans="1:20" ht="14.5" x14ac:dyDescent="0.35">
      <c r="A772" t="str">
        <f t="shared" si="23"/>
        <v>Oberösterreich044</v>
      </c>
      <c r="B772">
        <v>772</v>
      </c>
      <c r="C772" s="59" t="s">
        <v>265</v>
      </c>
      <c r="D772" s="59" t="s">
        <v>332</v>
      </c>
      <c r="E772" s="59" t="s">
        <v>23</v>
      </c>
      <c r="F772" s="60">
        <v>184562</v>
      </c>
      <c r="G772" s="60">
        <v>5639</v>
      </c>
      <c r="H772" s="60">
        <v>23284</v>
      </c>
      <c r="I772" s="60">
        <v>12286</v>
      </c>
      <c r="J772" s="60">
        <v>30260</v>
      </c>
      <c r="K772" s="60">
        <v>498689</v>
      </c>
      <c r="L772" s="60">
        <v>104774</v>
      </c>
      <c r="M772" s="60">
        <v>64145</v>
      </c>
      <c r="N772" s="60">
        <v>2672362</v>
      </c>
      <c r="O772" s="61"/>
      <c r="P772" s="60">
        <v>19723</v>
      </c>
      <c r="Q772" s="60">
        <v>76391</v>
      </c>
      <c r="R772" s="60">
        <v>36587</v>
      </c>
      <c r="S772" s="60">
        <v>33166</v>
      </c>
      <c r="T772" s="60">
        <v>34405</v>
      </c>
    </row>
    <row r="773" spans="1:20" ht="14.5" x14ac:dyDescent="0.35">
      <c r="A773" t="str">
        <f t="shared" si="23"/>
        <v>Oberösterreich406</v>
      </c>
      <c r="B773">
        <v>773</v>
      </c>
      <c r="C773" s="59" t="s">
        <v>265</v>
      </c>
      <c r="D773" s="59" t="s">
        <v>488</v>
      </c>
      <c r="E773" s="59" t="s">
        <v>105</v>
      </c>
      <c r="F773" s="60">
        <v>385877</v>
      </c>
      <c r="G773" s="60">
        <v>574805</v>
      </c>
      <c r="H773" s="60">
        <v>95395</v>
      </c>
      <c r="I773" s="60">
        <v>34951</v>
      </c>
      <c r="J773" s="60">
        <v>39640</v>
      </c>
      <c r="K773" s="60">
        <v>89778</v>
      </c>
      <c r="L773" s="60">
        <v>107378</v>
      </c>
      <c r="M773" s="60">
        <v>46102</v>
      </c>
      <c r="N773" s="60">
        <v>306115</v>
      </c>
      <c r="O773" s="60">
        <v>266520</v>
      </c>
      <c r="P773" s="60">
        <v>21379</v>
      </c>
      <c r="Q773" s="60">
        <v>1516005</v>
      </c>
      <c r="R773" s="60">
        <v>41605</v>
      </c>
      <c r="S773" s="60">
        <v>22139</v>
      </c>
      <c r="T773" s="60">
        <v>3534148</v>
      </c>
    </row>
    <row r="774" spans="1:20" ht="14.5" x14ac:dyDescent="0.35">
      <c r="A774" t="str">
        <f t="shared" si="23"/>
        <v>Oberösterreich252</v>
      </c>
      <c r="B774">
        <v>774</v>
      </c>
      <c r="C774" s="59" t="s">
        <v>265</v>
      </c>
      <c r="D774" s="59" t="s">
        <v>417</v>
      </c>
      <c r="E774" s="59" t="s">
        <v>64</v>
      </c>
      <c r="F774" s="60">
        <v>56875</v>
      </c>
      <c r="G774" s="60">
        <v>93832</v>
      </c>
      <c r="H774" s="60">
        <v>94470</v>
      </c>
      <c r="I774" s="60">
        <v>20709</v>
      </c>
      <c r="J774" s="60">
        <v>13510</v>
      </c>
      <c r="K774" s="61"/>
      <c r="L774" s="60">
        <v>18605</v>
      </c>
      <c r="M774" s="60">
        <v>75797</v>
      </c>
      <c r="N774" s="60">
        <v>2932766</v>
      </c>
      <c r="O774" s="60">
        <v>31180</v>
      </c>
      <c r="P774" s="60">
        <v>30055</v>
      </c>
      <c r="Q774" s="60">
        <v>121540</v>
      </c>
      <c r="R774" s="60">
        <v>661895</v>
      </c>
      <c r="S774" s="60">
        <v>2063532</v>
      </c>
      <c r="T774" s="60">
        <v>153741</v>
      </c>
    </row>
    <row r="775" spans="1:20" ht="14.5" x14ac:dyDescent="0.35">
      <c r="A775" t="str">
        <f t="shared" si="23"/>
        <v>Oberösterreich260</v>
      </c>
      <c r="B775">
        <v>775</v>
      </c>
      <c r="C775" s="59" t="s">
        <v>265</v>
      </c>
      <c r="D775" s="59" t="s">
        <v>419</v>
      </c>
      <c r="E775" s="59" t="s">
        <v>66</v>
      </c>
      <c r="F775" s="60">
        <v>93774</v>
      </c>
      <c r="G775" s="60">
        <v>70711</v>
      </c>
      <c r="H775" s="60">
        <v>20358</v>
      </c>
      <c r="I775" s="60">
        <v>209570</v>
      </c>
      <c r="J775" s="60">
        <v>43341</v>
      </c>
      <c r="K775" s="61"/>
      <c r="L775" s="60">
        <v>43594</v>
      </c>
      <c r="M775" s="60">
        <v>1192047</v>
      </c>
      <c r="N775" s="60">
        <v>38085</v>
      </c>
      <c r="O775" s="60">
        <v>847660</v>
      </c>
      <c r="P775" s="60">
        <v>1847742</v>
      </c>
      <c r="Q775" s="60">
        <v>579887</v>
      </c>
      <c r="R775" s="60">
        <v>1001225</v>
      </c>
      <c r="S775" s="60">
        <v>1225264</v>
      </c>
      <c r="T775" s="60">
        <v>1337663</v>
      </c>
    </row>
    <row r="776" spans="1:20" ht="14.5" x14ac:dyDescent="0.35">
      <c r="A776" t="str">
        <f t="shared" ref="A776:A839" si="24">C776&amp;D776</f>
        <v>Oberösterreich310</v>
      </c>
      <c r="B776">
        <v>776</v>
      </c>
      <c r="C776" s="59" t="s">
        <v>265</v>
      </c>
      <c r="D776" s="59" t="s">
        <v>432</v>
      </c>
      <c r="E776" s="59" t="s">
        <v>75</v>
      </c>
      <c r="F776" s="60">
        <v>109168</v>
      </c>
      <c r="G776" s="60">
        <v>470</v>
      </c>
      <c r="H776" s="60">
        <v>732109</v>
      </c>
      <c r="I776" s="60">
        <v>1011265</v>
      </c>
      <c r="J776" s="61"/>
      <c r="K776" s="60">
        <v>37172</v>
      </c>
      <c r="L776" s="61"/>
      <c r="M776" s="61"/>
      <c r="N776" s="60">
        <v>444642</v>
      </c>
      <c r="O776" s="60">
        <v>42891</v>
      </c>
      <c r="P776" s="60">
        <v>10797</v>
      </c>
      <c r="Q776" s="60">
        <v>10</v>
      </c>
      <c r="R776" s="60">
        <v>7372</v>
      </c>
      <c r="S776" s="60">
        <v>63796</v>
      </c>
      <c r="T776" s="60">
        <v>268671</v>
      </c>
    </row>
    <row r="777" spans="1:20" ht="14.5" x14ac:dyDescent="0.35">
      <c r="A777" t="str">
        <f t="shared" si="24"/>
        <v>Oberösterreich009</v>
      </c>
      <c r="B777">
        <v>777</v>
      </c>
      <c r="C777" s="59" t="s">
        <v>265</v>
      </c>
      <c r="D777" s="59" t="s">
        <v>308</v>
      </c>
      <c r="E777" s="59" t="s">
        <v>8</v>
      </c>
      <c r="F777" s="60">
        <v>99045052</v>
      </c>
      <c r="G777" s="60">
        <v>88762835</v>
      </c>
      <c r="H777" s="60">
        <v>82301220</v>
      </c>
      <c r="I777" s="60">
        <v>88679280</v>
      </c>
      <c r="J777" s="60">
        <v>92320789</v>
      </c>
      <c r="K777" s="60">
        <v>83949784</v>
      </c>
      <c r="L777" s="60">
        <v>91390604</v>
      </c>
      <c r="M777" s="60">
        <v>94736145</v>
      </c>
      <c r="N777" s="60">
        <v>100814628</v>
      </c>
      <c r="O777" s="60">
        <v>147984024</v>
      </c>
      <c r="P777" s="60">
        <v>124626358</v>
      </c>
      <c r="Q777" s="60">
        <v>153569989</v>
      </c>
      <c r="R777" s="60">
        <v>204973297</v>
      </c>
      <c r="S777" s="60">
        <v>251772403</v>
      </c>
      <c r="T777" s="60">
        <v>308275679</v>
      </c>
    </row>
    <row r="778" spans="1:20" ht="14.5" x14ac:dyDescent="0.35">
      <c r="A778" t="str">
        <f t="shared" si="24"/>
        <v>Oberösterreich416</v>
      </c>
      <c r="B778">
        <v>778</v>
      </c>
      <c r="C778" s="59" t="s">
        <v>265</v>
      </c>
      <c r="D778" s="59" t="s">
        <v>495</v>
      </c>
      <c r="E778" s="59" t="s">
        <v>109</v>
      </c>
      <c r="F778" s="60">
        <v>2727539</v>
      </c>
      <c r="G778" s="60">
        <v>5938844</v>
      </c>
      <c r="H778" s="60">
        <v>2026567</v>
      </c>
      <c r="I778" s="60">
        <v>3383404</v>
      </c>
      <c r="J778" s="60">
        <v>4603648</v>
      </c>
      <c r="K778" s="60">
        <v>6081435</v>
      </c>
      <c r="L778" s="60">
        <v>5398012</v>
      </c>
      <c r="M778" s="60">
        <v>4924934</v>
      </c>
      <c r="N778" s="60">
        <v>3324845</v>
      </c>
      <c r="O778" s="60">
        <v>6170659</v>
      </c>
      <c r="P778" s="60">
        <v>3585353</v>
      </c>
      <c r="Q778" s="60">
        <v>4458425</v>
      </c>
      <c r="R778" s="60">
        <v>9347379</v>
      </c>
      <c r="S778" s="60">
        <v>5982573</v>
      </c>
      <c r="T778" s="60">
        <v>10808741</v>
      </c>
    </row>
    <row r="779" spans="1:20" ht="14.5" x14ac:dyDescent="0.35">
      <c r="A779" t="str">
        <f t="shared" si="24"/>
        <v>Oberösterreich831</v>
      </c>
      <c r="B779">
        <v>779</v>
      </c>
      <c r="C779" s="59" t="s">
        <v>265</v>
      </c>
      <c r="D779" s="59" t="s">
        <v>659</v>
      </c>
      <c r="E779" s="59" t="s">
        <v>201</v>
      </c>
      <c r="F779" s="60">
        <v>23686</v>
      </c>
      <c r="G779" s="60">
        <v>1016</v>
      </c>
      <c r="H779" s="61"/>
      <c r="I779" s="61"/>
      <c r="J779" s="60">
        <v>485</v>
      </c>
      <c r="K779" s="60">
        <v>3508</v>
      </c>
      <c r="L779" s="61"/>
      <c r="M779" s="60">
        <v>472</v>
      </c>
      <c r="N779" s="61"/>
      <c r="O779" s="61"/>
      <c r="P779" s="60">
        <v>1464</v>
      </c>
      <c r="Q779" s="60">
        <v>458646</v>
      </c>
      <c r="R779" s="60">
        <v>63981</v>
      </c>
      <c r="S779" s="60">
        <v>149008</v>
      </c>
      <c r="T779" s="60">
        <v>48819</v>
      </c>
    </row>
    <row r="780" spans="1:20" ht="14.5" x14ac:dyDescent="0.35">
      <c r="A780" t="str">
        <f t="shared" si="24"/>
        <v>Oberösterreich257</v>
      </c>
      <c r="B780">
        <v>780</v>
      </c>
      <c r="C780" s="59" t="s">
        <v>265</v>
      </c>
      <c r="D780" s="59" t="s">
        <v>418</v>
      </c>
      <c r="E780" s="59" t="s">
        <v>65</v>
      </c>
      <c r="F780" s="61"/>
      <c r="G780" s="60">
        <v>3254</v>
      </c>
      <c r="H780" s="61"/>
      <c r="I780" s="60">
        <v>38471</v>
      </c>
      <c r="J780" s="60">
        <v>29284</v>
      </c>
      <c r="K780" s="61"/>
      <c r="L780" s="61"/>
      <c r="M780" s="60">
        <v>3388786</v>
      </c>
      <c r="N780" s="60">
        <v>93343</v>
      </c>
      <c r="O780" s="60">
        <v>20529</v>
      </c>
      <c r="P780" s="61"/>
      <c r="Q780" s="60">
        <v>329</v>
      </c>
      <c r="R780" s="60">
        <v>27810</v>
      </c>
      <c r="S780" s="60">
        <v>170</v>
      </c>
      <c r="T780" s="60">
        <v>65301</v>
      </c>
    </row>
    <row r="781" spans="1:20" ht="14.5" x14ac:dyDescent="0.35">
      <c r="A781" t="str">
        <f t="shared" si="24"/>
        <v>Oberösterreich488</v>
      </c>
      <c r="B781">
        <v>781</v>
      </c>
      <c r="C781" s="59" t="s">
        <v>265</v>
      </c>
      <c r="D781" s="59" t="s">
        <v>546</v>
      </c>
      <c r="E781" s="59" t="s">
        <v>136</v>
      </c>
      <c r="F781" s="60">
        <v>67546</v>
      </c>
      <c r="G781" s="60">
        <v>24300</v>
      </c>
      <c r="H781" s="60">
        <v>18701</v>
      </c>
      <c r="I781" s="60">
        <v>117888</v>
      </c>
      <c r="J781" s="60">
        <v>51817</v>
      </c>
      <c r="K781" s="60">
        <v>262872</v>
      </c>
      <c r="L781" s="61"/>
      <c r="M781" s="60">
        <v>9342</v>
      </c>
      <c r="N781" s="61"/>
      <c r="O781" s="60">
        <v>222170</v>
      </c>
      <c r="P781" s="60">
        <v>151344</v>
      </c>
      <c r="Q781" s="60">
        <v>29141</v>
      </c>
      <c r="R781" s="60">
        <v>402056</v>
      </c>
      <c r="S781" s="60">
        <v>22971</v>
      </c>
      <c r="T781" s="60">
        <v>396324</v>
      </c>
    </row>
    <row r="782" spans="1:20" ht="14.5" x14ac:dyDescent="0.35">
      <c r="A782" t="str">
        <f t="shared" si="24"/>
        <v>Oberösterreich740</v>
      </c>
      <c r="B782">
        <v>782</v>
      </c>
      <c r="C782" s="59" t="s">
        <v>265</v>
      </c>
      <c r="D782" s="59" t="s">
        <v>623</v>
      </c>
      <c r="E782" s="59" t="s">
        <v>180</v>
      </c>
      <c r="F782" s="60">
        <v>67063591</v>
      </c>
      <c r="G782" s="60">
        <v>71617377</v>
      </c>
      <c r="H782" s="60">
        <v>77750201</v>
      </c>
      <c r="I782" s="60">
        <v>71723608</v>
      </c>
      <c r="J782" s="60">
        <v>95113968</v>
      </c>
      <c r="K782" s="60">
        <v>121492910</v>
      </c>
      <c r="L782" s="60">
        <v>74327484</v>
      </c>
      <c r="M782" s="60">
        <v>91196184</v>
      </c>
      <c r="N782" s="60">
        <v>67769717</v>
      </c>
      <c r="O782" s="60">
        <v>60257920</v>
      </c>
      <c r="P782" s="60">
        <v>55859300</v>
      </c>
      <c r="Q782" s="60">
        <v>98603192</v>
      </c>
      <c r="R782" s="60">
        <v>87037324</v>
      </c>
      <c r="S782" s="60">
        <v>95612174</v>
      </c>
      <c r="T782" s="60">
        <v>86495361</v>
      </c>
    </row>
    <row r="783" spans="1:20" ht="14.5" x14ac:dyDescent="0.35">
      <c r="A783" t="str">
        <f t="shared" si="24"/>
        <v>Oberösterreich424</v>
      </c>
      <c r="B783">
        <v>783</v>
      </c>
      <c r="C783" s="59" t="s">
        <v>265</v>
      </c>
      <c r="D783" s="59" t="s">
        <v>497</v>
      </c>
      <c r="E783" s="59" t="s">
        <v>111</v>
      </c>
      <c r="F783" s="60">
        <v>1318256</v>
      </c>
      <c r="G783" s="60">
        <v>6203261</v>
      </c>
      <c r="H783" s="60">
        <v>2711873</v>
      </c>
      <c r="I783" s="60">
        <v>7289159</v>
      </c>
      <c r="J783" s="60">
        <v>1754092</v>
      </c>
      <c r="K783" s="60">
        <v>2777182</v>
      </c>
      <c r="L783" s="60">
        <v>1283567</v>
      </c>
      <c r="M783" s="60">
        <v>2764802</v>
      </c>
      <c r="N783" s="60">
        <v>1234091</v>
      </c>
      <c r="O783" s="60">
        <v>1756162</v>
      </c>
      <c r="P783" s="60">
        <v>1631764</v>
      </c>
      <c r="Q783" s="60">
        <v>2153811</v>
      </c>
      <c r="R783" s="60">
        <v>2762398</v>
      </c>
      <c r="S783" s="60">
        <v>1595693</v>
      </c>
      <c r="T783" s="60">
        <v>4386427</v>
      </c>
    </row>
    <row r="784" spans="1:20" ht="14.5" x14ac:dyDescent="0.35">
      <c r="A784" t="str">
        <f t="shared" si="24"/>
        <v>Oberösterreich092</v>
      </c>
      <c r="B784">
        <v>784</v>
      </c>
      <c r="C784" s="59" t="s">
        <v>265</v>
      </c>
      <c r="D784" s="59" t="s">
        <v>382</v>
      </c>
      <c r="E784" s="59" t="s">
        <v>47</v>
      </c>
      <c r="F784" s="60">
        <v>150869830</v>
      </c>
      <c r="G784" s="60">
        <v>160657848</v>
      </c>
      <c r="H784" s="60">
        <v>147220831</v>
      </c>
      <c r="I784" s="60">
        <v>132040635</v>
      </c>
      <c r="J784" s="60">
        <v>145371265</v>
      </c>
      <c r="K784" s="60">
        <v>180777183</v>
      </c>
      <c r="L784" s="60">
        <v>176250632</v>
      </c>
      <c r="M784" s="60">
        <v>204173832</v>
      </c>
      <c r="N784" s="60">
        <v>238540955</v>
      </c>
      <c r="O784" s="60">
        <v>223697709</v>
      </c>
      <c r="P784" s="60">
        <v>199308661</v>
      </c>
      <c r="Q784" s="60">
        <v>229846330</v>
      </c>
      <c r="R784" s="60">
        <v>317701515</v>
      </c>
      <c r="S784" s="60">
        <v>310563987</v>
      </c>
      <c r="T784" s="60">
        <v>321124529</v>
      </c>
    </row>
    <row r="785" spans="1:20" ht="14.5" x14ac:dyDescent="0.35">
      <c r="A785" t="str">
        <f t="shared" si="24"/>
        <v>Oberösterreich452</v>
      </c>
      <c r="B785">
        <v>785</v>
      </c>
      <c r="C785" s="59" t="s">
        <v>265</v>
      </c>
      <c r="D785" s="59" t="s">
        <v>507</v>
      </c>
      <c r="E785" s="59" t="s">
        <v>119</v>
      </c>
      <c r="F785" s="60">
        <v>307398</v>
      </c>
      <c r="G785" s="60">
        <v>358761</v>
      </c>
      <c r="H785" s="60">
        <v>445973</v>
      </c>
      <c r="I785" s="60">
        <v>449353</v>
      </c>
      <c r="J785" s="60">
        <v>588333</v>
      </c>
      <c r="K785" s="60">
        <v>308132</v>
      </c>
      <c r="L785" s="60">
        <v>306322</v>
      </c>
      <c r="M785" s="60">
        <v>520314</v>
      </c>
      <c r="N785" s="60">
        <v>640782</v>
      </c>
      <c r="O785" s="60">
        <v>720985</v>
      </c>
      <c r="P785" s="60">
        <v>354007</v>
      </c>
      <c r="Q785" s="60">
        <v>319193</v>
      </c>
      <c r="R785" s="60">
        <v>183017</v>
      </c>
      <c r="S785" s="60">
        <v>272170</v>
      </c>
      <c r="T785" s="60">
        <v>103300</v>
      </c>
    </row>
    <row r="786" spans="1:20" ht="14.5" x14ac:dyDescent="0.35">
      <c r="A786" t="str">
        <f t="shared" si="24"/>
        <v>Oberösterreich064</v>
      </c>
      <c r="B786">
        <v>786</v>
      </c>
      <c r="C786" s="59" t="s">
        <v>265</v>
      </c>
      <c r="D786" s="59" t="s">
        <v>351</v>
      </c>
      <c r="E786" s="59" t="s">
        <v>33</v>
      </c>
      <c r="F786" s="60">
        <v>652274753</v>
      </c>
      <c r="G786" s="60">
        <v>757202190</v>
      </c>
      <c r="H786" s="60">
        <v>740228948</v>
      </c>
      <c r="I786" s="60">
        <v>767279233</v>
      </c>
      <c r="J786" s="60">
        <v>782064418</v>
      </c>
      <c r="K786" s="60">
        <v>773633772</v>
      </c>
      <c r="L786" s="60">
        <v>817227669</v>
      </c>
      <c r="M786" s="60">
        <v>923319969</v>
      </c>
      <c r="N786" s="60">
        <v>906570588</v>
      </c>
      <c r="O786" s="60">
        <v>967507341</v>
      </c>
      <c r="P786" s="60">
        <v>890615887</v>
      </c>
      <c r="Q786" s="60">
        <v>1078528858</v>
      </c>
      <c r="R786" s="60">
        <v>1475380863</v>
      </c>
      <c r="S786" s="60">
        <v>1290475812</v>
      </c>
      <c r="T786" s="60">
        <v>1211255954</v>
      </c>
    </row>
    <row r="787" spans="1:20" ht="14.5" x14ac:dyDescent="0.35">
      <c r="A787" t="str">
        <f t="shared" si="24"/>
        <v>Oberösterreich700</v>
      </c>
      <c r="B787">
        <v>787</v>
      </c>
      <c r="C787" s="59" t="s">
        <v>265</v>
      </c>
      <c r="D787" s="59" t="s">
        <v>606</v>
      </c>
      <c r="E787" s="59" t="s">
        <v>172</v>
      </c>
      <c r="F787" s="60">
        <v>41698530</v>
      </c>
      <c r="G787" s="60">
        <v>53391421</v>
      </c>
      <c r="H787" s="60">
        <v>56852312</v>
      </c>
      <c r="I787" s="60">
        <v>71355528</v>
      </c>
      <c r="J787" s="60">
        <v>59044116</v>
      </c>
      <c r="K787" s="60">
        <v>58100343</v>
      </c>
      <c r="L787" s="60">
        <v>64287141</v>
      </c>
      <c r="M787" s="60">
        <v>66569647</v>
      </c>
      <c r="N787" s="60">
        <v>50607536</v>
      </c>
      <c r="O787" s="60">
        <v>71200267</v>
      </c>
      <c r="P787" s="60">
        <v>62745804</v>
      </c>
      <c r="Q787" s="60">
        <v>70412061</v>
      </c>
      <c r="R787" s="60">
        <v>60601244</v>
      </c>
      <c r="S787" s="60">
        <v>77177033</v>
      </c>
      <c r="T787" s="60">
        <v>49509910</v>
      </c>
    </row>
    <row r="788" spans="1:20" ht="14.5" x14ac:dyDescent="0.35">
      <c r="A788" t="str">
        <f t="shared" si="24"/>
        <v>Oberösterreich007</v>
      </c>
      <c r="B788">
        <v>788</v>
      </c>
      <c r="C788" s="59" t="s">
        <v>265</v>
      </c>
      <c r="D788" s="59" t="s">
        <v>304</v>
      </c>
      <c r="E788" s="59" t="s">
        <v>6</v>
      </c>
      <c r="F788" s="60">
        <v>55420968</v>
      </c>
      <c r="G788" s="60">
        <v>62773514</v>
      </c>
      <c r="H788" s="60">
        <v>73508787</v>
      </c>
      <c r="I788" s="60">
        <v>69420703</v>
      </c>
      <c r="J788" s="60">
        <v>66557891</v>
      </c>
      <c r="K788" s="60">
        <v>73649184</v>
      </c>
      <c r="L788" s="60">
        <v>61893460</v>
      </c>
      <c r="M788" s="60">
        <v>58476421</v>
      </c>
      <c r="N788" s="60">
        <v>47012058</v>
      </c>
      <c r="O788" s="60">
        <v>58039799</v>
      </c>
      <c r="P788" s="60">
        <v>65356329</v>
      </c>
      <c r="Q788" s="60">
        <v>84053437</v>
      </c>
      <c r="R788" s="60">
        <v>120506971</v>
      </c>
      <c r="S788" s="60">
        <v>635289237</v>
      </c>
      <c r="T788" s="60">
        <v>217913351</v>
      </c>
    </row>
    <row r="789" spans="1:20" ht="14.5" x14ac:dyDescent="0.35">
      <c r="A789" t="str">
        <f t="shared" si="24"/>
        <v>Oberösterreich624</v>
      </c>
      <c r="B789">
        <v>789</v>
      </c>
      <c r="C789" s="59" t="s">
        <v>265</v>
      </c>
      <c r="D789" s="59" t="s">
        <v>571</v>
      </c>
      <c r="E789" s="59" t="s">
        <v>150</v>
      </c>
      <c r="F789" s="60">
        <v>48638157</v>
      </c>
      <c r="G789" s="60">
        <v>57963737</v>
      </c>
      <c r="H789" s="60">
        <v>50443942</v>
      </c>
      <c r="I789" s="60">
        <v>49152079</v>
      </c>
      <c r="J789" s="60">
        <v>65749696</v>
      </c>
      <c r="K789" s="60">
        <v>93180809</v>
      </c>
      <c r="L789" s="60">
        <v>75885112</v>
      </c>
      <c r="M789" s="60">
        <v>83827785</v>
      </c>
      <c r="N789" s="60">
        <v>96026083</v>
      </c>
      <c r="O789" s="60">
        <v>94989788</v>
      </c>
      <c r="P789" s="60">
        <v>100861633</v>
      </c>
      <c r="Q789" s="60">
        <v>137649741</v>
      </c>
      <c r="R789" s="60">
        <v>159117204</v>
      </c>
      <c r="S789" s="60">
        <v>162887282</v>
      </c>
      <c r="T789" s="60">
        <v>167129336</v>
      </c>
    </row>
    <row r="790" spans="1:20" ht="14.5" x14ac:dyDescent="0.35">
      <c r="A790" t="str">
        <f t="shared" si="24"/>
        <v>Oberösterreich664</v>
      </c>
      <c r="B790">
        <v>790</v>
      </c>
      <c r="C790" s="59" t="s">
        <v>265</v>
      </c>
      <c r="D790" s="59" t="s">
        <v>590</v>
      </c>
      <c r="E790" s="59" t="s">
        <v>162</v>
      </c>
      <c r="F790" s="60">
        <v>264720721</v>
      </c>
      <c r="G790" s="60">
        <v>348522224</v>
      </c>
      <c r="H790" s="60">
        <v>213177041</v>
      </c>
      <c r="I790" s="60">
        <v>204149757</v>
      </c>
      <c r="J790" s="60">
        <v>232702263</v>
      </c>
      <c r="K790" s="60">
        <v>291947481</v>
      </c>
      <c r="L790" s="60">
        <v>331784376</v>
      </c>
      <c r="M790" s="60">
        <v>255198464</v>
      </c>
      <c r="N790" s="60">
        <v>292457989</v>
      </c>
      <c r="O790" s="60">
        <v>335563794</v>
      </c>
      <c r="P790" s="60">
        <v>360195220</v>
      </c>
      <c r="Q790" s="60">
        <v>376397904</v>
      </c>
      <c r="R790" s="60">
        <v>402417727</v>
      </c>
      <c r="S790" s="60">
        <v>490455556</v>
      </c>
      <c r="T790" s="60">
        <v>444054898</v>
      </c>
    </row>
    <row r="791" spans="1:20" ht="14.5" x14ac:dyDescent="0.35">
      <c r="A791" t="str">
        <f t="shared" si="24"/>
        <v>Oberösterreich357</v>
      </c>
      <c r="B791">
        <v>791</v>
      </c>
      <c r="C791" s="59" t="s">
        <v>265</v>
      </c>
      <c r="D791" s="59" t="s">
        <v>461</v>
      </c>
      <c r="E791" s="59" t="s">
        <v>89</v>
      </c>
      <c r="F791" s="61"/>
      <c r="G791" s="60">
        <v>411</v>
      </c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</row>
    <row r="792" spans="1:20" ht="14.5" x14ac:dyDescent="0.35">
      <c r="A792" t="str">
        <f t="shared" si="24"/>
        <v>Oberösterreich612</v>
      </c>
      <c r="B792">
        <v>792</v>
      </c>
      <c r="C792" s="59" t="s">
        <v>265</v>
      </c>
      <c r="D792" s="59" t="s">
        <v>567</v>
      </c>
      <c r="E792" s="59" t="s">
        <v>149</v>
      </c>
      <c r="F792" s="60">
        <v>34962156</v>
      </c>
      <c r="G792" s="60">
        <v>52250633</v>
      </c>
      <c r="H792" s="60">
        <v>41342884</v>
      </c>
      <c r="I792" s="60">
        <v>34987344</v>
      </c>
      <c r="J792" s="60">
        <v>10043472</v>
      </c>
      <c r="K792" s="60">
        <v>13799012</v>
      </c>
      <c r="L792" s="60">
        <v>8750828</v>
      </c>
      <c r="M792" s="60">
        <v>9589601</v>
      </c>
      <c r="N792" s="60">
        <v>9837865</v>
      </c>
      <c r="O792" s="60">
        <v>8348208</v>
      </c>
      <c r="P792" s="60">
        <v>11665673</v>
      </c>
      <c r="Q792" s="60">
        <v>6403013</v>
      </c>
      <c r="R792" s="60">
        <v>13273333</v>
      </c>
      <c r="S792" s="60">
        <v>16411197</v>
      </c>
      <c r="T792" s="60">
        <v>16093381</v>
      </c>
    </row>
    <row r="793" spans="1:20" ht="14.5" x14ac:dyDescent="0.35">
      <c r="A793" t="str">
        <f t="shared" si="24"/>
        <v>Oberösterreich616</v>
      </c>
      <c r="B793">
        <v>793</v>
      </c>
      <c r="C793" s="59" t="s">
        <v>265</v>
      </c>
      <c r="D793" s="59" t="s">
        <v>569</v>
      </c>
      <c r="E793" s="59" t="s">
        <v>246</v>
      </c>
      <c r="F793" s="60">
        <v>85554262</v>
      </c>
      <c r="G793" s="60">
        <v>56698488</v>
      </c>
      <c r="H793" s="60">
        <v>33288982</v>
      </c>
      <c r="I793" s="60">
        <v>30738280</v>
      </c>
      <c r="J793" s="60">
        <v>37824417</v>
      </c>
      <c r="K793" s="60">
        <v>49946210</v>
      </c>
      <c r="L793" s="60">
        <v>54385663</v>
      </c>
      <c r="M793" s="60">
        <v>54382083</v>
      </c>
      <c r="N793" s="60">
        <v>65784476</v>
      </c>
      <c r="O793" s="60">
        <v>24101323</v>
      </c>
      <c r="P793" s="60">
        <v>12551148</v>
      </c>
      <c r="Q793" s="60">
        <v>18468217</v>
      </c>
      <c r="R793" s="60">
        <v>30923356</v>
      </c>
      <c r="S793" s="60">
        <v>27557504</v>
      </c>
      <c r="T793" s="60">
        <v>19251413</v>
      </c>
    </row>
    <row r="794" spans="1:20" ht="14.5" x14ac:dyDescent="0.35">
      <c r="A794" t="str">
        <f t="shared" si="24"/>
        <v>Oberösterreich024</v>
      </c>
      <c r="B794">
        <v>794</v>
      </c>
      <c r="C794" s="59" t="s">
        <v>265</v>
      </c>
      <c r="D794" s="59" t="s">
        <v>318</v>
      </c>
      <c r="E794" s="59" t="s">
        <v>15</v>
      </c>
      <c r="F794" s="60">
        <v>2480549</v>
      </c>
      <c r="G794" s="60">
        <v>10363485</v>
      </c>
      <c r="H794" s="60">
        <v>4613130</v>
      </c>
      <c r="I794" s="60">
        <v>12639624</v>
      </c>
      <c r="J794" s="60">
        <v>4480022</v>
      </c>
      <c r="K794" s="60">
        <v>5950345</v>
      </c>
      <c r="L794" s="60">
        <v>7005650</v>
      </c>
      <c r="M794" s="60">
        <v>10670766</v>
      </c>
      <c r="N794" s="60">
        <v>9822988</v>
      </c>
      <c r="O794" s="60">
        <v>15490002</v>
      </c>
      <c r="P794" s="60">
        <v>11020710</v>
      </c>
      <c r="Q794" s="60">
        <v>16685751</v>
      </c>
      <c r="R794" s="60">
        <v>17416239</v>
      </c>
      <c r="S794" s="60">
        <v>41330067</v>
      </c>
      <c r="T794" s="60">
        <v>26292768</v>
      </c>
    </row>
    <row r="795" spans="1:20" ht="14.5" x14ac:dyDescent="0.35">
      <c r="A795" t="str">
        <f t="shared" si="24"/>
        <v>Oberösterreich005</v>
      </c>
      <c r="B795">
        <v>795</v>
      </c>
      <c r="C795" s="59" t="s">
        <v>265</v>
      </c>
      <c r="D795" s="59" t="s">
        <v>300</v>
      </c>
      <c r="E795" s="59" t="s">
        <v>4</v>
      </c>
      <c r="F795" s="60">
        <v>1801976035</v>
      </c>
      <c r="G795" s="60">
        <v>1871920648</v>
      </c>
      <c r="H795" s="60">
        <v>1777330714</v>
      </c>
      <c r="I795" s="60">
        <v>1831568370</v>
      </c>
      <c r="J795" s="60">
        <v>1938269000</v>
      </c>
      <c r="K795" s="60">
        <v>1803177687</v>
      </c>
      <c r="L795" s="60">
        <v>1852866984</v>
      </c>
      <c r="M795" s="60">
        <v>2038306013</v>
      </c>
      <c r="N795" s="60">
        <v>2177363884</v>
      </c>
      <c r="O795" s="60">
        <v>2108318914</v>
      </c>
      <c r="P795" s="60">
        <v>1896054351</v>
      </c>
      <c r="Q795" s="60">
        <v>2515126534</v>
      </c>
      <c r="R795" s="60">
        <v>3260788252</v>
      </c>
      <c r="S795" s="60">
        <v>2899819024</v>
      </c>
      <c r="T795" s="60">
        <v>2617839480</v>
      </c>
    </row>
    <row r="796" spans="1:20" ht="14.5" x14ac:dyDescent="0.35">
      <c r="A796" t="str">
        <f t="shared" si="24"/>
        <v>Oberösterreich464</v>
      </c>
      <c r="B796">
        <v>796</v>
      </c>
      <c r="C796" s="59" t="s">
        <v>265</v>
      </c>
      <c r="D796" s="59" t="s">
        <v>520</v>
      </c>
      <c r="E796" s="59" t="s">
        <v>127</v>
      </c>
      <c r="F796" s="60">
        <v>476873</v>
      </c>
      <c r="G796" s="60">
        <v>432746</v>
      </c>
      <c r="H796" s="60">
        <v>222804</v>
      </c>
      <c r="I796" s="60">
        <v>188868</v>
      </c>
      <c r="J796" s="60">
        <v>877567</v>
      </c>
      <c r="K796" s="60">
        <v>363298</v>
      </c>
      <c r="L796" s="60">
        <v>282535</v>
      </c>
      <c r="M796" s="60">
        <v>388831</v>
      </c>
      <c r="N796" s="60">
        <v>235037</v>
      </c>
      <c r="O796" s="60">
        <v>557533</v>
      </c>
      <c r="P796" s="60">
        <v>137813</v>
      </c>
      <c r="Q796" s="60">
        <v>473847</v>
      </c>
      <c r="R796" s="60">
        <v>192129</v>
      </c>
      <c r="S796" s="60">
        <v>1477438</v>
      </c>
      <c r="T796" s="60">
        <v>216908</v>
      </c>
    </row>
    <row r="797" spans="1:20" ht="14.5" x14ac:dyDescent="0.35">
      <c r="A797" t="str">
        <f t="shared" si="24"/>
        <v>Oberösterreich628</v>
      </c>
      <c r="B797">
        <v>797</v>
      </c>
      <c r="C797" s="59" t="s">
        <v>265</v>
      </c>
      <c r="D797" s="59" t="s">
        <v>575</v>
      </c>
      <c r="E797" s="59" t="s">
        <v>152</v>
      </c>
      <c r="F797" s="60">
        <v>9500494</v>
      </c>
      <c r="G797" s="60">
        <v>12393055</v>
      </c>
      <c r="H797" s="60">
        <v>8936129</v>
      </c>
      <c r="I797" s="60">
        <v>10882527</v>
      </c>
      <c r="J797" s="60">
        <v>13579695</v>
      </c>
      <c r="K797" s="60">
        <v>17006368</v>
      </c>
      <c r="L797" s="60">
        <v>17063105</v>
      </c>
      <c r="M797" s="60">
        <v>10306685</v>
      </c>
      <c r="N797" s="60">
        <v>8803839</v>
      </c>
      <c r="O797" s="60">
        <v>13021234</v>
      </c>
      <c r="P797" s="60">
        <v>13068529</v>
      </c>
      <c r="Q797" s="60">
        <v>10721329</v>
      </c>
      <c r="R797" s="60">
        <v>8367756</v>
      </c>
      <c r="S797" s="60">
        <v>10047843</v>
      </c>
      <c r="T797" s="60">
        <v>9310573</v>
      </c>
    </row>
    <row r="798" spans="1:20" ht="14.5" x14ac:dyDescent="0.35">
      <c r="A798" t="str">
        <f t="shared" si="24"/>
        <v>Oberösterreich732</v>
      </c>
      <c r="B798">
        <v>798</v>
      </c>
      <c r="C798" s="59" t="s">
        <v>265</v>
      </c>
      <c r="D798" s="59" t="s">
        <v>621</v>
      </c>
      <c r="E798" s="59" t="s">
        <v>178</v>
      </c>
      <c r="F798" s="60">
        <v>209990635</v>
      </c>
      <c r="G798" s="60">
        <v>232881988</v>
      </c>
      <c r="H798" s="60">
        <v>227307427</v>
      </c>
      <c r="I798" s="60">
        <v>220671970</v>
      </c>
      <c r="J798" s="60">
        <v>244192507</v>
      </c>
      <c r="K798" s="60">
        <v>256369720</v>
      </c>
      <c r="L798" s="60">
        <v>218280367</v>
      </c>
      <c r="M798" s="60">
        <v>250254117</v>
      </c>
      <c r="N798" s="60">
        <v>289277479</v>
      </c>
      <c r="O798" s="60">
        <v>304545915</v>
      </c>
      <c r="P798" s="60">
        <v>263176217</v>
      </c>
      <c r="Q798" s="60">
        <v>282658922</v>
      </c>
      <c r="R798" s="60">
        <v>319092694</v>
      </c>
      <c r="S798" s="60">
        <v>353372893</v>
      </c>
      <c r="T798" s="60">
        <v>238882728</v>
      </c>
    </row>
    <row r="799" spans="1:20" ht="14.5" x14ac:dyDescent="0.35">
      <c r="A799" t="str">
        <f t="shared" si="24"/>
        <v>Oberösterreich346</v>
      </c>
      <c r="B799">
        <v>799</v>
      </c>
      <c r="C799" s="59" t="s">
        <v>265</v>
      </c>
      <c r="D799" s="59" t="s">
        <v>454</v>
      </c>
      <c r="E799" s="59" t="s">
        <v>86</v>
      </c>
      <c r="F799" s="60">
        <v>2756234</v>
      </c>
      <c r="G799" s="60">
        <v>4048213</v>
      </c>
      <c r="H799" s="60">
        <v>3708148</v>
      </c>
      <c r="I799" s="60">
        <v>4298917</v>
      </c>
      <c r="J799" s="60">
        <v>5494347</v>
      </c>
      <c r="K799" s="60">
        <v>6257216</v>
      </c>
      <c r="L799" s="60">
        <v>2011156</v>
      </c>
      <c r="M799" s="60">
        <v>3397356</v>
      </c>
      <c r="N799" s="60">
        <v>3571915</v>
      </c>
      <c r="O799" s="60">
        <v>5461328</v>
      </c>
      <c r="P799" s="60">
        <v>2419846</v>
      </c>
      <c r="Q799" s="60">
        <v>3257840</v>
      </c>
      <c r="R799" s="60">
        <v>2205252</v>
      </c>
      <c r="S799" s="60">
        <v>5493613</v>
      </c>
      <c r="T799" s="60">
        <v>9048854</v>
      </c>
    </row>
    <row r="800" spans="1:20" ht="14.5" x14ac:dyDescent="0.35">
      <c r="A800" t="str">
        <f t="shared" si="24"/>
        <v>Oberösterreich083</v>
      </c>
      <c r="B800">
        <v>800</v>
      </c>
      <c r="C800" s="59" t="s">
        <v>265</v>
      </c>
      <c r="D800" s="59" t="s">
        <v>378</v>
      </c>
      <c r="E800" s="59" t="s">
        <v>45</v>
      </c>
      <c r="F800" s="60">
        <v>3098166</v>
      </c>
      <c r="G800" s="60">
        <v>4502644</v>
      </c>
      <c r="H800" s="60">
        <v>5460440</v>
      </c>
      <c r="I800" s="60">
        <v>7128443</v>
      </c>
      <c r="J800" s="60">
        <v>6550850</v>
      </c>
      <c r="K800" s="60">
        <v>4886139</v>
      </c>
      <c r="L800" s="60">
        <v>4313925</v>
      </c>
      <c r="M800" s="60">
        <v>4847778</v>
      </c>
      <c r="N800" s="60">
        <v>4240329</v>
      </c>
      <c r="O800" s="60">
        <v>5210613</v>
      </c>
      <c r="P800" s="60">
        <v>1633535</v>
      </c>
      <c r="Q800" s="60">
        <v>1296834</v>
      </c>
      <c r="R800" s="60">
        <v>5403666</v>
      </c>
      <c r="S800" s="60">
        <v>8809810</v>
      </c>
      <c r="T800" s="60">
        <v>16392220</v>
      </c>
    </row>
    <row r="801" spans="1:20" ht="14.5" x14ac:dyDescent="0.35">
      <c r="A801" t="str">
        <f t="shared" si="24"/>
        <v>Oberösterreich696</v>
      </c>
      <c r="B801">
        <v>801</v>
      </c>
      <c r="C801" s="59" t="s">
        <v>265</v>
      </c>
      <c r="D801" s="59" t="s">
        <v>604</v>
      </c>
      <c r="E801" s="59" t="s">
        <v>171</v>
      </c>
      <c r="F801" s="60">
        <v>140106</v>
      </c>
      <c r="G801" s="60">
        <v>187021</v>
      </c>
      <c r="H801" s="60">
        <v>392406</v>
      </c>
      <c r="I801" s="60">
        <v>256525</v>
      </c>
      <c r="J801" s="60">
        <v>475926</v>
      </c>
      <c r="K801" s="60">
        <v>711613</v>
      </c>
      <c r="L801" s="60">
        <v>634428</v>
      </c>
      <c r="M801" s="60">
        <v>269144</v>
      </c>
      <c r="N801" s="60">
        <v>736359</v>
      </c>
      <c r="O801" s="60">
        <v>3728851</v>
      </c>
      <c r="P801" s="60">
        <v>852343</v>
      </c>
      <c r="Q801" s="60">
        <v>1181568</v>
      </c>
      <c r="R801" s="60">
        <v>2011500</v>
      </c>
      <c r="S801" s="60">
        <v>1428441</v>
      </c>
      <c r="T801" s="60">
        <v>268426</v>
      </c>
    </row>
    <row r="802" spans="1:20" ht="14.5" x14ac:dyDescent="0.35">
      <c r="A802" t="str">
        <f t="shared" si="24"/>
        <v>Oberösterreich812</v>
      </c>
      <c r="B802">
        <v>802</v>
      </c>
      <c r="C802" s="59" t="s">
        <v>265</v>
      </c>
      <c r="D802" s="59" t="s">
        <v>641</v>
      </c>
      <c r="E802" s="59" t="s">
        <v>189</v>
      </c>
      <c r="F802" s="61"/>
      <c r="G802" s="60">
        <v>718</v>
      </c>
      <c r="H802" s="60">
        <v>926</v>
      </c>
      <c r="I802" s="60">
        <v>452</v>
      </c>
      <c r="J802" s="60">
        <v>1777</v>
      </c>
      <c r="K802" s="60">
        <v>567</v>
      </c>
      <c r="L802" s="60">
        <v>3599</v>
      </c>
      <c r="M802" s="61"/>
      <c r="N802" s="60">
        <v>1916</v>
      </c>
      <c r="O802" s="61"/>
      <c r="P802" s="60">
        <v>604</v>
      </c>
      <c r="Q802" s="60">
        <v>19677</v>
      </c>
      <c r="R802" s="61"/>
      <c r="S802" s="60">
        <v>3778</v>
      </c>
      <c r="T802" s="60">
        <v>1054</v>
      </c>
    </row>
    <row r="803" spans="1:20" ht="14.5" x14ac:dyDescent="0.35">
      <c r="A803" t="str">
        <f t="shared" si="24"/>
        <v>Oberösterreich375</v>
      </c>
      <c r="B803">
        <v>803</v>
      </c>
      <c r="C803" s="59" t="s">
        <v>265</v>
      </c>
      <c r="D803" s="59" t="s">
        <v>468</v>
      </c>
      <c r="E803" s="59" t="s">
        <v>93</v>
      </c>
      <c r="F803" s="61"/>
      <c r="G803" s="60">
        <v>29714</v>
      </c>
      <c r="H803" s="60">
        <v>48738</v>
      </c>
      <c r="I803" s="61"/>
      <c r="J803" s="61"/>
      <c r="K803" s="61"/>
      <c r="L803" s="60">
        <v>52020</v>
      </c>
      <c r="M803" s="61"/>
      <c r="N803" s="61"/>
      <c r="O803" s="61"/>
      <c r="P803" s="61"/>
      <c r="Q803" s="60">
        <v>6212</v>
      </c>
      <c r="R803" s="61"/>
      <c r="S803" s="60">
        <v>1207</v>
      </c>
      <c r="T803" s="61"/>
    </row>
    <row r="804" spans="1:20" ht="14.5" x14ac:dyDescent="0.35">
      <c r="A804" t="str">
        <f t="shared" si="24"/>
        <v>Oberösterreich449</v>
      </c>
      <c r="B804">
        <v>804</v>
      </c>
      <c r="C804" s="59" t="s">
        <v>265</v>
      </c>
      <c r="D804" s="59" t="s">
        <v>505</v>
      </c>
      <c r="E804" s="59" t="s">
        <v>118</v>
      </c>
      <c r="F804" s="61"/>
      <c r="G804" s="61"/>
      <c r="H804" s="61"/>
      <c r="I804" s="60">
        <v>2855</v>
      </c>
      <c r="J804" s="61"/>
      <c r="K804" s="60">
        <v>22407</v>
      </c>
      <c r="L804" s="60">
        <v>79175</v>
      </c>
      <c r="M804" s="60">
        <v>2879</v>
      </c>
      <c r="N804" s="61"/>
      <c r="O804" s="60">
        <v>100238</v>
      </c>
      <c r="P804" s="60">
        <v>59901</v>
      </c>
      <c r="Q804" s="60">
        <v>5800</v>
      </c>
      <c r="R804" s="60">
        <v>587830</v>
      </c>
      <c r="S804" s="61"/>
      <c r="T804" s="60">
        <v>940905</v>
      </c>
    </row>
    <row r="805" spans="1:20" ht="14.5" x14ac:dyDescent="0.35">
      <c r="A805" t="str">
        <f t="shared" si="24"/>
        <v>Oberösterreich724</v>
      </c>
      <c r="B805">
        <v>805</v>
      </c>
      <c r="C805" s="59" t="s">
        <v>265</v>
      </c>
      <c r="D805" s="59" t="s">
        <v>617</v>
      </c>
      <c r="E805" s="59" t="s">
        <v>247</v>
      </c>
      <c r="F805" s="60">
        <v>17641</v>
      </c>
      <c r="G805" s="60">
        <v>17644</v>
      </c>
      <c r="H805" s="60">
        <v>24244</v>
      </c>
      <c r="I805" s="61"/>
      <c r="J805" s="60">
        <v>541319</v>
      </c>
      <c r="K805" s="61"/>
      <c r="L805" s="60">
        <v>105</v>
      </c>
      <c r="M805" s="61"/>
      <c r="N805" s="61"/>
      <c r="O805" s="61"/>
      <c r="P805" s="61"/>
      <c r="Q805" s="61"/>
      <c r="R805" s="61"/>
      <c r="S805" s="61"/>
      <c r="T805" s="61"/>
    </row>
    <row r="806" spans="1:20" ht="14.5" x14ac:dyDescent="0.35">
      <c r="A806" t="str">
        <f t="shared" si="24"/>
        <v>Oberösterreich728</v>
      </c>
      <c r="B806">
        <v>806</v>
      </c>
      <c r="C806" s="59" t="s">
        <v>265</v>
      </c>
      <c r="D806" s="59" t="s">
        <v>619</v>
      </c>
      <c r="E806" s="59" t="s">
        <v>962</v>
      </c>
      <c r="F806" s="60">
        <v>232337063</v>
      </c>
      <c r="G806" s="60">
        <v>281067364</v>
      </c>
      <c r="H806" s="60">
        <v>256041255</v>
      </c>
      <c r="I806" s="60">
        <v>238980882</v>
      </c>
      <c r="J806" s="60">
        <v>219899267</v>
      </c>
      <c r="K806" s="60">
        <v>220407781</v>
      </c>
      <c r="L806" s="60">
        <v>248986419</v>
      </c>
      <c r="M806" s="60">
        <v>265201531</v>
      </c>
      <c r="N806" s="60">
        <v>264644757</v>
      </c>
      <c r="O806" s="60">
        <v>255895627</v>
      </c>
      <c r="P806" s="60">
        <v>228296258</v>
      </c>
      <c r="Q806" s="60">
        <v>321523561</v>
      </c>
      <c r="R806" s="60">
        <v>333047249</v>
      </c>
      <c r="S806" s="60">
        <v>351885677</v>
      </c>
      <c r="T806" s="60">
        <v>312951662</v>
      </c>
    </row>
    <row r="807" spans="1:20" ht="14.5" x14ac:dyDescent="0.35">
      <c r="A807" t="str">
        <f t="shared" si="24"/>
        <v>Oberösterreich636</v>
      </c>
      <c r="B807">
        <v>807</v>
      </c>
      <c r="C807" s="59" t="s">
        <v>265</v>
      </c>
      <c r="D807" s="59" t="s">
        <v>579</v>
      </c>
      <c r="E807" s="59" t="s">
        <v>154</v>
      </c>
      <c r="F807" s="60">
        <v>9289170</v>
      </c>
      <c r="G807" s="60">
        <v>8870388</v>
      </c>
      <c r="H807" s="60">
        <v>12815553</v>
      </c>
      <c r="I807" s="60">
        <v>8982720</v>
      </c>
      <c r="J807" s="60">
        <v>11138327</v>
      </c>
      <c r="K807" s="60">
        <v>12233201</v>
      </c>
      <c r="L807" s="60">
        <v>23334870</v>
      </c>
      <c r="M807" s="60">
        <v>10860705</v>
      </c>
      <c r="N807" s="60">
        <v>23099062</v>
      </c>
      <c r="O807" s="60">
        <v>24891789</v>
      </c>
      <c r="P807" s="60">
        <v>25236662</v>
      </c>
      <c r="Q807" s="60">
        <v>8043254</v>
      </c>
      <c r="R807" s="60">
        <v>9531945</v>
      </c>
      <c r="S807" s="60">
        <v>7966940</v>
      </c>
      <c r="T807" s="60">
        <v>9458480</v>
      </c>
    </row>
    <row r="808" spans="1:20" ht="14.5" x14ac:dyDescent="0.35">
      <c r="A808" t="str">
        <f t="shared" si="24"/>
        <v>Oberösterreich463</v>
      </c>
      <c r="B808">
        <v>808</v>
      </c>
      <c r="C808" s="59" t="s">
        <v>265</v>
      </c>
      <c r="D808" s="59" t="s">
        <v>518</v>
      </c>
      <c r="E808" s="59" t="s">
        <v>126</v>
      </c>
      <c r="F808" s="60">
        <v>35047</v>
      </c>
      <c r="G808" s="60">
        <v>33269</v>
      </c>
      <c r="H808" s="60">
        <v>19039</v>
      </c>
      <c r="I808" s="60">
        <v>34091</v>
      </c>
      <c r="J808" s="60">
        <v>50933</v>
      </c>
      <c r="K808" s="60">
        <v>44175</v>
      </c>
      <c r="L808" s="60">
        <v>40365</v>
      </c>
      <c r="M808" s="60">
        <v>496193</v>
      </c>
      <c r="N808" s="60">
        <v>31696</v>
      </c>
      <c r="O808" s="60">
        <v>183789</v>
      </c>
      <c r="P808" s="60">
        <v>69546</v>
      </c>
      <c r="Q808" s="60">
        <v>74107</v>
      </c>
      <c r="R808" s="60">
        <v>78054</v>
      </c>
      <c r="S808" s="60">
        <v>99871</v>
      </c>
      <c r="T808" s="60">
        <v>110819</v>
      </c>
    </row>
    <row r="809" spans="1:20" ht="14.5" x14ac:dyDescent="0.35">
      <c r="A809" t="str">
        <f t="shared" si="24"/>
        <v>Oberösterreich079</v>
      </c>
      <c r="B809">
        <v>809</v>
      </c>
      <c r="C809" s="59" t="s">
        <v>265</v>
      </c>
      <c r="D809" s="59" t="s">
        <v>371</v>
      </c>
      <c r="E809" s="59" t="s">
        <v>41</v>
      </c>
      <c r="F809" s="60">
        <v>53518969</v>
      </c>
      <c r="G809" s="60">
        <v>67614051</v>
      </c>
      <c r="H809" s="60">
        <v>84466628</v>
      </c>
      <c r="I809" s="60">
        <v>86003848</v>
      </c>
      <c r="J809" s="60">
        <v>95336990</v>
      </c>
      <c r="K809" s="60">
        <v>72307919</v>
      </c>
      <c r="L809" s="60">
        <v>32015443</v>
      </c>
      <c r="M809" s="60">
        <v>42967563</v>
      </c>
      <c r="N809" s="60">
        <v>38892732</v>
      </c>
      <c r="O809" s="60">
        <v>56212925</v>
      </c>
      <c r="P809" s="60">
        <v>31980591</v>
      </c>
      <c r="Q809" s="60">
        <v>26228322</v>
      </c>
      <c r="R809" s="60">
        <v>40231773</v>
      </c>
      <c r="S809" s="60">
        <v>44850257</v>
      </c>
      <c r="T809" s="60">
        <v>41617967</v>
      </c>
    </row>
    <row r="810" spans="1:20" ht="14.5" x14ac:dyDescent="0.35">
      <c r="A810" t="str">
        <f t="shared" si="24"/>
        <v>Oberösterreich684</v>
      </c>
      <c r="B810">
        <v>810</v>
      </c>
      <c r="C810" s="59" t="s">
        <v>265</v>
      </c>
      <c r="D810" s="59" t="s">
        <v>601</v>
      </c>
      <c r="E810" s="59" t="s">
        <v>249</v>
      </c>
      <c r="F810" s="60">
        <v>160685</v>
      </c>
      <c r="G810" s="60">
        <v>450396</v>
      </c>
      <c r="H810" s="60">
        <v>109183</v>
      </c>
      <c r="I810" s="60">
        <v>176028</v>
      </c>
      <c r="J810" s="60">
        <v>868515</v>
      </c>
      <c r="K810" s="60">
        <v>190301</v>
      </c>
      <c r="L810" s="60">
        <v>3170237</v>
      </c>
      <c r="M810" s="60">
        <v>13732394</v>
      </c>
      <c r="N810" s="60">
        <v>9071593</v>
      </c>
      <c r="O810" s="60">
        <v>3174338</v>
      </c>
      <c r="P810" s="60">
        <v>1893647</v>
      </c>
      <c r="Q810" s="60">
        <v>3864886</v>
      </c>
      <c r="R810" s="60">
        <v>1937866</v>
      </c>
      <c r="S810" s="60">
        <v>561635</v>
      </c>
      <c r="T810" s="60">
        <v>616272</v>
      </c>
    </row>
    <row r="811" spans="1:20" ht="14.5" x14ac:dyDescent="0.35">
      <c r="A811" t="str">
        <f t="shared" si="24"/>
        <v>Oberösterreich604</v>
      </c>
      <c r="B811">
        <v>811</v>
      </c>
      <c r="C811" s="59" t="s">
        <v>265</v>
      </c>
      <c r="D811" s="59" t="s">
        <v>563</v>
      </c>
      <c r="E811" s="59" t="s">
        <v>148</v>
      </c>
      <c r="F811" s="60">
        <v>10642953</v>
      </c>
      <c r="G811" s="60">
        <v>9584455</v>
      </c>
      <c r="H811" s="60">
        <v>8645982</v>
      </c>
      <c r="I811" s="60">
        <v>15738678</v>
      </c>
      <c r="J811" s="60">
        <v>10829919</v>
      </c>
      <c r="K811" s="60">
        <v>14434477</v>
      </c>
      <c r="L811" s="60">
        <v>12894529</v>
      </c>
      <c r="M811" s="60">
        <v>10671318</v>
      </c>
      <c r="N811" s="60">
        <v>9761505</v>
      </c>
      <c r="O811" s="60">
        <v>6771268</v>
      </c>
      <c r="P811" s="60">
        <v>1907614</v>
      </c>
      <c r="Q811" s="60">
        <v>2040510</v>
      </c>
      <c r="R811" s="60">
        <v>4727130</v>
      </c>
      <c r="S811" s="60">
        <v>4067911</v>
      </c>
      <c r="T811" s="60">
        <v>3879436</v>
      </c>
    </row>
    <row r="812" spans="1:20" ht="14.5" x14ac:dyDescent="0.35">
      <c r="A812" t="str">
        <f t="shared" si="24"/>
        <v>Oberösterreich465</v>
      </c>
      <c r="B812">
        <v>812</v>
      </c>
      <c r="C812" s="59" t="s">
        <v>265</v>
      </c>
      <c r="D812" s="59" t="s">
        <v>522</v>
      </c>
      <c r="E812" s="59" t="s">
        <v>128</v>
      </c>
      <c r="F812" s="61"/>
      <c r="G812" s="60">
        <v>653706</v>
      </c>
      <c r="H812" s="60">
        <v>9937</v>
      </c>
      <c r="I812" s="60">
        <v>12319</v>
      </c>
      <c r="J812" s="60">
        <v>182634</v>
      </c>
      <c r="K812" s="60">
        <v>77693</v>
      </c>
      <c r="L812" s="60">
        <v>47991</v>
      </c>
      <c r="M812" s="60">
        <v>26561</v>
      </c>
      <c r="N812" s="60">
        <v>66930</v>
      </c>
      <c r="O812" s="60">
        <v>324868</v>
      </c>
      <c r="P812" s="60">
        <v>64543</v>
      </c>
      <c r="Q812" s="60">
        <v>49834</v>
      </c>
      <c r="R812" s="60">
        <v>51419</v>
      </c>
      <c r="S812" s="60">
        <v>201910</v>
      </c>
      <c r="T812" s="60">
        <v>164572</v>
      </c>
    </row>
    <row r="813" spans="1:20" ht="14.5" x14ac:dyDescent="0.35">
      <c r="A813" t="str">
        <f t="shared" si="24"/>
        <v>Oberösterreich037</v>
      </c>
      <c r="B813">
        <v>813</v>
      </c>
      <c r="C813" s="59" t="s">
        <v>265</v>
      </c>
      <c r="D813" s="59" t="s">
        <v>326</v>
      </c>
      <c r="E813" s="59" t="s">
        <v>19</v>
      </c>
      <c r="F813" s="61"/>
      <c r="G813" s="60">
        <v>43963636</v>
      </c>
      <c r="H813" s="60">
        <v>40819225</v>
      </c>
      <c r="I813" s="60">
        <v>38813972</v>
      </c>
      <c r="J813" s="60">
        <v>30035457</v>
      </c>
      <c r="K813" s="60">
        <v>27869509</v>
      </c>
      <c r="L813" s="60">
        <v>33932842</v>
      </c>
      <c r="M813" s="60">
        <v>27702886</v>
      </c>
      <c r="N813" s="60">
        <v>33358417</v>
      </c>
      <c r="O813" s="60">
        <v>31650301</v>
      </c>
      <c r="P813" s="60">
        <v>30906159</v>
      </c>
      <c r="Q813" s="60">
        <v>37345228</v>
      </c>
      <c r="R813" s="60">
        <v>76523184</v>
      </c>
      <c r="S813" s="60">
        <v>49874895</v>
      </c>
      <c r="T813" s="60">
        <v>54526862</v>
      </c>
    </row>
    <row r="814" spans="1:20" ht="14.5" x14ac:dyDescent="0.35">
      <c r="A814" t="str">
        <f t="shared" si="24"/>
        <v>Oberösterreich669</v>
      </c>
      <c r="B814">
        <v>814</v>
      </c>
      <c r="C814" s="59" t="s">
        <v>265</v>
      </c>
      <c r="D814" s="59" t="s">
        <v>596</v>
      </c>
      <c r="E814" s="59" t="s">
        <v>165</v>
      </c>
      <c r="F814" s="60">
        <v>3115100</v>
      </c>
      <c r="G814" s="60">
        <v>5829261</v>
      </c>
      <c r="H814" s="60">
        <v>6602680</v>
      </c>
      <c r="I814" s="60">
        <v>8258578</v>
      </c>
      <c r="J814" s="60">
        <v>16799389</v>
      </c>
      <c r="K814" s="60">
        <v>19726016</v>
      </c>
      <c r="L814" s="60">
        <v>19357828</v>
      </c>
      <c r="M814" s="60">
        <v>15606692</v>
      </c>
      <c r="N814" s="60">
        <v>17269226</v>
      </c>
      <c r="O814" s="60">
        <v>30167790</v>
      </c>
      <c r="P814" s="60">
        <v>29276384</v>
      </c>
      <c r="Q814" s="60">
        <v>19421400</v>
      </c>
      <c r="R814" s="60">
        <v>21446897</v>
      </c>
      <c r="S814" s="60">
        <v>23701431</v>
      </c>
      <c r="T814" s="60">
        <v>10276155</v>
      </c>
    </row>
    <row r="815" spans="1:20" ht="14.5" x14ac:dyDescent="0.35">
      <c r="A815" t="str">
        <f t="shared" si="24"/>
        <v>Oberösterreich268</v>
      </c>
      <c r="B815">
        <v>815</v>
      </c>
      <c r="C815" s="59" t="s">
        <v>265</v>
      </c>
      <c r="D815" s="59" t="s">
        <v>421</v>
      </c>
      <c r="E815" s="59" t="s">
        <v>68</v>
      </c>
      <c r="F815" s="60">
        <v>410481</v>
      </c>
      <c r="G815" s="60">
        <v>211079</v>
      </c>
      <c r="H815" s="60">
        <v>188704</v>
      </c>
      <c r="I815" s="60">
        <v>238289</v>
      </c>
      <c r="J815" s="60">
        <v>126728</v>
      </c>
      <c r="K815" s="60">
        <v>530491</v>
      </c>
      <c r="L815" s="60">
        <v>661739</v>
      </c>
      <c r="M815" s="60">
        <v>97377</v>
      </c>
      <c r="N815" s="60">
        <v>63795</v>
      </c>
      <c r="O815" s="60">
        <v>7928</v>
      </c>
      <c r="P815" s="60">
        <v>38461</v>
      </c>
      <c r="Q815" s="60">
        <v>83461</v>
      </c>
      <c r="R815" s="60">
        <v>44423</v>
      </c>
      <c r="S815" s="60">
        <v>874871</v>
      </c>
      <c r="T815" s="60">
        <v>49295</v>
      </c>
    </row>
    <row r="816" spans="1:20" ht="14.5" x14ac:dyDescent="0.35">
      <c r="A816" t="str">
        <f t="shared" si="24"/>
        <v>Oberösterreich395</v>
      </c>
      <c r="B816">
        <v>816</v>
      </c>
      <c r="C816" s="59" t="s">
        <v>265</v>
      </c>
      <c r="D816" s="59" t="s">
        <v>483</v>
      </c>
      <c r="E816" s="59" t="s">
        <v>102</v>
      </c>
      <c r="F816" s="61"/>
      <c r="G816" s="60">
        <v>107</v>
      </c>
      <c r="H816" s="61"/>
      <c r="I816" s="61"/>
      <c r="J816" s="61"/>
      <c r="K816" s="61"/>
      <c r="L816" s="61"/>
      <c r="M816" s="61"/>
      <c r="N816" s="60">
        <v>8339</v>
      </c>
      <c r="O816" s="60">
        <v>45937</v>
      </c>
      <c r="P816" s="60">
        <v>15419</v>
      </c>
      <c r="Q816" s="60">
        <v>6191</v>
      </c>
      <c r="R816" s="61"/>
      <c r="S816" s="61"/>
      <c r="T816" s="60">
        <v>11</v>
      </c>
    </row>
    <row r="817" spans="1:20" ht="14.5" x14ac:dyDescent="0.35">
      <c r="A817" t="str">
        <f t="shared" si="24"/>
        <v>Oberösterreich055</v>
      </c>
      <c r="B817">
        <v>817</v>
      </c>
      <c r="C817" s="59" t="s">
        <v>265</v>
      </c>
      <c r="D817" s="59" t="s">
        <v>343</v>
      </c>
      <c r="E817" s="59" t="s">
        <v>29</v>
      </c>
      <c r="F817" s="60">
        <v>27369615</v>
      </c>
      <c r="G817" s="60">
        <v>43746759</v>
      </c>
      <c r="H817" s="60">
        <v>39318938</v>
      </c>
      <c r="I817" s="60">
        <v>37548381</v>
      </c>
      <c r="J817" s="60">
        <v>39673472</v>
      </c>
      <c r="K817" s="60">
        <v>42056905</v>
      </c>
      <c r="L817" s="60">
        <v>40027926</v>
      </c>
      <c r="M817" s="60">
        <v>47224724</v>
      </c>
      <c r="N817" s="60">
        <v>51670201</v>
      </c>
      <c r="O817" s="60">
        <v>56983090</v>
      </c>
      <c r="P817" s="60">
        <v>58347303</v>
      </c>
      <c r="Q817" s="60">
        <v>82759722</v>
      </c>
      <c r="R817" s="60">
        <v>95110389</v>
      </c>
      <c r="S817" s="60">
        <v>88832276</v>
      </c>
      <c r="T817" s="60">
        <v>91387407</v>
      </c>
    </row>
    <row r="818" spans="1:20" ht="14.5" x14ac:dyDescent="0.35">
      <c r="A818" t="str">
        <f t="shared" si="24"/>
        <v>Oberösterreich018</v>
      </c>
      <c r="B818">
        <v>818</v>
      </c>
      <c r="C818" s="59" t="s">
        <v>265</v>
      </c>
      <c r="D818" s="59" t="s">
        <v>315</v>
      </c>
      <c r="E818" s="59" t="s">
        <v>12</v>
      </c>
      <c r="F818" s="60">
        <v>44964673</v>
      </c>
      <c r="G818" s="60">
        <v>30891031</v>
      </c>
      <c r="H818" s="60">
        <v>31073370</v>
      </c>
      <c r="I818" s="60">
        <v>81977925</v>
      </c>
      <c r="J818" s="60">
        <v>38574364</v>
      </c>
      <c r="K818" s="60">
        <v>37668352</v>
      </c>
      <c r="L818" s="60">
        <v>38443341</v>
      </c>
      <c r="M818" s="60">
        <v>37066648</v>
      </c>
      <c r="N818" s="60">
        <v>34005457</v>
      </c>
      <c r="O818" s="60">
        <v>38921331</v>
      </c>
      <c r="P818" s="60">
        <v>40721945</v>
      </c>
      <c r="Q818" s="60">
        <v>45224427</v>
      </c>
      <c r="R818" s="60">
        <v>53138563</v>
      </c>
      <c r="S818" s="60">
        <v>50512768</v>
      </c>
      <c r="T818" s="60">
        <v>50241416</v>
      </c>
    </row>
    <row r="819" spans="1:20" ht="14.5" x14ac:dyDescent="0.35">
      <c r="A819" t="str">
        <f t="shared" si="24"/>
        <v>Oberösterreich054</v>
      </c>
      <c r="B819">
        <v>819</v>
      </c>
      <c r="C819" s="59" t="s">
        <v>265</v>
      </c>
      <c r="D819" s="59" t="s">
        <v>341</v>
      </c>
      <c r="E819" s="59" t="s">
        <v>28</v>
      </c>
      <c r="F819" s="60">
        <v>17546553</v>
      </c>
      <c r="G819" s="60">
        <v>21213584</v>
      </c>
      <c r="H819" s="60">
        <v>21183468</v>
      </c>
      <c r="I819" s="60">
        <v>24898856</v>
      </c>
      <c r="J819" s="60">
        <v>23015870</v>
      </c>
      <c r="K819" s="60">
        <v>25721938</v>
      </c>
      <c r="L819" s="60">
        <v>26562632</v>
      </c>
      <c r="M819" s="60">
        <v>36361281</v>
      </c>
      <c r="N819" s="60">
        <v>36621022</v>
      </c>
      <c r="O819" s="60">
        <v>35100602</v>
      </c>
      <c r="P819" s="60">
        <v>34452950</v>
      </c>
      <c r="Q819" s="60">
        <v>43538110</v>
      </c>
      <c r="R819" s="60">
        <v>51700716</v>
      </c>
      <c r="S819" s="60">
        <v>61685288</v>
      </c>
      <c r="T819" s="60">
        <v>52251928</v>
      </c>
    </row>
    <row r="820" spans="1:20" ht="14.5" x14ac:dyDescent="0.35">
      <c r="A820" t="str">
        <f t="shared" si="24"/>
        <v>Oberösterreich216</v>
      </c>
      <c r="B820">
        <v>820</v>
      </c>
      <c r="C820" s="59" t="s">
        <v>265</v>
      </c>
      <c r="D820" s="59" t="s">
        <v>398</v>
      </c>
      <c r="E820" s="59" t="s">
        <v>250</v>
      </c>
      <c r="F820" s="60">
        <v>25118090</v>
      </c>
      <c r="G820" s="60">
        <v>5633638</v>
      </c>
      <c r="H820" s="60">
        <v>22264205</v>
      </c>
      <c r="I820" s="60">
        <v>34547450</v>
      </c>
      <c r="J820" s="60">
        <v>28747735</v>
      </c>
      <c r="K820" s="60">
        <v>17464479</v>
      </c>
      <c r="L820" s="60">
        <v>8499683</v>
      </c>
      <c r="M820" s="60">
        <v>9557930</v>
      </c>
      <c r="N820" s="60">
        <v>8533103</v>
      </c>
      <c r="O820" s="60">
        <v>13529269</v>
      </c>
      <c r="P820" s="60">
        <v>12140479</v>
      </c>
      <c r="Q820" s="60">
        <v>8946889</v>
      </c>
      <c r="R820" s="60">
        <v>10093897</v>
      </c>
      <c r="S820" s="60">
        <v>10581848</v>
      </c>
      <c r="T820" s="60">
        <v>15606673</v>
      </c>
    </row>
    <row r="821" spans="1:20" ht="14.5" x14ac:dyDescent="0.35">
      <c r="A821" t="str">
        <f t="shared" si="24"/>
        <v>Oberösterreich204</v>
      </c>
      <c r="B821">
        <v>821</v>
      </c>
      <c r="C821" s="59" t="s">
        <v>265</v>
      </c>
      <c r="D821" s="59" t="s">
        <v>392</v>
      </c>
      <c r="E821" s="59" t="s">
        <v>52</v>
      </c>
      <c r="F821" s="60">
        <v>23219470</v>
      </c>
      <c r="G821" s="60">
        <v>29202467</v>
      </c>
      <c r="H821" s="60">
        <v>21445760</v>
      </c>
      <c r="I821" s="60">
        <v>28904369</v>
      </c>
      <c r="J821" s="60">
        <v>17381611</v>
      </c>
      <c r="K821" s="60">
        <v>18462208</v>
      </c>
      <c r="L821" s="60">
        <v>20539503</v>
      </c>
      <c r="M821" s="60">
        <v>29047720</v>
      </c>
      <c r="N821" s="60">
        <v>42546254</v>
      </c>
      <c r="O821" s="60">
        <v>54070384</v>
      </c>
      <c r="P821" s="60">
        <v>39263388</v>
      </c>
      <c r="Q821" s="60">
        <v>48796246</v>
      </c>
      <c r="R821" s="60">
        <v>45754720</v>
      </c>
      <c r="S821" s="60">
        <v>41582445</v>
      </c>
      <c r="T821" s="60">
        <v>54421744</v>
      </c>
    </row>
    <row r="822" spans="1:20" ht="14.5" x14ac:dyDescent="0.35">
      <c r="A822" t="str">
        <f t="shared" si="24"/>
        <v>Oberösterreich074</v>
      </c>
      <c r="B822">
        <v>822</v>
      </c>
      <c r="C822" s="59" t="s">
        <v>265</v>
      </c>
      <c r="D822" s="59" t="s">
        <v>361</v>
      </c>
      <c r="E822" s="59" t="s">
        <v>251</v>
      </c>
      <c r="F822" s="60">
        <v>11081199</v>
      </c>
      <c r="G822" s="60">
        <v>9675704</v>
      </c>
      <c r="H822" s="60">
        <v>10217924</v>
      </c>
      <c r="I822" s="60">
        <v>10711059</v>
      </c>
      <c r="J822" s="60">
        <v>13217666</v>
      </c>
      <c r="K822" s="60">
        <v>11674287</v>
      </c>
      <c r="L822" s="60">
        <v>12564785</v>
      </c>
      <c r="M822" s="60">
        <v>13154596</v>
      </c>
      <c r="N822" s="60">
        <v>12237359</v>
      </c>
      <c r="O822" s="60">
        <v>14304478</v>
      </c>
      <c r="P822" s="60">
        <v>10704422</v>
      </c>
      <c r="Q822" s="60">
        <v>11722951</v>
      </c>
      <c r="R822" s="60">
        <v>12607134</v>
      </c>
      <c r="S822" s="60">
        <v>19782839</v>
      </c>
      <c r="T822" s="60">
        <v>10971618</v>
      </c>
    </row>
    <row r="823" spans="1:20" ht="14.5" x14ac:dyDescent="0.35">
      <c r="A823" t="str">
        <f t="shared" si="24"/>
        <v>Oberösterreich097</v>
      </c>
      <c r="B823">
        <v>823</v>
      </c>
      <c r="C823" s="59" t="s">
        <v>265</v>
      </c>
      <c r="D823" s="59" t="s">
        <v>389</v>
      </c>
      <c r="E823" s="59" t="s">
        <v>50</v>
      </c>
      <c r="F823" s="60">
        <v>27743681</v>
      </c>
      <c r="G823" s="60">
        <v>16649304</v>
      </c>
      <c r="H823" s="60">
        <v>9470398</v>
      </c>
      <c r="I823" s="60">
        <v>9289747</v>
      </c>
      <c r="J823" s="60">
        <v>8900899</v>
      </c>
      <c r="K823" s="60">
        <v>6569159</v>
      </c>
      <c r="L823" s="60">
        <v>6867086</v>
      </c>
      <c r="M823" s="60">
        <v>8747653</v>
      </c>
      <c r="N823" s="60">
        <v>8897705</v>
      </c>
      <c r="O823" s="60">
        <v>7978955</v>
      </c>
      <c r="P823" s="60">
        <v>14071602</v>
      </c>
      <c r="Q823" s="60">
        <v>5817335</v>
      </c>
      <c r="R823" s="60">
        <v>6861971</v>
      </c>
      <c r="S823" s="60">
        <v>8269489</v>
      </c>
      <c r="T823" s="60">
        <v>9025121</v>
      </c>
    </row>
    <row r="824" spans="1:20" ht="14.5" x14ac:dyDescent="0.35">
      <c r="A824" t="str">
        <f t="shared" si="24"/>
        <v>Oberösterreich370</v>
      </c>
      <c r="B824">
        <v>824</v>
      </c>
      <c r="C824" s="59" t="s">
        <v>265</v>
      </c>
      <c r="D824" s="59" t="s">
        <v>465</v>
      </c>
      <c r="E824" s="59" t="s">
        <v>91</v>
      </c>
      <c r="F824" s="60">
        <v>267827</v>
      </c>
      <c r="G824" s="60">
        <v>346399</v>
      </c>
      <c r="H824" s="60">
        <v>143161</v>
      </c>
      <c r="I824" s="60">
        <v>235414</v>
      </c>
      <c r="J824" s="60">
        <v>638505</v>
      </c>
      <c r="K824" s="60">
        <v>288512</v>
      </c>
      <c r="L824" s="60">
        <v>390117</v>
      </c>
      <c r="M824" s="60">
        <v>519171</v>
      </c>
      <c r="N824" s="60">
        <v>493506</v>
      </c>
      <c r="O824" s="60">
        <v>620830</v>
      </c>
      <c r="P824" s="60">
        <v>454033</v>
      </c>
      <c r="Q824" s="60">
        <v>636181</v>
      </c>
      <c r="R824" s="60">
        <v>1078963</v>
      </c>
      <c r="S824" s="60">
        <v>1309155</v>
      </c>
      <c r="T824" s="60">
        <v>1390525</v>
      </c>
    </row>
    <row r="825" spans="1:20" ht="14.5" x14ac:dyDescent="0.35">
      <c r="A825" t="str">
        <f t="shared" si="24"/>
        <v>Oberösterreich824</v>
      </c>
      <c r="B825">
        <v>825</v>
      </c>
      <c r="C825" s="59" t="s">
        <v>265</v>
      </c>
      <c r="D825" s="59" t="s">
        <v>654</v>
      </c>
      <c r="E825" s="59" t="s">
        <v>198</v>
      </c>
      <c r="F825" s="60">
        <v>357</v>
      </c>
      <c r="G825" s="61"/>
      <c r="H825" s="61"/>
      <c r="I825" s="61"/>
      <c r="J825" s="61"/>
      <c r="K825" s="61"/>
      <c r="L825" s="61"/>
      <c r="M825" s="60">
        <v>10417</v>
      </c>
      <c r="N825" s="60">
        <v>3260</v>
      </c>
      <c r="O825" s="61"/>
      <c r="P825" s="60">
        <v>3908</v>
      </c>
      <c r="Q825" s="60">
        <v>2279</v>
      </c>
      <c r="R825" s="61"/>
      <c r="S825" s="61"/>
      <c r="T825" s="60">
        <v>1946</v>
      </c>
    </row>
    <row r="826" spans="1:20" ht="14.5" x14ac:dyDescent="0.35">
      <c r="A826" t="str">
        <f t="shared" si="24"/>
        <v>Oberösterreich096</v>
      </c>
      <c r="B826">
        <v>826</v>
      </c>
      <c r="C826" s="59" t="s">
        <v>265</v>
      </c>
      <c r="D826" s="59" t="s">
        <v>387</v>
      </c>
      <c r="E826" s="59" t="s">
        <v>252</v>
      </c>
      <c r="F826" s="60">
        <v>15188314</v>
      </c>
      <c r="G826" s="60">
        <v>23094223</v>
      </c>
      <c r="H826" s="60">
        <v>22115055</v>
      </c>
      <c r="I826" s="60">
        <v>24143620</v>
      </c>
      <c r="J826" s="60">
        <v>24269549</v>
      </c>
      <c r="K826" s="60">
        <v>25141786</v>
      </c>
      <c r="L826" s="60">
        <v>23288882</v>
      </c>
      <c r="M826" s="60">
        <v>21591009</v>
      </c>
      <c r="N826" s="60">
        <v>23321348</v>
      </c>
      <c r="O826" s="60">
        <v>23150197</v>
      </c>
      <c r="P826" s="60">
        <v>18384261</v>
      </c>
      <c r="Q826" s="60">
        <v>24843800</v>
      </c>
      <c r="R826" s="60">
        <v>29255536</v>
      </c>
      <c r="S826" s="60">
        <v>41584781</v>
      </c>
      <c r="T826" s="60">
        <v>32040530</v>
      </c>
    </row>
    <row r="827" spans="1:20" ht="14.5" x14ac:dyDescent="0.35">
      <c r="A827" t="str">
        <f t="shared" si="24"/>
        <v>Oberösterreich232</v>
      </c>
      <c r="B827">
        <v>827</v>
      </c>
      <c r="C827" s="59" t="s">
        <v>265</v>
      </c>
      <c r="D827" s="59" t="s">
        <v>409</v>
      </c>
      <c r="E827" s="59" t="s">
        <v>58</v>
      </c>
      <c r="F827" s="60">
        <v>31689</v>
      </c>
      <c r="G827" s="60">
        <v>91525</v>
      </c>
      <c r="H827" s="61"/>
      <c r="I827" s="60">
        <v>152636</v>
      </c>
      <c r="J827" s="60">
        <v>471171</v>
      </c>
      <c r="K827" s="60">
        <v>3014328</v>
      </c>
      <c r="L827" s="60">
        <v>4015807</v>
      </c>
      <c r="M827" s="61"/>
      <c r="N827" s="60">
        <v>565931</v>
      </c>
      <c r="O827" s="60">
        <v>1061772</v>
      </c>
      <c r="P827" s="60">
        <v>619385</v>
      </c>
      <c r="Q827" s="60">
        <v>586418</v>
      </c>
      <c r="R827" s="60">
        <v>1622336</v>
      </c>
      <c r="S827" s="60">
        <v>179242</v>
      </c>
      <c r="T827" s="60">
        <v>268593</v>
      </c>
    </row>
    <row r="828" spans="1:20" ht="14.5" x14ac:dyDescent="0.35">
      <c r="A828" t="str">
        <f t="shared" si="24"/>
        <v>Oberösterreich676</v>
      </c>
      <c r="B828">
        <v>828</v>
      </c>
      <c r="C828" s="59" t="s">
        <v>265</v>
      </c>
      <c r="D828" s="59" t="s">
        <v>599</v>
      </c>
      <c r="E828" s="59" t="s">
        <v>168</v>
      </c>
      <c r="F828" s="60">
        <v>283352</v>
      </c>
      <c r="G828" s="60">
        <v>563671</v>
      </c>
      <c r="H828" s="60">
        <v>90244</v>
      </c>
      <c r="I828" s="60">
        <v>5801779</v>
      </c>
      <c r="J828" s="60">
        <v>4930960</v>
      </c>
      <c r="K828" s="60">
        <v>1162344</v>
      </c>
      <c r="L828" s="60">
        <v>1532592</v>
      </c>
      <c r="M828" s="60">
        <v>1667352</v>
      </c>
      <c r="N828" s="60">
        <v>1823682</v>
      </c>
      <c r="O828" s="60">
        <v>5352511</v>
      </c>
      <c r="P828" s="60">
        <v>1174658</v>
      </c>
      <c r="Q828" s="60">
        <v>4735038</v>
      </c>
      <c r="R828" s="60">
        <v>6909649</v>
      </c>
      <c r="S828" s="60">
        <v>7143281</v>
      </c>
      <c r="T828" s="60">
        <v>1082850</v>
      </c>
    </row>
    <row r="829" spans="1:20" ht="14.5" x14ac:dyDescent="0.35">
      <c r="A829" t="str">
        <f t="shared" si="24"/>
        <v>Oberösterreich716</v>
      </c>
      <c r="B829">
        <v>829</v>
      </c>
      <c r="C829" s="59" t="s">
        <v>265</v>
      </c>
      <c r="D829" s="59" t="s">
        <v>614</v>
      </c>
      <c r="E829" s="59" t="s">
        <v>176</v>
      </c>
      <c r="F829" s="60">
        <v>999245</v>
      </c>
      <c r="G829" s="60">
        <v>2350283</v>
      </c>
      <c r="H829" s="60">
        <v>3559115</v>
      </c>
      <c r="I829" s="60">
        <v>2313189</v>
      </c>
      <c r="J829" s="60">
        <v>2862549</v>
      </c>
      <c r="K829" s="60">
        <v>6825919</v>
      </c>
      <c r="L829" s="60">
        <v>3945078</v>
      </c>
      <c r="M829" s="60">
        <v>2087670</v>
      </c>
      <c r="N829" s="60">
        <v>4938772</v>
      </c>
      <c r="O829" s="60">
        <v>5164817</v>
      </c>
      <c r="P829" s="60">
        <v>2887623</v>
      </c>
      <c r="Q829" s="60">
        <v>3012070</v>
      </c>
      <c r="R829" s="60">
        <v>3447168</v>
      </c>
      <c r="S829" s="60">
        <v>4782830</v>
      </c>
      <c r="T829" s="60">
        <v>9326921</v>
      </c>
    </row>
    <row r="830" spans="1:20" ht="14.5" x14ac:dyDescent="0.35">
      <c r="A830" t="str">
        <f t="shared" si="24"/>
        <v>Oberösterreich743</v>
      </c>
      <c r="B830">
        <v>830</v>
      </c>
      <c r="C830" s="59" t="s">
        <v>265</v>
      </c>
      <c r="D830" s="59" t="s">
        <v>625</v>
      </c>
      <c r="E830" s="59" t="s">
        <v>181</v>
      </c>
      <c r="F830" s="60">
        <v>443807</v>
      </c>
      <c r="G830" s="60">
        <v>244301</v>
      </c>
      <c r="H830" s="60">
        <v>941071</v>
      </c>
      <c r="I830" s="60">
        <v>181736</v>
      </c>
      <c r="J830" s="60">
        <v>3693115</v>
      </c>
      <c r="K830" s="60">
        <v>5264392</v>
      </c>
      <c r="L830" s="60">
        <v>273262</v>
      </c>
      <c r="M830" s="60">
        <v>422127</v>
      </c>
      <c r="N830" s="60">
        <v>330543</v>
      </c>
      <c r="O830" s="60">
        <v>319957</v>
      </c>
      <c r="P830" s="60">
        <v>1660540</v>
      </c>
      <c r="Q830" s="60">
        <v>395898</v>
      </c>
      <c r="R830" s="60">
        <v>426763</v>
      </c>
      <c r="S830" s="60">
        <v>222336</v>
      </c>
      <c r="T830" s="60">
        <v>801951</v>
      </c>
    </row>
    <row r="831" spans="1:20" ht="14.5" x14ac:dyDescent="0.35">
      <c r="A831" t="str">
        <f t="shared" si="24"/>
        <v>Oberösterreich820</v>
      </c>
      <c r="B831">
        <v>831</v>
      </c>
      <c r="C831" s="59" t="s">
        <v>265</v>
      </c>
      <c r="D831" s="59" t="s">
        <v>648</v>
      </c>
      <c r="E831" s="59" t="s">
        <v>195</v>
      </c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0">
        <v>1196</v>
      </c>
      <c r="R831" s="61"/>
      <c r="S831" s="61"/>
      <c r="T831" s="61"/>
    </row>
    <row r="832" spans="1:20" ht="14.5" x14ac:dyDescent="0.35">
      <c r="A832" t="str">
        <f t="shared" si="24"/>
        <v>Oberösterreich228</v>
      </c>
      <c r="B832">
        <v>832</v>
      </c>
      <c r="C832" s="59" t="s">
        <v>265</v>
      </c>
      <c r="D832" s="59" t="s">
        <v>405</v>
      </c>
      <c r="E832" s="59" t="s">
        <v>57</v>
      </c>
      <c r="F832" s="60">
        <v>123707</v>
      </c>
      <c r="G832" s="60">
        <v>5379485</v>
      </c>
      <c r="H832" s="60">
        <v>4931432</v>
      </c>
      <c r="I832" s="60">
        <v>481370</v>
      </c>
      <c r="J832" s="60">
        <v>1168977</v>
      </c>
      <c r="K832" s="60">
        <v>16467541</v>
      </c>
      <c r="L832" s="60">
        <v>709460</v>
      </c>
      <c r="M832" s="60">
        <v>509478</v>
      </c>
      <c r="N832" s="60">
        <v>384136</v>
      </c>
      <c r="O832" s="60">
        <v>112599</v>
      </c>
      <c r="P832" s="60">
        <v>92791</v>
      </c>
      <c r="Q832" s="60">
        <v>77325</v>
      </c>
      <c r="R832" s="60">
        <v>171184</v>
      </c>
      <c r="S832" s="60">
        <v>200965</v>
      </c>
      <c r="T832" s="60">
        <v>57599</v>
      </c>
    </row>
    <row r="833" spans="1:20" ht="14.5" x14ac:dyDescent="0.35">
      <c r="A833" t="str">
        <f t="shared" si="24"/>
        <v>Oberösterreich470</v>
      </c>
      <c r="B833">
        <v>833</v>
      </c>
      <c r="C833" s="59" t="s">
        <v>265</v>
      </c>
      <c r="D833" s="59" t="s">
        <v>530</v>
      </c>
      <c r="E833" s="59" t="s">
        <v>130</v>
      </c>
      <c r="F833" s="60">
        <v>22583</v>
      </c>
      <c r="G833" s="61"/>
      <c r="H833" s="61"/>
      <c r="I833" s="61"/>
      <c r="J833" s="61"/>
      <c r="K833" s="61"/>
      <c r="L833" s="61"/>
      <c r="M833" s="61"/>
      <c r="N833" s="61"/>
      <c r="O833" s="61"/>
      <c r="P833" s="60">
        <v>38575</v>
      </c>
      <c r="Q833" s="61"/>
      <c r="R833" s="60">
        <v>147765</v>
      </c>
      <c r="S833" s="60">
        <v>21110</v>
      </c>
      <c r="T833" s="60">
        <v>632</v>
      </c>
    </row>
    <row r="834" spans="1:20" ht="14.5" x14ac:dyDescent="0.35">
      <c r="A834" t="str">
        <f t="shared" si="24"/>
        <v>Oberösterreich046</v>
      </c>
      <c r="B834">
        <v>834</v>
      </c>
      <c r="C834" s="59" t="s">
        <v>265</v>
      </c>
      <c r="D834" s="59" t="s">
        <v>335</v>
      </c>
      <c r="E834" s="59" t="s">
        <v>24</v>
      </c>
      <c r="F834" s="60">
        <v>3878573</v>
      </c>
      <c r="G834" s="60">
        <v>7735480</v>
      </c>
      <c r="H834" s="60">
        <v>9964949</v>
      </c>
      <c r="I834" s="60">
        <v>16347485</v>
      </c>
      <c r="J834" s="60">
        <v>4209913</v>
      </c>
      <c r="K834" s="60">
        <v>5573041</v>
      </c>
      <c r="L834" s="60">
        <v>5194731</v>
      </c>
      <c r="M834" s="60">
        <v>6022059</v>
      </c>
      <c r="N834" s="60">
        <v>6652061</v>
      </c>
      <c r="O834" s="60">
        <v>25749603</v>
      </c>
      <c r="P834" s="60">
        <v>7938533</v>
      </c>
      <c r="Q834" s="60">
        <v>12679802</v>
      </c>
      <c r="R834" s="60">
        <v>16178211</v>
      </c>
      <c r="S834" s="60">
        <v>10359033</v>
      </c>
      <c r="T834" s="60">
        <v>7272664</v>
      </c>
    </row>
    <row r="835" spans="1:20" ht="14.5" x14ac:dyDescent="0.35">
      <c r="A835" t="str">
        <f t="shared" si="24"/>
        <v>Oberösterreich373</v>
      </c>
      <c r="B835">
        <v>835</v>
      </c>
      <c r="C835" s="59" t="s">
        <v>265</v>
      </c>
      <c r="D835" s="59" t="s">
        <v>467</v>
      </c>
      <c r="E835" s="59" t="s">
        <v>92</v>
      </c>
      <c r="F835" s="60">
        <v>1271461</v>
      </c>
      <c r="G835" s="60">
        <v>2363299</v>
      </c>
      <c r="H835" s="60">
        <v>1213128</v>
      </c>
      <c r="I835" s="60">
        <v>811624</v>
      </c>
      <c r="J835" s="60">
        <v>1991413</v>
      </c>
      <c r="K835" s="60">
        <v>1871271</v>
      </c>
      <c r="L835" s="60">
        <v>2121233</v>
      </c>
      <c r="M835" s="60">
        <v>1436846</v>
      </c>
      <c r="N835" s="60">
        <v>1115812</v>
      </c>
      <c r="O835" s="60">
        <v>1198839</v>
      </c>
      <c r="P835" s="60">
        <v>1439643</v>
      </c>
      <c r="Q835" s="60">
        <v>1562439</v>
      </c>
      <c r="R835" s="60">
        <v>8525911</v>
      </c>
      <c r="S835" s="60">
        <v>3128839</v>
      </c>
      <c r="T835" s="60">
        <v>3174917</v>
      </c>
    </row>
    <row r="836" spans="1:20" ht="14.5" x14ac:dyDescent="0.35">
      <c r="A836" t="str">
        <f t="shared" si="24"/>
        <v>Oberösterreich667</v>
      </c>
      <c r="B836">
        <v>836</v>
      </c>
      <c r="C836" s="59" t="s">
        <v>265</v>
      </c>
      <c r="D836" s="59" t="s">
        <v>594</v>
      </c>
      <c r="E836" s="59" t="s">
        <v>164</v>
      </c>
      <c r="F836" s="60">
        <v>565077</v>
      </c>
      <c r="G836" s="60">
        <v>389508</v>
      </c>
      <c r="H836" s="60">
        <v>263241</v>
      </c>
      <c r="I836" s="60">
        <v>313936</v>
      </c>
      <c r="J836" s="60">
        <v>475681</v>
      </c>
      <c r="K836" s="60">
        <v>400330</v>
      </c>
      <c r="L836" s="60">
        <v>959072</v>
      </c>
      <c r="M836" s="60">
        <v>644084</v>
      </c>
      <c r="N836" s="60">
        <v>398274</v>
      </c>
      <c r="O836" s="60">
        <v>674532</v>
      </c>
      <c r="P836" s="60">
        <v>326952</v>
      </c>
      <c r="Q836" s="60">
        <v>256698</v>
      </c>
      <c r="R836" s="60">
        <v>985425</v>
      </c>
      <c r="S836" s="60">
        <v>729210</v>
      </c>
      <c r="T836" s="60">
        <v>891064</v>
      </c>
    </row>
    <row r="837" spans="1:20" ht="14.5" x14ac:dyDescent="0.35">
      <c r="A837" t="str">
        <f t="shared" si="24"/>
        <v>Oberösterreich386</v>
      </c>
      <c r="B837">
        <v>837</v>
      </c>
      <c r="C837" s="59" t="s">
        <v>265</v>
      </c>
      <c r="D837" s="59" t="s">
        <v>475</v>
      </c>
      <c r="E837" s="59" t="s">
        <v>97</v>
      </c>
      <c r="F837" s="60">
        <v>14589</v>
      </c>
      <c r="G837" s="61"/>
      <c r="H837" s="60">
        <v>59938</v>
      </c>
      <c r="I837" s="61"/>
      <c r="J837" s="60">
        <v>111304</v>
      </c>
      <c r="K837" s="60">
        <v>174112</v>
      </c>
      <c r="L837" s="60">
        <v>93416</v>
      </c>
      <c r="M837" s="60">
        <v>2622908</v>
      </c>
      <c r="N837" s="60">
        <v>1103423</v>
      </c>
      <c r="O837" s="60">
        <v>885745</v>
      </c>
      <c r="P837" s="60">
        <v>240060</v>
      </c>
      <c r="Q837" s="60">
        <v>84124</v>
      </c>
      <c r="R837" s="60">
        <v>372015</v>
      </c>
      <c r="S837" s="60">
        <v>110187</v>
      </c>
      <c r="T837" s="60">
        <v>215226</v>
      </c>
    </row>
    <row r="838" spans="1:20" ht="14.5" x14ac:dyDescent="0.35">
      <c r="A838" t="str">
        <f t="shared" si="24"/>
        <v>Oberösterreich412</v>
      </c>
      <c r="B838">
        <v>838</v>
      </c>
      <c r="C838" s="59" t="s">
        <v>265</v>
      </c>
      <c r="D838" s="59" t="s">
        <v>492</v>
      </c>
      <c r="E838" s="59" t="s">
        <v>107</v>
      </c>
      <c r="F838" s="60">
        <v>99759806</v>
      </c>
      <c r="G838" s="60">
        <v>132418307</v>
      </c>
      <c r="H838" s="60">
        <v>176966401</v>
      </c>
      <c r="I838" s="60">
        <v>207660885</v>
      </c>
      <c r="J838" s="60">
        <v>216077137</v>
      </c>
      <c r="K838" s="60">
        <v>301807254</v>
      </c>
      <c r="L838" s="60">
        <v>382987777</v>
      </c>
      <c r="M838" s="60">
        <v>504527616</v>
      </c>
      <c r="N838" s="60">
        <v>572058302</v>
      </c>
      <c r="O838" s="60">
        <v>631080483</v>
      </c>
      <c r="P838" s="60">
        <v>540896537</v>
      </c>
      <c r="Q838" s="60">
        <v>668953205</v>
      </c>
      <c r="R838" s="60">
        <v>956318204</v>
      </c>
      <c r="S838" s="60">
        <v>1193088580</v>
      </c>
      <c r="T838" s="60">
        <v>976046379</v>
      </c>
    </row>
    <row r="839" spans="1:20" ht="14.5" x14ac:dyDescent="0.35">
      <c r="A839" t="str">
        <f t="shared" si="24"/>
        <v>Oberösterreich701</v>
      </c>
      <c r="B839">
        <v>839</v>
      </c>
      <c r="C839" s="59" t="s">
        <v>265</v>
      </c>
      <c r="D839" s="59" t="s">
        <v>608</v>
      </c>
      <c r="E839" s="59" t="s">
        <v>173</v>
      </c>
      <c r="F839" s="60">
        <v>43005803</v>
      </c>
      <c r="G839" s="60">
        <v>58601642</v>
      </c>
      <c r="H839" s="60">
        <v>39360607</v>
      </c>
      <c r="I839" s="60">
        <v>47009468</v>
      </c>
      <c r="J839" s="60">
        <v>58523559</v>
      </c>
      <c r="K839" s="60">
        <v>50945085</v>
      </c>
      <c r="L839" s="60">
        <v>56540444</v>
      </c>
      <c r="M839" s="60">
        <v>67112182</v>
      </c>
      <c r="N839" s="60">
        <v>88255813</v>
      </c>
      <c r="O839" s="60">
        <v>51640363</v>
      </c>
      <c r="P839" s="60">
        <v>52408949</v>
      </c>
      <c r="Q839" s="60">
        <v>75707343</v>
      </c>
      <c r="R839" s="60">
        <v>74019351</v>
      </c>
      <c r="S839" s="60">
        <v>71816097</v>
      </c>
      <c r="T839" s="60">
        <v>88055127</v>
      </c>
    </row>
    <row r="840" spans="1:20" ht="14.5" x14ac:dyDescent="0.35">
      <c r="A840" t="str">
        <f t="shared" ref="A840:A903" si="25">C840&amp;D840</f>
        <v>Oberösterreich366</v>
      </c>
      <c r="B840">
        <v>840</v>
      </c>
      <c r="C840" s="59" t="s">
        <v>265</v>
      </c>
      <c r="D840" s="59" t="s">
        <v>463</v>
      </c>
      <c r="E840" s="59" t="s">
        <v>90</v>
      </c>
      <c r="F840" s="60">
        <v>620708</v>
      </c>
      <c r="G840" s="60">
        <v>246930</v>
      </c>
      <c r="H840" s="60">
        <v>540311</v>
      </c>
      <c r="I840" s="60">
        <v>7496027</v>
      </c>
      <c r="J840" s="60">
        <v>1733507</v>
      </c>
      <c r="K840" s="61"/>
      <c r="L840" s="60">
        <v>1281006</v>
      </c>
      <c r="M840" s="60">
        <v>359998</v>
      </c>
      <c r="N840" s="60">
        <v>347190</v>
      </c>
      <c r="O840" s="60">
        <v>779845</v>
      </c>
      <c r="P840" s="60">
        <v>883675</v>
      </c>
      <c r="Q840" s="60">
        <v>133751</v>
      </c>
      <c r="R840" s="60">
        <v>549426</v>
      </c>
      <c r="S840" s="60">
        <v>199310</v>
      </c>
      <c r="T840" s="60">
        <v>41057</v>
      </c>
    </row>
    <row r="841" spans="1:20" ht="14.5" x14ac:dyDescent="0.35">
      <c r="A841" t="str">
        <f t="shared" si="25"/>
        <v>Oberösterreich389</v>
      </c>
      <c r="B841">
        <v>841</v>
      </c>
      <c r="C841" s="59" t="s">
        <v>265</v>
      </c>
      <c r="D841" s="59" t="s">
        <v>478</v>
      </c>
      <c r="E841" s="59" t="s">
        <v>99</v>
      </c>
      <c r="F841" s="60">
        <v>798345</v>
      </c>
      <c r="G841" s="60">
        <v>1215287</v>
      </c>
      <c r="H841" s="60">
        <v>1542364</v>
      </c>
      <c r="I841" s="60">
        <v>620089</v>
      </c>
      <c r="J841" s="60">
        <v>935986</v>
      </c>
      <c r="K841" s="60">
        <v>742524</v>
      </c>
      <c r="L841" s="60">
        <v>872058</v>
      </c>
      <c r="M841" s="60">
        <v>628532</v>
      </c>
      <c r="N841" s="60">
        <v>481435</v>
      </c>
      <c r="O841" s="60">
        <v>877101</v>
      </c>
      <c r="P841" s="60">
        <v>791788</v>
      </c>
      <c r="Q841" s="60">
        <v>924247</v>
      </c>
      <c r="R841" s="60">
        <v>8031927</v>
      </c>
      <c r="S841" s="60">
        <v>6809204</v>
      </c>
      <c r="T841" s="60">
        <v>2243829</v>
      </c>
    </row>
    <row r="842" spans="1:20" ht="14.5" x14ac:dyDescent="0.35">
      <c r="A842" t="str">
        <f t="shared" si="25"/>
        <v>Oberösterreich809</v>
      </c>
      <c r="B842">
        <v>842</v>
      </c>
      <c r="C842" s="59" t="s">
        <v>265</v>
      </c>
      <c r="D842" s="59" t="s">
        <v>637</v>
      </c>
      <c r="E842" s="59" t="s">
        <v>188</v>
      </c>
      <c r="F842" s="60">
        <v>1586500</v>
      </c>
      <c r="G842" s="60">
        <v>1522393</v>
      </c>
      <c r="H842" s="60">
        <v>828390</v>
      </c>
      <c r="I842" s="60">
        <v>457726</v>
      </c>
      <c r="J842" s="60">
        <v>728269</v>
      </c>
      <c r="K842" s="60">
        <v>450694</v>
      </c>
      <c r="L842" s="60">
        <v>531832</v>
      </c>
      <c r="M842" s="60">
        <v>731168</v>
      </c>
      <c r="N842" s="60">
        <v>551294</v>
      </c>
      <c r="O842" s="60">
        <v>540893</v>
      </c>
      <c r="P842" s="60">
        <v>715856</v>
      </c>
      <c r="Q842" s="60">
        <v>774947</v>
      </c>
      <c r="R842" s="60">
        <v>373973</v>
      </c>
      <c r="S842" s="60">
        <v>327115</v>
      </c>
      <c r="T842" s="60">
        <v>2068822</v>
      </c>
    </row>
    <row r="843" spans="1:20" ht="14.5" x14ac:dyDescent="0.35">
      <c r="A843" t="str">
        <f t="shared" si="25"/>
        <v>Oberösterreich240</v>
      </c>
      <c r="B843">
        <v>843</v>
      </c>
      <c r="C843" s="59" t="s">
        <v>265</v>
      </c>
      <c r="D843" s="59" t="s">
        <v>411</v>
      </c>
      <c r="E843" s="59" t="s">
        <v>60</v>
      </c>
      <c r="F843" s="60">
        <v>73104</v>
      </c>
      <c r="G843" s="60">
        <v>69042</v>
      </c>
      <c r="H843" s="60">
        <v>69733</v>
      </c>
      <c r="I843" s="60">
        <v>73472</v>
      </c>
      <c r="J843" s="60">
        <v>106776</v>
      </c>
      <c r="K843" s="60">
        <v>50739</v>
      </c>
      <c r="L843" s="60">
        <v>53931</v>
      </c>
      <c r="M843" s="60">
        <v>17527</v>
      </c>
      <c r="N843" s="60">
        <v>50001</v>
      </c>
      <c r="O843" s="60">
        <v>39621</v>
      </c>
      <c r="P843" s="60">
        <v>122979</v>
      </c>
      <c r="Q843" s="60">
        <v>133635</v>
      </c>
      <c r="R843" s="60">
        <v>515838</v>
      </c>
      <c r="S843" s="60">
        <v>442473</v>
      </c>
      <c r="T843" s="60">
        <v>24421</v>
      </c>
    </row>
    <row r="844" spans="1:20" ht="14.5" x14ac:dyDescent="0.35">
      <c r="A844" t="str">
        <f t="shared" si="25"/>
        <v>Oberösterreich288</v>
      </c>
      <c r="B844">
        <v>844</v>
      </c>
      <c r="C844" s="59" t="s">
        <v>265</v>
      </c>
      <c r="D844" s="59" t="s">
        <v>427</v>
      </c>
      <c r="E844" s="59" t="s">
        <v>72</v>
      </c>
      <c r="F844" s="60">
        <v>15533866</v>
      </c>
      <c r="G844" s="60">
        <v>11252733</v>
      </c>
      <c r="H844" s="60">
        <v>11592079</v>
      </c>
      <c r="I844" s="60">
        <v>13472475</v>
      </c>
      <c r="J844" s="60">
        <v>14183767</v>
      </c>
      <c r="K844" s="60">
        <v>13826425</v>
      </c>
      <c r="L844" s="60">
        <v>7459624</v>
      </c>
      <c r="M844" s="60">
        <v>9352394</v>
      </c>
      <c r="N844" s="60">
        <v>13379548</v>
      </c>
      <c r="O844" s="60">
        <v>13855599</v>
      </c>
      <c r="P844" s="60">
        <v>10989421</v>
      </c>
      <c r="Q844" s="60">
        <v>19052233</v>
      </c>
      <c r="R844" s="60">
        <v>17465490</v>
      </c>
      <c r="S844" s="60">
        <v>11154024</v>
      </c>
      <c r="T844" s="60">
        <v>10538135</v>
      </c>
    </row>
    <row r="845" spans="1:20" ht="14.5" x14ac:dyDescent="0.35">
      <c r="A845" t="str">
        <f t="shared" si="25"/>
        <v>Oberösterreich432</v>
      </c>
      <c r="B845">
        <v>845</v>
      </c>
      <c r="C845" s="59" t="s">
        <v>265</v>
      </c>
      <c r="D845" s="59" t="s">
        <v>499</v>
      </c>
      <c r="E845" s="59" t="s">
        <v>113</v>
      </c>
      <c r="F845" s="60">
        <v>623601</v>
      </c>
      <c r="G845" s="60">
        <v>135763</v>
      </c>
      <c r="H845" s="60">
        <v>1231903</v>
      </c>
      <c r="I845" s="60">
        <v>310019</v>
      </c>
      <c r="J845" s="60">
        <v>377172</v>
      </c>
      <c r="K845" s="60">
        <v>514628</v>
      </c>
      <c r="L845" s="60">
        <v>282208</v>
      </c>
      <c r="M845" s="60">
        <v>436326</v>
      </c>
      <c r="N845" s="60">
        <v>339642</v>
      </c>
      <c r="O845" s="60">
        <v>274037</v>
      </c>
      <c r="P845" s="60">
        <v>183164</v>
      </c>
      <c r="Q845" s="60">
        <v>513562</v>
      </c>
      <c r="R845" s="60">
        <v>321119</v>
      </c>
      <c r="S845" s="60">
        <v>649212</v>
      </c>
      <c r="T845" s="60">
        <v>729365</v>
      </c>
    </row>
    <row r="846" spans="1:20" ht="14.5" x14ac:dyDescent="0.35">
      <c r="A846" t="str">
        <f t="shared" si="25"/>
        <v>Oberösterreich003</v>
      </c>
      <c r="B846">
        <v>846</v>
      </c>
      <c r="C846" s="59" t="s">
        <v>265</v>
      </c>
      <c r="D846" s="59" t="s">
        <v>295</v>
      </c>
      <c r="E846" s="59" t="s">
        <v>2</v>
      </c>
      <c r="F846" s="60">
        <v>478420517</v>
      </c>
      <c r="G846" s="60">
        <v>513260796</v>
      </c>
      <c r="H846" s="60">
        <v>517373821</v>
      </c>
      <c r="I846" s="60">
        <v>572796843</v>
      </c>
      <c r="J846" s="60">
        <v>622304987</v>
      </c>
      <c r="K846" s="60">
        <v>649858765</v>
      </c>
      <c r="L846" s="60">
        <v>648116495</v>
      </c>
      <c r="M846" s="60">
        <v>856449430</v>
      </c>
      <c r="N846" s="60">
        <v>961947479</v>
      </c>
      <c r="O846" s="60">
        <v>973602537</v>
      </c>
      <c r="P846" s="60">
        <v>848584497</v>
      </c>
      <c r="Q846" s="60">
        <v>894011959</v>
      </c>
      <c r="R846" s="60">
        <v>1081561355</v>
      </c>
      <c r="S846" s="60">
        <v>1033000900</v>
      </c>
      <c r="T846" s="60">
        <v>906701956</v>
      </c>
    </row>
    <row r="847" spans="1:20" ht="14.5" x14ac:dyDescent="0.35">
      <c r="A847" t="str">
        <f t="shared" si="25"/>
        <v>Oberösterreich028</v>
      </c>
      <c r="B847">
        <v>847</v>
      </c>
      <c r="C847" s="59" t="s">
        <v>265</v>
      </c>
      <c r="D847" s="59" t="s">
        <v>320</v>
      </c>
      <c r="E847" s="59" t="s">
        <v>16</v>
      </c>
      <c r="F847" s="60">
        <v>90257940</v>
      </c>
      <c r="G847" s="60">
        <v>100080684</v>
      </c>
      <c r="H847" s="60">
        <v>117178718</v>
      </c>
      <c r="I847" s="60">
        <v>142355959</v>
      </c>
      <c r="J847" s="60">
        <v>133515386</v>
      </c>
      <c r="K847" s="60">
        <v>107493297</v>
      </c>
      <c r="L847" s="60">
        <v>111728468</v>
      </c>
      <c r="M847" s="60">
        <v>123199551</v>
      </c>
      <c r="N847" s="60">
        <v>120866579</v>
      </c>
      <c r="O847" s="60">
        <v>135108029</v>
      </c>
      <c r="P847" s="60">
        <v>128309605</v>
      </c>
      <c r="Q847" s="60">
        <v>148248553</v>
      </c>
      <c r="R847" s="60">
        <v>173612815</v>
      </c>
      <c r="S847" s="60">
        <v>191822181</v>
      </c>
      <c r="T847" s="60">
        <v>148436687</v>
      </c>
    </row>
    <row r="848" spans="1:20" ht="14.5" x14ac:dyDescent="0.35">
      <c r="A848" t="str">
        <f t="shared" si="25"/>
        <v>Oberösterreich672</v>
      </c>
      <c r="B848">
        <v>848</v>
      </c>
      <c r="C848" s="59" t="s">
        <v>265</v>
      </c>
      <c r="D848" s="59" t="s">
        <v>597</v>
      </c>
      <c r="E848" s="59" t="s">
        <v>166</v>
      </c>
      <c r="F848" s="60">
        <v>784199</v>
      </c>
      <c r="G848" s="60">
        <v>78111</v>
      </c>
      <c r="H848" s="60">
        <v>139856</v>
      </c>
      <c r="I848" s="60">
        <v>735645</v>
      </c>
      <c r="J848" s="60">
        <v>650505</v>
      </c>
      <c r="K848" s="60">
        <v>575286</v>
      </c>
      <c r="L848" s="60">
        <v>1567450</v>
      </c>
      <c r="M848" s="60">
        <v>1242285</v>
      </c>
      <c r="N848" s="61"/>
      <c r="O848" s="60">
        <v>1582618</v>
      </c>
      <c r="P848" s="60">
        <v>4751680</v>
      </c>
      <c r="Q848" s="60">
        <v>2319819</v>
      </c>
      <c r="R848" s="60">
        <v>1145873</v>
      </c>
      <c r="S848" s="60">
        <v>5931525</v>
      </c>
      <c r="T848" s="60">
        <v>8986560</v>
      </c>
    </row>
    <row r="849" spans="1:20" ht="14.5" x14ac:dyDescent="0.35">
      <c r="A849" t="str">
        <f t="shared" si="25"/>
        <v>Oberösterreich803</v>
      </c>
      <c r="B849">
        <v>849</v>
      </c>
      <c r="C849" s="59" t="s">
        <v>265</v>
      </c>
      <c r="D849" s="59" t="s">
        <v>631</v>
      </c>
      <c r="E849" s="59" t="s">
        <v>184</v>
      </c>
      <c r="F849" s="61"/>
      <c r="G849" s="60">
        <v>120545</v>
      </c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</row>
    <row r="850" spans="1:20" ht="14.5" x14ac:dyDescent="0.35">
      <c r="A850" t="str">
        <f t="shared" si="25"/>
        <v>Oberösterreich804</v>
      </c>
      <c r="B850">
        <v>850</v>
      </c>
      <c r="C850" s="59" t="s">
        <v>265</v>
      </c>
      <c r="D850" s="59" t="s">
        <v>632</v>
      </c>
      <c r="E850" s="59" t="s">
        <v>185</v>
      </c>
      <c r="F850" s="60">
        <v>20179286</v>
      </c>
      <c r="G850" s="60">
        <v>21259494</v>
      </c>
      <c r="H850" s="60">
        <v>20519063</v>
      </c>
      <c r="I850" s="60">
        <v>29497639</v>
      </c>
      <c r="J850" s="60">
        <v>28403593</v>
      </c>
      <c r="K850" s="60">
        <v>29406490</v>
      </c>
      <c r="L850" s="60">
        <v>27105134</v>
      </c>
      <c r="M850" s="60">
        <v>31947700</v>
      </c>
      <c r="N850" s="60">
        <v>38499806</v>
      </c>
      <c r="O850" s="60">
        <v>31581046</v>
      </c>
      <c r="P850" s="60">
        <v>33257085</v>
      </c>
      <c r="Q850" s="60">
        <v>52486326</v>
      </c>
      <c r="R850" s="60">
        <v>65168144</v>
      </c>
      <c r="S850" s="60">
        <v>47742833</v>
      </c>
      <c r="T850" s="60">
        <v>46207408</v>
      </c>
    </row>
    <row r="851" spans="1:20" ht="14.5" x14ac:dyDescent="0.35">
      <c r="A851" t="str">
        <f t="shared" si="25"/>
        <v>Oberösterreich649</v>
      </c>
      <c r="B851">
        <v>851</v>
      </c>
      <c r="C851" s="59" t="s">
        <v>265</v>
      </c>
      <c r="D851" s="59" t="s">
        <v>585</v>
      </c>
      <c r="E851" s="59" t="s">
        <v>158</v>
      </c>
      <c r="F851" s="60">
        <v>17044232</v>
      </c>
      <c r="G851" s="60">
        <v>14519677</v>
      </c>
      <c r="H851" s="60">
        <v>16662737</v>
      </c>
      <c r="I851" s="60">
        <v>19886943</v>
      </c>
      <c r="J851" s="60">
        <v>35697193</v>
      </c>
      <c r="K851" s="60">
        <v>21891823</v>
      </c>
      <c r="L851" s="60">
        <v>11746148</v>
      </c>
      <c r="M851" s="60">
        <v>15995827</v>
      </c>
      <c r="N851" s="60">
        <v>15386723</v>
      </c>
      <c r="O851" s="60">
        <v>15748137</v>
      </c>
      <c r="P851" s="60">
        <v>25579080</v>
      </c>
      <c r="Q851" s="60">
        <v>18890446</v>
      </c>
      <c r="R851" s="60">
        <v>10797202</v>
      </c>
      <c r="S851" s="60">
        <v>8908545</v>
      </c>
      <c r="T851" s="60">
        <v>37496248</v>
      </c>
    </row>
    <row r="852" spans="1:20" ht="14.5" x14ac:dyDescent="0.35">
      <c r="A852" t="str">
        <f t="shared" si="25"/>
        <v>Oberösterreich442</v>
      </c>
      <c r="B852">
        <v>852</v>
      </c>
      <c r="C852" s="59" t="s">
        <v>265</v>
      </c>
      <c r="D852" s="59" t="s">
        <v>501</v>
      </c>
      <c r="E852" s="59" t="s">
        <v>115</v>
      </c>
      <c r="F852" s="60">
        <v>1914676</v>
      </c>
      <c r="G852" s="60">
        <v>3069067</v>
      </c>
      <c r="H852" s="60">
        <v>6859789</v>
      </c>
      <c r="I852" s="60">
        <v>4743250</v>
      </c>
      <c r="J852" s="60">
        <v>3752833</v>
      </c>
      <c r="K852" s="60">
        <v>3358544</v>
      </c>
      <c r="L852" s="60">
        <v>3109925</v>
      </c>
      <c r="M852" s="60">
        <v>2474812</v>
      </c>
      <c r="N852" s="60">
        <v>2759700</v>
      </c>
      <c r="O852" s="60">
        <v>4322822</v>
      </c>
      <c r="P852" s="60">
        <v>1861311</v>
      </c>
      <c r="Q852" s="60">
        <v>3186084</v>
      </c>
      <c r="R852" s="60">
        <v>5191733</v>
      </c>
      <c r="S852" s="60">
        <v>5574676</v>
      </c>
      <c r="T852" s="60">
        <v>3495266</v>
      </c>
    </row>
    <row r="853" spans="1:20" ht="14.5" x14ac:dyDescent="0.35">
      <c r="A853" t="str">
        <f t="shared" si="25"/>
        <v>Oberösterreich504</v>
      </c>
      <c r="B853">
        <v>853</v>
      </c>
      <c r="C853" s="59" t="s">
        <v>265</v>
      </c>
      <c r="D853" s="59" t="s">
        <v>549</v>
      </c>
      <c r="E853" s="59" t="s">
        <v>139</v>
      </c>
      <c r="F853" s="60">
        <v>10024266</v>
      </c>
      <c r="G853" s="60">
        <v>9726711</v>
      </c>
      <c r="H853" s="60">
        <v>16281875</v>
      </c>
      <c r="I853" s="60">
        <v>16342371</v>
      </c>
      <c r="J853" s="60">
        <v>15038583</v>
      </c>
      <c r="K853" s="60">
        <v>14770364</v>
      </c>
      <c r="L853" s="60">
        <v>17139389</v>
      </c>
      <c r="M853" s="60">
        <v>15113681</v>
      </c>
      <c r="N853" s="60">
        <v>17043579</v>
      </c>
      <c r="O853" s="60">
        <v>11977839</v>
      </c>
      <c r="P853" s="60">
        <v>11303528</v>
      </c>
      <c r="Q853" s="60">
        <v>11532253</v>
      </c>
      <c r="R853" s="60">
        <v>21465208</v>
      </c>
      <c r="S853" s="60">
        <v>17295730</v>
      </c>
      <c r="T853" s="60">
        <v>20451748</v>
      </c>
    </row>
    <row r="854" spans="1:20" ht="14.5" x14ac:dyDescent="0.35">
      <c r="A854" t="str">
        <f t="shared" si="25"/>
        <v>Oberösterreich822</v>
      </c>
      <c r="B854">
        <v>854</v>
      </c>
      <c r="C854" s="59" t="s">
        <v>265</v>
      </c>
      <c r="D854" s="59" t="s">
        <v>650</v>
      </c>
      <c r="E854" s="59" t="s">
        <v>196</v>
      </c>
      <c r="F854" s="60">
        <v>136267</v>
      </c>
      <c r="G854" s="60">
        <v>555116</v>
      </c>
      <c r="H854" s="60">
        <v>174942</v>
      </c>
      <c r="I854" s="60">
        <v>120390</v>
      </c>
      <c r="J854" s="60">
        <v>175140</v>
      </c>
      <c r="K854" s="60">
        <v>704597</v>
      </c>
      <c r="L854" s="60">
        <v>162731</v>
      </c>
      <c r="M854" s="60">
        <v>213021</v>
      </c>
      <c r="N854" s="60">
        <v>288566</v>
      </c>
      <c r="O854" s="60">
        <v>449214</v>
      </c>
      <c r="P854" s="60">
        <v>1197554</v>
      </c>
      <c r="Q854" s="60">
        <v>1120397</v>
      </c>
      <c r="R854" s="60">
        <v>1073150</v>
      </c>
      <c r="S854" s="60">
        <v>1709511</v>
      </c>
      <c r="T854" s="60">
        <v>1479291</v>
      </c>
    </row>
    <row r="855" spans="1:20" ht="14.5" x14ac:dyDescent="0.35">
      <c r="A855" t="str">
        <f t="shared" si="25"/>
        <v>Oberösterreich801</v>
      </c>
      <c r="B855">
        <v>855</v>
      </c>
      <c r="C855" s="59" t="s">
        <v>265</v>
      </c>
      <c r="D855" s="59" t="s">
        <v>629</v>
      </c>
      <c r="E855" s="59" t="s">
        <v>183</v>
      </c>
      <c r="F855" s="60">
        <v>26074</v>
      </c>
      <c r="G855" s="60">
        <v>24277</v>
      </c>
      <c r="H855" s="60">
        <v>115641</v>
      </c>
      <c r="I855" s="60">
        <v>965245</v>
      </c>
      <c r="J855" s="60">
        <v>51786</v>
      </c>
      <c r="K855" s="60">
        <v>33750</v>
      </c>
      <c r="L855" s="60">
        <v>122946</v>
      </c>
      <c r="M855" s="60">
        <v>125429</v>
      </c>
      <c r="N855" s="60">
        <v>391173</v>
      </c>
      <c r="O855" s="60">
        <v>739054</v>
      </c>
      <c r="P855" s="60">
        <v>2049269</v>
      </c>
      <c r="Q855" s="60">
        <v>348409</v>
      </c>
      <c r="R855" s="60">
        <v>2048657</v>
      </c>
      <c r="S855" s="60">
        <v>382762</v>
      </c>
      <c r="T855" s="60">
        <v>92693</v>
      </c>
    </row>
    <row r="856" spans="1:20" ht="14.5" x14ac:dyDescent="0.35">
      <c r="A856" t="str">
        <f t="shared" si="25"/>
        <v>Oberösterreich708</v>
      </c>
      <c r="B856">
        <v>856</v>
      </c>
      <c r="C856" s="59" t="s">
        <v>265</v>
      </c>
      <c r="D856" s="59" t="s">
        <v>612</v>
      </c>
      <c r="E856" s="59" t="s">
        <v>175</v>
      </c>
      <c r="F856" s="60">
        <v>20669154</v>
      </c>
      <c r="G856" s="60">
        <v>16400375</v>
      </c>
      <c r="H856" s="60">
        <v>25518417</v>
      </c>
      <c r="I856" s="60">
        <v>28036507</v>
      </c>
      <c r="J856" s="60">
        <v>27825280</v>
      </c>
      <c r="K856" s="60">
        <v>27532814</v>
      </c>
      <c r="L856" s="60">
        <v>25426042</v>
      </c>
      <c r="M856" s="60">
        <v>48182453</v>
      </c>
      <c r="N856" s="60">
        <v>31140874</v>
      </c>
      <c r="O856" s="60">
        <v>44788251</v>
      </c>
      <c r="P856" s="60">
        <v>34817638</v>
      </c>
      <c r="Q856" s="60">
        <v>54934565</v>
      </c>
      <c r="R856" s="60">
        <v>45080638</v>
      </c>
      <c r="S856" s="60">
        <v>54879792</v>
      </c>
      <c r="T856" s="60">
        <v>46070679</v>
      </c>
    </row>
    <row r="857" spans="1:20" ht="14.5" x14ac:dyDescent="0.35">
      <c r="A857" t="str">
        <f t="shared" si="25"/>
        <v>Oberösterreich662</v>
      </c>
      <c r="B857">
        <v>857</v>
      </c>
      <c r="C857" s="59" t="s">
        <v>265</v>
      </c>
      <c r="D857" s="59" t="s">
        <v>589</v>
      </c>
      <c r="E857" s="59" t="s">
        <v>161</v>
      </c>
      <c r="F857" s="60">
        <v>11879122</v>
      </c>
      <c r="G857" s="60">
        <v>13890854</v>
      </c>
      <c r="H857" s="60">
        <v>13482732</v>
      </c>
      <c r="I857" s="60">
        <v>9999984</v>
      </c>
      <c r="J857" s="60">
        <v>23336510</v>
      </c>
      <c r="K857" s="60">
        <v>41400670</v>
      </c>
      <c r="L857" s="60">
        <v>44157012</v>
      </c>
      <c r="M857" s="60">
        <v>64782956</v>
      </c>
      <c r="N857" s="60">
        <v>61765156</v>
      </c>
      <c r="O857" s="60">
        <v>44179590</v>
      </c>
      <c r="P857" s="60">
        <v>42967095</v>
      </c>
      <c r="Q857" s="60">
        <v>64397416</v>
      </c>
      <c r="R857" s="60">
        <v>46941085</v>
      </c>
      <c r="S857" s="60">
        <v>31408340</v>
      </c>
      <c r="T857" s="60">
        <v>23601382</v>
      </c>
    </row>
    <row r="858" spans="1:20" ht="14.5" x14ac:dyDescent="0.35">
      <c r="A858" t="str">
        <f t="shared" si="25"/>
        <v>Oberösterreich060</v>
      </c>
      <c r="B858">
        <v>858</v>
      </c>
      <c r="C858" s="59" t="s">
        <v>265</v>
      </c>
      <c r="D858" s="59" t="s">
        <v>345</v>
      </c>
      <c r="E858" s="59" t="s">
        <v>30</v>
      </c>
      <c r="F858" s="60">
        <v>666213452</v>
      </c>
      <c r="G858" s="60">
        <v>912728805</v>
      </c>
      <c r="H858" s="60">
        <v>853166783</v>
      </c>
      <c r="I858" s="60">
        <v>885318339</v>
      </c>
      <c r="J858" s="60">
        <v>847005837</v>
      </c>
      <c r="K858" s="60">
        <v>870271357</v>
      </c>
      <c r="L858" s="60">
        <v>848978688</v>
      </c>
      <c r="M858" s="60">
        <v>859410855</v>
      </c>
      <c r="N858" s="60">
        <v>962085329</v>
      </c>
      <c r="O858" s="60">
        <v>1269911820</v>
      </c>
      <c r="P858" s="60">
        <v>1648152124</v>
      </c>
      <c r="Q858" s="60">
        <v>1958518199</v>
      </c>
      <c r="R858" s="60">
        <v>2176227305</v>
      </c>
      <c r="S858" s="60">
        <v>1586559973</v>
      </c>
      <c r="T858" s="60">
        <v>1587412764</v>
      </c>
    </row>
    <row r="859" spans="1:20" ht="14.5" x14ac:dyDescent="0.35">
      <c r="A859" t="str">
        <f t="shared" si="25"/>
        <v>Oberösterreich408</v>
      </c>
      <c r="B859">
        <v>859</v>
      </c>
      <c r="C859" s="59" t="s">
        <v>265</v>
      </c>
      <c r="D859" s="59" t="s">
        <v>490</v>
      </c>
      <c r="E859" s="59" t="s">
        <v>106</v>
      </c>
      <c r="F859" s="61"/>
      <c r="G859" s="61"/>
      <c r="H859" s="60">
        <v>490</v>
      </c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</row>
    <row r="860" spans="1:20" ht="14.5" x14ac:dyDescent="0.35">
      <c r="A860" t="str">
        <f t="shared" si="25"/>
        <v>Oberösterreich625</v>
      </c>
      <c r="B860">
        <v>860</v>
      </c>
      <c r="C860" s="59" t="s">
        <v>265</v>
      </c>
      <c r="D860" s="59" t="s">
        <v>572</v>
      </c>
      <c r="E860" s="59" t="s">
        <v>253</v>
      </c>
      <c r="F860" s="60">
        <v>156885</v>
      </c>
      <c r="G860" s="60">
        <v>457524</v>
      </c>
      <c r="H860" s="60">
        <v>13439</v>
      </c>
      <c r="I860" s="60">
        <v>62114</v>
      </c>
      <c r="J860" s="60">
        <v>89725</v>
      </c>
      <c r="K860" s="60">
        <v>298439</v>
      </c>
      <c r="L860" s="60">
        <v>177947</v>
      </c>
      <c r="M860" s="60">
        <v>191047</v>
      </c>
      <c r="N860" s="60">
        <v>225289</v>
      </c>
      <c r="O860" s="60">
        <v>325022</v>
      </c>
      <c r="P860" s="60">
        <v>65358</v>
      </c>
      <c r="Q860" s="60">
        <v>67901</v>
      </c>
      <c r="R860" s="60">
        <v>31158</v>
      </c>
      <c r="S860" s="60">
        <v>34243</v>
      </c>
      <c r="T860" s="60">
        <v>279744</v>
      </c>
    </row>
    <row r="861" spans="1:20" ht="14.5" x14ac:dyDescent="0.35">
      <c r="A861" t="str">
        <f t="shared" si="25"/>
        <v>Oberösterreich010</v>
      </c>
      <c r="B861">
        <v>861</v>
      </c>
      <c r="C861" s="59" t="s">
        <v>265</v>
      </c>
      <c r="D861" s="59" t="s">
        <v>310</v>
      </c>
      <c r="E861" s="59" t="s">
        <v>9</v>
      </c>
      <c r="F861" s="60">
        <v>57726544</v>
      </c>
      <c r="G861" s="60">
        <v>64215762</v>
      </c>
      <c r="H861" s="60">
        <v>59010700</v>
      </c>
      <c r="I861" s="60">
        <v>45856809</v>
      </c>
      <c r="J861" s="60">
        <v>67317010</v>
      </c>
      <c r="K861" s="60">
        <v>77825199</v>
      </c>
      <c r="L861" s="60">
        <v>72460404</v>
      </c>
      <c r="M861" s="60">
        <v>97531656</v>
      </c>
      <c r="N861" s="60">
        <v>109710268</v>
      </c>
      <c r="O861" s="60">
        <v>118438737</v>
      </c>
      <c r="P861" s="60">
        <v>99374814</v>
      </c>
      <c r="Q861" s="60">
        <v>125800854</v>
      </c>
      <c r="R861" s="60">
        <v>119428357</v>
      </c>
      <c r="S861" s="60">
        <v>160477075</v>
      </c>
      <c r="T861" s="60">
        <v>144158699</v>
      </c>
    </row>
    <row r="862" spans="1:20" ht="14.5" x14ac:dyDescent="0.35">
      <c r="A862" t="str">
        <f t="shared" si="25"/>
        <v>Oberösterreich825</v>
      </c>
      <c r="B862">
        <v>862</v>
      </c>
      <c r="C862" s="59" t="s">
        <v>265</v>
      </c>
      <c r="D862" s="59" t="s">
        <v>656</v>
      </c>
      <c r="E862" s="59" t="s">
        <v>199</v>
      </c>
      <c r="F862" s="61"/>
      <c r="G862" s="61"/>
      <c r="H862" s="61"/>
      <c r="I862" s="61"/>
      <c r="J862" s="61"/>
      <c r="K862" s="61"/>
      <c r="L862" s="61"/>
      <c r="M862" s="61"/>
      <c r="N862" s="60">
        <v>44499</v>
      </c>
      <c r="O862" s="61"/>
      <c r="P862" s="61"/>
      <c r="Q862" s="61"/>
      <c r="R862" s="61"/>
      <c r="S862" s="61"/>
      <c r="T862" s="60">
        <v>63902</v>
      </c>
    </row>
    <row r="863" spans="1:20" ht="14.5" x14ac:dyDescent="0.35">
      <c r="A863" t="str">
        <f t="shared" si="25"/>
        <v>Oberösterreich520</v>
      </c>
      <c r="B863">
        <v>863</v>
      </c>
      <c r="C863" s="59" t="s">
        <v>265</v>
      </c>
      <c r="D863" s="59" t="s">
        <v>555</v>
      </c>
      <c r="E863" s="59" t="s">
        <v>143</v>
      </c>
      <c r="F863" s="60">
        <v>983687</v>
      </c>
      <c r="G863" s="60">
        <v>948399</v>
      </c>
      <c r="H863" s="60">
        <v>1314779</v>
      </c>
      <c r="I863" s="60">
        <v>4239778</v>
      </c>
      <c r="J863" s="60">
        <v>5985874</v>
      </c>
      <c r="K863" s="60">
        <v>2033413</v>
      </c>
      <c r="L863" s="60">
        <v>3764259</v>
      </c>
      <c r="M863" s="60">
        <v>4720764</v>
      </c>
      <c r="N863" s="60">
        <v>5335258</v>
      </c>
      <c r="O863" s="60">
        <v>4420966</v>
      </c>
      <c r="P863" s="60">
        <v>5610995</v>
      </c>
      <c r="Q863" s="60">
        <v>3487922</v>
      </c>
      <c r="R863" s="60">
        <v>5527169</v>
      </c>
      <c r="S863" s="60">
        <v>6903250</v>
      </c>
      <c r="T863" s="60">
        <v>4609635</v>
      </c>
    </row>
    <row r="864" spans="1:20" ht="14.5" x14ac:dyDescent="0.35">
      <c r="A864" t="str">
        <f t="shared" si="25"/>
        <v>Oberösterreich644</v>
      </c>
      <c r="B864">
        <v>864</v>
      </c>
      <c r="C864" s="59" t="s">
        <v>265</v>
      </c>
      <c r="D864" s="59" t="s">
        <v>581</v>
      </c>
      <c r="E864" s="59" t="s">
        <v>156</v>
      </c>
      <c r="F864" s="60">
        <v>8858301</v>
      </c>
      <c r="G864" s="60">
        <v>16699716</v>
      </c>
      <c r="H864" s="60">
        <v>34811784</v>
      </c>
      <c r="I864" s="60">
        <v>11243140</v>
      </c>
      <c r="J864" s="60">
        <v>10783637</v>
      </c>
      <c r="K864" s="60">
        <v>37146946</v>
      </c>
      <c r="L864" s="60">
        <v>36237833</v>
      </c>
      <c r="M864" s="60">
        <v>17173330</v>
      </c>
      <c r="N864" s="60">
        <v>19391652</v>
      </c>
      <c r="O864" s="60">
        <v>19377943</v>
      </c>
      <c r="P864" s="60">
        <v>15530824</v>
      </c>
      <c r="Q864" s="60">
        <v>46238398</v>
      </c>
      <c r="R864" s="60">
        <v>31447818</v>
      </c>
      <c r="S864" s="60">
        <v>11263036</v>
      </c>
      <c r="T864" s="60">
        <v>11573433</v>
      </c>
    </row>
    <row r="865" spans="1:20" ht="14.5" x14ac:dyDescent="0.35">
      <c r="A865" t="str">
        <f t="shared" si="25"/>
        <v>Oberösterreich955</v>
      </c>
      <c r="B865">
        <v>865</v>
      </c>
      <c r="C865" s="59" t="s">
        <v>265</v>
      </c>
      <c r="D865" s="59" t="s">
        <v>694</v>
      </c>
      <c r="E865" s="59" t="s">
        <v>693</v>
      </c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0">
        <v>317</v>
      </c>
      <c r="S865" s="61"/>
      <c r="T865" s="60">
        <v>1556</v>
      </c>
    </row>
    <row r="866" spans="1:20" ht="14.5" x14ac:dyDescent="0.35">
      <c r="A866" t="str">
        <f t="shared" si="25"/>
        <v>Oberösterreich952</v>
      </c>
      <c r="B866">
        <v>866</v>
      </c>
      <c r="C866" s="59" t="s">
        <v>265</v>
      </c>
      <c r="D866" s="59" t="s">
        <v>686</v>
      </c>
      <c r="E866" s="59" t="s">
        <v>271</v>
      </c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0">
        <v>126493</v>
      </c>
      <c r="T866" s="61"/>
    </row>
    <row r="867" spans="1:20" ht="14.5" x14ac:dyDescent="0.35">
      <c r="A867" t="str">
        <f t="shared" si="25"/>
        <v>Oberösterreich960</v>
      </c>
      <c r="B867">
        <v>867</v>
      </c>
      <c r="C867" s="59" t="s">
        <v>265</v>
      </c>
      <c r="D867" s="59" t="s">
        <v>691</v>
      </c>
      <c r="E867" s="59" t="s">
        <v>284</v>
      </c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0">
        <v>1049</v>
      </c>
      <c r="T867" s="61"/>
    </row>
    <row r="868" spans="1:20" ht="14.5" x14ac:dyDescent="0.35">
      <c r="A868" t="str">
        <f t="shared" si="25"/>
        <v>Oberösterreich066</v>
      </c>
      <c r="B868">
        <v>868</v>
      </c>
      <c r="C868" s="59" t="s">
        <v>265</v>
      </c>
      <c r="D868" s="59" t="s">
        <v>353</v>
      </c>
      <c r="E868" s="59" t="s">
        <v>34</v>
      </c>
      <c r="F868" s="60">
        <v>306025834</v>
      </c>
      <c r="G868" s="60">
        <v>362010036</v>
      </c>
      <c r="H868" s="60">
        <v>387983603</v>
      </c>
      <c r="I868" s="60">
        <v>367028147</v>
      </c>
      <c r="J868" s="60">
        <v>384270416</v>
      </c>
      <c r="K868" s="60">
        <v>418529396</v>
      </c>
      <c r="L868" s="60">
        <v>402834734</v>
      </c>
      <c r="M868" s="60">
        <v>444417481</v>
      </c>
      <c r="N868" s="60">
        <v>453438296</v>
      </c>
      <c r="O868" s="60">
        <v>480066471</v>
      </c>
      <c r="P868" s="60">
        <v>430594486</v>
      </c>
      <c r="Q868" s="60">
        <v>578778313</v>
      </c>
      <c r="R868" s="60">
        <v>820549879</v>
      </c>
      <c r="S868" s="60">
        <v>828815395</v>
      </c>
      <c r="T868" s="60">
        <v>687705051</v>
      </c>
    </row>
    <row r="869" spans="1:20" ht="14.5" x14ac:dyDescent="0.35">
      <c r="A869" t="str">
        <f t="shared" si="25"/>
        <v>Oberösterreich075</v>
      </c>
      <c r="B869">
        <v>869</v>
      </c>
      <c r="C869" s="59" t="s">
        <v>265</v>
      </c>
      <c r="D869" s="59" t="s">
        <v>363</v>
      </c>
      <c r="E869" s="59" t="s">
        <v>254</v>
      </c>
      <c r="F869" s="60">
        <v>789571863</v>
      </c>
      <c r="G869" s="60">
        <v>816080890</v>
      </c>
      <c r="H869" s="60">
        <v>765236873</v>
      </c>
      <c r="I869" s="60">
        <v>765189102</v>
      </c>
      <c r="J869" s="60">
        <v>841194862</v>
      </c>
      <c r="K869" s="60">
        <v>497209121</v>
      </c>
      <c r="L869" s="60">
        <v>480939782</v>
      </c>
      <c r="M869" s="60">
        <v>674346043</v>
      </c>
      <c r="N869" s="60">
        <v>436241682</v>
      </c>
      <c r="O869" s="60">
        <v>461994225</v>
      </c>
      <c r="P869" s="60">
        <v>399647653</v>
      </c>
      <c r="Q869" s="60">
        <v>387350463</v>
      </c>
      <c r="R869" s="60">
        <v>366458391</v>
      </c>
      <c r="S869" s="60">
        <v>251414309</v>
      </c>
      <c r="T869" s="60">
        <v>193009791</v>
      </c>
    </row>
    <row r="870" spans="1:20" ht="14.5" x14ac:dyDescent="0.35">
      <c r="A870" t="str">
        <f t="shared" si="25"/>
        <v>Oberösterreich324</v>
      </c>
      <c r="B870">
        <v>870</v>
      </c>
      <c r="C870" s="59" t="s">
        <v>265</v>
      </c>
      <c r="D870" s="59" t="s">
        <v>442</v>
      </c>
      <c r="E870" s="59" t="s">
        <v>78</v>
      </c>
      <c r="F870" s="60">
        <v>29820</v>
      </c>
      <c r="G870" s="61"/>
      <c r="H870" s="60">
        <v>726161</v>
      </c>
      <c r="I870" s="60">
        <v>52738</v>
      </c>
      <c r="J870" s="60">
        <v>33541</v>
      </c>
      <c r="K870" s="60">
        <v>244435</v>
      </c>
      <c r="L870" s="60">
        <v>779449</v>
      </c>
      <c r="M870" s="60">
        <v>125777</v>
      </c>
      <c r="N870" s="60">
        <v>156925</v>
      </c>
      <c r="O870" s="60">
        <v>154556</v>
      </c>
      <c r="P870" s="60">
        <v>296147</v>
      </c>
      <c r="Q870" s="60">
        <v>198205</v>
      </c>
      <c r="R870" s="60">
        <v>119105</v>
      </c>
      <c r="S870" s="60">
        <v>1070422</v>
      </c>
      <c r="T870" s="60">
        <v>27825</v>
      </c>
    </row>
    <row r="871" spans="1:20" ht="14.5" x14ac:dyDescent="0.35">
      <c r="A871" t="str">
        <f t="shared" si="25"/>
        <v>Oberösterreich632</v>
      </c>
      <c r="B871">
        <v>871</v>
      </c>
      <c r="C871" s="59" t="s">
        <v>265</v>
      </c>
      <c r="D871" s="59" t="s">
        <v>577</v>
      </c>
      <c r="E871" s="59" t="s">
        <v>153</v>
      </c>
      <c r="F871" s="60">
        <v>106497049</v>
      </c>
      <c r="G871" s="60">
        <v>187683128</v>
      </c>
      <c r="H871" s="60">
        <v>210487547</v>
      </c>
      <c r="I871" s="60">
        <v>203853477</v>
      </c>
      <c r="J871" s="60">
        <v>186628998</v>
      </c>
      <c r="K871" s="60">
        <v>195143478</v>
      </c>
      <c r="L871" s="60">
        <v>198344686</v>
      </c>
      <c r="M871" s="60">
        <v>88178963</v>
      </c>
      <c r="N871" s="60">
        <v>100543442</v>
      </c>
      <c r="O871" s="60">
        <v>67746992</v>
      </c>
      <c r="P871" s="60">
        <v>137697923</v>
      </c>
      <c r="Q871" s="60">
        <v>88880056</v>
      </c>
      <c r="R871" s="60">
        <v>114769166</v>
      </c>
      <c r="S871" s="60">
        <v>119450366</v>
      </c>
      <c r="T871" s="60">
        <v>196866085</v>
      </c>
    </row>
    <row r="872" spans="1:20" ht="14.5" x14ac:dyDescent="0.35">
      <c r="A872" t="str">
        <f t="shared" si="25"/>
        <v>Oberösterreich806</v>
      </c>
      <c r="B872">
        <v>872</v>
      </c>
      <c r="C872" s="59" t="s">
        <v>265</v>
      </c>
      <c r="D872" s="59" t="s">
        <v>634</v>
      </c>
      <c r="E872" s="59" t="s">
        <v>186</v>
      </c>
      <c r="F872" s="61"/>
      <c r="G872" s="61"/>
      <c r="H872" s="61"/>
      <c r="I872" s="60">
        <v>19706</v>
      </c>
      <c r="J872" s="60">
        <v>1211</v>
      </c>
      <c r="K872" s="61"/>
      <c r="L872" s="60">
        <v>23977</v>
      </c>
      <c r="M872" s="60">
        <v>21280</v>
      </c>
      <c r="N872" s="60">
        <v>26144</v>
      </c>
      <c r="O872" s="61"/>
      <c r="P872" s="60">
        <v>970</v>
      </c>
      <c r="Q872" s="60">
        <v>61199</v>
      </c>
      <c r="R872" s="60">
        <v>54594</v>
      </c>
      <c r="S872" s="60">
        <v>67366</v>
      </c>
      <c r="T872" s="60">
        <v>13870</v>
      </c>
    </row>
    <row r="873" spans="1:20" ht="14.5" x14ac:dyDescent="0.35">
      <c r="A873" t="str">
        <f t="shared" si="25"/>
        <v>Oberösterreich355</v>
      </c>
      <c r="B873">
        <v>873</v>
      </c>
      <c r="C873" s="59" t="s">
        <v>265</v>
      </c>
      <c r="D873" s="59" t="s">
        <v>459</v>
      </c>
      <c r="E873" s="59" t="s">
        <v>88</v>
      </c>
      <c r="F873" s="60">
        <v>82768</v>
      </c>
      <c r="G873" s="60">
        <v>217538</v>
      </c>
      <c r="H873" s="61"/>
      <c r="I873" s="60">
        <v>80525</v>
      </c>
      <c r="J873" s="60">
        <v>52255</v>
      </c>
      <c r="K873" s="60">
        <v>52321</v>
      </c>
      <c r="L873" s="60">
        <v>32333</v>
      </c>
      <c r="M873" s="60">
        <v>77230</v>
      </c>
      <c r="N873" s="60">
        <v>130251</v>
      </c>
      <c r="O873" s="60">
        <v>31542</v>
      </c>
      <c r="P873" s="60">
        <v>82475</v>
      </c>
      <c r="Q873" s="60">
        <v>83588</v>
      </c>
      <c r="R873" s="60">
        <v>31181</v>
      </c>
      <c r="S873" s="60">
        <v>21902</v>
      </c>
      <c r="T873" s="60">
        <v>65067</v>
      </c>
    </row>
    <row r="874" spans="1:20" ht="14.5" x14ac:dyDescent="0.35">
      <c r="A874" t="str">
        <f t="shared" si="25"/>
        <v>Oberösterreich224</v>
      </c>
      <c r="B874">
        <v>874</v>
      </c>
      <c r="C874" s="59" t="s">
        <v>265</v>
      </c>
      <c r="D874" s="59" t="s">
        <v>402</v>
      </c>
      <c r="E874" s="59" t="s">
        <v>56</v>
      </c>
      <c r="F874" s="60">
        <v>26689576</v>
      </c>
      <c r="G874" s="60">
        <v>3155353</v>
      </c>
      <c r="H874" s="60">
        <v>5649926</v>
      </c>
      <c r="I874" s="61"/>
      <c r="J874" s="60">
        <v>3385326</v>
      </c>
      <c r="K874" s="60">
        <v>4875611</v>
      </c>
      <c r="L874" s="60">
        <v>1273883</v>
      </c>
      <c r="M874" s="60">
        <v>2539374</v>
      </c>
      <c r="N874" s="60">
        <v>4770305</v>
      </c>
      <c r="O874" s="60">
        <v>3120314</v>
      </c>
      <c r="P874" s="60">
        <v>3135149</v>
      </c>
      <c r="Q874" s="60">
        <v>2627513</v>
      </c>
      <c r="R874" s="60">
        <v>12190948</v>
      </c>
      <c r="S874" s="60">
        <v>1770446</v>
      </c>
      <c r="T874" s="60">
        <v>208619</v>
      </c>
    </row>
    <row r="875" spans="1:20" ht="14.5" x14ac:dyDescent="0.35">
      <c r="A875" t="str">
        <f t="shared" si="25"/>
        <v>Oberösterreich030</v>
      </c>
      <c r="B875">
        <v>875</v>
      </c>
      <c r="C875" s="59" t="s">
        <v>265</v>
      </c>
      <c r="D875" s="59" t="s">
        <v>322</v>
      </c>
      <c r="E875" s="59" t="s">
        <v>17</v>
      </c>
      <c r="F875" s="60">
        <v>230797973</v>
      </c>
      <c r="G875" s="60">
        <v>262967973</v>
      </c>
      <c r="H875" s="60">
        <v>259722946</v>
      </c>
      <c r="I875" s="60">
        <v>257779212</v>
      </c>
      <c r="J875" s="60">
        <v>281243972</v>
      </c>
      <c r="K875" s="60">
        <v>279964968</v>
      </c>
      <c r="L875" s="60">
        <v>287375314</v>
      </c>
      <c r="M875" s="60">
        <v>313337661</v>
      </c>
      <c r="N875" s="60">
        <v>305332390</v>
      </c>
      <c r="O875" s="60">
        <v>296210696</v>
      </c>
      <c r="P875" s="60">
        <v>280802089</v>
      </c>
      <c r="Q875" s="60">
        <v>337819920</v>
      </c>
      <c r="R875" s="60">
        <v>423622327</v>
      </c>
      <c r="S875" s="60">
        <v>468772852</v>
      </c>
      <c r="T875" s="60">
        <v>419588920</v>
      </c>
    </row>
    <row r="876" spans="1:20" ht="14.5" x14ac:dyDescent="0.35">
      <c r="A876" t="str">
        <f t="shared" si="25"/>
        <v>Oberösterreich706</v>
      </c>
      <c r="B876">
        <v>876</v>
      </c>
      <c r="C876" s="59" t="s">
        <v>265</v>
      </c>
      <c r="D876" s="59" t="s">
        <v>610</v>
      </c>
      <c r="E876" s="59" t="s">
        <v>174</v>
      </c>
      <c r="F876" s="60">
        <v>60352952</v>
      </c>
      <c r="G876" s="60">
        <v>73298326</v>
      </c>
      <c r="H876" s="60">
        <v>77761522</v>
      </c>
      <c r="I876" s="60">
        <v>75804543</v>
      </c>
      <c r="J876" s="60">
        <v>83849977</v>
      </c>
      <c r="K876" s="60">
        <v>55401497</v>
      </c>
      <c r="L876" s="60">
        <v>55405950</v>
      </c>
      <c r="M876" s="60">
        <v>71141254</v>
      </c>
      <c r="N876" s="60">
        <v>64030875</v>
      </c>
      <c r="O876" s="60">
        <v>60410107</v>
      </c>
      <c r="P876" s="60">
        <v>58032241</v>
      </c>
      <c r="Q876" s="60">
        <v>85867306</v>
      </c>
      <c r="R876" s="60">
        <v>109095934</v>
      </c>
      <c r="S876" s="60">
        <v>71068450</v>
      </c>
      <c r="T876" s="60">
        <v>81219631</v>
      </c>
    </row>
    <row r="877" spans="1:20" ht="14.5" x14ac:dyDescent="0.35">
      <c r="A877" t="str">
        <f t="shared" si="25"/>
        <v>Oberösterreich329</v>
      </c>
      <c r="B877">
        <v>877</v>
      </c>
      <c r="C877" s="59" t="s">
        <v>265</v>
      </c>
      <c r="D877" s="59" t="s">
        <v>445</v>
      </c>
      <c r="E877" s="59" t="s">
        <v>80</v>
      </c>
      <c r="F877" s="61"/>
      <c r="G877" s="61"/>
      <c r="H877" s="60">
        <v>1466</v>
      </c>
      <c r="I877" s="61"/>
      <c r="J877" s="61"/>
      <c r="K877" s="61"/>
      <c r="L877" s="60">
        <v>53</v>
      </c>
      <c r="M877" s="61"/>
      <c r="N877" s="61"/>
      <c r="O877" s="61"/>
      <c r="P877" s="60">
        <v>23993</v>
      </c>
      <c r="Q877" s="61"/>
      <c r="R877" s="60">
        <v>62259</v>
      </c>
      <c r="S877" s="60">
        <v>1217</v>
      </c>
      <c r="T877" s="61"/>
    </row>
    <row r="878" spans="1:20" ht="14.5" x14ac:dyDescent="0.35">
      <c r="A878" t="str">
        <f t="shared" si="25"/>
        <v>Oberösterreich091</v>
      </c>
      <c r="B878">
        <v>878</v>
      </c>
      <c r="C878" s="59" t="s">
        <v>265</v>
      </c>
      <c r="D878" s="59" t="s">
        <v>380</v>
      </c>
      <c r="E878" s="59" t="s">
        <v>46</v>
      </c>
      <c r="F878" s="60">
        <v>360810011</v>
      </c>
      <c r="G878" s="60">
        <v>384548271</v>
      </c>
      <c r="H878" s="60">
        <v>351884623</v>
      </c>
      <c r="I878" s="60">
        <v>376961944</v>
      </c>
      <c r="J878" s="60">
        <v>373300212</v>
      </c>
      <c r="K878" s="60">
        <v>380072315</v>
      </c>
      <c r="L878" s="60">
        <v>389110898</v>
      </c>
      <c r="M878" s="60">
        <v>418855565</v>
      </c>
      <c r="N878" s="60">
        <v>446488747</v>
      </c>
      <c r="O878" s="60">
        <v>458785246</v>
      </c>
      <c r="P878" s="60">
        <v>424581741</v>
      </c>
      <c r="Q878" s="60">
        <v>565156404</v>
      </c>
      <c r="R878" s="60">
        <v>846521399</v>
      </c>
      <c r="S878" s="60">
        <v>671312880</v>
      </c>
      <c r="T878" s="60">
        <v>707302266</v>
      </c>
    </row>
    <row r="879" spans="1:20" ht="14.5" x14ac:dyDescent="0.35">
      <c r="A879" t="str">
        <f t="shared" si="25"/>
        <v>Oberösterreich063</v>
      </c>
      <c r="B879">
        <v>879</v>
      </c>
      <c r="C879" s="59" t="s">
        <v>265</v>
      </c>
      <c r="D879" s="59" t="s">
        <v>349</v>
      </c>
      <c r="E879" s="59" t="s">
        <v>32</v>
      </c>
      <c r="F879" s="60">
        <v>348394455</v>
      </c>
      <c r="G879" s="60">
        <v>400465762</v>
      </c>
      <c r="H879" s="60">
        <v>413977104</v>
      </c>
      <c r="I879" s="60">
        <v>396370573</v>
      </c>
      <c r="J879" s="60">
        <v>417270504</v>
      </c>
      <c r="K879" s="60">
        <v>433426507</v>
      </c>
      <c r="L879" s="60">
        <v>429446131</v>
      </c>
      <c r="M879" s="60">
        <v>459378594</v>
      </c>
      <c r="N879" s="60">
        <v>489551549</v>
      </c>
      <c r="O879" s="60">
        <v>510386083</v>
      </c>
      <c r="P879" s="60">
        <v>452506427</v>
      </c>
      <c r="Q879" s="60">
        <v>525862447</v>
      </c>
      <c r="R879" s="60">
        <v>685766160</v>
      </c>
      <c r="S879" s="60">
        <v>697739286</v>
      </c>
      <c r="T879" s="60">
        <v>616640746</v>
      </c>
    </row>
    <row r="880" spans="1:20" ht="14.5" x14ac:dyDescent="0.35">
      <c r="A880" t="str">
        <f t="shared" si="25"/>
        <v>Oberösterreich264</v>
      </c>
      <c r="B880">
        <v>880</v>
      </c>
      <c r="C880" s="59" t="s">
        <v>265</v>
      </c>
      <c r="D880" s="59" t="s">
        <v>420</v>
      </c>
      <c r="E880" s="59" t="s">
        <v>67</v>
      </c>
      <c r="F880" s="61"/>
      <c r="G880" s="60">
        <v>46238</v>
      </c>
      <c r="H880" s="61"/>
      <c r="I880" s="60">
        <v>145651</v>
      </c>
      <c r="J880" s="60">
        <v>3029349</v>
      </c>
      <c r="K880" s="60">
        <v>233620</v>
      </c>
      <c r="L880" s="60">
        <v>38621</v>
      </c>
      <c r="M880" s="60">
        <v>3227</v>
      </c>
      <c r="N880" s="60">
        <v>21564</v>
      </c>
      <c r="O880" s="60">
        <v>543600</v>
      </c>
      <c r="P880" s="60">
        <v>104113</v>
      </c>
      <c r="Q880" s="60">
        <v>57372</v>
      </c>
      <c r="R880" s="60">
        <v>43729</v>
      </c>
      <c r="S880" s="60">
        <v>194121</v>
      </c>
      <c r="T880" s="60">
        <v>26984</v>
      </c>
    </row>
    <row r="881" spans="1:20" ht="14.5" x14ac:dyDescent="0.35">
      <c r="A881" t="str">
        <f t="shared" si="25"/>
        <v>Oberösterreich047</v>
      </c>
      <c r="B881">
        <v>881</v>
      </c>
      <c r="C881" s="59" t="s">
        <v>265</v>
      </c>
      <c r="D881" s="59" t="s">
        <v>336</v>
      </c>
      <c r="E881" s="59" t="s">
        <v>25</v>
      </c>
      <c r="F881" s="60">
        <v>2018234</v>
      </c>
      <c r="G881" s="60">
        <v>1681300</v>
      </c>
      <c r="H881" s="60">
        <v>1790515</v>
      </c>
      <c r="I881" s="60">
        <v>2071011</v>
      </c>
      <c r="J881" s="60">
        <v>1691127</v>
      </c>
      <c r="K881" s="60">
        <v>1906516</v>
      </c>
      <c r="L881" s="60">
        <v>2061091</v>
      </c>
      <c r="M881" s="60">
        <v>2997732</v>
      </c>
      <c r="N881" s="60">
        <v>2995273</v>
      </c>
      <c r="O881" s="60">
        <v>2797983</v>
      </c>
      <c r="P881" s="60">
        <v>2028788</v>
      </c>
      <c r="Q881" s="60">
        <v>3026123</v>
      </c>
      <c r="R881" s="60">
        <v>3002880</v>
      </c>
      <c r="S881" s="60">
        <v>3518726</v>
      </c>
      <c r="T881" s="60">
        <v>2773698</v>
      </c>
    </row>
    <row r="882" spans="1:20" ht="14.5" x14ac:dyDescent="0.35">
      <c r="A882" t="str">
        <f t="shared" si="25"/>
        <v>Oberösterreich248</v>
      </c>
      <c r="B882">
        <v>882</v>
      </c>
      <c r="C882" s="59" t="s">
        <v>265</v>
      </c>
      <c r="D882" s="59" t="s">
        <v>416</v>
      </c>
      <c r="E882" s="59" t="s">
        <v>63</v>
      </c>
      <c r="F882" s="60">
        <v>144824</v>
      </c>
      <c r="G882" s="60">
        <v>1765063</v>
      </c>
      <c r="H882" s="60">
        <v>3228744</v>
      </c>
      <c r="I882" s="60">
        <v>914804</v>
      </c>
      <c r="J882" s="60">
        <v>526377</v>
      </c>
      <c r="K882" s="60">
        <v>302437</v>
      </c>
      <c r="L882" s="60">
        <v>469258</v>
      </c>
      <c r="M882" s="60">
        <v>397392</v>
      </c>
      <c r="N882" s="60">
        <v>922493</v>
      </c>
      <c r="O882" s="60">
        <v>657417</v>
      </c>
      <c r="P882" s="60">
        <v>376771</v>
      </c>
      <c r="Q882" s="60">
        <v>439247</v>
      </c>
      <c r="R882" s="60">
        <v>3170480</v>
      </c>
      <c r="S882" s="60">
        <v>3597760</v>
      </c>
      <c r="T882" s="60">
        <v>1703573</v>
      </c>
    </row>
    <row r="883" spans="1:20" ht="14.5" x14ac:dyDescent="0.35">
      <c r="A883" t="str">
        <f t="shared" si="25"/>
        <v>Oberösterreich342</v>
      </c>
      <c r="B883">
        <v>883</v>
      </c>
      <c r="C883" s="59" t="s">
        <v>265</v>
      </c>
      <c r="D883" s="59" t="s">
        <v>453</v>
      </c>
      <c r="E883" s="59" t="s">
        <v>85</v>
      </c>
      <c r="F883" s="61"/>
      <c r="G883" s="61"/>
      <c r="H883" s="61"/>
      <c r="I883" s="60">
        <v>1061</v>
      </c>
      <c r="J883" s="61"/>
      <c r="K883" s="60">
        <v>2810</v>
      </c>
      <c r="L883" s="60">
        <v>6841</v>
      </c>
      <c r="M883" s="60">
        <v>1304</v>
      </c>
      <c r="N883" s="60">
        <v>16763</v>
      </c>
      <c r="O883" s="60">
        <v>86647</v>
      </c>
      <c r="P883" s="60">
        <v>177642</v>
      </c>
      <c r="Q883" s="60">
        <v>561352</v>
      </c>
      <c r="R883" s="60">
        <v>1435184</v>
      </c>
      <c r="S883" s="60">
        <v>737232</v>
      </c>
      <c r="T883" s="60">
        <v>885723</v>
      </c>
    </row>
    <row r="884" spans="1:20" ht="14.5" x14ac:dyDescent="0.35">
      <c r="A884" t="str">
        <f t="shared" si="25"/>
        <v>Oberösterreich492</v>
      </c>
      <c r="B884">
        <v>884</v>
      </c>
      <c r="C884" s="59" t="s">
        <v>265</v>
      </c>
      <c r="D884" s="59" t="s">
        <v>547</v>
      </c>
      <c r="E884" s="59" t="s">
        <v>137</v>
      </c>
      <c r="F884" s="60">
        <v>68335</v>
      </c>
      <c r="G884" s="60">
        <v>39244</v>
      </c>
      <c r="H884" s="60">
        <v>18321</v>
      </c>
      <c r="I884" s="60">
        <v>179861</v>
      </c>
      <c r="J884" s="60">
        <v>26726</v>
      </c>
      <c r="K884" s="61"/>
      <c r="L884" s="61"/>
      <c r="M884" s="60">
        <v>17245</v>
      </c>
      <c r="N884" s="60">
        <v>228999</v>
      </c>
      <c r="O884" s="60">
        <v>122267</v>
      </c>
      <c r="P884" s="60">
        <v>100916</v>
      </c>
      <c r="Q884" s="60">
        <v>101457</v>
      </c>
      <c r="R884" s="60">
        <v>70665</v>
      </c>
      <c r="S884" s="60">
        <v>80410</v>
      </c>
      <c r="T884" s="60">
        <v>27605</v>
      </c>
    </row>
    <row r="885" spans="1:20" ht="14.5" x14ac:dyDescent="0.35">
      <c r="A885" t="str">
        <f t="shared" si="25"/>
        <v>Oberösterreich225</v>
      </c>
      <c r="B885">
        <v>885</v>
      </c>
      <c r="C885" s="59" t="s">
        <v>265</v>
      </c>
      <c r="D885" s="59" t="s">
        <v>403</v>
      </c>
      <c r="E885" s="59" t="s">
        <v>220</v>
      </c>
      <c r="F885" s="61"/>
      <c r="G885" s="61"/>
      <c r="H885" s="61"/>
      <c r="I885" s="60">
        <v>313219</v>
      </c>
      <c r="J885" s="60">
        <v>185329</v>
      </c>
      <c r="K885" s="60">
        <v>575036</v>
      </c>
      <c r="L885" s="60">
        <v>578006</v>
      </c>
      <c r="M885" s="60">
        <v>415996</v>
      </c>
      <c r="N885" s="60">
        <v>274495</v>
      </c>
      <c r="O885" s="60">
        <v>645253</v>
      </c>
      <c r="P885" s="60">
        <v>597839</v>
      </c>
      <c r="Q885" s="60">
        <v>520473</v>
      </c>
      <c r="R885" s="60">
        <v>407408</v>
      </c>
      <c r="S885" s="60">
        <v>838186</v>
      </c>
      <c r="T885" s="60">
        <v>719334</v>
      </c>
    </row>
    <row r="886" spans="1:20" ht="14.5" x14ac:dyDescent="0.35">
      <c r="A886" t="str">
        <f t="shared" si="25"/>
        <v>Oberösterreich311</v>
      </c>
      <c r="B886">
        <v>886</v>
      </c>
      <c r="C886" s="59" t="s">
        <v>265</v>
      </c>
      <c r="D886" s="59" t="s">
        <v>434</v>
      </c>
      <c r="E886" s="59" t="s">
        <v>76</v>
      </c>
      <c r="F886" s="61"/>
      <c r="G886" s="61"/>
      <c r="H886" s="61"/>
      <c r="I886" s="61"/>
      <c r="J886" s="61"/>
      <c r="K886" s="60">
        <v>205</v>
      </c>
      <c r="L886" s="61"/>
      <c r="M886" s="61"/>
      <c r="N886" s="61"/>
      <c r="O886" s="61"/>
      <c r="P886" s="61"/>
      <c r="Q886" s="60">
        <v>41667</v>
      </c>
      <c r="R886" s="61"/>
      <c r="S886" s="60">
        <v>1845</v>
      </c>
      <c r="T886" s="61"/>
    </row>
    <row r="887" spans="1:20" ht="14.5" x14ac:dyDescent="0.35">
      <c r="A887" t="str">
        <f t="shared" si="25"/>
        <v>Oberösterreich428</v>
      </c>
      <c r="B887">
        <v>887</v>
      </c>
      <c r="C887" s="59" t="s">
        <v>265</v>
      </c>
      <c r="D887" s="59" t="s">
        <v>498</v>
      </c>
      <c r="E887" s="59" t="s">
        <v>112</v>
      </c>
      <c r="F887" s="60">
        <v>591239</v>
      </c>
      <c r="G887" s="60">
        <v>998394</v>
      </c>
      <c r="H887" s="60">
        <v>966276</v>
      </c>
      <c r="I887" s="60">
        <v>1023361</v>
      </c>
      <c r="J887" s="60">
        <v>952688</v>
      </c>
      <c r="K887" s="60">
        <v>1621447</v>
      </c>
      <c r="L887" s="60">
        <v>1873479</v>
      </c>
      <c r="M887" s="60">
        <v>1820639</v>
      </c>
      <c r="N887" s="60">
        <v>689644</v>
      </c>
      <c r="O887" s="60">
        <v>735986</v>
      </c>
      <c r="P887" s="60">
        <v>909957</v>
      </c>
      <c r="Q887" s="60">
        <v>1768110</v>
      </c>
      <c r="R887" s="60">
        <v>1824350</v>
      </c>
      <c r="S887" s="60">
        <v>1589154</v>
      </c>
      <c r="T887" s="60">
        <v>1384887</v>
      </c>
    </row>
    <row r="888" spans="1:20" ht="14.5" x14ac:dyDescent="0.35">
      <c r="A888" t="str">
        <f t="shared" si="25"/>
        <v>Oberösterreich479</v>
      </c>
      <c r="B888">
        <v>888</v>
      </c>
      <c r="C888" s="59" t="s">
        <v>265</v>
      </c>
      <c r="D888" s="59" t="s">
        <v>541</v>
      </c>
      <c r="E888" s="59" t="s">
        <v>225</v>
      </c>
      <c r="F888" s="61"/>
      <c r="G888" s="61"/>
      <c r="H888" s="61"/>
      <c r="I888" s="60">
        <v>13668</v>
      </c>
      <c r="J888" s="60">
        <v>207497</v>
      </c>
      <c r="K888" s="60">
        <v>495001</v>
      </c>
      <c r="L888" s="60">
        <v>15812</v>
      </c>
      <c r="M888" s="60">
        <v>17392</v>
      </c>
      <c r="N888" s="60">
        <v>100741</v>
      </c>
      <c r="O888" s="61"/>
      <c r="P888" s="60">
        <v>23905</v>
      </c>
      <c r="Q888" s="60">
        <v>1580780</v>
      </c>
      <c r="R888" s="60">
        <v>26802</v>
      </c>
      <c r="S888" s="60">
        <v>1324626</v>
      </c>
      <c r="T888" s="60">
        <v>55627</v>
      </c>
    </row>
    <row r="889" spans="1:20" ht="14.5" x14ac:dyDescent="0.35">
      <c r="A889" t="str">
        <f t="shared" si="25"/>
        <v>Oberösterreich608</v>
      </c>
      <c r="B889">
        <v>889</v>
      </c>
      <c r="C889" s="59" t="s">
        <v>265</v>
      </c>
      <c r="D889" s="59" t="s">
        <v>565</v>
      </c>
      <c r="E889" s="59" t="s">
        <v>255</v>
      </c>
      <c r="F889" s="60">
        <v>10541219</v>
      </c>
      <c r="G889" s="60">
        <v>15775427</v>
      </c>
      <c r="H889" s="60">
        <v>2048059</v>
      </c>
      <c r="I889" s="60">
        <v>887659</v>
      </c>
      <c r="J889" s="60">
        <v>1695176</v>
      </c>
      <c r="K889" s="60">
        <v>1699505</v>
      </c>
      <c r="L889" s="60">
        <v>724786</v>
      </c>
      <c r="M889" s="60">
        <v>1798838</v>
      </c>
      <c r="N889" s="60">
        <v>1574602</v>
      </c>
      <c r="O889" s="60">
        <v>1906907</v>
      </c>
      <c r="P889" s="60">
        <v>287337</v>
      </c>
      <c r="Q889" s="60">
        <v>341563</v>
      </c>
      <c r="R889" s="60">
        <v>541143</v>
      </c>
      <c r="S889" s="61"/>
      <c r="T889" s="60">
        <v>73819</v>
      </c>
    </row>
    <row r="890" spans="1:20" ht="14.5" x14ac:dyDescent="0.35">
      <c r="A890" t="str">
        <f t="shared" si="25"/>
        <v>Oberösterreich393</v>
      </c>
      <c r="B890">
        <v>890</v>
      </c>
      <c r="C890" s="59" t="s">
        <v>265</v>
      </c>
      <c r="D890" s="59" t="s">
        <v>481</v>
      </c>
      <c r="E890" s="59" t="s">
        <v>101</v>
      </c>
      <c r="F890" s="61"/>
      <c r="G890" s="61"/>
      <c r="H890" s="61"/>
      <c r="I890" s="61"/>
      <c r="J890" s="61"/>
      <c r="K890" s="61"/>
      <c r="L890" s="61"/>
      <c r="M890" s="61"/>
      <c r="N890" s="60">
        <v>32775</v>
      </c>
      <c r="O890" s="61"/>
      <c r="P890" s="60">
        <v>31</v>
      </c>
      <c r="Q890" s="61"/>
      <c r="R890" s="60">
        <v>635</v>
      </c>
      <c r="S890" s="60">
        <v>50734</v>
      </c>
      <c r="T890" s="60">
        <v>88</v>
      </c>
    </row>
    <row r="891" spans="1:20" ht="14.5" x14ac:dyDescent="0.35">
      <c r="A891" t="str">
        <f t="shared" si="25"/>
        <v>Oberösterreich454</v>
      </c>
      <c r="B891">
        <v>891</v>
      </c>
      <c r="C891" s="59" t="s">
        <v>265</v>
      </c>
      <c r="D891" s="59" t="s">
        <v>509</v>
      </c>
      <c r="E891" s="59" t="s">
        <v>121</v>
      </c>
      <c r="F891" s="61"/>
      <c r="G891" s="61"/>
      <c r="H891" s="60">
        <v>53370</v>
      </c>
      <c r="I891" s="60">
        <v>5365</v>
      </c>
      <c r="J891" s="60">
        <v>1055</v>
      </c>
      <c r="K891" s="61"/>
      <c r="L891" s="60">
        <v>15518</v>
      </c>
      <c r="M891" s="60">
        <v>7480</v>
      </c>
      <c r="N891" s="61"/>
      <c r="O891" s="60">
        <v>1389</v>
      </c>
      <c r="P891" s="60">
        <v>12109</v>
      </c>
      <c r="Q891" s="60">
        <v>32437</v>
      </c>
      <c r="R891" s="60">
        <v>13555</v>
      </c>
      <c r="S891" s="60">
        <v>1565705</v>
      </c>
      <c r="T891" s="60">
        <v>5138</v>
      </c>
    </row>
    <row r="892" spans="1:20" ht="14.5" x14ac:dyDescent="0.35">
      <c r="A892" t="str">
        <f t="shared" si="25"/>
        <v>Oberösterreich244</v>
      </c>
      <c r="B892">
        <v>892</v>
      </c>
      <c r="C892" s="59" t="s">
        <v>265</v>
      </c>
      <c r="D892" s="59" t="s">
        <v>412</v>
      </c>
      <c r="E892" s="59" t="s">
        <v>61</v>
      </c>
      <c r="F892" s="60">
        <v>86329</v>
      </c>
      <c r="G892" s="61"/>
      <c r="H892" s="60">
        <v>19269</v>
      </c>
      <c r="I892" s="60">
        <v>61089</v>
      </c>
      <c r="J892" s="60">
        <v>25814</v>
      </c>
      <c r="K892" s="60">
        <v>9815</v>
      </c>
      <c r="L892" s="60">
        <v>4046420</v>
      </c>
      <c r="M892" s="60">
        <v>25654</v>
      </c>
      <c r="N892" s="60">
        <v>168874</v>
      </c>
      <c r="O892" s="60">
        <v>73965</v>
      </c>
      <c r="P892" s="60">
        <v>200276</v>
      </c>
      <c r="Q892" s="60">
        <v>87670</v>
      </c>
      <c r="R892" s="60">
        <v>224671</v>
      </c>
      <c r="S892" s="61"/>
      <c r="T892" s="60">
        <v>46269</v>
      </c>
    </row>
    <row r="893" spans="1:20" ht="14.5" x14ac:dyDescent="0.35">
      <c r="A893" t="str">
        <f t="shared" si="25"/>
        <v>Oberösterreich894</v>
      </c>
      <c r="B893">
        <v>893</v>
      </c>
      <c r="C893" s="59" t="s">
        <v>265</v>
      </c>
      <c r="D893" s="59" t="s">
        <v>682</v>
      </c>
      <c r="E893" s="59" t="s">
        <v>256</v>
      </c>
      <c r="F893" s="60">
        <v>209769</v>
      </c>
      <c r="G893" s="60">
        <v>281411</v>
      </c>
      <c r="H893" s="60">
        <v>428580</v>
      </c>
      <c r="I893" s="60">
        <v>13</v>
      </c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</row>
    <row r="894" spans="1:20" ht="14.5" x14ac:dyDescent="0.35">
      <c r="A894" t="str">
        <f t="shared" si="25"/>
        <v>Oberösterreich280</v>
      </c>
      <c r="B894">
        <v>894</v>
      </c>
      <c r="C894" s="59" t="s">
        <v>265</v>
      </c>
      <c r="D894" s="59" t="s">
        <v>425</v>
      </c>
      <c r="E894" s="59" t="s">
        <v>70</v>
      </c>
      <c r="F894" s="60">
        <v>281990</v>
      </c>
      <c r="G894" s="60">
        <v>427448</v>
      </c>
      <c r="H894" s="60">
        <v>341149</v>
      </c>
      <c r="I894" s="60">
        <v>346069</v>
      </c>
      <c r="J894" s="60">
        <v>452217</v>
      </c>
      <c r="K894" s="60">
        <v>413277</v>
      </c>
      <c r="L894" s="60">
        <v>708152</v>
      </c>
      <c r="M894" s="60">
        <v>482344</v>
      </c>
      <c r="N894" s="60">
        <v>440965</v>
      </c>
      <c r="O894" s="60">
        <v>467482</v>
      </c>
      <c r="P894" s="60">
        <v>1903131</v>
      </c>
      <c r="Q894" s="60">
        <v>294248</v>
      </c>
      <c r="R894" s="60">
        <v>317008</v>
      </c>
      <c r="S894" s="60">
        <v>1142409</v>
      </c>
      <c r="T894" s="60">
        <v>1980778</v>
      </c>
    </row>
    <row r="895" spans="1:20" ht="14.5" x14ac:dyDescent="0.35">
      <c r="A895" t="str">
        <f t="shared" si="25"/>
        <v>Oberösterreich680</v>
      </c>
      <c r="B895">
        <v>895</v>
      </c>
      <c r="C895" s="59" t="s">
        <v>265</v>
      </c>
      <c r="D895" s="59" t="s">
        <v>600</v>
      </c>
      <c r="E895" s="59" t="s">
        <v>169</v>
      </c>
      <c r="F895" s="60">
        <v>28400294</v>
      </c>
      <c r="G895" s="60">
        <v>44170930</v>
      </c>
      <c r="H895" s="60">
        <v>46763260</v>
      </c>
      <c r="I895" s="60">
        <v>35509574</v>
      </c>
      <c r="J895" s="60">
        <v>44065328</v>
      </c>
      <c r="K895" s="60">
        <v>44217852</v>
      </c>
      <c r="L895" s="60">
        <v>45911350</v>
      </c>
      <c r="M895" s="60">
        <v>60854557</v>
      </c>
      <c r="N895" s="60">
        <v>53456552</v>
      </c>
      <c r="O895" s="60">
        <v>57362260</v>
      </c>
      <c r="P895" s="60">
        <v>109736487</v>
      </c>
      <c r="Q895" s="60">
        <v>50808605</v>
      </c>
      <c r="R895" s="60">
        <v>66361076</v>
      </c>
      <c r="S895" s="60">
        <v>56942631</v>
      </c>
      <c r="T895" s="60">
        <v>54531837</v>
      </c>
    </row>
    <row r="896" spans="1:20" ht="14.5" x14ac:dyDescent="0.35">
      <c r="A896" t="str">
        <f t="shared" si="25"/>
        <v>Oberösterreich082</v>
      </c>
      <c r="B896">
        <v>896</v>
      </c>
      <c r="C896" s="59" t="s">
        <v>265</v>
      </c>
      <c r="D896" s="59" t="s">
        <v>376</v>
      </c>
      <c r="E896" s="59" t="s">
        <v>44</v>
      </c>
      <c r="F896" s="60">
        <v>705717</v>
      </c>
      <c r="G896" s="60">
        <v>896595</v>
      </c>
      <c r="H896" s="60">
        <v>2598173</v>
      </c>
      <c r="I896" s="60">
        <v>1464516</v>
      </c>
      <c r="J896" s="60">
        <v>2151483</v>
      </c>
      <c r="K896" s="60">
        <v>1982023</v>
      </c>
      <c r="L896" s="60">
        <v>1254813</v>
      </c>
      <c r="M896" s="60">
        <v>2193457</v>
      </c>
      <c r="N896" s="60">
        <v>1505705</v>
      </c>
      <c r="O896" s="60">
        <v>2452113</v>
      </c>
      <c r="P896" s="60">
        <v>5246327</v>
      </c>
      <c r="Q896" s="60">
        <v>2353761</v>
      </c>
      <c r="R896" s="60">
        <v>2061988</v>
      </c>
      <c r="S896" s="60">
        <v>919737</v>
      </c>
      <c r="T896" s="60">
        <v>605430</v>
      </c>
    </row>
    <row r="897" spans="1:20" ht="14.5" x14ac:dyDescent="0.35">
      <c r="A897" t="str">
        <f t="shared" si="25"/>
        <v>Oberösterreich839</v>
      </c>
      <c r="B897">
        <v>897</v>
      </c>
      <c r="C897" s="59" t="s">
        <v>265</v>
      </c>
      <c r="D897" s="59" t="s">
        <v>674</v>
      </c>
      <c r="E897" s="59" t="s">
        <v>205</v>
      </c>
      <c r="F897" s="61"/>
      <c r="G897" s="60">
        <v>9</v>
      </c>
      <c r="H897" s="61"/>
      <c r="I897" s="61"/>
      <c r="J897" s="61"/>
      <c r="K897" s="60">
        <v>13762</v>
      </c>
      <c r="L897" s="60">
        <v>18537</v>
      </c>
      <c r="M897" s="61"/>
      <c r="N897" s="61"/>
      <c r="O897" s="61"/>
      <c r="P897" s="61"/>
      <c r="Q897" s="60">
        <v>319543</v>
      </c>
      <c r="R897" s="61"/>
      <c r="S897" s="61"/>
      <c r="T897" s="61"/>
    </row>
    <row r="898" spans="1:20" ht="14.5" x14ac:dyDescent="0.35">
      <c r="A898" t="str">
        <f t="shared" si="25"/>
        <v>Oberösterreich626</v>
      </c>
      <c r="B898">
        <v>898</v>
      </c>
      <c r="C898" s="59" t="s">
        <v>265</v>
      </c>
      <c r="D898" s="59" t="s">
        <v>574</v>
      </c>
      <c r="E898" s="59" t="s">
        <v>151</v>
      </c>
      <c r="F898" s="60">
        <v>518</v>
      </c>
      <c r="G898" s="60">
        <v>361</v>
      </c>
      <c r="H898" s="61"/>
      <c r="I898" s="61"/>
      <c r="J898" s="61"/>
      <c r="K898" s="61"/>
      <c r="L898" s="61"/>
      <c r="M898" s="61"/>
      <c r="N898" s="60">
        <v>1082423</v>
      </c>
      <c r="O898" s="60">
        <v>8957</v>
      </c>
      <c r="P898" s="60">
        <v>7145</v>
      </c>
      <c r="Q898" s="60">
        <v>310</v>
      </c>
      <c r="R898" s="61"/>
      <c r="S898" s="60">
        <v>8277</v>
      </c>
      <c r="T898" s="61"/>
    </row>
    <row r="899" spans="1:20" ht="14.5" x14ac:dyDescent="0.35">
      <c r="A899" t="str">
        <f t="shared" si="25"/>
        <v>Oberösterreich080</v>
      </c>
      <c r="B899">
        <v>899</v>
      </c>
      <c r="C899" s="59" t="s">
        <v>265</v>
      </c>
      <c r="D899" s="59" t="s">
        <v>373</v>
      </c>
      <c r="E899" s="59" t="s">
        <v>42</v>
      </c>
      <c r="F899" s="60">
        <v>4833707</v>
      </c>
      <c r="G899" s="60">
        <v>3866764</v>
      </c>
      <c r="H899" s="60">
        <v>15639721</v>
      </c>
      <c r="I899" s="60">
        <v>8874703</v>
      </c>
      <c r="J899" s="60">
        <v>16097276</v>
      </c>
      <c r="K899" s="60">
        <v>12983862</v>
      </c>
      <c r="L899" s="60">
        <v>11557036</v>
      </c>
      <c r="M899" s="60">
        <v>10642174</v>
      </c>
      <c r="N899" s="60">
        <v>4354922</v>
      </c>
      <c r="O899" s="60">
        <v>5500082</v>
      </c>
      <c r="P899" s="60">
        <v>2061675</v>
      </c>
      <c r="Q899" s="60">
        <v>5315418</v>
      </c>
      <c r="R899" s="60">
        <v>4808530</v>
      </c>
      <c r="S899" s="60">
        <v>1730601</v>
      </c>
      <c r="T899" s="60">
        <v>2850707</v>
      </c>
    </row>
    <row r="900" spans="1:20" ht="14.5" x14ac:dyDescent="0.35">
      <c r="A900" t="str">
        <f t="shared" si="25"/>
        <v>Oberösterreich212</v>
      </c>
      <c r="B900">
        <v>900</v>
      </c>
      <c r="C900" s="59" t="s">
        <v>265</v>
      </c>
      <c r="D900" s="59" t="s">
        <v>396</v>
      </c>
      <c r="E900" s="59" t="s">
        <v>54</v>
      </c>
      <c r="F900" s="60">
        <v>20070719</v>
      </c>
      <c r="G900" s="60">
        <v>18858217</v>
      </c>
      <c r="H900" s="60">
        <v>16015957</v>
      </c>
      <c r="I900" s="60">
        <v>15111812</v>
      </c>
      <c r="J900" s="60">
        <v>13468490</v>
      </c>
      <c r="K900" s="60">
        <v>15256096</v>
      </c>
      <c r="L900" s="60">
        <v>11953293</v>
      </c>
      <c r="M900" s="60">
        <v>11314997</v>
      </c>
      <c r="N900" s="60">
        <v>11687871</v>
      </c>
      <c r="O900" s="60">
        <v>13684165</v>
      </c>
      <c r="P900" s="60">
        <v>13417051</v>
      </c>
      <c r="Q900" s="60">
        <v>15636260</v>
      </c>
      <c r="R900" s="60">
        <v>24118933</v>
      </c>
      <c r="S900" s="60">
        <v>21780342</v>
      </c>
      <c r="T900" s="60">
        <v>17477915</v>
      </c>
    </row>
    <row r="901" spans="1:20" ht="14.5" x14ac:dyDescent="0.35">
      <c r="A901" t="str">
        <f t="shared" si="25"/>
        <v>Oberösterreich817</v>
      </c>
      <c r="B901">
        <v>901</v>
      </c>
      <c r="C901" s="59" t="s">
        <v>265</v>
      </c>
      <c r="D901" s="59" t="s">
        <v>646</v>
      </c>
      <c r="E901" s="59" t="s">
        <v>193</v>
      </c>
      <c r="F901" s="61"/>
      <c r="G901" s="61"/>
      <c r="H901" s="61"/>
      <c r="I901" s="60">
        <v>2003</v>
      </c>
      <c r="J901" s="61"/>
      <c r="K901" s="61"/>
      <c r="L901" s="61"/>
      <c r="M901" s="61"/>
      <c r="N901" s="61"/>
      <c r="O901" s="61"/>
      <c r="P901" s="61"/>
      <c r="Q901" s="61"/>
      <c r="R901" s="60">
        <v>171</v>
      </c>
      <c r="S901" s="60">
        <v>3</v>
      </c>
      <c r="T901" s="60">
        <v>235</v>
      </c>
    </row>
    <row r="902" spans="1:20" ht="14.5" x14ac:dyDescent="0.35">
      <c r="A902" t="str">
        <f t="shared" si="25"/>
        <v>Oberösterreich052</v>
      </c>
      <c r="B902">
        <v>902</v>
      </c>
      <c r="C902" s="59" t="s">
        <v>265</v>
      </c>
      <c r="D902" s="59" t="s">
        <v>337</v>
      </c>
      <c r="E902" s="59" t="s">
        <v>26</v>
      </c>
      <c r="F902" s="60">
        <v>287688990</v>
      </c>
      <c r="G902" s="60">
        <v>355587621</v>
      </c>
      <c r="H902" s="60">
        <v>364891049</v>
      </c>
      <c r="I902" s="60">
        <v>325230914</v>
      </c>
      <c r="J902" s="60">
        <v>299238041</v>
      </c>
      <c r="K902" s="60">
        <v>366058771</v>
      </c>
      <c r="L902" s="60">
        <v>385411733</v>
      </c>
      <c r="M902" s="60">
        <v>393712813</v>
      </c>
      <c r="N902" s="60">
        <v>384084678</v>
      </c>
      <c r="O902" s="60">
        <v>387431341</v>
      </c>
      <c r="P902" s="60">
        <v>354578559</v>
      </c>
      <c r="Q902" s="60">
        <v>422965516</v>
      </c>
      <c r="R902" s="60">
        <v>574681448</v>
      </c>
      <c r="S902" s="60">
        <v>671091288</v>
      </c>
      <c r="T902" s="60">
        <v>630792472</v>
      </c>
    </row>
    <row r="903" spans="1:20" ht="14.5" x14ac:dyDescent="0.35">
      <c r="A903" t="str">
        <f t="shared" si="25"/>
        <v>Oberösterreich472</v>
      </c>
      <c r="B903">
        <v>903</v>
      </c>
      <c r="C903" s="59" t="s">
        <v>265</v>
      </c>
      <c r="D903" s="59" t="s">
        <v>531</v>
      </c>
      <c r="E903" s="59" t="s">
        <v>131</v>
      </c>
      <c r="F903" s="60">
        <v>1828504</v>
      </c>
      <c r="G903" s="60">
        <v>3919565</v>
      </c>
      <c r="H903" s="60">
        <v>1454926</v>
      </c>
      <c r="I903" s="60">
        <v>3366817</v>
      </c>
      <c r="J903" s="60">
        <v>3535989</v>
      </c>
      <c r="K903" s="60">
        <v>1683369</v>
      </c>
      <c r="L903" s="60">
        <v>2102933</v>
      </c>
      <c r="M903" s="60">
        <v>4083227</v>
      </c>
      <c r="N903" s="60">
        <v>704169</v>
      </c>
      <c r="O903" s="60">
        <v>657916</v>
      </c>
      <c r="P903" s="60">
        <v>394120</v>
      </c>
      <c r="Q903" s="60">
        <v>379479</v>
      </c>
      <c r="R903" s="60">
        <v>1237181</v>
      </c>
      <c r="S903" s="60">
        <v>874389</v>
      </c>
      <c r="T903" s="60">
        <v>961909</v>
      </c>
    </row>
    <row r="904" spans="1:20" ht="14.5" x14ac:dyDescent="0.35">
      <c r="A904" t="str">
        <f t="shared" ref="A904:A967" si="26">C904&amp;D904</f>
        <v>Oberösterreich807</v>
      </c>
      <c r="B904">
        <v>904</v>
      </c>
      <c r="C904" s="59" t="s">
        <v>265</v>
      </c>
      <c r="D904" s="59" t="s">
        <v>636</v>
      </c>
      <c r="E904" s="59" t="s">
        <v>187</v>
      </c>
      <c r="F904" s="61"/>
      <c r="G904" s="61"/>
      <c r="H904" s="61"/>
      <c r="I904" s="61"/>
      <c r="J904" s="61"/>
      <c r="K904" s="61"/>
      <c r="L904" s="61"/>
      <c r="M904" s="61"/>
      <c r="N904" s="60">
        <v>9</v>
      </c>
      <c r="O904" s="61"/>
      <c r="P904" s="61"/>
      <c r="Q904" s="61"/>
      <c r="R904" s="61"/>
      <c r="S904" s="61"/>
      <c r="T904" s="60">
        <v>7750</v>
      </c>
    </row>
    <row r="905" spans="1:20" ht="14.5" x14ac:dyDescent="0.35">
      <c r="A905" t="str">
        <f t="shared" si="26"/>
        <v>Oberösterreich736</v>
      </c>
      <c r="B905">
        <v>905</v>
      </c>
      <c r="C905" s="59" t="s">
        <v>265</v>
      </c>
      <c r="D905" s="59" t="s">
        <v>622</v>
      </c>
      <c r="E905" s="59" t="s">
        <v>179</v>
      </c>
      <c r="F905" s="60">
        <v>86279970</v>
      </c>
      <c r="G905" s="60">
        <v>105090252</v>
      </c>
      <c r="H905" s="60">
        <v>63027198</v>
      </c>
      <c r="I905" s="60">
        <v>64072101</v>
      </c>
      <c r="J905" s="60">
        <v>87189951</v>
      </c>
      <c r="K905" s="60">
        <v>104023433</v>
      </c>
      <c r="L905" s="60">
        <v>79091205</v>
      </c>
      <c r="M905" s="60">
        <v>87520542</v>
      </c>
      <c r="N905" s="60">
        <v>85980536</v>
      </c>
      <c r="O905" s="60">
        <v>114730777</v>
      </c>
      <c r="P905" s="60">
        <v>120464645</v>
      </c>
      <c r="Q905" s="60">
        <v>130744141</v>
      </c>
      <c r="R905" s="60">
        <v>166144397</v>
      </c>
      <c r="S905" s="60">
        <v>138823164</v>
      </c>
      <c r="T905" s="60">
        <v>158508265</v>
      </c>
    </row>
    <row r="906" spans="1:20" ht="14.5" x14ac:dyDescent="0.35">
      <c r="A906" t="str">
        <f t="shared" si="26"/>
        <v>Oberösterreich352</v>
      </c>
      <c r="B906">
        <v>906</v>
      </c>
      <c r="C906" s="59" t="s">
        <v>265</v>
      </c>
      <c r="D906" s="59" t="s">
        <v>457</v>
      </c>
      <c r="E906" s="59" t="s">
        <v>257</v>
      </c>
      <c r="F906" s="60">
        <v>664651</v>
      </c>
      <c r="G906" s="60">
        <v>1142199</v>
      </c>
      <c r="H906" s="60">
        <v>1007713</v>
      </c>
      <c r="I906" s="60">
        <v>2041327</v>
      </c>
      <c r="J906" s="60">
        <v>3743131</v>
      </c>
      <c r="K906" s="60">
        <v>2580501</v>
      </c>
      <c r="L906" s="60">
        <v>829887</v>
      </c>
      <c r="M906" s="60">
        <v>728088</v>
      </c>
      <c r="N906" s="60">
        <v>1454649</v>
      </c>
      <c r="O906" s="60">
        <v>1837692</v>
      </c>
      <c r="P906" s="60">
        <v>2119073</v>
      </c>
      <c r="Q906" s="60">
        <v>3731931</v>
      </c>
      <c r="R906" s="60">
        <v>807895</v>
      </c>
      <c r="S906" s="60">
        <v>6709106</v>
      </c>
      <c r="T906" s="60">
        <v>3801440</v>
      </c>
    </row>
    <row r="907" spans="1:20" ht="14.5" x14ac:dyDescent="0.35">
      <c r="A907" t="str">
        <f t="shared" si="26"/>
        <v>Oberösterreich072</v>
      </c>
      <c r="B907">
        <v>907</v>
      </c>
      <c r="C907" s="59" t="s">
        <v>265</v>
      </c>
      <c r="D907" s="59" t="s">
        <v>359</v>
      </c>
      <c r="E907" s="59" t="s">
        <v>37</v>
      </c>
      <c r="F907" s="60">
        <v>178673215</v>
      </c>
      <c r="G907" s="60">
        <v>231466760</v>
      </c>
      <c r="H907" s="60">
        <v>211723371</v>
      </c>
      <c r="I907" s="60">
        <v>223694032</v>
      </c>
      <c r="J907" s="60">
        <v>173595449</v>
      </c>
      <c r="K907" s="60">
        <v>110087719</v>
      </c>
      <c r="L907" s="60">
        <v>121187784</v>
      </c>
      <c r="M907" s="60">
        <v>154812300</v>
      </c>
      <c r="N907" s="60">
        <v>146935586</v>
      </c>
      <c r="O907" s="60">
        <v>165192415</v>
      </c>
      <c r="P907" s="60">
        <v>111205155</v>
      </c>
      <c r="Q907" s="60">
        <v>141155448</v>
      </c>
      <c r="R907" s="60">
        <v>116780470</v>
      </c>
      <c r="S907" s="60">
        <v>110061537</v>
      </c>
      <c r="T907" s="60">
        <v>130967820</v>
      </c>
    </row>
    <row r="908" spans="1:20" ht="14.5" x14ac:dyDescent="0.35">
      <c r="A908" t="str">
        <f t="shared" si="26"/>
        <v>Oberösterreich350</v>
      </c>
      <c r="B908">
        <v>908</v>
      </c>
      <c r="C908" s="59" t="s">
        <v>265</v>
      </c>
      <c r="D908" s="59" t="s">
        <v>456</v>
      </c>
      <c r="E908" s="59" t="s">
        <v>87</v>
      </c>
      <c r="F908" s="60">
        <v>1012620</v>
      </c>
      <c r="G908" s="60">
        <v>750710</v>
      </c>
      <c r="H908" s="60">
        <v>1425248</v>
      </c>
      <c r="I908" s="60">
        <v>1183195</v>
      </c>
      <c r="J908" s="60">
        <v>890664</v>
      </c>
      <c r="K908" s="60">
        <v>945204</v>
      </c>
      <c r="L908" s="60">
        <v>824187</v>
      </c>
      <c r="M908" s="60">
        <v>404508</v>
      </c>
      <c r="N908" s="60">
        <v>1044396</v>
      </c>
      <c r="O908" s="60">
        <v>1218996</v>
      </c>
      <c r="P908" s="60">
        <v>881204</v>
      </c>
      <c r="Q908" s="60">
        <v>1892704</v>
      </c>
      <c r="R908" s="60">
        <v>1058042</v>
      </c>
      <c r="S908" s="60">
        <v>569166</v>
      </c>
      <c r="T908" s="60">
        <v>2148844</v>
      </c>
    </row>
    <row r="909" spans="1:20" ht="14.5" x14ac:dyDescent="0.35">
      <c r="A909" t="str">
        <f t="shared" si="26"/>
        <v>Oberösterreich400</v>
      </c>
      <c r="B909">
        <v>909</v>
      </c>
      <c r="C909" s="59" t="s">
        <v>265</v>
      </c>
      <c r="D909" s="59" t="s">
        <v>484</v>
      </c>
      <c r="E909" s="59" t="s">
        <v>103</v>
      </c>
      <c r="F909" s="60">
        <v>1425288935</v>
      </c>
      <c r="G909" s="60">
        <v>1998305507</v>
      </c>
      <c r="H909" s="60">
        <v>1975696052</v>
      </c>
      <c r="I909" s="60">
        <v>1903073770</v>
      </c>
      <c r="J909" s="60">
        <v>2169951836</v>
      </c>
      <c r="K909" s="60">
        <v>2491080651</v>
      </c>
      <c r="L909" s="60">
        <v>2360237799</v>
      </c>
      <c r="M909" s="60">
        <v>2509384011</v>
      </c>
      <c r="N909" s="60">
        <v>2622526163</v>
      </c>
      <c r="O909" s="60">
        <v>2814719556</v>
      </c>
      <c r="P909" s="60">
        <v>2550969517</v>
      </c>
      <c r="Q909" s="60">
        <v>3019268728</v>
      </c>
      <c r="R909" s="60">
        <v>3837937863</v>
      </c>
      <c r="S909" s="60">
        <v>4107938282</v>
      </c>
      <c r="T909" s="60">
        <v>3765776456</v>
      </c>
    </row>
    <row r="910" spans="1:20" ht="14.5" x14ac:dyDescent="0.35">
      <c r="A910" t="str">
        <f t="shared" si="26"/>
        <v>Oberösterreich524</v>
      </c>
      <c r="B910">
        <v>910</v>
      </c>
      <c r="C910" s="59" t="s">
        <v>265</v>
      </c>
      <c r="D910" s="59" t="s">
        <v>556</v>
      </c>
      <c r="E910" s="59" t="s">
        <v>144</v>
      </c>
      <c r="F910" s="60">
        <v>2356408</v>
      </c>
      <c r="G910" s="60">
        <v>3677750</v>
      </c>
      <c r="H910" s="60">
        <v>7982071</v>
      </c>
      <c r="I910" s="60">
        <v>2876228</v>
      </c>
      <c r="J910" s="60">
        <v>3737911</v>
      </c>
      <c r="K910" s="60">
        <v>3257238</v>
      </c>
      <c r="L910" s="60">
        <v>3041247</v>
      </c>
      <c r="M910" s="60">
        <v>5011831</v>
      </c>
      <c r="N910" s="60">
        <v>3261086</v>
      </c>
      <c r="O910" s="60">
        <v>3792451</v>
      </c>
      <c r="P910" s="60">
        <v>5259555</v>
      </c>
      <c r="Q910" s="60">
        <v>12832076</v>
      </c>
      <c r="R910" s="60">
        <v>11325014</v>
      </c>
      <c r="S910" s="60">
        <v>12755299</v>
      </c>
      <c r="T910" s="60">
        <v>9728530</v>
      </c>
    </row>
    <row r="911" spans="1:20" ht="14.5" x14ac:dyDescent="0.35">
      <c r="A911" t="str">
        <f t="shared" si="26"/>
        <v>Oberösterreich081</v>
      </c>
      <c r="B911">
        <v>911</v>
      </c>
      <c r="C911" s="59" t="s">
        <v>265</v>
      </c>
      <c r="D911" s="59" t="s">
        <v>374</v>
      </c>
      <c r="E911" s="59" t="s">
        <v>43</v>
      </c>
      <c r="F911" s="60">
        <v>25124368</v>
      </c>
      <c r="G911" s="60">
        <v>18789620</v>
      </c>
      <c r="H911" s="60">
        <v>22161478</v>
      </c>
      <c r="I911" s="60">
        <v>26390346</v>
      </c>
      <c r="J911" s="60">
        <v>35932451</v>
      </c>
      <c r="K911" s="60">
        <v>43630596</v>
      </c>
      <c r="L911" s="60">
        <v>9800655</v>
      </c>
      <c r="M911" s="60">
        <v>8630352</v>
      </c>
      <c r="N911" s="60">
        <v>25467104</v>
      </c>
      <c r="O911" s="60">
        <v>28603744</v>
      </c>
      <c r="P911" s="60">
        <v>19511823</v>
      </c>
      <c r="Q911" s="60">
        <v>13261171</v>
      </c>
      <c r="R911" s="60">
        <v>23814772</v>
      </c>
      <c r="S911" s="60">
        <v>19927551</v>
      </c>
      <c r="T911" s="60">
        <v>23778901</v>
      </c>
    </row>
    <row r="912" spans="1:20" ht="14.5" x14ac:dyDescent="0.35">
      <c r="A912" t="str">
        <f t="shared" si="26"/>
        <v>Oberösterreich045</v>
      </c>
      <c r="B912">
        <v>912</v>
      </c>
      <c r="C912" s="59" t="s">
        <v>265</v>
      </c>
      <c r="D912" s="59" t="s">
        <v>333</v>
      </c>
      <c r="E912" s="59" t="s">
        <v>258</v>
      </c>
      <c r="F912" s="60">
        <v>166648</v>
      </c>
      <c r="G912" s="60">
        <v>883472</v>
      </c>
      <c r="H912" s="60">
        <v>176838</v>
      </c>
      <c r="I912" s="60">
        <v>224554</v>
      </c>
      <c r="J912" s="61"/>
      <c r="K912" s="61"/>
      <c r="L912" s="60">
        <v>105558</v>
      </c>
      <c r="M912" s="60">
        <v>96926</v>
      </c>
      <c r="N912" s="60">
        <v>108808</v>
      </c>
      <c r="O912" s="60">
        <v>84280</v>
      </c>
      <c r="P912" s="60">
        <v>74689</v>
      </c>
      <c r="Q912" s="61"/>
      <c r="R912" s="61"/>
      <c r="S912" s="61"/>
      <c r="T912" s="61"/>
    </row>
    <row r="913" spans="1:20" ht="14.5" x14ac:dyDescent="0.35">
      <c r="A913" t="str">
        <f t="shared" si="26"/>
        <v>Oberösterreich467</v>
      </c>
      <c r="B913">
        <v>913</v>
      </c>
      <c r="C913" s="59" t="s">
        <v>265</v>
      </c>
      <c r="D913" s="59" t="s">
        <v>525</v>
      </c>
      <c r="E913" s="59" t="s">
        <v>263</v>
      </c>
      <c r="F913" s="60">
        <v>9290</v>
      </c>
      <c r="G913" s="60">
        <v>11352</v>
      </c>
      <c r="H913" s="61"/>
      <c r="I913" s="60">
        <v>1083</v>
      </c>
      <c r="J913" s="60">
        <v>1367</v>
      </c>
      <c r="K913" s="60">
        <v>86963</v>
      </c>
      <c r="L913" s="60">
        <v>33795</v>
      </c>
      <c r="M913" s="60">
        <v>27951</v>
      </c>
      <c r="N913" s="60">
        <v>42656</v>
      </c>
      <c r="O913" s="60">
        <v>29536</v>
      </c>
      <c r="P913" s="60">
        <v>82739</v>
      </c>
      <c r="Q913" s="60">
        <v>17073</v>
      </c>
      <c r="R913" s="60">
        <v>33234</v>
      </c>
      <c r="S913" s="60">
        <v>14529</v>
      </c>
      <c r="T913" s="60">
        <v>43518</v>
      </c>
    </row>
    <row r="914" spans="1:20" ht="14.5" x14ac:dyDescent="0.35">
      <c r="A914" t="str">
        <f t="shared" si="26"/>
        <v>Oberösterreich484</v>
      </c>
      <c r="B914">
        <v>914</v>
      </c>
      <c r="C914" s="59" t="s">
        <v>265</v>
      </c>
      <c r="D914" s="59" t="s">
        <v>545</v>
      </c>
      <c r="E914" s="59" t="s">
        <v>135</v>
      </c>
      <c r="F914" s="60">
        <v>37679730</v>
      </c>
      <c r="G914" s="60">
        <v>17810661</v>
      </c>
      <c r="H914" s="60">
        <v>29822566</v>
      </c>
      <c r="I914" s="60">
        <v>27547416</v>
      </c>
      <c r="J914" s="60">
        <v>7495462</v>
      </c>
      <c r="K914" s="60">
        <v>14338952</v>
      </c>
      <c r="L914" s="60">
        <v>10443340</v>
      </c>
      <c r="M914" s="60">
        <v>4132295</v>
      </c>
      <c r="N914" s="60">
        <v>3528940</v>
      </c>
      <c r="O914" s="60">
        <v>4207161</v>
      </c>
      <c r="P914" s="60">
        <v>265332</v>
      </c>
      <c r="Q914" s="60">
        <v>3745676</v>
      </c>
      <c r="R914" s="60">
        <v>1405488</v>
      </c>
      <c r="S914" s="60">
        <v>846330</v>
      </c>
      <c r="T914" s="60">
        <v>847112</v>
      </c>
    </row>
    <row r="915" spans="1:20" ht="14.5" x14ac:dyDescent="0.35">
      <c r="A915" t="str">
        <f t="shared" si="26"/>
        <v>Oberösterreich468</v>
      </c>
      <c r="B915">
        <v>915</v>
      </c>
      <c r="C915" s="59" t="s">
        <v>265</v>
      </c>
      <c r="D915" s="59" t="s">
        <v>527</v>
      </c>
      <c r="E915" s="59" t="s">
        <v>259</v>
      </c>
      <c r="F915" s="60">
        <v>3182613</v>
      </c>
      <c r="G915" s="60">
        <v>105783</v>
      </c>
      <c r="H915" s="60">
        <v>38596</v>
      </c>
      <c r="I915" s="60">
        <v>7848</v>
      </c>
      <c r="J915" s="60">
        <v>245818</v>
      </c>
      <c r="K915" s="60">
        <v>180585</v>
      </c>
      <c r="L915" s="60">
        <v>11439586</v>
      </c>
      <c r="M915" s="60">
        <v>19011</v>
      </c>
      <c r="N915" s="61"/>
      <c r="O915" s="60">
        <v>9604</v>
      </c>
      <c r="P915" s="60">
        <v>6997</v>
      </c>
      <c r="Q915" s="60">
        <v>52323</v>
      </c>
      <c r="R915" s="60">
        <v>1716</v>
      </c>
      <c r="S915" s="60">
        <v>40984</v>
      </c>
      <c r="T915" s="61"/>
    </row>
    <row r="916" spans="1:20" ht="14.5" x14ac:dyDescent="0.35">
      <c r="A916" t="str">
        <f t="shared" si="26"/>
        <v>Oberösterreich457</v>
      </c>
      <c r="B916">
        <v>916</v>
      </c>
      <c r="C916" s="59" t="s">
        <v>265</v>
      </c>
      <c r="D916" s="59" t="s">
        <v>513</v>
      </c>
      <c r="E916" s="59" t="s">
        <v>123</v>
      </c>
      <c r="F916" s="60">
        <v>52170</v>
      </c>
      <c r="G916" s="61"/>
      <c r="H916" s="60">
        <v>18169</v>
      </c>
      <c r="I916" s="61"/>
      <c r="J916" s="61"/>
      <c r="K916" s="61"/>
      <c r="L916" s="61"/>
      <c r="M916" s="61"/>
      <c r="N916" s="61"/>
      <c r="O916" s="61"/>
      <c r="P916" s="61"/>
      <c r="Q916" s="60">
        <v>17282</v>
      </c>
      <c r="R916" s="61"/>
      <c r="S916" s="61"/>
      <c r="T916" s="60">
        <v>2345</v>
      </c>
    </row>
    <row r="917" spans="1:20" ht="14.5" x14ac:dyDescent="0.35">
      <c r="A917" t="str">
        <f t="shared" si="26"/>
        <v>Oberösterreich690</v>
      </c>
      <c r="B917">
        <v>917</v>
      </c>
      <c r="C917" s="59" t="s">
        <v>265</v>
      </c>
      <c r="D917" s="59" t="s">
        <v>603</v>
      </c>
      <c r="E917" s="59" t="s">
        <v>170</v>
      </c>
      <c r="F917" s="60">
        <v>25369831</v>
      </c>
      <c r="G917" s="60">
        <v>19426350</v>
      </c>
      <c r="H917" s="60">
        <v>14457825</v>
      </c>
      <c r="I917" s="60">
        <v>30117877</v>
      </c>
      <c r="J917" s="60">
        <v>50760881</v>
      </c>
      <c r="K917" s="60">
        <v>25541486</v>
      </c>
      <c r="L917" s="60">
        <v>44404469</v>
      </c>
      <c r="M917" s="60">
        <v>48636919</v>
      </c>
      <c r="N917" s="60">
        <v>42776423</v>
      </c>
      <c r="O917" s="60">
        <v>56015496</v>
      </c>
      <c r="P917" s="60">
        <v>70068111</v>
      </c>
      <c r="Q917" s="60">
        <v>45743818</v>
      </c>
      <c r="R917" s="60">
        <v>52689782</v>
      </c>
      <c r="S917" s="60">
        <v>61467199</v>
      </c>
      <c r="T917" s="60">
        <v>80802984</v>
      </c>
    </row>
    <row r="918" spans="1:20" ht="14.5" x14ac:dyDescent="0.35">
      <c r="A918" t="str">
        <f t="shared" si="26"/>
        <v>Oberösterreich816</v>
      </c>
      <c r="B918">
        <v>918</v>
      </c>
      <c r="C918" s="59" t="s">
        <v>265</v>
      </c>
      <c r="D918" s="59" t="s">
        <v>645</v>
      </c>
      <c r="E918" s="59" t="s">
        <v>192</v>
      </c>
      <c r="F918" s="60">
        <v>793</v>
      </c>
      <c r="G918" s="60">
        <v>8106</v>
      </c>
      <c r="H918" s="61"/>
      <c r="I918" s="60">
        <v>956</v>
      </c>
      <c r="J918" s="61"/>
      <c r="K918" s="61"/>
      <c r="L918" s="61"/>
      <c r="M918" s="61"/>
      <c r="N918" s="60">
        <v>3070</v>
      </c>
      <c r="O918" s="60">
        <v>6190</v>
      </c>
      <c r="P918" s="60">
        <v>88303</v>
      </c>
      <c r="Q918" s="60">
        <v>5029</v>
      </c>
      <c r="R918" s="61"/>
      <c r="S918" s="60">
        <v>9420</v>
      </c>
      <c r="T918" s="61"/>
    </row>
    <row r="919" spans="1:20" ht="14.5" x14ac:dyDescent="0.35">
      <c r="A919" t="str">
        <f t="shared" si="26"/>
        <v>Oberösterreich811</v>
      </c>
      <c r="B919">
        <v>919</v>
      </c>
      <c r="C919" s="59" t="s">
        <v>265</v>
      </c>
      <c r="D919" s="59" t="s">
        <v>639</v>
      </c>
      <c r="E919" s="59" t="s">
        <v>285</v>
      </c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0">
        <v>607641</v>
      </c>
      <c r="R919" s="61"/>
      <c r="S919" s="60">
        <v>233</v>
      </c>
      <c r="T919" s="61"/>
    </row>
    <row r="920" spans="1:20" ht="14.5" x14ac:dyDescent="0.35">
      <c r="A920" t="str">
        <f t="shared" si="26"/>
        <v>Oberösterreich819</v>
      </c>
      <c r="B920">
        <v>920</v>
      </c>
      <c r="C920" s="59" t="s">
        <v>265</v>
      </c>
      <c r="D920" s="59" t="s">
        <v>647</v>
      </c>
      <c r="E920" s="59" t="s">
        <v>194</v>
      </c>
      <c r="F920" s="61"/>
      <c r="G920" s="61"/>
      <c r="H920" s="60">
        <v>5642</v>
      </c>
      <c r="I920" s="60">
        <v>1989</v>
      </c>
      <c r="J920" s="60">
        <v>5076</v>
      </c>
      <c r="K920" s="60">
        <v>6908</v>
      </c>
      <c r="L920" s="61"/>
      <c r="M920" s="61"/>
      <c r="N920" s="60">
        <v>6834</v>
      </c>
      <c r="O920" s="61"/>
      <c r="P920" s="61"/>
      <c r="Q920" s="60">
        <v>22256</v>
      </c>
      <c r="R920" s="61"/>
      <c r="S920" s="60">
        <v>131</v>
      </c>
      <c r="T920" s="61"/>
    </row>
    <row r="921" spans="1:20" ht="14.5" x14ac:dyDescent="0.35">
      <c r="A921" t="str">
        <f t="shared" si="26"/>
        <v>Oberösterreich022</v>
      </c>
      <c r="B921">
        <v>921</v>
      </c>
      <c r="C921" s="59" t="s">
        <v>265</v>
      </c>
      <c r="D921" s="59" t="s">
        <v>726</v>
      </c>
      <c r="E921" s="59" t="s">
        <v>13</v>
      </c>
      <c r="F921" s="61"/>
      <c r="G921" s="60">
        <v>282188</v>
      </c>
      <c r="H921" s="60">
        <v>275553</v>
      </c>
      <c r="I921" s="60">
        <v>318004</v>
      </c>
      <c r="J921" s="60">
        <v>334970</v>
      </c>
      <c r="K921" s="60">
        <v>298612</v>
      </c>
      <c r="L921" s="60">
        <v>395953</v>
      </c>
      <c r="M921" s="60">
        <v>576821</v>
      </c>
      <c r="N921" s="60">
        <v>483989</v>
      </c>
      <c r="O921" s="60">
        <v>345234</v>
      </c>
      <c r="P921" s="60">
        <v>322963</v>
      </c>
      <c r="Q921" s="60">
        <v>393562</v>
      </c>
      <c r="R921" s="60">
        <v>292100</v>
      </c>
      <c r="S921" s="60">
        <v>491997</v>
      </c>
      <c r="T921" s="60">
        <v>462677</v>
      </c>
    </row>
    <row r="922" spans="1:20" ht="14.5" x14ac:dyDescent="0.35">
      <c r="A922" t="str">
        <f t="shared" si="26"/>
        <v>Oberösterreich095</v>
      </c>
      <c r="B922">
        <v>922</v>
      </c>
      <c r="C922" s="59" t="s">
        <v>265</v>
      </c>
      <c r="D922" s="59" t="s">
        <v>386</v>
      </c>
      <c r="E922" s="59" t="s">
        <v>49</v>
      </c>
      <c r="F922" s="60">
        <v>4775978</v>
      </c>
      <c r="G922" s="60">
        <v>8233728</v>
      </c>
      <c r="H922" s="60">
        <v>7071700</v>
      </c>
      <c r="I922" s="60">
        <v>7535292</v>
      </c>
      <c r="J922" s="60">
        <v>7586629</v>
      </c>
      <c r="K922" s="60">
        <v>8928626</v>
      </c>
      <c r="L922" s="60">
        <v>8357092</v>
      </c>
      <c r="M922" s="60">
        <v>10201397</v>
      </c>
      <c r="N922" s="60">
        <v>12821923</v>
      </c>
      <c r="O922" s="60">
        <v>16878127</v>
      </c>
      <c r="P922" s="60">
        <v>13556787</v>
      </c>
      <c r="Q922" s="60">
        <v>18511887</v>
      </c>
      <c r="R922" s="60">
        <v>16724877</v>
      </c>
      <c r="S922" s="60">
        <v>23057159</v>
      </c>
      <c r="T922" s="60">
        <v>17389687</v>
      </c>
    </row>
    <row r="923" spans="1:20" ht="14.5" x14ac:dyDescent="0.35">
      <c r="A923" t="str">
        <f t="shared" si="26"/>
        <v>Oberösterreich023</v>
      </c>
      <c r="B923">
        <v>923</v>
      </c>
      <c r="C923" s="59" t="s">
        <v>265</v>
      </c>
      <c r="D923" s="59" t="s">
        <v>317</v>
      </c>
      <c r="E923" s="59" t="s">
        <v>14</v>
      </c>
      <c r="F923" s="60">
        <v>65554</v>
      </c>
      <c r="G923" s="60">
        <v>66682</v>
      </c>
      <c r="H923" s="60">
        <v>90850</v>
      </c>
      <c r="I923" s="60">
        <v>93056</v>
      </c>
      <c r="J923" s="60">
        <v>48631</v>
      </c>
      <c r="K923" s="60">
        <v>12761</v>
      </c>
      <c r="L923" s="60">
        <v>12659</v>
      </c>
      <c r="M923" s="60">
        <v>90936</v>
      </c>
      <c r="N923" s="60">
        <v>141953</v>
      </c>
      <c r="O923" s="60">
        <v>248645</v>
      </c>
      <c r="P923" s="60">
        <v>100785</v>
      </c>
      <c r="Q923" s="60">
        <v>143068</v>
      </c>
      <c r="R923" s="60">
        <v>191288</v>
      </c>
      <c r="S923" s="60">
        <v>62833</v>
      </c>
      <c r="T923" s="60">
        <v>27327</v>
      </c>
    </row>
    <row r="924" spans="1:20" ht="14.5" x14ac:dyDescent="0.35">
      <c r="A924" t="str">
        <f t="shared" si="26"/>
        <v>Oberösterreich098</v>
      </c>
      <c r="B924">
        <v>924</v>
      </c>
      <c r="C924" s="59" t="s">
        <v>265</v>
      </c>
      <c r="D924" s="59" t="s">
        <v>390</v>
      </c>
      <c r="E924" s="59" t="s">
        <v>51</v>
      </c>
      <c r="F924" s="60">
        <v>76309708</v>
      </c>
      <c r="G924" s="60">
        <v>101373808</v>
      </c>
      <c r="H924" s="60">
        <v>118804654</v>
      </c>
      <c r="I924" s="60">
        <v>100172205</v>
      </c>
      <c r="J924" s="60">
        <v>99905446</v>
      </c>
      <c r="K924" s="60">
        <v>112233014</v>
      </c>
      <c r="L924" s="60">
        <v>121279708</v>
      </c>
      <c r="M924" s="60">
        <v>121260996</v>
      </c>
      <c r="N924" s="60">
        <v>101174071</v>
      </c>
      <c r="O924" s="60">
        <v>122769008</v>
      </c>
      <c r="P924" s="60">
        <v>117956690</v>
      </c>
      <c r="Q924" s="60">
        <v>138129041</v>
      </c>
      <c r="R924" s="60">
        <v>204965130</v>
      </c>
      <c r="S924" s="60">
        <v>186457114</v>
      </c>
      <c r="T924" s="60">
        <v>205810113</v>
      </c>
    </row>
    <row r="925" spans="1:20" ht="14.5" x14ac:dyDescent="0.35">
      <c r="A925" t="str">
        <f t="shared" si="26"/>
        <v>Oberösterreich653</v>
      </c>
      <c r="B925">
        <v>925</v>
      </c>
      <c r="C925" s="59" t="s">
        <v>265</v>
      </c>
      <c r="D925" s="59" t="s">
        <v>586</v>
      </c>
      <c r="E925" s="59" t="s">
        <v>159</v>
      </c>
      <c r="F925" s="60">
        <v>1998414</v>
      </c>
      <c r="G925" s="60">
        <v>839896</v>
      </c>
      <c r="H925" s="60">
        <v>1697225</v>
      </c>
      <c r="I925" s="60">
        <v>2823077</v>
      </c>
      <c r="J925" s="60">
        <v>1074735</v>
      </c>
      <c r="K925" s="61"/>
      <c r="L925" s="60">
        <v>514810</v>
      </c>
      <c r="M925" s="61"/>
      <c r="N925" s="60">
        <v>443757</v>
      </c>
      <c r="O925" s="60">
        <v>601163</v>
      </c>
      <c r="P925" s="60">
        <v>706757</v>
      </c>
      <c r="Q925" s="61"/>
      <c r="R925" s="60">
        <v>1173508</v>
      </c>
      <c r="S925" s="60">
        <v>1771372</v>
      </c>
      <c r="T925" s="60">
        <v>761909</v>
      </c>
    </row>
    <row r="926" spans="1:20" ht="14.5" x14ac:dyDescent="0.35">
      <c r="A926" t="str">
        <f t="shared" si="26"/>
        <v>Oberösterreich377</v>
      </c>
      <c r="B926">
        <v>926</v>
      </c>
      <c r="C926" s="59" t="s">
        <v>265</v>
      </c>
      <c r="D926" s="59" t="s">
        <v>470</v>
      </c>
      <c r="E926" s="59" t="s">
        <v>94</v>
      </c>
      <c r="F926" s="60">
        <v>12630</v>
      </c>
      <c r="G926" s="61"/>
      <c r="H926" s="60">
        <v>55077</v>
      </c>
      <c r="I926" s="60">
        <v>82557</v>
      </c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</row>
    <row r="927" spans="1:20" ht="14.5" x14ac:dyDescent="0.35">
      <c r="A927" t="str">
        <f t="shared" si="26"/>
        <v>Oberösterreich388</v>
      </c>
      <c r="B927">
        <v>927</v>
      </c>
      <c r="C927" s="59" t="s">
        <v>265</v>
      </c>
      <c r="D927" s="59" t="s">
        <v>476</v>
      </c>
      <c r="E927" s="59" t="s">
        <v>98</v>
      </c>
      <c r="F927" s="60">
        <v>145631956</v>
      </c>
      <c r="G927" s="60">
        <v>173063187</v>
      </c>
      <c r="H927" s="60">
        <v>105919931</v>
      </c>
      <c r="I927" s="60">
        <v>131157861</v>
      </c>
      <c r="J927" s="60">
        <v>122431079</v>
      </c>
      <c r="K927" s="60">
        <v>132093172</v>
      </c>
      <c r="L927" s="60">
        <v>137142307</v>
      </c>
      <c r="M927" s="60">
        <v>113738647</v>
      </c>
      <c r="N927" s="60">
        <v>231272269</v>
      </c>
      <c r="O927" s="60">
        <v>301130651</v>
      </c>
      <c r="P927" s="60">
        <v>214715677</v>
      </c>
      <c r="Q927" s="60">
        <v>309835435</v>
      </c>
      <c r="R927" s="60">
        <v>310828483</v>
      </c>
      <c r="S927" s="60">
        <v>400146970</v>
      </c>
      <c r="T927" s="60">
        <v>277657005</v>
      </c>
    </row>
    <row r="928" spans="1:20" ht="14.5" x14ac:dyDescent="0.35">
      <c r="A928" t="str">
        <f t="shared" si="26"/>
        <v>Oberösterreich378</v>
      </c>
      <c r="B928">
        <v>928</v>
      </c>
      <c r="C928" s="59" t="s">
        <v>265</v>
      </c>
      <c r="D928" s="59" t="s">
        <v>471</v>
      </c>
      <c r="E928" s="59" t="s">
        <v>95</v>
      </c>
      <c r="F928" s="60">
        <v>201132</v>
      </c>
      <c r="G928" s="60">
        <v>171388</v>
      </c>
      <c r="H928" s="60">
        <v>187247</v>
      </c>
      <c r="I928" s="60">
        <v>372028</v>
      </c>
      <c r="J928" s="60">
        <v>882727</v>
      </c>
      <c r="K928" s="60">
        <v>342547</v>
      </c>
      <c r="L928" s="60">
        <v>252938</v>
      </c>
      <c r="M928" s="60">
        <v>1202588</v>
      </c>
      <c r="N928" s="60">
        <v>399684</v>
      </c>
      <c r="O928" s="60">
        <v>145054</v>
      </c>
      <c r="P928" s="60">
        <v>420179</v>
      </c>
      <c r="Q928" s="60">
        <v>258178</v>
      </c>
      <c r="R928" s="60">
        <v>571281</v>
      </c>
      <c r="S928" s="60">
        <v>252408</v>
      </c>
      <c r="T928" s="60">
        <v>1036999</v>
      </c>
    </row>
    <row r="929" spans="1:20" ht="14.5" x14ac:dyDescent="0.35">
      <c r="A929" t="str">
        <f t="shared" si="26"/>
        <v>Oberösterreich382</v>
      </c>
      <c r="B929">
        <v>929</v>
      </c>
      <c r="C929" s="59" t="s">
        <v>265</v>
      </c>
      <c r="D929" s="59" t="s">
        <v>473</v>
      </c>
      <c r="E929" s="59" t="s">
        <v>96</v>
      </c>
      <c r="F929" s="60">
        <v>95675</v>
      </c>
      <c r="G929" s="60">
        <v>181528</v>
      </c>
      <c r="H929" s="60">
        <v>198477</v>
      </c>
      <c r="I929" s="60">
        <v>13790</v>
      </c>
      <c r="J929" s="60">
        <v>3061884</v>
      </c>
      <c r="K929" s="60">
        <v>194639</v>
      </c>
      <c r="L929" s="60">
        <v>94271</v>
      </c>
      <c r="M929" s="60">
        <v>427370</v>
      </c>
      <c r="N929" s="60">
        <v>232628</v>
      </c>
      <c r="O929" s="60">
        <v>110075</v>
      </c>
      <c r="P929" s="60">
        <v>933815</v>
      </c>
      <c r="Q929" s="60">
        <v>497049</v>
      </c>
      <c r="R929" s="60">
        <v>357071</v>
      </c>
      <c r="S929" s="60">
        <v>405428</v>
      </c>
      <c r="T929" s="60">
        <v>449410</v>
      </c>
    </row>
    <row r="930" spans="1:20" ht="14.5" x14ac:dyDescent="0.35">
      <c r="A930" t="str">
        <f t="shared" si="26"/>
        <v>Oberösterreich9V</v>
      </c>
      <c r="B930">
        <v>930</v>
      </c>
      <c r="C930" s="59" t="s">
        <v>265</v>
      </c>
      <c r="D930" s="59" t="s">
        <v>956</v>
      </c>
      <c r="E930" s="59" t="s">
        <v>260</v>
      </c>
      <c r="F930" s="60">
        <v>724797</v>
      </c>
      <c r="G930" s="60">
        <v>138137</v>
      </c>
      <c r="H930" s="60">
        <v>1127836</v>
      </c>
      <c r="I930" s="60">
        <v>2392804</v>
      </c>
      <c r="J930" s="60">
        <v>1572579</v>
      </c>
      <c r="K930" s="60">
        <v>1078883</v>
      </c>
      <c r="L930" s="60">
        <v>674459</v>
      </c>
      <c r="M930" s="60">
        <v>1251040</v>
      </c>
      <c r="N930" s="60">
        <v>904441</v>
      </c>
      <c r="O930" s="60">
        <v>267211</v>
      </c>
      <c r="P930" s="60">
        <v>318361</v>
      </c>
      <c r="Q930" s="60">
        <v>1364286</v>
      </c>
      <c r="R930" s="60">
        <v>795432</v>
      </c>
      <c r="S930" s="60">
        <v>464332</v>
      </c>
      <c r="T930" s="60">
        <v>1355749</v>
      </c>
    </row>
    <row r="931" spans="1:20" ht="14.5" x14ac:dyDescent="0.35">
      <c r="A931" t="str">
        <f t="shared" si="26"/>
        <v>OberösterreichI00</v>
      </c>
      <c r="B931">
        <v>931</v>
      </c>
      <c r="C931" s="59" t="s">
        <v>265</v>
      </c>
      <c r="D931" s="59" t="s">
        <v>957</v>
      </c>
      <c r="E931" s="59" t="s">
        <v>261</v>
      </c>
      <c r="F931" s="60">
        <v>27650548813</v>
      </c>
      <c r="G931" s="60">
        <v>31592951019</v>
      </c>
      <c r="H931" s="60">
        <v>30791288230</v>
      </c>
      <c r="I931" s="60">
        <v>31214308703</v>
      </c>
      <c r="J931" s="60">
        <v>32045369829</v>
      </c>
      <c r="K931" s="60">
        <v>33460423931</v>
      </c>
      <c r="L931" s="60">
        <v>33781844981</v>
      </c>
      <c r="M931" s="60">
        <v>36519805936</v>
      </c>
      <c r="N931" s="60">
        <v>38023596629</v>
      </c>
      <c r="O931" s="60">
        <v>39989082966</v>
      </c>
      <c r="P931" s="60">
        <v>36719524890</v>
      </c>
      <c r="Q931" s="60">
        <v>42792589450</v>
      </c>
      <c r="R931" s="60">
        <v>52335117740</v>
      </c>
      <c r="S931" s="60">
        <v>54254149734</v>
      </c>
      <c r="T931" s="60">
        <v>48264511398</v>
      </c>
    </row>
    <row r="932" spans="1:20" ht="14.5" x14ac:dyDescent="0.35">
      <c r="A932" t="str">
        <f t="shared" si="26"/>
        <v>Salzburg043</v>
      </c>
      <c r="B932">
        <v>932</v>
      </c>
      <c r="C932" s="59" t="s">
        <v>266</v>
      </c>
      <c r="D932" s="59" t="s">
        <v>331</v>
      </c>
      <c r="E932" s="59" t="s">
        <v>22</v>
      </c>
      <c r="F932" s="60">
        <v>284698</v>
      </c>
      <c r="G932" s="60">
        <v>356904</v>
      </c>
      <c r="H932" s="60">
        <v>553659</v>
      </c>
      <c r="I932" s="60">
        <v>863342</v>
      </c>
      <c r="J932" s="60">
        <v>948467</v>
      </c>
      <c r="K932" s="60">
        <v>623209</v>
      </c>
      <c r="L932" s="60">
        <v>1071232</v>
      </c>
      <c r="M932" s="60">
        <v>969611</v>
      </c>
      <c r="N932" s="60">
        <v>2080163</v>
      </c>
      <c r="O932" s="60">
        <v>1494041</v>
      </c>
      <c r="P932" s="60">
        <v>603202</v>
      </c>
      <c r="Q932" s="60">
        <v>239546</v>
      </c>
      <c r="R932" s="60">
        <v>1153828</v>
      </c>
      <c r="S932" s="60">
        <v>1077379</v>
      </c>
      <c r="T932" s="60">
        <v>940911</v>
      </c>
    </row>
    <row r="933" spans="1:20" ht="14.5" x14ac:dyDescent="0.35">
      <c r="A933" t="str">
        <f t="shared" si="26"/>
        <v>Salzburg647</v>
      </c>
      <c r="B933">
        <v>933</v>
      </c>
      <c r="C933" s="59" t="s">
        <v>266</v>
      </c>
      <c r="D933" s="59" t="s">
        <v>583</v>
      </c>
      <c r="E933" s="59" t="s">
        <v>157</v>
      </c>
      <c r="F933" s="60">
        <v>27930484</v>
      </c>
      <c r="G933" s="60">
        <v>33198222</v>
      </c>
      <c r="H933" s="60">
        <v>31261486</v>
      </c>
      <c r="I933" s="60">
        <v>41615838</v>
      </c>
      <c r="J933" s="60">
        <v>45698886</v>
      </c>
      <c r="K933" s="60">
        <v>52066149</v>
      </c>
      <c r="L933" s="60">
        <v>40258236</v>
      </c>
      <c r="M933" s="60">
        <v>40954850</v>
      </c>
      <c r="N933" s="60">
        <v>79267223</v>
      </c>
      <c r="O933" s="60">
        <v>31748865</v>
      </c>
      <c r="P933" s="60">
        <v>41317303</v>
      </c>
      <c r="Q933" s="60">
        <v>31276375</v>
      </c>
      <c r="R933" s="60">
        <v>41409420</v>
      </c>
      <c r="S933" s="60">
        <v>39376743</v>
      </c>
      <c r="T933" s="60">
        <v>56524682</v>
      </c>
    </row>
    <row r="934" spans="1:20" ht="14.5" x14ac:dyDescent="0.35">
      <c r="A934" t="str">
        <f t="shared" si="26"/>
        <v>Salzburg660</v>
      </c>
      <c r="B934">
        <v>934</v>
      </c>
      <c r="C934" s="59" t="s">
        <v>266</v>
      </c>
      <c r="D934" s="59" t="s">
        <v>588</v>
      </c>
      <c r="E934" s="59" t="s">
        <v>160</v>
      </c>
      <c r="F934" s="60">
        <v>812201</v>
      </c>
      <c r="G934" s="60">
        <v>738830</v>
      </c>
      <c r="H934" s="60">
        <v>1204980</v>
      </c>
      <c r="I934" s="60">
        <v>1315044</v>
      </c>
      <c r="J934" s="60">
        <v>6736252</v>
      </c>
      <c r="K934" s="60">
        <v>5700114</v>
      </c>
      <c r="L934" s="60">
        <v>4646313</v>
      </c>
      <c r="M934" s="60">
        <v>4985535</v>
      </c>
      <c r="N934" s="60">
        <v>3521466</v>
      </c>
      <c r="O934" s="60">
        <v>3733306</v>
      </c>
      <c r="P934" s="60">
        <v>3750615</v>
      </c>
      <c r="Q934" s="60">
        <v>3132548</v>
      </c>
      <c r="R934" s="60">
        <v>1234486</v>
      </c>
      <c r="S934" s="60">
        <v>2602713</v>
      </c>
      <c r="T934" s="60">
        <v>2828549</v>
      </c>
    </row>
    <row r="935" spans="1:20" ht="14.5" x14ac:dyDescent="0.35">
      <c r="A935" t="str">
        <f t="shared" si="26"/>
        <v>Salzburg459</v>
      </c>
      <c r="B935">
        <v>935</v>
      </c>
      <c r="C935" s="59" t="s">
        <v>266</v>
      </c>
      <c r="D935" s="59" t="s">
        <v>515</v>
      </c>
      <c r="E935" s="59" t="s">
        <v>124</v>
      </c>
      <c r="F935" s="61"/>
      <c r="G935" s="61"/>
      <c r="H935" s="60">
        <v>135577</v>
      </c>
      <c r="I935" s="61"/>
      <c r="J935" s="60">
        <v>82628</v>
      </c>
      <c r="K935" s="60">
        <v>95937</v>
      </c>
      <c r="L935" s="60">
        <v>69338</v>
      </c>
      <c r="M935" s="60">
        <v>47668</v>
      </c>
      <c r="N935" s="60">
        <v>163183</v>
      </c>
      <c r="O935" s="60">
        <v>35422</v>
      </c>
      <c r="P935" s="60">
        <v>28973</v>
      </c>
      <c r="Q935" s="60">
        <v>86469</v>
      </c>
      <c r="R935" s="60">
        <v>119056</v>
      </c>
      <c r="S935" s="60">
        <v>159201</v>
      </c>
      <c r="T935" s="60">
        <v>166692</v>
      </c>
    </row>
    <row r="936" spans="1:20" ht="14.5" x14ac:dyDescent="0.35">
      <c r="A936" t="str">
        <f t="shared" si="26"/>
        <v>Salzburg446</v>
      </c>
      <c r="B936">
        <v>936</v>
      </c>
      <c r="C936" s="59" t="s">
        <v>266</v>
      </c>
      <c r="D936" s="59" t="s">
        <v>502</v>
      </c>
      <c r="E936" s="59" t="s">
        <v>116</v>
      </c>
      <c r="F936" s="60">
        <v>108</v>
      </c>
      <c r="G936" s="60">
        <v>285</v>
      </c>
      <c r="H936" s="61"/>
      <c r="I936" s="61"/>
      <c r="J936" s="61"/>
      <c r="K936" s="61"/>
      <c r="L936" s="61"/>
      <c r="M936" s="61"/>
      <c r="N936" s="60">
        <v>176</v>
      </c>
      <c r="O936" s="60">
        <v>4365</v>
      </c>
      <c r="P936" s="61"/>
      <c r="Q936" s="60">
        <v>962</v>
      </c>
      <c r="R936" s="61"/>
      <c r="S936" s="61"/>
      <c r="T936" s="61"/>
    </row>
    <row r="937" spans="1:20" ht="14.5" x14ac:dyDescent="0.35">
      <c r="A937" t="str">
        <f t="shared" si="26"/>
        <v>Salzburg070</v>
      </c>
      <c r="B937">
        <v>937</v>
      </c>
      <c r="C937" s="59" t="s">
        <v>266</v>
      </c>
      <c r="D937" s="59" t="s">
        <v>357</v>
      </c>
      <c r="E937" s="59" t="s">
        <v>36</v>
      </c>
      <c r="F937" s="60">
        <v>10666279</v>
      </c>
      <c r="G937" s="60">
        <v>11130839</v>
      </c>
      <c r="H937" s="60">
        <v>9912049</v>
      </c>
      <c r="I937" s="60">
        <v>8828973</v>
      </c>
      <c r="J937" s="60">
        <v>7676342</v>
      </c>
      <c r="K937" s="60">
        <v>8576201</v>
      </c>
      <c r="L937" s="60">
        <v>9677139</v>
      </c>
      <c r="M937" s="60">
        <v>9417766</v>
      </c>
      <c r="N937" s="60">
        <v>9852329</v>
      </c>
      <c r="O937" s="60">
        <v>10388252</v>
      </c>
      <c r="P937" s="60">
        <v>8867024</v>
      </c>
      <c r="Q937" s="60">
        <v>11321808</v>
      </c>
      <c r="R937" s="60">
        <v>12780780</v>
      </c>
      <c r="S937" s="60">
        <v>15585279</v>
      </c>
      <c r="T937" s="60">
        <v>16801923</v>
      </c>
    </row>
    <row r="938" spans="1:20" ht="14.5" x14ac:dyDescent="0.35">
      <c r="A938" t="str">
        <f t="shared" si="26"/>
        <v>Salzburg077</v>
      </c>
      <c r="B938">
        <v>938</v>
      </c>
      <c r="C938" s="59" t="s">
        <v>266</v>
      </c>
      <c r="D938" s="59" t="s">
        <v>367</v>
      </c>
      <c r="E938" s="59" t="s">
        <v>39</v>
      </c>
      <c r="F938" s="60">
        <v>960625</v>
      </c>
      <c r="G938" s="60">
        <v>1105463</v>
      </c>
      <c r="H938" s="60">
        <v>1424185</v>
      </c>
      <c r="I938" s="60">
        <v>1061790</v>
      </c>
      <c r="J938" s="60">
        <v>1109514</v>
      </c>
      <c r="K938" s="60">
        <v>1240810</v>
      </c>
      <c r="L938" s="60">
        <v>823787</v>
      </c>
      <c r="M938" s="60">
        <v>1251963</v>
      </c>
      <c r="N938" s="60">
        <v>1270056</v>
      </c>
      <c r="O938" s="60">
        <v>1316609</v>
      </c>
      <c r="P938" s="60">
        <v>845428</v>
      </c>
      <c r="Q938" s="60">
        <v>1362503</v>
      </c>
      <c r="R938" s="60">
        <v>2036199</v>
      </c>
      <c r="S938" s="60">
        <v>2579378</v>
      </c>
      <c r="T938" s="60">
        <v>2585164</v>
      </c>
    </row>
    <row r="939" spans="1:20" ht="14.5" x14ac:dyDescent="0.35">
      <c r="A939" t="str">
        <f t="shared" si="26"/>
        <v>Salzburg478</v>
      </c>
      <c r="B939">
        <v>939</v>
      </c>
      <c r="C939" s="59" t="s">
        <v>266</v>
      </c>
      <c r="D939" s="59" t="s">
        <v>539</v>
      </c>
      <c r="E939" s="59" t="s">
        <v>240</v>
      </c>
      <c r="F939" s="60">
        <v>718811</v>
      </c>
      <c r="G939" s="60">
        <v>731089</v>
      </c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</row>
    <row r="940" spans="1:20" ht="14.5" x14ac:dyDescent="0.35">
      <c r="A940" t="str">
        <f t="shared" si="26"/>
        <v>Salzburg330</v>
      </c>
      <c r="B940">
        <v>940</v>
      </c>
      <c r="C940" s="59" t="s">
        <v>266</v>
      </c>
      <c r="D940" s="59" t="s">
        <v>447</v>
      </c>
      <c r="E940" s="59" t="s">
        <v>81</v>
      </c>
      <c r="F940" s="60">
        <v>3678847</v>
      </c>
      <c r="G940" s="60">
        <v>8091620</v>
      </c>
      <c r="H940" s="60">
        <v>9695295</v>
      </c>
      <c r="I940" s="60">
        <v>10284368</v>
      </c>
      <c r="J940" s="60">
        <v>6451839</v>
      </c>
      <c r="K940" s="60">
        <v>2518151</v>
      </c>
      <c r="L940" s="60">
        <v>1472800</v>
      </c>
      <c r="M940" s="60">
        <v>2465476</v>
      </c>
      <c r="N940" s="60">
        <v>1860833</v>
      </c>
      <c r="O940" s="60">
        <v>1058534</v>
      </c>
      <c r="P940" s="60">
        <v>523111</v>
      </c>
      <c r="Q940" s="60">
        <v>1034229</v>
      </c>
      <c r="R940" s="60">
        <v>1074036</v>
      </c>
      <c r="S940" s="60">
        <v>1688098</v>
      </c>
      <c r="T940" s="60">
        <v>1746527</v>
      </c>
    </row>
    <row r="941" spans="1:20" ht="14.5" x14ac:dyDescent="0.35">
      <c r="A941" t="str">
        <f t="shared" si="26"/>
        <v>Salzburg528</v>
      </c>
      <c r="B941">
        <v>941</v>
      </c>
      <c r="C941" s="59" t="s">
        <v>266</v>
      </c>
      <c r="D941" s="59" t="s">
        <v>557</v>
      </c>
      <c r="E941" s="59" t="s">
        <v>145</v>
      </c>
      <c r="F941" s="60">
        <v>6446498</v>
      </c>
      <c r="G941" s="60">
        <v>7129819</v>
      </c>
      <c r="H941" s="60">
        <v>12007728</v>
      </c>
      <c r="I941" s="60">
        <v>14619849</v>
      </c>
      <c r="J941" s="60">
        <v>10194793</v>
      </c>
      <c r="K941" s="60">
        <v>8000163</v>
      </c>
      <c r="L941" s="60">
        <v>5419422</v>
      </c>
      <c r="M941" s="60">
        <v>8134096</v>
      </c>
      <c r="N941" s="60">
        <v>7786356</v>
      </c>
      <c r="O941" s="60">
        <v>7328111</v>
      </c>
      <c r="P941" s="60">
        <v>5007619</v>
      </c>
      <c r="Q941" s="60">
        <v>7030015</v>
      </c>
      <c r="R941" s="60">
        <v>16179217</v>
      </c>
      <c r="S941" s="60">
        <v>13553175</v>
      </c>
      <c r="T941" s="60">
        <v>13771372</v>
      </c>
    </row>
    <row r="942" spans="1:20" ht="14.5" x14ac:dyDescent="0.35">
      <c r="A942" t="str">
        <f t="shared" si="26"/>
        <v>Salzburg830</v>
      </c>
      <c r="B942">
        <v>942</v>
      </c>
      <c r="C942" s="59" t="s">
        <v>266</v>
      </c>
      <c r="D942" s="59" t="s">
        <v>657</v>
      </c>
      <c r="E942" s="59" t="s">
        <v>200</v>
      </c>
      <c r="F942" s="61"/>
      <c r="G942" s="61"/>
      <c r="H942" s="61"/>
      <c r="I942" s="61"/>
      <c r="J942" s="61"/>
      <c r="K942" s="61"/>
      <c r="L942" s="60">
        <v>4692</v>
      </c>
      <c r="M942" s="61"/>
      <c r="N942" s="61"/>
      <c r="O942" s="61"/>
      <c r="P942" s="60">
        <v>51115</v>
      </c>
      <c r="Q942" s="61"/>
      <c r="R942" s="61"/>
      <c r="S942" s="61"/>
      <c r="T942" s="61"/>
    </row>
    <row r="943" spans="1:20" ht="14.5" x14ac:dyDescent="0.35">
      <c r="A943" t="str">
        <f t="shared" si="26"/>
        <v>Salzburg800</v>
      </c>
      <c r="B943">
        <v>943</v>
      </c>
      <c r="C943" s="59" t="s">
        <v>266</v>
      </c>
      <c r="D943" s="59" t="s">
        <v>627</v>
      </c>
      <c r="E943" s="59" t="s">
        <v>182</v>
      </c>
      <c r="F943" s="60">
        <v>58231514</v>
      </c>
      <c r="G943" s="60">
        <v>70631699</v>
      </c>
      <c r="H943" s="60">
        <v>75352975</v>
      </c>
      <c r="I943" s="60">
        <v>74971225</v>
      </c>
      <c r="J943" s="60">
        <v>69481712</v>
      </c>
      <c r="K943" s="60">
        <v>81883565</v>
      </c>
      <c r="L943" s="60">
        <v>74543769</v>
      </c>
      <c r="M943" s="60">
        <v>82391649</v>
      </c>
      <c r="N943" s="60">
        <v>91888020</v>
      </c>
      <c r="O943" s="60">
        <v>89096408</v>
      </c>
      <c r="P943" s="60">
        <v>77696411</v>
      </c>
      <c r="Q943" s="60">
        <v>103914353</v>
      </c>
      <c r="R943" s="60">
        <v>129321272</v>
      </c>
      <c r="S943" s="60">
        <v>115212911</v>
      </c>
      <c r="T943" s="60">
        <v>95028150</v>
      </c>
    </row>
    <row r="944" spans="1:20" ht="14.5" x14ac:dyDescent="0.35">
      <c r="A944" t="str">
        <f t="shared" si="26"/>
        <v>Salzburg474</v>
      </c>
      <c r="B944">
        <v>944</v>
      </c>
      <c r="C944" s="59" t="s">
        <v>266</v>
      </c>
      <c r="D944" s="59" t="s">
        <v>534</v>
      </c>
      <c r="E944" s="59" t="s">
        <v>133</v>
      </c>
      <c r="F944" s="61"/>
      <c r="G944" s="60">
        <v>203451</v>
      </c>
      <c r="H944" s="61"/>
      <c r="I944" s="60">
        <v>148124</v>
      </c>
      <c r="J944" s="60">
        <v>130001</v>
      </c>
      <c r="K944" s="60">
        <v>183973</v>
      </c>
      <c r="L944" s="60">
        <v>126970</v>
      </c>
      <c r="M944" s="60">
        <v>199919</v>
      </c>
      <c r="N944" s="60">
        <v>144727</v>
      </c>
      <c r="O944" s="60">
        <v>159065</v>
      </c>
      <c r="P944" s="60">
        <v>62574</v>
      </c>
      <c r="Q944" s="60">
        <v>130189</v>
      </c>
      <c r="R944" s="60">
        <v>220417</v>
      </c>
      <c r="S944" s="60">
        <v>179817</v>
      </c>
      <c r="T944" s="60">
        <v>274869</v>
      </c>
    </row>
    <row r="945" spans="1:20" ht="14.5" x14ac:dyDescent="0.35">
      <c r="A945" t="str">
        <f t="shared" si="26"/>
        <v>Salzburg078</v>
      </c>
      <c r="B945">
        <v>945</v>
      </c>
      <c r="C945" s="59" t="s">
        <v>266</v>
      </c>
      <c r="D945" s="59" t="s">
        <v>369</v>
      </c>
      <c r="E945" s="59" t="s">
        <v>40</v>
      </c>
      <c r="F945" s="60">
        <v>5954975</v>
      </c>
      <c r="G945" s="60">
        <v>9621197</v>
      </c>
      <c r="H945" s="60">
        <v>14776187</v>
      </c>
      <c r="I945" s="60">
        <v>17179728</v>
      </c>
      <c r="J945" s="60">
        <v>22541312</v>
      </c>
      <c r="K945" s="60">
        <v>13126506</v>
      </c>
      <c r="L945" s="60">
        <v>8663993</v>
      </c>
      <c r="M945" s="60">
        <v>7810527</v>
      </c>
      <c r="N945" s="60">
        <v>9588082</v>
      </c>
      <c r="O945" s="60">
        <v>6268636</v>
      </c>
      <c r="P945" s="60">
        <v>6280525</v>
      </c>
      <c r="Q945" s="60">
        <v>5715155</v>
      </c>
      <c r="R945" s="60">
        <v>7950365</v>
      </c>
      <c r="S945" s="60">
        <v>11226842</v>
      </c>
      <c r="T945" s="60">
        <v>7469992</v>
      </c>
    </row>
    <row r="946" spans="1:20" ht="14.5" x14ac:dyDescent="0.35">
      <c r="A946" t="str">
        <f t="shared" si="26"/>
        <v>Salzburg093</v>
      </c>
      <c r="B946">
        <v>946</v>
      </c>
      <c r="C946" s="59" t="s">
        <v>266</v>
      </c>
      <c r="D946" s="59" t="s">
        <v>384</v>
      </c>
      <c r="E946" s="59" t="s">
        <v>48</v>
      </c>
      <c r="F946" s="60">
        <v>36665353</v>
      </c>
      <c r="G946" s="60">
        <v>53137995</v>
      </c>
      <c r="H946" s="60">
        <v>58031461</v>
      </c>
      <c r="I946" s="60">
        <v>54558271</v>
      </c>
      <c r="J946" s="60">
        <v>59030674</v>
      </c>
      <c r="K946" s="60">
        <v>51520664</v>
      </c>
      <c r="L946" s="60">
        <v>51853616</v>
      </c>
      <c r="M946" s="60">
        <v>60078274</v>
      </c>
      <c r="N946" s="60">
        <v>67333772</v>
      </c>
      <c r="O946" s="60">
        <v>66040760</v>
      </c>
      <c r="P946" s="60">
        <v>54772976</v>
      </c>
      <c r="Q946" s="60">
        <v>66108882</v>
      </c>
      <c r="R946" s="60">
        <v>82294981</v>
      </c>
      <c r="S946" s="60">
        <v>88592357</v>
      </c>
      <c r="T946" s="60">
        <v>96152441</v>
      </c>
    </row>
    <row r="947" spans="1:20" ht="14.5" x14ac:dyDescent="0.35">
      <c r="A947" t="str">
        <f t="shared" si="26"/>
        <v>Salzburg469</v>
      </c>
      <c r="B947">
        <v>947</v>
      </c>
      <c r="C947" s="59" t="s">
        <v>266</v>
      </c>
      <c r="D947" s="59" t="s">
        <v>529</v>
      </c>
      <c r="E947" s="59" t="s">
        <v>129</v>
      </c>
      <c r="F947" s="61"/>
      <c r="G947" s="61"/>
      <c r="H947" s="61"/>
      <c r="I947" s="61"/>
      <c r="J947" s="61"/>
      <c r="K947" s="61"/>
      <c r="L947" s="60">
        <v>127084</v>
      </c>
      <c r="M947" s="60">
        <v>27848</v>
      </c>
      <c r="N947" s="60">
        <v>26587</v>
      </c>
      <c r="O947" s="61"/>
      <c r="P947" s="61"/>
      <c r="Q947" s="60">
        <v>265748</v>
      </c>
      <c r="R947" s="60">
        <v>182162</v>
      </c>
      <c r="S947" s="60">
        <v>139097</v>
      </c>
      <c r="T947" s="60">
        <v>76454</v>
      </c>
    </row>
    <row r="948" spans="1:20" ht="14.5" x14ac:dyDescent="0.35">
      <c r="A948" t="str">
        <f t="shared" si="26"/>
        <v>Salzburg666</v>
      </c>
      <c r="B948">
        <v>948</v>
      </c>
      <c r="C948" s="59" t="s">
        <v>266</v>
      </c>
      <c r="D948" s="59" t="s">
        <v>592</v>
      </c>
      <c r="E948" s="59" t="s">
        <v>163</v>
      </c>
      <c r="F948" s="60">
        <v>1293445</v>
      </c>
      <c r="G948" s="60">
        <v>52777</v>
      </c>
      <c r="H948" s="60">
        <v>227864</v>
      </c>
      <c r="I948" s="60">
        <v>54045</v>
      </c>
      <c r="J948" s="60">
        <v>725339</v>
      </c>
      <c r="K948" s="60">
        <v>56374</v>
      </c>
      <c r="L948" s="60">
        <v>272695</v>
      </c>
      <c r="M948" s="60">
        <v>982495</v>
      </c>
      <c r="N948" s="60">
        <v>688375</v>
      </c>
      <c r="O948" s="61"/>
      <c r="P948" s="61"/>
      <c r="Q948" s="60">
        <v>1946219</v>
      </c>
      <c r="R948" s="60">
        <v>911755</v>
      </c>
      <c r="S948" s="60">
        <v>362948</v>
      </c>
      <c r="T948" s="60">
        <v>1231974</v>
      </c>
    </row>
    <row r="949" spans="1:20" ht="14.5" x14ac:dyDescent="0.35">
      <c r="A949" t="str">
        <f t="shared" si="26"/>
        <v>Salzburg017</v>
      </c>
      <c r="B949">
        <v>949</v>
      </c>
      <c r="C949" s="59" t="s">
        <v>266</v>
      </c>
      <c r="D949" s="59" t="s">
        <v>313</v>
      </c>
      <c r="E949" s="59" t="s">
        <v>11</v>
      </c>
      <c r="F949" s="60">
        <v>106614906</v>
      </c>
      <c r="G949" s="60">
        <v>139542050</v>
      </c>
      <c r="H949" s="60">
        <v>133173215</v>
      </c>
      <c r="I949" s="60">
        <v>130977898</v>
      </c>
      <c r="J949" s="60">
        <v>125006496</v>
      </c>
      <c r="K949" s="60">
        <v>120119414</v>
      </c>
      <c r="L949" s="60">
        <v>107015643</v>
      </c>
      <c r="M949" s="60">
        <v>133685788</v>
      </c>
      <c r="N949" s="60">
        <v>153463924</v>
      </c>
      <c r="O949" s="60">
        <v>134446726</v>
      </c>
      <c r="P949" s="60">
        <v>136681716</v>
      </c>
      <c r="Q949" s="60">
        <v>132179499</v>
      </c>
      <c r="R949" s="60">
        <v>142015443</v>
      </c>
      <c r="S949" s="60">
        <v>171488331</v>
      </c>
      <c r="T949" s="60">
        <v>197245241</v>
      </c>
    </row>
    <row r="950" spans="1:20" ht="14.5" x14ac:dyDescent="0.35">
      <c r="A950" t="str">
        <f t="shared" si="26"/>
        <v>Salzburg236</v>
      </c>
      <c r="B950">
        <v>950</v>
      </c>
      <c r="C950" s="59" t="s">
        <v>266</v>
      </c>
      <c r="D950" s="59" t="s">
        <v>410</v>
      </c>
      <c r="E950" s="59" t="s">
        <v>59</v>
      </c>
      <c r="F950" s="60">
        <v>207762</v>
      </c>
      <c r="G950" s="61"/>
      <c r="H950" s="60">
        <v>471368</v>
      </c>
      <c r="I950" s="61"/>
      <c r="J950" s="60">
        <v>168633</v>
      </c>
      <c r="K950" s="60">
        <v>120002</v>
      </c>
      <c r="L950" s="60">
        <v>69771</v>
      </c>
      <c r="M950" s="60">
        <v>76042</v>
      </c>
      <c r="N950" s="60">
        <v>13274</v>
      </c>
      <c r="O950" s="60">
        <v>86477</v>
      </c>
      <c r="P950" s="61"/>
      <c r="Q950" s="60">
        <v>422737</v>
      </c>
      <c r="R950" s="60">
        <v>271576</v>
      </c>
      <c r="S950" s="60">
        <v>459735</v>
      </c>
      <c r="T950" s="60">
        <v>331383</v>
      </c>
    </row>
    <row r="951" spans="1:20" ht="14.5" x14ac:dyDescent="0.35">
      <c r="A951" t="str">
        <f t="shared" si="26"/>
        <v>Salzburg068</v>
      </c>
      <c r="B951">
        <v>951</v>
      </c>
      <c r="C951" s="59" t="s">
        <v>266</v>
      </c>
      <c r="D951" s="59" t="s">
        <v>355</v>
      </c>
      <c r="E951" s="59" t="s">
        <v>35</v>
      </c>
      <c r="F951" s="60">
        <v>45179273</v>
      </c>
      <c r="G951" s="60">
        <v>54356031</v>
      </c>
      <c r="H951" s="60">
        <v>59797247</v>
      </c>
      <c r="I951" s="60">
        <v>65061353</v>
      </c>
      <c r="J951" s="60">
        <v>62017582</v>
      </c>
      <c r="K951" s="60">
        <v>71227718</v>
      </c>
      <c r="L951" s="60">
        <v>83254616</v>
      </c>
      <c r="M951" s="60">
        <v>92136997</v>
      </c>
      <c r="N951" s="60">
        <v>97731365</v>
      </c>
      <c r="O951" s="60">
        <v>107288820</v>
      </c>
      <c r="P951" s="60">
        <v>86196193</v>
      </c>
      <c r="Q951" s="60">
        <v>103781538</v>
      </c>
      <c r="R951" s="60">
        <v>144530421</v>
      </c>
      <c r="S951" s="60">
        <v>204573538</v>
      </c>
      <c r="T951" s="60">
        <v>202751234</v>
      </c>
    </row>
    <row r="952" spans="1:20" ht="14.5" x14ac:dyDescent="0.35">
      <c r="A952" t="str">
        <f t="shared" si="26"/>
        <v>Salzburg640</v>
      </c>
      <c r="B952">
        <v>952</v>
      </c>
      <c r="C952" s="59" t="s">
        <v>266</v>
      </c>
      <c r="D952" s="59" t="s">
        <v>580</v>
      </c>
      <c r="E952" s="59" t="s">
        <v>155</v>
      </c>
      <c r="F952" s="60">
        <v>3366221</v>
      </c>
      <c r="G952" s="60">
        <v>2839666</v>
      </c>
      <c r="H952" s="60">
        <v>5043735</v>
      </c>
      <c r="I952" s="60">
        <v>4118937</v>
      </c>
      <c r="J952" s="60">
        <v>6043520</v>
      </c>
      <c r="K952" s="60">
        <v>7699737</v>
      </c>
      <c r="L952" s="60">
        <v>7310843</v>
      </c>
      <c r="M952" s="60">
        <v>5415513</v>
      </c>
      <c r="N952" s="60">
        <v>2424925</v>
      </c>
      <c r="O952" s="60">
        <v>3803229</v>
      </c>
      <c r="P952" s="60">
        <v>2367860</v>
      </c>
      <c r="Q952" s="60">
        <v>6211434</v>
      </c>
      <c r="R952" s="60">
        <v>7757541</v>
      </c>
      <c r="S952" s="60">
        <v>9958059</v>
      </c>
      <c r="T952" s="60">
        <v>4775771</v>
      </c>
    </row>
    <row r="953" spans="1:20" ht="14.5" x14ac:dyDescent="0.35">
      <c r="A953" t="str">
        <f t="shared" si="26"/>
        <v>Salzburg328</v>
      </c>
      <c r="B953">
        <v>953</v>
      </c>
      <c r="C953" s="59" t="s">
        <v>266</v>
      </c>
      <c r="D953" s="59" t="s">
        <v>444</v>
      </c>
      <c r="E953" s="59" t="s">
        <v>79</v>
      </c>
      <c r="F953" s="61"/>
      <c r="G953" s="60">
        <v>11085</v>
      </c>
      <c r="H953" s="60">
        <v>514</v>
      </c>
      <c r="I953" s="61"/>
      <c r="J953" s="61"/>
      <c r="K953" s="61"/>
      <c r="L953" s="60">
        <v>16818</v>
      </c>
      <c r="M953" s="61"/>
      <c r="N953" s="61"/>
      <c r="O953" s="60">
        <v>1594</v>
      </c>
      <c r="P953" s="61"/>
      <c r="Q953" s="60">
        <v>2142</v>
      </c>
      <c r="R953" s="60">
        <v>382</v>
      </c>
      <c r="S953" s="60">
        <v>3263</v>
      </c>
      <c r="T953" s="60">
        <v>100</v>
      </c>
    </row>
    <row r="954" spans="1:20" ht="14.5" x14ac:dyDescent="0.35">
      <c r="A954" t="str">
        <f t="shared" si="26"/>
        <v>Salzburg284</v>
      </c>
      <c r="B954">
        <v>954</v>
      </c>
      <c r="C954" s="59" t="s">
        <v>266</v>
      </c>
      <c r="D954" s="59" t="s">
        <v>426</v>
      </c>
      <c r="E954" s="59" t="s">
        <v>71</v>
      </c>
      <c r="F954" s="61"/>
      <c r="G954" s="60">
        <v>15979</v>
      </c>
      <c r="H954" s="60">
        <v>2107</v>
      </c>
      <c r="I954" s="60">
        <v>48883</v>
      </c>
      <c r="J954" s="61"/>
      <c r="K954" s="61"/>
      <c r="L954" s="60">
        <v>2573</v>
      </c>
      <c r="M954" s="60">
        <v>5265</v>
      </c>
      <c r="N954" s="60">
        <v>8664</v>
      </c>
      <c r="O954" s="61"/>
      <c r="P954" s="60">
        <v>14923</v>
      </c>
      <c r="Q954" s="60">
        <v>46041</v>
      </c>
      <c r="R954" s="60">
        <v>5065</v>
      </c>
      <c r="S954" s="61"/>
      <c r="T954" s="60">
        <v>243944</v>
      </c>
    </row>
    <row r="955" spans="1:20" ht="14.5" x14ac:dyDescent="0.35">
      <c r="A955" t="str">
        <f t="shared" si="26"/>
        <v>Salzburg466</v>
      </c>
      <c r="B955">
        <v>955</v>
      </c>
      <c r="C955" s="59" t="s">
        <v>266</v>
      </c>
      <c r="D955" s="59" t="s">
        <v>523</v>
      </c>
      <c r="E955" s="59" t="s">
        <v>222</v>
      </c>
      <c r="F955" s="61"/>
      <c r="G955" s="61"/>
      <c r="H955" s="61"/>
      <c r="I955" s="61"/>
      <c r="J955" s="61"/>
      <c r="K955" s="61"/>
      <c r="L955" s="60">
        <v>17931</v>
      </c>
      <c r="M955" s="60">
        <v>33</v>
      </c>
      <c r="N955" s="61"/>
      <c r="O955" s="61"/>
      <c r="P955" s="61"/>
      <c r="Q955" s="60">
        <v>491</v>
      </c>
      <c r="R955" s="60">
        <v>162</v>
      </c>
      <c r="S955" s="61"/>
      <c r="T955" s="61"/>
    </row>
    <row r="956" spans="1:20" ht="14.5" x14ac:dyDescent="0.35">
      <c r="A956" t="str">
        <f t="shared" si="26"/>
        <v>Salzburg413</v>
      </c>
      <c r="B956">
        <v>956</v>
      </c>
      <c r="C956" s="59" t="s">
        <v>266</v>
      </c>
      <c r="D956" s="59" t="s">
        <v>494</v>
      </c>
      <c r="E956" s="59" t="s">
        <v>108</v>
      </c>
      <c r="F956" s="60">
        <v>42774</v>
      </c>
      <c r="G956" s="60">
        <v>128847</v>
      </c>
      <c r="H956" s="61"/>
      <c r="I956" s="60">
        <v>79309</v>
      </c>
      <c r="J956" s="60">
        <v>88402</v>
      </c>
      <c r="K956" s="60">
        <v>125628</v>
      </c>
      <c r="L956" s="60">
        <v>110446</v>
      </c>
      <c r="M956" s="60">
        <v>126696</v>
      </c>
      <c r="N956" s="60">
        <v>117661</v>
      </c>
      <c r="O956" s="60">
        <v>94805</v>
      </c>
      <c r="P956" s="60">
        <v>76342</v>
      </c>
      <c r="Q956" s="60">
        <v>78755</v>
      </c>
      <c r="R956" s="60">
        <v>128084</v>
      </c>
      <c r="S956" s="60">
        <v>148636</v>
      </c>
      <c r="T956" s="60">
        <v>163805</v>
      </c>
    </row>
    <row r="957" spans="1:20" ht="14.5" x14ac:dyDescent="0.35">
      <c r="A957" t="str">
        <f t="shared" si="26"/>
        <v>Salzburg703</v>
      </c>
      <c r="B957">
        <v>957</v>
      </c>
      <c r="C957" s="59" t="s">
        <v>266</v>
      </c>
      <c r="D957" s="59" t="s">
        <v>609</v>
      </c>
      <c r="E957" s="59" t="s">
        <v>241</v>
      </c>
      <c r="F957" s="60">
        <v>6718</v>
      </c>
      <c r="G957" s="60">
        <v>16957</v>
      </c>
      <c r="H957" s="60">
        <v>74137</v>
      </c>
      <c r="I957" s="60">
        <v>2709</v>
      </c>
      <c r="J957" s="60">
        <v>75266</v>
      </c>
      <c r="K957" s="60">
        <v>161348</v>
      </c>
      <c r="L957" s="60">
        <v>8839</v>
      </c>
      <c r="M957" s="60">
        <v>38523</v>
      </c>
      <c r="N957" s="60">
        <v>62575</v>
      </c>
      <c r="O957" s="60">
        <v>230738</v>
      </c>
      <c r="P957" s="60">
        <v>6811</v>
      </c>
      <c r="Q957" s="60">
        <v>69409</v>
      </c>
      <c r="R957" s="60">
        <v>66319</v>
      </c>
      <c r="S957" s="60">
        <v>32806</v>
      </c>
      <c r="T957" s="60">
        <v>39211</v>
      </c>
    </row>
    <row r="958" spans="1:20" ht="14.5" x14ac:dyDescent="0.35">
      <c r="A958" t="str">
        <f t="shared" si="26"/>
        <v>Salzburg516</v>
      </c>
      <c r="B958">
        <v>958</v>
      </c>
      <c r="C958" s="59" t="s">
        <v>266</v>
      </c>
      <c r="D958" s="59" t="s">
        <v>553</v>
      </c>
      <c r="E958" s="59" t="s">
        <v>142</v>
      </c>
      <c r="F958" s="60">
        <v>1667463</v>
      </c>
      <c r="G958" s="60">
        <v>2037392</v>
      </c>
      <c r="H958" s="60">
        <v>2887193</v>
      </c>
      <c r="I958" s="60">
        <v>1891968</v>
      </c>
      <c r="J958" s="60">
        <v>350844</v>
      </c>
      <c r="K958" s="60">
        <v>1977478</v>
      </c>
      <c r="L958" s="60">
        <v>1449584</v>
      </c>
      <c r="M958" s="60">
        <v>1337027</v>
      </c>
      <c r="N958" s="60">
        <v>1442279</v>
      </c>
      <c r="O958" s="60">
        <v>842430</v>
      </c>
      <c r="P958" s="60">
        <v>88426</v>
      </c>
      <c r="Q958" s="60">
        <v>379375</v>
      </c>
      <c r="R958" s="60">
        <v>754745</v>
      </c>
      <c r="S958" s="60">
        <v>537829</v>
      </c>
      <c r="T958" s="60">
        <v>264182</v>
      </c>
    </row>
    <row r="959" spans="1:20" ht="14.5" x14ac:dyDescent="0.35">
      <c r="A959" t="str">
        <f t="shared" si="26"/>
        <v>Salzburg477</v>
      </c>
      <c r="B959">
        <v>959</v>
      </c>
      <c r="C959" s="59" t="s">
        <v>266</v>
      </c>
      <c r="D959" s="59" t="s">
        <v>537</v>
      </c>
      <c r="E959" s="59" t="s">
        <v>224</v>
      </c>
      <c r="F959" s="61"/>
      <c r="G959" s="61"/>
      <c r="H959" s="61"/>
      <c r="I959" s="61"/>
      <c r="J959" s="60">
        <v>63</v>
      </c>
      <c r="K959" s="61"/>
      <c r="L959" s="61"/>
      <c r="M959" s="61"/>
      <c r="N959" s="61"/>
      <c r="O959" s="61"/>
      <c r="P959" s="61"/>
      <c r="Q959" s="61"/>
      <c r="R959" s="61"/>
      <c r="S959" s="61"/>
      <c r="T959" s="61"/>
    </row>
    <row r="960" spans="1:20" ht="14.5" x14ac:dyDescent="0.35">
      <c r="A960" t="str">
        <f t="shared" si="26"/>
        <v>Salzburg508</v>
      </c>
      <c r="B960">
        <v>960</v>
      </c>
      <c r="C960" s="59" t="s">
        <v>266</v>
      </c>
      <c r="D960" s="59" t="s">
        <v>550</v>
      </c>
      <c r="E960" s="59" t="s">
        <v>140</v>
      </c>
      <c r="F960" s="60">
        <v>57357092</v>
      </c>
      <c r="G960" s="60">
        <v>88284970</v>
      </c>
      <c r="H960" s="60">
        <v>84662375</v>
      </c>
      <c r="I960" s="60">
        <v>70475452</v>
      </c>
      <c r="J960" s="60">
        <v>75317917</v>
      </c>
      <c r="K960" s="60">
        <v>49352681</v>
      </c>
      <c r="L960" s="60">
        <v>40273259</v>
      </c>
      <c r="M960" s="60">
        <v>55071639</v>
      </c>
      <c r="N960" s="60">
        <v>60691765</v>
      </c>
      <c r="O960" s="60">
        <v>80837343</v>
      </c>
      <c r="P960" s="60">
        <v>68847009</v>
      </c>
      <c r="Q960" s="60">
        <v>116444362</v>
      </c>
      <c r="R960" s="60">
        <v>236909949</v>
      </c>
      <c r="S960" s="60">
        <v>187631146</v>
      </c>
      <c r="T960" s="60">
        <v>159434221</v>
      </c>
    </row>
    <row r="961" spans="1:20" ht="14.5" x14ac:dyDescent="0.35">
      <c r="A961" t="str">
        <f t="shared" si="26"/>
        <v>Salzburg453</v>
      </c>
      <c r="B961">
        <v>961</v>
      </c>
      <c r="C961" s="59" t="s">
        <v>266</v>
      </c>
      <c r="D961" s="59" t="s">
        <v>508</v>
      </c>
      <c r="E961" s="59" t="s">
        <v>120</v>
      </c>
      <c r="F961" s="60">
        <v>592466</v>
      </c>
      <c r="G961" s="60">
        <v>531783</v>
      </c>
      <c r="H961" s="61"/>
      <c r="I961" s="60">
        <v>564711</v>
      </c>
      <c r="J961" s="60">
        <v>747571</v>
      </c>
      <c r="K961" s="60">
        <v>431944</v>
      </c>
      <c r="L961" s="60">
        <v>449576</v>
      </c>
      <c r="M961" s="60">
        <v>333211</v>
      </c>
      <c r="N961" s="60">
        <v>351679</v>
      </c>
      <c r="O961" s="60">
        <v>313796</v>
      </c>
      <c r="P961" s="60">
        <v>446020</v>
      </c>
      <c r="Q961" s="60">
        <v>378641</v>
      </c>
      <c r="R961" s="60">
        <v>572689</v>
      </c>
      <c r="S961" s="60">
        <v>582240</v>
      </c>
      <c r="T961" s="60">
        <v>533933</v>
      </c>
    </row>
    <row r="962" spans="1:20" ht="14.5" x14ac:dyDescent="0.35">
      <c r="A962" t="str">
        <f t="shared" si="26"/>
        <v>Salzburg675</v>
      </c>
      <c r="B962">
        <v>962</v>
      </c>
      <c r="C962" s="59" t="s">
        <v>266</v>
      </c>
      <c r="D962" s="59" t="s">
        <v>598</v>
      </c>
      <c r="E962" s="59" t="s">
        <v>167</v>
      </c>
      <c r="F962" s="60">
        <v>24742</v>
      </c>
      <c r="G962" s="60">
        <v>491700</v>
      </c>
      <c r="H962" s="60">
        <v>10681</v>
      </c>
      <c r="I962" s="60">
        <v>100987</v>
      </c>
      <c r="J962" s="61"/>
      <c r="K962" s="60">
        <v>10235</v>
      </c>
      <c r="L962" s="60">
        <v>6435</v>
      </c>
      <c r="M962" s="61"/>
      <c r="N962" s="60">
        <v>28</v>
      </c>
      <c r="O962" s="61"/>
      <c r="P962" s="61"/>
      <c r="Q962" s="61"/>
      <c r="R962" s="61"/>
      <c r="S962" s="61"/>
      <c r="T962" s="61"/>
    </row>
    <row r="963" spans="1:20" ht="14.5" x14ac:dyDescent="0.35">
      <c r="A963" t="str">
        <f t="shared" si="26"/>
        <v>Salzburg391</v>
      </c>
      <c r="B963">
        <v>963</v>
      </c>
      <c r="C963" s="59" t="s">
        <v>266</v>
      </c>
      <c r="D963" s="59" t="s">
        <v>479</v>
      </c>
      <c r="E963" s="59" t="s">
        <v>100</v>
      </c>
      <c r="F963" s="60">
        <v>8001</v>
      </c>
      <c r="G963" s="60">
        <v>1246</v>
      </c>
      <c r="H963" s="61"/>
      <c r="I963" s="61"/>
      <c r="J963" s="60">
        <v>139527</v>
      </c>
      <c r="K963" s="60">
        <v>19032</v>
      </c>
      <c r="L963" s="60">
        <v>1584</v>
      </c>
      <c r="M963" s="60">
        <v>621</v>
      </c>
      <c r="N963" s="61"/>
      <c r="O963" s="60">
        <v>423</v>
      </c>
      <c r="P963" s="60">
        <v>3855</v>
      </c>
      <c r="Q963" s="61"/>
      <c r="R963" s="60">
        <v>9</v>
      </c>
      <c r="S963" s="60">
        <v>351</v>
      </c>
      <c r="T963" s="60">
        <v>2518</v>
      </c>
    </row>
    <row r="964" spans="1:20" ht="14.5" x14ac:dyDescent="0.35">
      <c r="A964" t="str">
        <f t="shared" si="26"/>
        <v>Salzburg073</v>
      </c>
      <c r="B964">
        <v>964</v>
      </c>
      <c r="C964" s="59" t="s">
        <v>266</v>
      </c>
      <c r="D964" s="59" t="s">
        <v>360</v>
      </c>
      <c r="E964" s="59" t="s">
        <v>242</v>
      </c>
      <c r="F964" s="60">
        <v>5189963</v>
      </c>
      <c r="G964" s="60">
        <v>5430560</v>
      </c>
      <c r="H964" s="60">
        <v>4810216</v>
      </c>
      <c r="I964" s="60">
        <v>5711499</v>
      </c>
      <c r="J964" s="60">
        <v>6628636</v>
      </c>
      <c r="K964" s="60">
        <v>5342714</v>
      </c>
      <c r="L964" s="60">
        <v>4765374</v>
      </c>
      <c r="M964" s="60">
        <v>5701981</v>
      </c>
      <c r="N964" s="60">
        <v>6947627</v>
      </c>
      <c r="O964" s="60">
        <v>11974266</v>
      </c>
      <c r="P964" s="60">
        <v>6150320</v>
      </c>
      <c r="Q964" s="60">
        <v>6114903</v>
      </c>
      <c r="R964" s="60">
        <v>6495706</v>
      </c>
      <c r="S964" s="60">
        <v>5303602</v>
      </c>
      <c r="T964" s="60">
        <v>4447323</v>
      </c>
    </row>
    <row r="965" spans="1:20" ht="14.5" x14ac:dyDescent="0.35">
      <c r="A965" t="str">
        <f t="shared" si="26"/>
        <v>Salzburg421</v>
      </c>
      <c r="B965">
        <v>965</v>
      </c>
      <c r="C965" s="59" t="s">
        <v>266</v>
      </c>
      <c r="D965" s="59" t="s">
        <v>496</v>
      </c>
      <c r="E965" s="59" t="s">
        <v>110</v>
      </c>
      <c r="F965" s="60">
        <v>1303122</v>
      </c>
      <c r="G965" s="60">
        <v>1404592</v>
      </c>
      <c r="H965" s="60">
        <v>1779330</v>
      </c>
      <c r="I965" s="61"/>
      <c r="J965" s="60">
        <v>1919520</v>
      </c>
      <c r="K965" s="60">
        <v>2445073</v>
      </c>
      <c r="L965" s="61"/>
      <c r="M965" s="60">
        <v>2740594</v>
      </c>
      <c r="N965" s="60">
        <v>2994770</v>
      </c>
      <c r="O965" s="61"/>
      <c r="P965" s="61"/>
      <c r="Q965" s="60">
        <v>3510083</v>
      </c>
      <c r="R965" s="61"/>
      <c r="S965" s="61"/>
      <c r="T965" s="61"/>
    </row>
    <row r="966" spans="1:20" ht="14.5" x14ac:dyDescent="0.35">
      <c r="A966" t="str">
        <f t="shared" si="26"/>
        <v>Salzburg404</v>
      </c>
      <c r="B966">
        <v>966</v>
      </c>
      <c r="C966" s="59" t="s">
        <v>266</v>
      </c>
      <c r="D966" s="59" t="s">
        <v>486</v>
      </c>
      <c r="E966" s="59" t="s">
        <v>104</v>
      </c>
      <c r="F966" s="60">
        <v>88594519</v>
      </c>
      <c r="G966" s="60">
        <v>91977897</v>
      </c>
      <c r="H966" s="60">
        <v>97385150</v>
      </c>
      <c r="I966" s="60">
        <v>96163679</v>
      </c>
      <c r="J966" s="60">
        <v>99593270</v>
      </c>
      <c r="K966" s="60">
        <v>108007613</v>
      </c>
      <c r="L966" s="60">
        <v>103924151</v>
      </c>
      <c r="M966" s="60">
        <v>112764333</v>
      </c>
      <c r="N966" s="60">
        <v>118212407</v>
      </c>
      <c r="O966" s="60">
        <v>121757949</v>
      </c>
      <c r="P966" s="60">
        <v>107443623</v>
      </c>
      <c r="Q966" s="60">
        <v>147986808</v>
      </c>
      <c r="R966" s="60">
        <v>197806621</v>
      </c>
      <c r="S966" s="60">
        <v>175781457</v>
      </c>
      <c r="T966" s="60">
        <v>145296986</v>
      </c>
    </row>
    <row r="967" spans="1:20" ht="14.5" x14ac:dyDescent="0.35">
      <c r="A967" t="str">
        <f t="shared" si="26"/>
        <v>Salzburg322</v>
      </c>
      <c r="B967">
        <v>967</v>
      </c>
      <c r="C967" s="59" t="s">
        <v>266</v>
      </c>
      <c r="D967" s="59" t="s">
        <v>440</v>
      </c>
      <c r="E967" s="59" t="s">
        <v>243</v>
      </c>
      <c r="F967" s="60">
        <v>382662</v>
      </c>
      <c r="G967" s="60">
        <v>566725</v>
      </c>
      <c r="H967" s="60">
        <v>641528</v>
      </c>
      <c r="I967" s="60">
        <v>686124</v>
      </c>
      <c r="J967" s="60">
        <v>761124</v>
      </c>
      <c r="K967" s="60">
        <v>484749</v>
      </c>
      <c r="L967" s="60">
        <v>154636</v>
      </c>
      <c r="M967" s="60">
        <v>405683</v>
      </c>
      <c r="N967" s="60">
        <v>246553</v>
      </c>
      <c r="O967" s="60">
        <v>354205</v>
      </c>
      <c r="P967" s="60">
        <v>224577</v>
      </c>
      <c r="Q967" s="60">
        <v>353190</v>
      </c>
      <c r="R967" s="60">
        <v>553663</v>
      </c>
      <c r="S967" s="60">
        <v>659271</v>
      </c>
      <c r="T967" s="60">
        <v>781870</v>
      </c>
    </row>
    <row r="968" spans="1:20" ht="14.5" x14ac:dyDescent="0.35">
      <c r="A968" t="str">
        <f t="shared" ref="A968:A1031" si="27">C968&amp;D968</f>
        <v>Salzburg306</v>
      </c>
      <c r="B968">
        <v>968</v>
      </c>
      <c r="C968" s="59" t="s">
        <v>266</v>
      </c>
      <c r="D968" s="59" t="s">
        <v>430</v>
      </c>
      <c r="E968" s="59" t="s">
        <v>74</v>
      </c>
      <c r="F968" s="61"/>
      <c r="G968" s="60">
        <v>6552</v>
      </c>
      <c r="H968" s="60">
        <v>19080</v>
      </c>
      <c r="I968" s="60">
        <v>48505</v>
      </c>
      <c r="J968" s="61"/>
      <c r="K968" s="60">
        <v>72</v>
      </c>
      <c r="L968" s="60">
        <v>445401</v>
      </c>
      <c r="M968" s="60">
        <v>61157</v>
      </c>
      <c r="N968" s="60">
        <v>262151</v>
      </c>
      <c r="O968" s="60">
        <v>114329</v>
      </c>
      <c r="P968" s="60">
        <v>103735</v>
      </c>
      <c r="Q968" s="60">
        <v>347168</v>
      </c>
      <c r="R968" s="61"/>
      <c r="S968" s="60">
        <v>118973</v>
      </c>
      <c r="T968" s="60">
        <v>136</v>
      </c>
    </row>
    <row r="969" spans="1:20" ht="14.5" x14ac:dyDescent="0.35">
      <c r="A969" t="str">
        <f t="shared" si="27"/>
        <v>Salzburg318</v>
      </c>
      <c r="B969">
        <v>969</v>
      </c>
      <c r="C969" s="59" t="s">
        <v>266</v>
      </c>
      <c r="D969" s="59" t="s">
        <v>438</v>
      </c>
      <c r="E969" s="59" t="s">
        <v>244</v>
      </c>
      <c r="F969" s="60">
        <v>157076</v>
      </c>
      <c r="G969" s="60">
        <v>76640</v>
      </c>
      <c r="H969" s="60">
        <v>499724</v>
      </c>
      <c r="I969" s="60">
        <v>322432</v>
      </c>
      <c r="J969" s="60">
        <v>340507</v>
      </c>
      <c r="K969" s="60">
        <v>383597</v>
      </c>
      <c r="L969" s="60">
        <v>363578</v>
      </c>
      <c r="M969" s="60">
        <v>208924</v>
      </c>
      <c r="N969" s="60">
        <v>60080</v>
      </c>
      <c r="O969" s="60">
        <v>227418</v>
      </c>
      <c r="P969" s="60">
        <v>239499</v>
      </c>
      <c r="Q969" s="60">
        <v>323803</v>
      </c>
      <c r="R969" s="60">
        <v>242268</v>
      </c>
      <c r="S969" s="60">
        <v>389911</v>
      </c>
      <c r="T969" s="60">
        <v>235296</v>
      </c>
    </row>
    <row r="970" spans="1:20" ht="14.5" x14ac:dyDescent="0.35">
      <c r="A970" t="str">
        <f t="shared" si="27"/>
        <v>Salzburg039</v>
      </c>
      <c r="B970">
        <v>970</v>
      </c>
      <c r="C970" s="59" t="s">
        <v>266</v>
      </c>
      <c r="D970" s="59" t="s">
        <v>327</v>
      </c>
      <c r="E970" s="59" t="s">
        <v>20</v>
      </c>
      <c r="F970" s="60">
        <v>262020078</v>
      </c>
      <c r="G970" s="60">
        <v>299612949</v>
      </c>
      <c r="H970" s="60">
        <v>300132971</v>
      </c>
      <c r="I970" s="60">
        <v>338464298</v>
      </c>
      <c r="J970" s="60">
        <v>333229050</v>
      </c>
      <c r="K970" s="60">
        <v>361163499</v>
      </c>
      <c r="L970" s="60">
        <v>343116874</v>
      </c>
      <c r="M970" s="60">
        <v>358068803</v>
      </c>
      <c r="N970" s="60">
        <v>379561837</v>
      </c>
      <c r="O970" s="60">
        <v>344850414</v>
      </c>
      <c r="P970" s="60">
        <v>361599910</v>
      </c>
      <c r="Q970" s="60">
        <v>348563317</v>
      </c>
      <c r="R970" s="60">
        <v>473299649</v>
      </c>
      <c r="S970" s="60">
        <v>498773919</v>
      </c>
      <c r="T970" s="60">
        <v>456372483</v>
      </c>
    </row>
    <row r="971" spans="1:20" ht="14.5" x14ac:dyDescent="0.35">
      <c r="A971" t="str">
        <f t="shared" si="27"/>
        <v>Salzburg272</v>
      </c>
      <c r="B971">
        <v>971</v>
      </c>
      <c r="C971" s="59" t="s">
        <v>266</v>
      </c>
      <c r="D971" s="59" t="s">
        <v>422</v>
      </c>
      <c r="E971" s="59" t="s">
        <v>245</v>
      </c>
      <c r="F971" s="60">
        <v>681475</v>
      </c>
      <c r="G971" s="60">
        <v>532167</v>
      </c>
      <c r="H971" s="60">
        <v>659065</v>
      </c>
      <c r="I971" s="60">
        <v>576625</v>
      </c>
      <c r="J971" s="60">
        <v>491968</v>
      </c>
      <c r="K971" s="60">
        <v>755130</v>
      </c>
      <c r="L971" s="60">
        <v>530386</v>
      </c>
      <c r="M971" s="60">
        <v>396305</v>
      </c>
      <c r="N971" s="61"/>
      <c r="O971" s="60">
        <v>629946</v>
      </c>
      <c r="P971" s="60">
        <v>374438</v>
      </c>
      <c r="Q971" s="60">
        <v>639551</v>
      </c>
      <c r="R971" s="60">
        <v>1147605</v>
      </c>
      <c r="S971" s="60">
        <v>738027</v>
      </c>
      <c r="T971" s="60">
        <v>635622</v>
      </c>
    </row>
    <row r="972" spans="1:20" ht="14.5" x14ac:dyDescent="0.35">
      <c r="A972" t="str">
        <f t="shared" si="27"/>
        <v>Salzburg837</v>
      </c>
      <c r="B972">
        <v>972</v>
      </c>
      <c r="C972" s="59" t="s">
        <v>266</v>
      </c>
      <c r="D972" s="59" t="s">
        <v>671</v>
      </c>
      <c r="E972" s="59" t="s">
        <v>203</v>
      </c>
      <c r="F972" s="61"/>
      <c r="G972" s="60">
        <v>331</v>
      </c>
      <c r="H972" s="60">
        <v>70</v>
      </c>
      <c r="I972" s="61"/>
      <c r="J972" s="61"/>
      <c r="K972" s="60">
        <v>125</v>
      </c>
      <c r="L972" s="60">
        <v>3077</v>
      </c>
      <c r="M972" s="61"/>
      <c r="N972" s="60">
        <v>785</v>
      </c>
      <c r="O972" s="61"/>
      <c r="P972" s="60">
        <v>1163</v>
      </c>
      <c r="Q972" s="60">
        <v>9457</v>
      </c>
      <c r="R972" s="60">
        <v>337</v>
      </c>
      <c r="S972" s="60">
        <v>3340</v>
      </c>
      <c r="T972" s="60">
        <v>644</v>
      </c>
    </row>
    <row r="973" spans="1:20" ht="14.5" x14ac:dyDescent="0.35">
      <c r="A973" t="str">
        <f t="shared" si="27"/>
        <v>Salzburg512</v>
      </c>
      <c r="B973">
        <v>973</v>
      </c>
      <c r="C973" s="59" t="s">
        <v>266</v>
      </c>
      <c r="D973" s="59" t="s">
        <v>552</v>
      </c>
      <c r="E973" s="59" t="s">
        <v>141</v>
      </c>
      <c r="F973" s="60">
        <v>23877450</v>
      </c>
      <c r="G973" s="60">
        <v>25636061</v>
      </c>
      <c r="H973" s="60">
        <v>35102863</v>
      </c>
      <c r="I973" s="60">
        <v>32711600</v>
      </c>
      <c r="J973" s="60">
        <v>28030761</v>
      </c>
      <c r="K973" s="60">
        <v>34822494</v>
      </c>
      <c r="L973" s="60">
        <v>39382035</v>
      </c>
      <c r="M973" s="60">
        <v>35667565</v>
      </c>
      <c r="N973" s="60">
        <v>41461748</v>
      </c>
      <c r="O973" s="60">
        <v>38133165</v>
      </c>
      <c r="P973" s="60">
        <v>39147136</v>
      </c>
      <c r="Q973" s="60">
        <v>73943332</v>
      </c>
      <c r="R973" s="60">
        <v>84156951</v>
      </c>
      <c r="S973" s="60">
        <v>54350568</v>
      </c>
      <c r="T973" s="60">
        <v>57465074</v>
      </c>
    </row>
    <row r="974" spans="1:20" ht="14.5" x14ac:dyDescent="0.35">
      <c r="A974" t="str">
        <f t="shared" si="27"/>
        <v>Salzburg302</v>
      </c>
      <c r="B974">
        <v>974</v>
      </c>
      <c r="C974" s="59" t="s">
        <v>266</v>
      </c>
      <c r="D974" s="59" t="s">
        <v>428</v>
      </c>
      <c r="E974" s="59" t="s">
        <v>73</v>
      </c>
      <c r="F974" s="60">
        <v>275505</v>
      </c>
      <c r="G974" s="60">
        <v>246449</v>
      </c>
      <c r="H974" s="60">
        <v>213619</v>
      </c>
      <c r="I974" s="60">
        <v>102121</v>
      </c>
      <c r="J974" s="60">
        <v>278125</v>
      </c>
      <c r="K974" s="60">
        <v>320577</v>
      </c>
      <c r="L974" s="60">
        <v>1664471</v>
      </c>
      <c r="M974" s="60">
        <v>223767</v>
      </c>
      <c r="N974" s="60">
        <v>43487</v>
      </c>
      <c r="O974" s="60">
        <v>90091</v>
      </c>
      <c r="P974" s="60">
        <v>2892724</v>
      </c>
      <c r="Q974" s="60">
        <v>271474</v>
      </c>
      <c r="R974" s="60">
        <v>167813</v>
      </c>
      <c r="S974" s="60">
        <v>649983</v>
      </c>
      <c r="T974" s="60">
        <v>309610</v>
      </c>
    </row>
    <row r="975" spans="1:20" ht="14.5" x14ac:dyDescent="0.35">
      <c r="A975" t="str">
        <f t="shared" si="27"/>
        <v>Salzburg720</v>
      </c>
      <c r="B975">
        <v>975</v>
      </c>
      <c r="C975" s="59" t="s">
        <v>266</v>
      </c>
      <c r="D975" s="59" t="s">
        <v>616</v>
      </c>
      <c r="E975" s="59" t="s">
        <v>177</v>
      </c>
      <c r="F975" s="60">
        <v>73405327</v>
      </c>
      <c r="G975" s="60">
        <v>81532337</v>
      </c>
      <c r="H975" s="60">
        <v>70894592</v>
      </c>
      <c r="I975" s="60">
        <v>80161669</v>
      </c>
      <c r="J975" s="60">
        <v>116757866</v>
      </c>
      <c r="K975" s="60">
        <v>138525106</v>
      </c>
      <c r="L975" s="60">
        <v>133265193</v>
      </c>
      <c r="M975" s="60">
        <v>143288798</v>
      </c>
      <c r="N975" s="60">
        <v>144271080</v>
      </c>
      <c r="O975" s="60">
        <v>132356696</v>
      </c>
      <c r="P975" s="60">
        <v>123897595</v>
      </c>
      <c r="Q975" s="60">
        <v>143137424</v>
      </c>
      <c r="R975" s="60">
        <v>128738809</v>
      </c>
      <c r="S975" s="60">
        <v>105703638</v>
      </c>
      <c r="T975" s="60">
        <v>105147573</v>
      </c>
    </row>
    <row r="976" spans="1:20" ht="14.5" x14ac:dyDescent="0.35">
      <c r="A976" t="str">
        <f t="shared" si="27"/>
        <v>Salzburg480</v>
      </c>
      <c r="B976">
        <v>976</v>
      </c>
      <c r="C976" s="59" t="s">
        <v>266</v>
      </c>
      <c r="D976" s="59" t="s">
        <v>543</v>
      </c>
      <c r="E976" s="59" t="s">
        <v>134</v>
      </c>
      <c r="F976" s="60">
        <v>4932937</v>
      </c>
      <c r="G976" s="60">
        <v>5637672</v>
      </c>
      <c r="H976" s="60">
        <v>8166197</v>
      </c>
      <c r="I976" s="60">
        <v>4705312</v>
      </c>
      <c r="J976" s="60">
        <v>5962108</v>
      </c>
      <c r="K976" s="60">
        <v>6462568</v>
      </c>
      <c r="L976" s="60">
        <v>5056980</v>
      </c>
      <c r="M976" s="60">
        <v>5202476</v>
      </c>
      <c r="N976" s="60">
        <v>5159343</v>
      </c>
      <c r="O976" s="60">
        <v>5279847</v>
      </c>
      <c r="P976" s="60">
        <v>4082436</v>
      </c>
      <c r="Q976" s="60">
        <v>4984861</v>
      </c>
      <c r="R976" s="60">
        <v>13422939</v>
      </c>
      <c r="S976" s="60">
        <v>7673041</v>
      </c>
      <c r="T976" s="60">
        <v>8968123</v>
      </c>
    </row>
    <row r="977" spans="1:20" ht="14.5" x14ac:dyDescent="0.35">
      <c r="A977" t="str">
        <f t="shared" si="27"/>
        <v>Salzburg436</v>
      </c>
      <c r="B977">
        <v>977</v>
      </c>
      <c r="C977" s="59" t="s">
        <v>266</v>
      </c>
      <c r="D977" s="59" t="s">
        <v>500</v>
      </c>
      <c r="E977" s="59" t="s">
        <v>114</v>
      </c>
      <c r="F977" s="60">
        <v>904487</v>
      </c>
      <c r="G977" s="60">
        <v>1177604</v>
      </c>
      <c r="H977" s="60">
        <v>1191890</v>
      </c>
      <c r="I977" s="60">
        <v>1123764</v>
      </c>
      <c r="J977" s="60">
        <v>1138737</v>
      </c>
      <c r="K977" s="60">
        <v>814153</v>
      </c>
      <c r="L977" s="60">
        <v>809155</v>
      </c>
      <c r="M977" s="60">
        <v>996978</v>
      </c>
      <c r="N977" s="60">
        <v>943864</v>
      </c>
      <c r="O977" s="60">
        <v>626637</v>
      </c>
      <c r="P977" s="60">
        <v>372199</v>
      </c>
      <c r="Q977" s="60">
        <v>622994</v>
      </c>
      <c r="R977" s="60">
        <v>633034</v>
      </c>
      <c r="S977" s="60">
        <v>536331</v>
      </c>
      <c r="T977" s="60">
        <v>352128</v>
      </c>
    </row>
    <row r="978" spans="1:20" ht="14.5" x14ac:dyDescent="0.35">
      <c r="A978" t="str">
        <f t="shared" si="27"/>
        <v>Salzburg448</v>
      </c>
      <c r="B978">
        <v>978</v>
      </c>
      <c r="C978" s="59" t="s">
        <v>266</v>
      </c>
      <c r="D978" s="59" t="s">
        <v>503</v>
      </c>
      <c r="E978" s="59" t="s">
        <v>117</v>
      </c>
      <c r="F978" s="60">
        <v>811155</v>
      </c>
      <c r="G978" s="60">
        <v>670354</v>
      </c>
      <c r="H978" s="60">
        <v>937181</v>
      </c>
      <c r="I978" s="60">
        <v>1205146</v>
      </c>
      <c r="J978" s="60">
        <v>984945</v>
      </c>
      <c r="K978" s="60">
        <v>1005088</v>
      </c>
      <c r="L978" s="60">
        <v>1345205</v>
      </c>
      <c r="M978" s="60">
        <v>1310439</v>
      </c>
      <c r="N978" s="60">
        <v>2916472</v>
      </c>
      <c r="O978" s="60">
        <v>1282015</v>
      </c>
      <c r="P978" s="60">
        <v>859315</v>
      </c>
      <c r="Q978" s="60">
        <v>1254140</v>
      </c>
      <c r="R978" s="60">
        <v>1288075</v>
      </c>
      <c r="S978" s="60">
        <v>1501210</v>
      </c>
      <c r="T978" s="61"/>
    </row>
    <row r="979" spans="1:20" ht="14.5" x14ac:dyDescent="0.35">
      <c r="A979" t="str">
        <f t="shared" si="27"/>
        <v>Salzburg247</v>
      </c>
      <c r="B979">
        <v>979</v>
      </c>
      <c r="C979" s="59" t="s">
        <v>266</v>
      </c>
      <c r="D979" s="59" t="s">
        <v>414</v>
      </c>
      <c r="E979" s="59" t="s">
        <v>62</v>
      </c>
      <c r="F979" s="61"/>
      <c r="G979" s="60">
        <v>53068</v>
      </c>
      <c r="H979" s="60">
        <v>95615</v>
      </c>
      <c r="I979" s="61"/>
      <c r="J979" s="60">
        <v>117731</v>
      </c>
      <c r="K979" s="61"/>
      <c r="L979" s="60">
        <v>97426</v>
      </c>
      <c r="M979" s="61"/>
      <c r="N979" s="61"/>
      <c r="O979" s="61"/>
      <c r="P979" s="61"/>
      <c r="Q979" s="61"/>
      <c r="R979" s="61"/>
      <c r="S979" s="61"/>
      <c r="T979" s="60">
        <v>58727</v>
      </c>
    </row>
    <row r="980" spans="1:20" ht="14.5" x14ac:dyDescent="0.35">
      <c r="A980" t="str">
        <f t="shared" si="27"/>
        <v>Salzburg475</v>
      </c>
      <c r="B980">
        <v>980</v>
      </c>
      <c r="C980" s="59" t="s">
        <v>266</v>
      </c>
      <c r="D980" s="59" t="s">
        <v>535</v>
      </c>
      <c r="E980" s="59" t="s">
        <v>223</v>
      </c>
      <c r="F980" s="61"/>
      <c r="G980" s="61"/>
      <c r="H980" s="61"/>
      <c r="I980" s="60">
        <v>228568</v>
      </c>
      <c r="J980" s="60">
        <v>290562</v>
      </c>
      <c r="K980" s="60">
        <v>245309</v>
      </c>
      <c r="L980" s="60">
        <v>252119</v>
      </c>
      <c r="M980" s="60">
        <v>189642</v>
      </c>
      <c r="N980" s="60">
        <v>162061</v>
      </c>
      <c r="O980" s="60">
        <v>259406</v>
      </c>
      <c r="P980" s="60">
        <v>84480</v>
      </c>
      <c r="Q980" s="60">
        <v>164597</v>
      </c>
      <c r="R980" s="60">
        <v>242260</v>
      </c>
      <c r="S980" s="60">
        <v>179677</v>
      </c>
      <c r="T980" s="60">
        <v>268262</v>
      </c>
    </row>
    <row r="981" spans="1:20" ht="14.5" x14ac:dyDescent="0.35">
      <c r="A981" t="str">
        <f t="shared" si="27"/>
        <v>Salzburg600</v>
      </c>
      <c r="B981">
        <v>981</v>
      </c>
      <c r="C981" s="59" t="s">
        <v>266</v>
      </c>
      <c r="D981" s="59" t="s">
        <v>561</v>
      </c>
      <c r="E981" s="59" t="s">
        <v>147</v>
      </c>
      <c r="F981" s="60">
        <v>4755218</v>
      </c>
      <c r="G981" s="60">
        <v>5756461</v>
      </c>
      <c r="H981" s="60">
        <v>4596818</v>
      </c>
      <c r="I981" s="60">
        <v>5582643</v>
      </c>
      <c r="J981" s="60">
        <v>4826327</v>
      </c>
      <c r="K981" s="60">
        <v>5080617</v>
      </c>
      <c r="L981" s="60">
        <v>4110027</v>
      </c>
      <c r="M981" s="60">
        <v>4966611</v>
      </c>
      <c r="N981" s="60">
        <v>5524046</v>
      </c>
      <c r="O981" s="60">
        <v>5753797</v>
      </c>
      <c r="P981" s="60">
        <v>6192872</v>
      </c>
      <c r="Q981" s="60">
        <v>8385653</v>
      </c>
      <c r="R981" s="60">
        <v>8933394</v>
      </c>
      <c r="S981" s="60">
        <v>14727079</v>
      </c>
      <c r="T981" s="60">
        <v>14296605</v>
      </c>
    </row>
    <row r="982" spans="1:20" ht="14.5" x14ac:dyDescent="0.35">
      <c r="A982" t="str">
        <f t="shared" si="27"/>
        <v>Salzburg061</v>
      </c>
      <c r="B982">
        <v>982</v>
      </c>
      <c r="C982" s="59" t="s">
        <v>266</v>
      </c>
      <c r="D982" s="59" t="s">
        <v>347</v>
      </c>
      <c r="E982" s="59" t="s">
        <v>31</v>
      </c>
      <c r="F982" s="60">
        <v>339168113</v>
      </c>
      <c r="G982" s="60">
        <v>423647494</v>
      </c>
      <c r="H982" s="60">
        <v>456533298</v>
      </c>
      <c r="I982" s="60">
        <v>483496837</v>
      </c>
      <c r="J982" s="60">
        <v>471247001</v>
      </c>
      <c r="K982" s="60">
        <v>533337612</v>
      </c>
      <c r="L982" s="60">
        <v>557817685</v>
      </c>
      <c r="M982" s="60">
        <v>605268839</v>
      </c>
      <c r="N982" s="60">
        <v>714175922</v>
      </c>
      <c r="O982" s="60">
        <v>659939094</v>
      </c>
      <c r="P982" s="60">
        <v>658703235</v>
      </c>
      <c r="Q982" s="60">
        <v>683505067</v>
      </c>
      <c r="R982" s="60">
        <v>819848414</v>
      </c>
      <c r="S982" s="60">
        <v>965629694</v>
      </c>
      <c r="T982" s="60">
        <v>825141617</v>
      </c>
    </row>
    <row r="983" spans="1:20" ht="14.5" x14ac:dyDescent="0.35">
      <c r="A983" t="str">
        <f t="shared" si="27"/>
        <v>Salzburg004</v>
      </c>
      <c r="B983">
        <v>983</v>
      </c>
      <c r="C983" s="59" t="s">
        <v>266</v>
      </c>
      <c r="D983" s="59" t="s">
        <v>297</v>
      </c>
      <c r="E983" s="59" t="s">
        <v>3</v>
      </c>
      <c r="F983" s="60">
        <v>2467471624</v>
      </c>
      <c r="G983" s="60">
        <v>2749407593</v>
      </c>
      <c r="H983" s="60">
        <v>2571804798</v>
      </c>
      <c r="I983" s="60">
        <v>2639796553</v>
      </c>
      <c r="J983" s="60">
        <v>2712174513</v>
      </c>
      <c r="K983" s="60">
        <v>2817557868</v>
      </c>
      <c r="L983" s="60">
        <v>2813642818</v>
      </c>
      <c r="M983" s="60">
        <v>2971544165</v>
      </c>
      <c r="N983" s="60">
        <v>3168150035</v>
      </c>
      <c r="O983" s="60">
        <v>3056010555</v>
      </c>
      <c r="P983" s="60">
        <v>3018854214</v>
      </c>
      <c r="Q983" s="60">
        <v>3427022319</v>
      </c>
      <c r="R983" s="60">
        <v>3836883201</v>
      </c>
      <c r="S983" s="60">
        <v>3882053457</v>
      </c>
      <c r="T983" s="60">
        <v>3610654990</v>
      </c>
    </row>
    <row r="984" spans="1:20" ht="14.5" x14ac:dyDescent="0.35">
      <c r="A984" t="str">
        <f t="shared" si="27"/>
        <v>Salzburg338</v>
      </c>
      <c r="B984">
        <v>984</v>
      </c>
      <c r="C984" s="59" t="s">
        <v>266</v>
      </c>
      <c r="D984" s="59" t="s">
        <v>451</v>
      </c>
      <c r="E984" s="59" t="s">
        <v>84</v>
      </c>
      <c r="F984" s="60">
        <v>21040</v>
      </c>
      <c r="G984" s="60">
        <v>821</v>
      </c>
      <c r="H984" s="60">
        <v>2921</v>
      </c>
      <c r="I984" s="61"/>
      <c r="J984" s="60">
        <v>439</v>
      </c>
      <c r="K984" s="61"/>
      <c r="L984" s="60">
        <v>7832</v>
      </c>
      <c r="M984" s="61"/>
      <c r="N984" s="61"/>
      <c r="O984" s="61"/>
      <c r="P984" s="60">
        <v>16002</v>
      </c>
      <c r="Q984" s="60">
        <v>49189</v>
      </c>
      <c r="R984" s="61"/>
      <c r="S984" s="61"/>
      <c r="T984" s="60">
        <v>14</v>
      </c>
    </row>
    <row r="985" spans="1:20" ht="14.5" x14ac:dyDescent="0.35">
      <c r="A985" t="str">
        <f t="shared" si="27"/>
        <v>Salzburg008</v>
      </c>
      <c r="B985">
        <v>985</v>
      </c>
      <c r="C985" s="59" t="s">
        <v>266</v>
      </c>
      <c r="D985" s="59" t="s">
        <v>306</v>
      </c>
      <c r="E985" s="59" t="s">
        <v>7</v>
      </c>
      <c r="F985" s="60">
        <v>36466633</v>
      </c>
      <c r="G985" s="60">
        <v>47137821</v>
      </c>
      <c r="H985" s="60">
        <v>51170258</v>
      </c>
      <c r="I985" s="60">
        <v>40077689</v>
      </c>
      <c r="J985" s="60">
        <v>42047754</v>
      </c>
      <c r="K985" s="60">
        <v>47280518</v>
      </c>
      <c r="L985" s="60">
        <v>56496410</v>
      </c>
      <c r="M985" s="60">
        <v>61988957</v>
      </c>
      <c r="N985" s="60">
        <v>66429943</v>
      </c>
      <c r="O985" s="60">
        <v>58816973</v>
      </c>
      <c r="P985" s="60">
        <v>61664679</v>
      </c>
      <c r="Q985" s="60">
        <v>62413258</v>
      </c>
      <c r="R985" s="60">
        <v>70134556</v>
      </c>
      <c r="S985" s="60">
        <v>88281956</v>
      </c>
      <c r="T985" s="60">
        <v>75034412</v>
      </c>
    </row>
    <row r="986" spans="1:20" ht="14.5" x14ac:dyDescent="0.35">
      <c r="A986" t="str">
        <f t="shared" si="27"/>
        <v>Salzburg460</v>
      </c>
      <c r="B986">
        <v>986</v>
      </c>
      <c r="C986" s="59" t="s">
        <v>266</v>
      </c>
      <c r="D986" s="59" t="s">
        <v>517</v>
      </c>
      <c r="E986" s="59" t="s">
        <v>125</v>
      </c>
      <c r="F986" s="60">
        <v>5364</v>
      </c>
      <c r="G986" s="61"/>
      <c r="H986" s="61"/>
      <c r="I986" s="61"/>
      <c r="J986" s="61"/>
      <c r="K986" s="60">
        <v>54</v>
      </c>
      <c r="L986" s="60">
        <v>2815</v>
      </c>
      <c r="M986" s="60">
        <v>1489</v>
      </c>
      <c r="N986" s="61"/>
      <c r="O986" s="61"/>
      <c r="P986" s="60">
        <v>146</v>
      </c>
      <c r="Q986" s="61"/>
      <c r="R986" s="61"/>
      <c r="S986" s="61"/>
      <c r="T986" s="61"/>
    </row>
    <row r="987" spans="1:20" ht="14.5" x14ac:dyDescent="0.35">
      <c r="A987" t="str">
        <f t="shared" si="27"/>
        <v>Salzburg456</v>
      </c>
      <c r="B987">
        <v>987</v>
      </c>
      <c r="C987" s="59" t="s">
        <v>266</v>
      </c>
      <c r="D987" s="59" t="s">
        <v>511</v>
      </c>
      <c r="E987" s="59" t="s">
        <v>122</v>
      </c>
      <c r="F987" s="60">
        <v>1171753</v>
      </c>
      <c r="G987" s="60">
        <v>657052</v>
      </c>
      <c r="H987" s="60">
        <v>701293</v>
      </c>
      <c r="I987" s="60">
        <v>503770</v>
      </c>
      <c r="J987" s="60">
        <v>618821</v>
      </c>
      <c r="K987" s="60">
        <v>855702</v>
      </c>
      <c r="L987" s="60">
        <v>1059328</v>
      </c>
      <c r="M987" s="60">
        <v>1197869</v>
      </c>
      <c r="N987" s="60">
        <v>771575</v>
      </c>
      <c r="O987" s="60">
        <v>1148742</v>
      </c>
      <c r="P987" s="60">
        <v>876578</v>
      </c>
      <c r="Q987" s="60">
        <v>1678446</v>
      </c>
      <c r="R987" s="60">
        <v>3628561</v>
      </c>
      <c r="S987" s="60">
        <v>3035883</v>
      </c>
      <c r="T987" s="60">
        <v>3138204</v>
      </c>
    </row>
    <row r="988" spans="1:20" ht="14.5" x14ac:dyDescent="0.35">
      <c r="A988" t="str">
        <f t="shared" si="27"/>
        <v>Salzburg208</v>
      </c>
      <c r="B988">
        <v>988</v>
      </c>
      <c r="C988" s="59" t="s">
        <v>266</v>
      </c>
      <c r="D988" s="59" t="s">
        <v>394</v>
      </c>
      <c r="E988" s="59" t="s">
        <v>53</v>
      </c>
      <c r="F988" s="60">
        <v>6476535</v>
      </c>
      <c r="G988" s="60">
        <v>6439570</v>
      </c>
      <c r="H988" s="60">
        <v>16289237</v>
      </c>
      <c r="I988" s="60">
        <v>13472157</v>
      </c>
      <c r="J988" s="60">
        <v>9027915</v>
      </c>
      <c r="K988" s="60">
        <v>14385148</v>
      </c>
      <c r="L988" s="60">
        <v>6263869</v>
      </c>
      <c r="M988" s="60">
        <v>6843996</v>
      </c>
      <c r="N988" s="60">
        <v>4600102</v>
      </c>
      <c r="O988" s="60">
        <v>4071756</v>
      </c>
      <c r="P988" s="60">
        <v>3611267</v>
      </c>
      <c r="Q988" s="60">
        <v>2073061</v>
      </c>
      <c r="R988" s="60">
        <v>3449059</v>
      </c>
      <c r="S988" s="60">
        <v>4368143</v>
      </c>
      <c r="T988" s="60">
        <v>4737284</v>
      </c>
    </row>
    <row r="989" spans="1:20" ht="14.5" x14ac:dyDescent="0.35">
      <c r="A989" t="str">
        <f t="shared" si="27"/>
        <v>Salzburg500</v>
      </c>
      <c r="B989">
        <v>989</v>
      </c>
      <c r="C989" s="59" t="s">
        <v>266</v>
      </c>
      <c r="D989" s="59" t="s">
        <v>548</v>
      </c>
      <c r="E989" s="59" t="s">
        <v>138</v>
      </c>
      <c r="F989" s="60">
        <v>1531776</v>
      </c>
      <c r="G989" s="60">
        <v>1004000</v>
      </c>
      <c r="H989" s="60">
        <v>1463177</v>
      </c>
      <c r="I989" s="60">
        <v>1581398</v>
      </c>
      <c r="J989" s="60">
        <v>990718</v>
      </c>
      <c r="K989" s="60">
        <v>923269</v>
      </c>
      <c r="L989" s="60">
        <v>2477317</v>
      </c>
      <c r="M989" s="60">
        <v>473046</v>
      </c>
      <c r="N989" s="60">
        <v>890552</v>
      </c>
      <c r="O989" s="60">
        <v>1509984</v>
      </c>
      <c r="P989" s="60">
        <v>983705</v>
      </c>
      <c r="Q989" s="60">
        <v>1410340</v>
      </c>
      <c r="R989" s="60">
        <v>1914871</v>
      </c>
      <c r="S989" s="60">
        <v>1346950</v>
      </c>
      <c r="T989" s="60">
        <v>1336948</v>
      </c>
    </row>
    <row r="990" spans="1:20" ht="14.5" x14ac:dyDescent="0.35">
      <c r="A990" t="str">
        <f t="shared" si="27"/>
        <v>Salzburg053</v>
      </c>
      <c r="B990">
        <v>990</v>
      </c>
      <c r="C990" s="59" t="s">
        <v>266</v>
      </c>
      <c r="D990" s="59" t="s">
        <v>339</v>
      </c>
      <c r="E990" s="59" t="s">
        <v>27</v>
      </c>
      <c r="F990" s="60">
        <v>5431928</v>
      </c>
      <c r="G990" s="60">
        <v>6705387</v>
      </c>
      <c r="H990" s="60">
        <v>6200948</v>
      </c>
      <c r="I990" s="60">
        <v>5902499</v>
      </c>
      <c r="J990" s="60">
        <v>5869611</v>
      </c>
      <c r="K990" s="60">
        <v>4930531</v>
      </c>
      <c r="L990" s="60">
        <v>7999367</v>
      </c>
      <c r="M990" s="60">
        <v>7050288</v>
      </c>
      <c r="N990" s="60">
        <v>26527931</v>
      </c>
      <c r="O990" s="60">
        <v>13910044</v>
      </c>
      <c r="P990" s="60">
        <v>8899266</v>
      </c>
      <c r="Q990" s="60">
        <v>19220647</v>
      </c>
      <c r="R990" s="60">
        <v>17823180</v>
      </c>
      <c r="S990" s="60">
        <v>23348125</v>
      </c>
      <c r="T990" s="60">
        <v>20313148</v>
      </c>
    </row>
    <row r="991" spans="1:20" ht="14.5" x14ac:dyDescent="0.35">
      <c r="A991" t="str">
        <f t="shared" si="27"/>
        <v>Salzburg220</v>
      </c>
      <c r="B991">
        <v>991</v>
      </c>
      <c r="C991" s="59" t="s">
        <v>266</v>
      </c>
      <c r="D991" s="59" t="s">
        <v>400</v>
      </c>
      <c r="E991" s="59" t="s">
        <v>55</v>
      </c>
      <c r="F991" s="60">
        <v>9763894</v>
      </c>
      <c r="G991" s="60">
        <v>12142446</v>
      </c>
      <c r="H991" s="60">
        <v>15071122</v>
      </c>
      <c r="I991" s="60">
        <v>11589551</v>
      </c>
      <c r="J991" s="60">
        <v>14938011</v>
      </c>
      <c r="K991" s="60">
        <v>13512347</v>
      </c>
      <c r="L991" s="60">
        <v>11808437</v>
      </c>
      <c r="M991" s="60">
        <v>11597811</v>
      </c>
      <c r="N991" s="60">
        <v>14243359</v>
      </c>
      <c r="O991" s="60">
        <v>13558962</v>
      </c>
      <c r="P991" s="60">
        <v>15377310</v>
      </c>
      <c r="Q991" s="60">
        <v>30207797</v>
      </c>
      <c r="R991" s="60">
        <v>43800050</v>
      </c>
      <c r="S991" s="60">
        <v>43811772</v>
      </c>
      <c r="T991" s="60">
        <v>54830590</v>
      </c>
    </row>
    <row r="992" spans="1:20" ht="14.5" x14ac:dyDescent="0.35">
      <c r="A992" t="str">
        <f t="shared" si="27"/>
        <v>Salzburg229</v>
      </c>
      <c r="B992">
        <v>992</v>
      </c>
      <c r="C992" s="59" t="s">
        <v>266</v>
      </c>
      <c r="D992" s="59" t="s">
        <v>407</v>
      </c>
      <c r="E992" s="59" t="s">
        <v>221</v>
      </c>
      <c r="F992" s="61"/>
      <c r="G992" s="61"/>
      <c r="H992" s="61"/>
      <c r="I992" s="60">
        <v>82484</v>
      </c>
      <c r="J992" s="61"/>
      <c r="K992" s="61"/>
      <c r="L992" s="61"/>
      <c r="M992" s="60">
        <v>14933</v>
      </c>
      <c r="N992" s="61"/>
      <c r="O992" s="61"/>
      <c r="P992" s="61"/>
      <c r="Q992" s="60">
        <v>66510</v>
      </c>
      <c r="R992" s="61"/>
      <c r="S992" s="61"/>
      <c r="T992" s="61"/>
    </row>
    <row r="993" spans="1:20" ht="14.5" x14ac:dyDescent="0.35">
      <c r="A993" t="str">
        <f t="shared" si="27"/>
        <v>Salzburg336</v>
      </c>
      <c r="B993">
        <v>993</v>
      </c>
      <c r="C993" s="59" t="s">
        <v>266</v>
      </c>
      <c r="D993" s="59" t="s">
        <v>450</v>
      </c>
      <c r="E993" s="59" t="s">
        <v>83</v>
      </c>
      <c r="F993" s="60">
        <v>2</v>
      </c>
      <c r="G993" s="60">
        <v>7</v>
      </c>
      <c r="H993" s="60">
        <v>29</v>
      </c>
      <c r="I993" s="60">
        <v>311</v>
      </c>
      <c r="J993" s="61"/>
      <c r="K993" s="60">
        <v>79566</v>
      </c>
      <c r="L993" s="60">
        <v>4</v>
      </c>
      <c r="M993" s="61"/>
      <c r="N993" s="60">
        <v>839</v>
      </c>
      <c r="O993" s="61"/>
      <c r="P993" s="61"/>
      <c r="Q993" s="60">
        <v>2985</v>
      </c>
      <c r="R993" s="60">
        <v>826</v>
      </c>
      <c r="S993" s="60">
        <v>45</v>
      </c>
      <c r="T993" s="61"/>
    </row>
    <row r="994" spans="1:20" ht="14.5" x14ac:dyDescent="0.35">
      <c r="A994" t="str">
        <f t="shared" si="27"/>
        <v>Salzburg011</v>
      </c>
      <c r="B994">
        <v>994</v>
      </c>
      <c r="C994" s="59" t="s">
        <v>266</v>
      </c>
      <c r="D994" s="59" t="s">
        <v>311</v>
      </c>
      <c r="E994" s="59" t="s">
        <v>10</v>
      </c>
      <c r="F994" s="60">
        <v>141603773</v>
      </c>
      <c r="G994" s="60">
        <v>120644130</v>
      </c>
      <c r="H994" s="60">
        <v>110405091</v>
      </c>
      <c r="I994" s="60">
        <v>108840195</v>
      </c>
      <c r="J994" s="60">
        <v>111346529</v>
      </c>
      <c r="K994" s="60">
        <v>130301897</v>
      </c>
      <c r="L994" s="60">
        <v>104727120</v>
      </c>
      <c r="M994" s="60">
        <v>104987343</v>
      </c>
      <c r="N994" s="60">
        <v>119524174</v>
      </c>
      <c r="O994" s="60">
        <v>119704592</v>
      </c>
      <c r="P994" s="60">
        <v>110407834</v>
      </c>
      <c r="Q994" s="60">
        <v>140747523</v>
      </c>
      <c r="R994" s="60">
        <v>152927948</v>
      </c>
      <c r="S994" s="60">
        <v>180275668</v>
      </c>
      <c r="T994" s="60">
        <v>204904333</v>
      </c>
    </row>
    <row r="995" spans="1:20" ht="14.5" x14ac:dyDescent="0.35">
      <c r="A995" t="str">
        <f t="shared" si="27"/>
        <v>Salzburg334</v>
      </c>
      <c r="B995">
        <v>995</v>
      </c>
      <c r="C995" s="59" t="s">
        <v>266</v>
      </c>
      <c r="D995" s="59" t="s">
        <v>448</v>
      </c>
      <c r="E995" s="59" t="s">
        <v>82</v>
      </c>
      <c r="F995" s="60">
        <v>177172</v>
      </c>
      <c r="G995" s="60">
        <v>130784</v>
      </c>
      <c r="H995" s="60">
        <v>281308</v>
      </c>
      <c r="I995" s="60">
        <v>368709</v>
      </c>
      <c r="J995" s="60">
        <v>373104</v>
      </c>
      <c r="K995" s="60">
        <v>635055</v>
      </c>
      <c r="L995" s="60">
        <v>434172</v>
      </c>
      <c r="M995" s="60">
        <v>717247</v>
      </c>
      <c r="N995" s="60">
        <v>282119</v>
      </c>
      <c r="O995" s="60">
        <v>379987</v>
      </c>
      <c r="P995" s="60">
        <v>205763</v>
      </c>
      <c r="Q995" s="60">
        <v>244092</v>
      </c>
      <c r="R995" s="60">
        <v>429260</v>
      </c>
      <c r="S995" s="60">
        <v>138287</v>
      </c>
      <c r="T995" s="60">
        <v>320900</v>
      </c>
    </row>
    <row r="996" spans="1:20" ht="14.5" x14ac:dyDescent="0.35">
      <c r="A996" t="str">
        <f t="shared" si="27"/>
        <v>Salzburg032</v>
      </c>
      <c r="B996">
        <v>996</v>
      </c>
      <c r="C996" s="59" t="s">
        <v>266</v>
      </c>
      <c r="D996" s="59" t="s">
        <v>324</v>
      </c>
      <c r="E996" s="59" t="s">
        <v>18</v>
      </c>
      <c r="F996" s="60">
        <v>38009252</v>
      </c>
      <c r="G996" s="60">
        <v>41026964</v>
      </c>
      <c r="H996" s="60">
        <v>29961052</v>
      </c>
      <c r="I996" s="60">
        <v>33336657</v>
      </c>
      <c r="J996" s="60">
        <v>29745359</v>
      </c>
      <c r="K996" s="60">
        <v>32153144</v>
      </c>
      <c r="L996" s="60">
        <v>32531188</v>
      </c>
      <c r="M996" s="60">
        <v>41791138</v>
      </c>
      <c r="N996" s="60">
        <v>44813210</v>
      </c>
      <c r="O996" s="60">
        <v>46768113</v>
      </c>
      <c r="P996" s="60">
        <v>44429208</v>
      </c>
      <c r="Q996" s="60">
        <v>49328317</v>
      </c>
      <c r="R996" s="60">
        <v>62682644</v>
      </c>
      <c r="S996" s="60">
        <v>61646819</v>
      </c>
      <c r="T996" s="60">
        <v>44129566</v>
      </c>
    </row>
    <row r="997" spans="1:20" ht="14.5" x14ac:dyDescent="0.35">
      <c r="A997" t="str">
        <f t="shared" si="27"/>
        <v>Salzburg815</v>
      </c>
      <c r="B997">
        <v>997</v>
      </c>
      <c r="C997" s="59" t="s">
        <v>266</v>
      </c>
      <c r="D997" s="59" t="s">
        <v>643</v>
      </c>
      <c r="E997" s="59" t="s">
        <v>191</v>
      </c>
      <c r="F997" s="60">
        <v>32429</v>
      </c>
      <c r="G997" s="60">
        <v>11021</v>
      </c>
      <c r="H997" s="60">
        <v>2846</v>
      </c>
      <c r="I997" s="60">
        <v>5761</v>
      </c>
      <c r="J997" s="60">
        <v>1294446</v>
      </c>
      <c r="K997" s="60">
        <v>1571902</v>
      </c>
      <c r="L997" s="60">
        <v>22789</v>
      </c>
      <c r="M997" s="60">
        <v>100828</v>
      </c>
      <c r="N997" s="60">
        <v>3991751</v>
      </c>
      <c r="O997" s="60">
        <v>104396</v>
      </c>
      <c r="P997" s="60">
        <v>55466</v>
      </c>
      <c r="Q997" s="60">
        <v>3992423</v>
      </c>
      <c r="R997" s="60">
        <v>3853684</v>
      </c>
      <c r="S997" s="60">
        <v>45236</v>
      </c>
      <c r="T997" s="60">
        <v>3612</v>
      </c>
    </row>
    <row r="998" spans="1:20" ht="14.5" x14ac:dyDescent="0.35">
      <c r="A998" t="str">
        <f t="shared" si="27"/>
        <v>Salzburg529</v>
      </c>
      <c r="B998">
        <v>998</v>
      </c>
      <c r="C998" s="59" t="s">
        <v>266</v>
      </c>
      <c r="D998" s="59" t="s">
        <v>559</v>
      </c>
      <c r="E998" s="59" t="s">
        <v>146</v>
      </c>
      <c r="F998" s="61"/>
      <c r="G998" s="61"/>
      <c r="H998" s="61"/>
      <c r="I998" s="61"/>
      <c r="J998" s="61"/>
      <c r="K998" s="61"/>
      <c r="L998" s="61"/>
      <c r="M998" s="61"/>
      <c r="N998" s="61"/>
      <c r="O998" s="60">
        <v>87</v>
      </c>
      <c r="P998" s="61"/>
      <c r="Q998" s="60">
        <v>591</v>
      </c>
      <c r="R998" s="61"/>
      <c r="S998" s="60">
        <v>20</v>
      </c>
      <c r="T998" s="61"/>
    </row>
    <row r="999" spans="1:20" ht="14.5" x14ac:dyDescent="0.35">
      <c r="A999" t="str">
        <f t="shared" si="27"/>
        <v>Salzburg823</v>
      </c>
      <c r="B999">
        <v>999</v>
      </c>
      <c r="C999" s="59" t="s">
        <v>266</v>
      </c>
      <c r="D999" s="59" t="s">
        <v>652</v>
      </c>
      <c r="E999" s="59" t="s">
        <v>197</v>
      </c>
      <c r="F999" s="61"/>
      <c r="G999" s="61"/>
      <c r="H999" s="61"/>
      <c r="I999" s="60">
        <v>10155</v>
      </c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</row>
    <row r="1000" spans="1:20" ht="14.5" x14ac:dyDescent="0.35">
      <c r="A1000" t="str">
        <f t="shared" si="27"/>
        <v>Salzburg041</v>
      </c>
      <c r="B1000">
        <v>1000</v>
      </c>
      <c r="C1000" s="59" t="s">
        <v>266</v>
      </c>
      <c r="D1000" s="59" t="s">
        <v>329</v>
      </c>
      <c r="E1000" s="59" t="s">
        <v>21</v>
      </c>
      <c r="F1000" s="60">
        <v>98889</v>
      </c>
      <c r="G1000" s="60">
        <v>154112</v>
      </c>
      <c r="H1000" s="60">
        <v>135116</v>
      </c>
      <c r="I1000" s="60">
        <v>275823</v>
      </c>
      <c r="J1000" s="60">
        <v>317400</v>
      </c>
      <c r="K1000" s="60">
        <v>554110</v>
      </c>
      <c r="L1000" s="60">
        <v>457946</v>
      </c>
      <c r="M1000" s="60">
        <v>882886</v>
      </c>
      <c r="N1000" s="60">
        <v>473165</v>
      </c>
      <c r="O1000" s="60">
        <v>440571</v>
      </c>
      <c r="P1000" s="60">
        <v>584610</v>
      </c>
      <c r="Q1000" s="60">
        <v>440902</v>
      </c>
      <c r="R1000" s="60">
        <v>552633</v>
      </c>
      <c r="S1000" s="60">
        <v>354865</v>
      </c>
      <c r="T1000" s="60">
        <v>335534</v>
      </c>
    </row>
    <row r="1001" spans="1:20" ht="14.5" x14ac:dyDescent="0.35">
      <c r="A1001" t="str">
        <f t="shared" si="27"/>
        <v>Salzburg001</v>
      </c>
      <c r="B1001">
        <v>1001</v>
      </c>
      <c r="C1001" s="59" t="s">
        <v>266</v>
      </c>
      <c r="D1001" s="59" t="s">
        <v>292</v>
      </c>
      <c r="E1001" s="59" t="s">
        <v>1</v>
      </c>
      <c r="F1001" s="60">
        <v>381046511</v>
      </c>
      <c r="G1001" s="60">
        <v>371372032</v>
      </c>
      <c r="H1001" s="60">
        <v>305826987</v>
      </c>
      <c r="I1001" s="60">
        <v>322194541</v>
      </c>
      <c r="J1001" s="60">
        <v>306449193</v>
      </c>
      <c r="K1001" s="60">
        <v>293427356</v>
      </c>
      <c r="L1001" s="60">
        <v>290098756</v>
      </c>
      <c r="M1001" s="60">
        <v>299141169</v>
      </c>
      <c r="N1001" s="60">
        <v>336889245</v>
      </c>
      <c r="O1001" s="60">
        <v>334017936</v>
      </c>
      <c r="P1001" s="60">
        <v>326860286</v>
      </c>
      <c r="Q1001" s="60">
        <v>357803892</v>
      </c>
      <c r="R1001" s="60">
        <v>451677495</v>
      </c>
      <c r="S1001" s="60">
        <v>507203530</v>
      </c>
      <c r="T1001" s="60">
        <v>395629783</v>
      </c>
    </row>
    <row r="1002" spans="1:20" ht="14.5" x14ac:dyDescent="0.35">
      <c r="A1002" t="str">
        <f t="shared" si="27"/>
        <v>Salzburg314</v>
      </c>
      <c r="B1002">
        <v>1002</v>
      </c>
      <c r="C1002" s="59" t="s">
        <v>266</v>
      </c>
      <c r="D1002" s="59" t="s">
        <v>436</v>
      </c>
      <c r="E1002" s="59" t="s">
        <v>77</v>
      </c>
      <c r="F1002" s="60">
        <v>815391</v>
      </c>
      <c r="G1002" s="60">
        <v>1709418</v>
      </c>
      <c r="H1002" s="60">
        <v>1541853</v>
      </c>
      <c r="I1002" s="60">
        <v>2226499</v>
      </c>
      <c r="J1002" s="60">
        <v>1689097</v>
      </c>
      <c r="K1002" s="60">
        <v>1314154</v>
      </c>
      <c r="L1002" s="60">
        <v>537114</v>
      </c>
      <c r="M1002" s="60">
        <v>508466</v>
      </c>
      <c r="N1002" s="60">
        <v>328812</v>
      </c>
      <c r="O1002" s="60">
        <v>274893</v>
      </c>
      <c r="P1002" s="60">
        <v>135033</v>
      </c>
      <c r="Q1002" s="60">
        <v>229183</v>
      </c>
      <c r="R1002" s="60">
        <v>339077</v>
      </c>
      <c r="S1002" s="60">
        <v>241003</v>
      </c>
      <c r="T1002" s="60">
        <v>389314</v>
      </c>
    </row>
    <row r="1003" spans="1:20" ht="14.5" x14ac:dyDescent="0.35">
      <c r="A1003" t="str">
        <f t="shared" si="27"/>
        <v>Salzburg006</v>
      </c>
      <c r="B1003">
        <v>1003</v>
      </c>
      <c r="C1003" s="59" t="s">
        <v>266</v>
      </c>
      <c r="D1003" s="59" t="s">
        <v>302</v>
      </c>
      <c r="E1003" s="59" t="s">
        <v>5</v>
      </c>
      <c r="F1003" s="60">
        <v>440300154</v>
      </c>
      <c r="G1003" s="60">
        <v>442343112</v>
      </c>
      <c r="H1003" s="60">
        <v>334398632</v>
      </c>
      <c r="I1003" s="60">
        <v>323476993</v>
      </c>
      <c r="J1003" s="60">
        <v>331119237</v>
      </c>
      <c r="K1003" s="60">
        <v>352180732</v>
      </c>
      <c r="L1003" s="60">
        <v>260104194</v>
      </c>
      <c r="M1003" s="60">
        <v>209229110</v>
      </c>
      <c r="N1003" s="60">
        <v>276141733</v>
      </c>
      <c r="O1003" s="60">
        <v>278591839</v>
      </c>
      <c r="P1003" s="60">
        <v>254434391</v>
      </c>
      <c r="Q1003" s="60">
        <v>210415189</v>
      </c>
      <c r="R1003" s="60">
        <v>215178961</v>
      </c>
      <c r="S1003" s="60">
        <v>170495651</v>
      </c>
      <c r="T1003" s="60">
        <v>163687406</v>
      </c>
    </row>
    <row r="1004" spans="1:20" ht="14.5" x14ac:dyDescent="0.35">
      <c r="A1004" t="str">
        <f t="shared" si="27"/>
        <v>Salzburg473</v>
      </c>
      <c r="B1004">
        <v>1004</v>
      </c>
      <c r="C1004" s="59" t="s">
        <v>266</v>
      </c>
      <c r="D1004" s="59" t="s">
        <v>533</v>
      </c>
      <c r="E1004" s="59" t="s">
        <v>132</v>
      </c>
      <c r="F1004" s="61"/>
      <c r="G1004" s="60">
        <v>33050</v>
      </c>
      <c r="H1004" s="61"/>
      <c r="I1004" s="61"/>
      <c r="J1004" s="60">
        <v>39327</v>
      </c>
      <c r="K1004" s="60">
        <v>23768</v>
      </c>
      <c r="L1004" s="61"/>
      <c r="M1004" s="61"/>
      <c r="N1004" s="61"/>
      <c r="O1004" s="61"/>
      <c r="P1004" s="60">
        <v>24903</v>
      </c>
      <c r="Q1004" s="60">
        <v>112524</v>
      </c>
      <c r="R1004" s="61"/>
      <c r="S1004" s="60">
        <v>315428</v>
      </c>
      <c r="T1004" s="60">
        <v>200869</v>
      </c>
    </row>
    <row r="1005" spans="1:20" ht="14.5" x14ac:dyDescent="0.35">
      <c r="A1005" t="str">
        <f t="shared" si="27"/>
        <v>Salzburg076</v>
      </c>
      <c r="B1005">
        <v>1005</v>
      </c>
      <c r="C1005" s="59" t="s">
        <v>266</v>
      </c>
      <c r="D1005" s="59" t="s">
        <v>365</v>
      </c>
      <c r="E1005" s="59" t="s">
        <v>38</v>
      </c>
      <c r="F1005" s="60">
        <v>1997158</v>
      </c>
      <c r="G1005" s="60">
        <v>3255138</v>
      </c>
      <c r="H1005" s="60">
        <v>2686279</v>
      </c>
      <c r="I1005" s="60">
        <v>2949615</v>
      </c>
      <c r="J1005" s="60">
        <v>3594847</v>
      </c>
      <c r="K1005" s="60">
        <v>4201470</v>
      </c>
      <c r="L1005" s="60">
        <v>3885198</v>
      </c>
      <c r="M1005" s="60">
        <v>3245863</v>
      </c>
      <c r="N1005" s="60">
        <v>3990405</v>
      </c>
      <c r="O1005" s="60">
        <v>4327980</v>
      </c>
      <c r="P1005" s="60">
        <v>3796887</v>
      </c>
      <c r="Q1005" s="60">
        <v>4887695</v>
      </c>
      <c r="R1005" s="60">
        <v>6440134</v>
      </c>
      <c r="S1005" s="60">
        <v>8543937</v>
      </c>
      <c r="T1005" s="60">
        <v>7710533</v>
      </c>
    </row>
    <row r="1006" spans="1:20" ht="14.5" x14ac:dyDescent="0.35">
      <c r="A1006" t="str">
        <f t="shared" si="27"/>
        <v>Salzburg276</v>
      </c>
      <c r="B1006">
        <v>1006</v>
      </c>
      <c r="C1006" s="59" t="s">
        <v>266</v>
      </c>
      <c r="D1006" s="59" t="s">
        <v>424</v>
      </c>
      <c r="E1006" s="59" t="s">
        <v>69</v>
      </c>
      <c r="F1006" s="60">
        <v>1711790</v>
      </c>
      <c r="G1006" s="60">
        <v>3050557</v>
      </c>
      <c r="H1006" s="60">
        <v>3013699</v>
      </c>
      <c r="I1006" s="60">
        <v>2476776</v>
      </c>
      <c r="J1006" s="60">
        <v>1666906</v>
      </c>
      <c r="K1006" s="60">
        <v>1017396</v>
      </c>
      <c r="L1006" s="60">
        <v>886065</v>
      </c>
      <c r="M1006" s="60">
        <v>538030</v>
      </c>
      <c r="N1006" s="60">
        <v>582451</v>
      </c>
      <c r="O1006" s="60">
        <v>668032</v>
      </c>
      <c r="P1006" s="60">
        <v>1663159</v>
      </c>
      <c r="Q1006" s="60">
        <v>1278852</v>
      </c>
      <c r="R1006" s="60">
        <v>1130152</v>
      </c>
      <c r="S1006" s="60">
        <v>2601619</v>
      </c>
      <c r="T1006" s="60">
        <v>2332585</v>
      </c>
    </row>
    <row r="1007" spans="1:20" ht="14.5" x14ac:dyDescent="0.35">
      <c r="A1007" t="str">
        <f t="shared" si="27"/>
        <v>Salzburg044</v>
      </c>
      <c r="B1007">
        <v>1007</v>
      </c>
      <c r="C1007" s="59" t="s">
        <v>266</v>
      </c>
      <c r="D1007" s="59" t="s">
        <v>332</v>
      </c>
      <c r="E1007" s="59" t="s">
        <v>23</v>
      </c>
      <c r="F1007" s="60">
        <v>281575</v>
      </c>
      <c r="G1007" s="60">
        <v>405976</v>
      </c>
      <c r="H1007" s="60">
        <v>8791</v>
      </c>
      <c r="I1007" s="60">
        <v>13078</v>
      </c>
      <c r="J1007" s="60">
        <v>20290</v>
      </c>
      <c r="K1007" s="60">
        <v>39259</v>
      </c>
      <c r="L1007" s="60">
        <v>33879</v>
      </c>
      <c r="M1007" s="60">
        <v>26770</v>
      </c>
      <c r="N1007" s="60">
        <v>10843</v>
      </c>
      <c r="O1007" s="60">
        <v>37974</v>
      </c>
      <c r="P1007" s="60">
        <v>54869</v>
      </c>
      <c r="Q1007" s="60">
        <v>26595</v>
      </c>
      <c r="R1007" s="60">
        <v>54361</v>
      </c>
      <c r="S1007" s="60">
        <v>35063</v>
      </c>
      <c r="T1007" s="60">
        <v>13860</v>
      </c>
    </row>
    <row r="1008" spans="1:20" ht="14.5" x14ac:dyDescent="0.35">
      <c r="A1008" t="str">
        <f t="shared" si="27"/>
        <v>Salzburg406</v>
      </c>
      <c r="B1008">
        <v>1008</v>
      </c>
      <c r="C1008" s="59" t="s">
        <v>266</v>
      </c>
      <c r="D1008" s="59" t="s">
        <v>488</v>
      </c>
      <c r="E1008" s="59" t="s">
        <v>105</v>
      </c>
      <c r="F1008" s="61"/>
      <c r="G1008" s="60">
        <v>7686</v>
      </c>
      <c r="H1008" s="60">
        <v>3328</v>
      </c>
      <c r="I1008" s="60">
        <v>465</v>
      </c>
      <c r="J1008" s="61"/>
      <c r="K1008" s="60">
        <v>20858</v>
      </c>
      <c r="L1008" s="60">
        <v>38856</v>
      </c>
      <c r="M1008" s="60">
        <v>1651</v>
      </c>
      <c r="N1008" s="60">
        <v>121651</v>
      </c>
      <c r="O1008" s="60">
        <v>136006</v>
      </c>
      <c r="P1008" s="60">
        <v>18516</v>
      </c>
      <c r="Q1008" s="60">
        <v>4970</v>
      </c>
      <c r="R1008" s="60">
        <v>7053</v>
      </c>
      <c r="S1008" s="60">
        <v>3260</v>
      </c>
      <c r="T1008" s="60">
        <v>939</v>
      </c>
    </row>
    <row r="1009" spans="1:20" ht="14.5" x14ac:dyDescent="0.35">
      <c r="A1009" t="str">
        <f t="shared" si="27"/>
        <v>Salzburg252</v>
      </c>
      <c r="B1009">
        <v>1009</v>
      </c>
      <c r="C1009" s="59" t="s">
        <v>266</v>
      </c>
      <c r="D1009" s="59" t="s">
        <v>417</v>
      </c>
      <c r="E1009" s="59" t="s">
        <v>64</v>
      </c>
      <c r="F1009" s="61"/>
      <c r="G1009" s="60">
        <v>8883</v>
      </c>
      <c r="H1009" s="60">
        <v>10789</v>
      </c>
      <c r="I1009" s="60">
        <v>295</v>
      </c>
      <c r="J1009" s="61"/>
      <c r="K1009" s="60">
        <v>143313</v>
      </c>
      <c r="L1009" s="61"/>
      <c r="M1009" s="60">
        <v>52487</v>
      </c>
      <c r="N1009" s="60">
        <v>4656</v>
      </c>
      <c r="O1009" s="61"/>
      <c r="P1009" s="61"/>
      <c r="Q1009" s="60">
        <v>2885</v>
      </c>
      <c r="R1009" s="61"/>
      <c r="S1009" s="60">
        <v>84117</v>
      </c>
      <c r="T1009" s="60">
        <v>173607</v>
      </c>
    </row>
    <row r="1010" spans="1:20" ht="14.5" x14ac:dyDescent="0.35">
      <c r="A1010" t="str">
        <f t="shared" si="27"/>
        <v>Salzburg260</v>
      </c>
      <c r="B1010">
        <v>1010</v>
      </c>
      <c r="C1010" s="59" t="s">
        <v>266</v>
      </c>
      <c r="D1010" s="59" t="s">
        <v>419</v>
      </c>
      <c r="E1010" s="59" t="s">
        <v>66</v>
      </c>
      <c r="F1010" s="61"/>
      <c r="G1010" s="60">
        <v>97285</v>
      </c>
      <c r="H1010" s="60">
        <v>70342</v>
      </c>
      <c r="I1010" s="61"/>
      <c r="J1010" s="60">
        <v>91302</v>
      </c>
      <c r="K1010" s="60">
        <v>177789</v>
      </c>
      <c r="L1010" s="60">
        <v>72437</v>
      </c>
      <c r="M1010" s="61"/>
      <c r="N1010" s="60">
        <v>64236</v>
      </c>
      <c r="O1010" s="60">
        <v>164134</v>
      </c>
      <c r="P1010" s="61"/>
      <c r="Q1010" s="61"/>
      <c r="R1010" s="60">
        <v>142507</v>
      </c>
      <c r="S1010" s="60">
        <v>249172</v>
      </c>
      <c r="T1010" s="60">
        <v>470291</v>
      </c>
    </row>
    <row r="1011" spans="1:20" ht="14.5" x14ac:dyDescent="0.35">
      <c r="A1011" t="str">
        <f t="shared" si="27"/>
        <v>Salzburg310</v>
      </c>
      <c r="B1011">
        <v>1011</v>
      </c>
      <c r="C1011" s="59" t="s">
        <v>266</v>
      </c>
      <c r="D1011" s="59" t="s">
        <v>432</v>
      </c>
      <c r="E1011" s="59" t="s">
        <v>75</v>
      </c>
      <c r="F1011" s="61"/>
      <c r="G1011" s="61"/>
      <c r="H1011" s="61"/>
      <c r="I1011" s="60">
        <v>132765</v>
      </c>
      <c r="J1011" s="61"/>
      <c r="K1011" s="61"/>
      <c r="L1011" s="61"/>
      <c r="M1011" s="61"/>
      <c r="N1011" s="60">
        <v>27692</v>
      </c>
      <c r="O1011" s="61"/>
      <c r="P1011" s="61"/>
      <c r="Q1011" s="60">
        <v>1</v>
      </c>
      <c r="R1011" s="61"/>
      <c r="S1011" s="60">
        <v>8882</v>
      </c>
      <c r="T1011" s="60">
        <v>7126</v>
      </c>
    </row>
    <row r="1012" spans="1:20" ht="14.5" x14ac:dyDescent="0.35">
      <c r="A1012" t="str">
        <f t="shared" si="27"/>
        <v>Salzburg009</v>
      </c>
      <c r="B1012">
        <v>1012</v>
      </c>
      <c r="C1012" s="59" t="s">
        <v>266</v>
      </c>
      <c r="D1012" s="59" t="s">
        <v>308</v>
      </c>
      <c r="E1012" s="59" t="s">
        <v>8</v>
      </c>
      <c r="F1012" s="60">
        <v>31728278</v>
      </c>
      <c r="G1012" s="60">
        <v>33804396</v>
      </c>
      <c r="H1012" s="60">
        <v>25613553</v>
      </c>
      <c r="I1012" s="60">
        <v>29176587</v>
      </c>
      <c r="J1012" s="60">
        <v>26147402</v>
      </c>
      <c r="K1012" s="60">
        <v>23111539</v>
      </c>
      <c r="L1012" s="60">
        <v>24367683</v>
      </c>
      <c r="M1012" s="60">
        <v>23288003</v>
      </c>
      <c r="N1012" s="60">
        <v>29052171</v>
      </c>
      <c r="O1012" s="60">
        <v>34174159</v>
      </c>
      <c r="P1012" s="60">
        <v>38869625</v>
      </c>
      <c r="Q1012" s="60">
        <v>33677606</v>
      </c>
      <c r="R1012" s="60">
        <v>56218170</v>
      </c>
      <c r="S1012" s="60">
        <v>45746586</v>
      </c>
      <c r="T1012" s="60">
        <v>50892382</v>
      </c>
    </row>
    <row r="1013" spans="1:20" ht="14.5" x14ac:dyDescent="0.35">
      <c r="A1013" t="str">
        <f t="shared" si="27"/>
        <v>Salzburg416</v>
      </c>
      <c r="B1013">
        <v>1013</v>
      </c>
      <c r="C1013" s="59" t="s">
        <v>266</v>
      </c>
      <c r="D1013" s="59" t="s">
        <v>495</v>
      </c>
      <c r="E1013" s="59" t="s">
        <v>109</v>
      </c>
      <c r="F1013" s="60">
        <v>791601</v>
      </c>
      <c r="G1013" s="60">
        <v>1321671</v>
      </c>
      <c r="H1013" s="60">
        <v>977380</v>
      </c>
      <c r="I1013" s="60">
        <v>1310842</v>
      </c>
      <c r="J1013" s="60">
        <v>1078410</v>
      </c>
      <c r="K1013" s="60">
        <v>1118032</v>
      </c>
      <c r="L1013" s="60">
        <v>1014522</v>
      </c>
      <c r="M1013" s="60">
        <v>875126</v>
      </c>
      <c r="N1013" s="60">
        <v>942779</v>
      </c>
      <c r="O1013" s="60">
        <v>656012</v>
      </c>
      <c r="P1013" s="60">
        <v>169686</v>
      </c>
      <c r="Q1013" s="60">
        <v>250707</v>
      </c>
      <c r="R1013" s="60">
        <v>347239</v>
      </c>
      <c r="S1013" s="60">
        <v>548825</v>
      </c>
      <c r="T1013" s="60">
        <v>980137</v>
      </c>
    </row>
    <row r="1014" spans="1:20" ht="14.5" x14ac:dyDescent="0.35">
      <c r="A1014" t="str">
        <f t="shared" si="27"/>
        <v>Salzburg831</v>
      </c>
      <c r="B1014">
        <v>1014</v>
      </c>
      <c r="C1014" s="59" t="s">
        <v>266</v>
      </c>
      <c r="D1014" s="59" t="s">
        <v>659</v>
      </c>
      <c r="E1014" s="59" t="s">
        <v>201</v>
      </c>
      <c r="F1014" s="60">
        <v>47856</v>
      </c>
      <c r="G1014" s="60">
        <v>428</v>
      </c>
      <c r="H1014" s="60">
        <v>1361</v>
      </c>
      <c r="I1014" s="61"/>
      <c r="J1014" s="60">
        <v>916</v>
      </c>
      <c r="K1014" s="60">
        <v>638</v>
      </c>
      <c r="L1014" s="60">
        <v>134</v>
      </c>
      <c r="M1014" s="60">
        <v>721</v>
      </c>
      <c r="N1014" s="60">
        <v>583</v>
      </c>
      <c r="O1014" s="61"/>
      <c r="P1014" s="60">
        <v>486</v>
      </c>
      <c r="Q1014" s="60">
        <v>483</v>
      </c>
      <c r="R1014" s="60">
        <v>297</v>
      </c>
      <c r="S1014" s="61"/>
      <c r="T1014" s="61"/>
    </row>
    <row r="1015" spans="1:20" ht="14.5" x14ac:dyDescent="0.35">
      <c r="A1015" t="str">
        <f t="shared" si="27"/>
        <v>Salzburg257</v>
      </c>
      <c r="B1015">
        <v>1015</v>
      </c>
      <c r="C1015" s="59" t="s">
        <v>266</v>
      </c>
      <c r="D1015" s="59" t="s">
        <v>418</v>
      </c>
      <c r="E1015" s="59" t="s">
        <v>65</v>
      </c>
      <c r="F1015" s="61"/>
      <c r="G1015" s="60">
        <v>161</v>
      </c>
      <c r="H1015" s="61"/>
      <c r="I1015" s="60">
        <v>406</v>
      </c>
      <c r="J1015" s="60">
        <v>11400</v>
      </c>
      <c r="K1015" s="61"/>
      <c r="L1015" s="61"/>
      <c r="M1015" s="61"/>
      <c r="N1015" s="61"/>
      <c r="O1015" s="61"/>
      <c r="P1015" s="61"/>
      <c r="Q1015" s="60">
        <v>15833</v>
      </c>
      <c r="R1015" s="61"/>
      <c r="S1015" s="60">
        <v>202</v>
      </c>
      <c r="T1015" s="60">
        <v>270503</v>
      </c>
    </row>
    <row r="1016" spans="1:20" ht="14.5" x14ac:dyDescent="0.35">
      <c r="A1016" t="str">
        <f t="shared" si="27"/>
        <v>Salzburg488</v>
      </c>
      <c r="B1016">
        <v>1016</v>
      </c>
      <c r="C1016" s="59" t="s">
        <v>266</v>
      </c>
      <c r="D1016" s="59" t="s">
        <v>546</v>
      </c>
      <c r="E1016" s="59" t="s">
        <v>136</v>
      </c>
      <c r="F1016" s="61"/>
      <c r="G1016" s="61"/>
      <c r="H1016" s="61"/>
      <c r="I1016" s="60">
        <v>28042</v>
      </c>
      <c r="J1016" s="61"/>
      <c r="K1016" s="61"/>
      <c r="L1016" s="61"/>
      <c r="M1016" s="61"/>
      <c r="N1016" s="61"/>
      <c r="O1016" s="60">
        <v>27972</v>
      </c>
      <c r="P1016" s="60">
        <v>18902</v>
      </c>
      <c r="Q1016" s="60">
        <v>993</v>
      </c>
      <c r="R1016" s="60">
        <v>46042</v>
      </c>
      <c r="S1016" s="60">
        <v>127635</v>
      </c>
      <c r="T1016" s="60">
        <v>174092</v>
      </c>
    </row>
    <row r="1017" spans="1:20" ht="14.5" x14ac:dyDescent="0.35">
      <c r="A1017" t="str">
        <f t="shared" si="27"/>
        <v>Salzburg740</v>
      </c>
      <c r="B1017">
        <v>1017</v>
      </c>
      <c r="C1017" s="59" t="s">
        <v>266</v>
      </c>
      <c r="D1017" s="59" t="s">
        <v>623</v>
      </c>
      <c r="E1017" s="59" t="s">
        <v>180</v>
      </c>
      <c r="F1017" s="60">
        <v>16074928</v>
      </c>
      <c r="G1017" s="60">
        <v>24157466</v>
      </c>
      <c r="H1017" s="60">
        <v>29667956</v>
      </c>
      <c r="I1017" s="60">
        <v>30873097</v>
      </c>
      <c r="J1017" s="60">
        <v>29189951</v>
      </c>
      <c r="K1017" s="60">
        <v>29402497</v>
      </c>
      <c r="L1017" s="60">
        <v>29117652</v>
      </c>
      <c r="M1017" s="60">
        <v>35434594</v>
      </c>
      <c r="N1017" s="60">
        <v>46348671</v>
      </c>
      <c r="O1017" s="60">
        <v>46402186</v>
      </c>
      <c r="P1017" s="60">
        <v>27884496</v>
      </c>
      <c r="Q1017" s="60">
        <v>38834252</v>
      </c>
      <c r="R1017" s="60">
        <v>30145272</v>
      </c>
      <c r="S1017" s="60">
        <v>26153656</v>
      </c>
      <c r="T1017" s="60">
        <v>19807923</v>
      </c>
    </row>
    <row r="1018" spans="1:20" ht="14.5" x14ac:dyDescent="0.35">
      <c r="A1018" t="str">
        <f t="shared" si="27"/>
        <v>Salzburg424</v>
      </c>
      <c r="B1018">
        <v>1018</v>
      </c>
      <c r="C1018" s="59" t="s">
        <v>266</v>
      </c>
      <c r="D1018" s="59" t="s">
        <v>497</v>
      </c>
      <c r="E1018" s="59" t="s">
        <v>111</v>
      </c>
      <c r="F1018" s="60">
        <v>367562</v>
      </c>
      <c r="G1018" s="60">
        <v>541079</v>
      </c>
      <c r="H1018" s="60">
        <v>772887</v>
      </c>
      <c r="I1018" s="60">
        <v>3935767</v>
      </c>
      <c r="J1018" s="60">
        <v>388811</v>
      </c>
      <c r="K1018" s="60">
        <v>374189</v>
      </c>
      <c r="L1018" s="60">
        <v>333522</v>
      </c>
      <c r="M1018" s="60">
        <v>344867</v>
      </c>
      <c r="N1018" s="60">
        <v>6054195</v>
      </c>
      <c r="O1018" s="60">
        <v>88149</v>
      </c>
      <c r="P1018" s="60">
        <v>72753</v>
      </c>
      <c r="Q1018" s="60">
        <v>261762</v>
      </c>
      <c r="R1018" s="60">
        <v>416109</v>
      </c>
      <c r="S1018" s="60">
        <v>208023</v>
      </c>
      <c r="T1018" s="60">
        <v>107316</v>
      </c>
    </row>
    <row r="1019" spans="1:20" ht="14.5" x14ac:dyDescent="0.35">
      <c r="A1019" t="str">
        <f t="shared" si="27"/>
        <v>Salzburg092</v>
      </c>
      <c r="B1019">
        <v>1019</v>
      </c>
      <c r="C1019" s="59" t="s">
        <v>266</v>
      </c>
      <c r="D1019" s="59" t="s">
        <v>382</v>
      </c>
      <c r="E1019" s="59" t="s">
        <v>47</v>
      </c>
      <c r="F1019" s="60">
        <v>91167606</v>
      </c>
      <c r="G1019" s="60">
        <v>94023959</v>
      </c>
      <c r="H1019" s="60">
        <v>87299653</v>
      </c>
      <c r="I1019" s="60">
        <v>84790345</v>
      </c>
      <c r="J1019" s="60">
        <v>82472079</v>
      </c>
      <c r="K1019" s="60">
        <v>82390046</v>
      </c>
      <c r="L1019" s="60">
        <v>86327063</v>
      </c>
      <c r="M1019" s="60">
        <v>96689731</v>
      </c>
      <c r="N1019" s="60">
        <v>93814743</v>
      </c>
      <c r="O1019" s="60">
        <v>79469562</v>
      </c>
      <c r="P1019" s="60">
        <v>81427767</v>
      </c>
      <c r="Q1019" s="60">
        <v>100322270</v>
      </c>
      <c r="R1019" s="60">
        <v>124878133</v>
      </c>
      <c r="S1019" s="60">
        <v>154646816</v>
      </c>
      <c r="T1019" s="60">
        <v>156702368</v>
      </c>
    </row>
    <row r="1020" spans="1:20" ht="14.5" x14ac:dyDescent="0.35">
      <c r="A1020" t="str">
        <f t="shared" si="27"/>
        <v>Salzburg452</v>
      </c>
      <c r="B1020">
        <v>1020</v>
      </c>
      <c r="C1020" s="59" t="s">
        <v>266</v>
      </c>
      <c r="D1020" s="59" t="s">
        <v>507</v>
      </c>
      <c r="E1020" s="59" t="s">
        <v>119</v>
      </c>
      <c r="F1020" s="60">
        <v>110106</v>
      </c>
      <c r="G1020" s="60">
        <v>172709</v>
      </c>
      <c r="H1020" s="60">
        <v>150666</v>
      </c>
      <c r="I1020" s="60">
        <v>56726</v>
      </c>
      <c r="J1020" s="60">
        <v>98990</v>
      </c>
      <c r="K1020" s="60">
        <v>42414</v>
      </c>
      <c r="L1020" s="60">
        <v>33425</v>
      </c>
      <c r="M1020" s="60">
        <v>25632</v>
      </c>
      <c r="N1020" s="61"/>
      <c r="O1020" s="61"/>
      <c r="P1020" s="61"/>
      <c r="Q1020" s="60">
        <v>116136</v>
      </c>
      <c r="R1020" s="60">
        <v>28673</v>
      </c>
      <c r="S1020" s="60">
        <v>6</v>
      </c>
      <c r="T1020" s="61"/>
    </row>
    <row r="1021" spans="1:20" ht="14.5" x14ac:dyDescent="0.35">
      <c r="A1021" t="str">
        <f t="shared" si="27"/>
        <v>Salzburg064</v>
      </c>
      <c r="B1021">
        <v>1021</v>
      </c>
      <c r="C1021" s="59" t="s">
        <v>266</v>
      </c>
      <c r="D1021" s="59" t="s">
        <v>351</v>
      </c>
      <c r="E1021" s="59" t="s">
        <v>33</v>
      </c>
      <c r="F1021" s="60">
        <v>125872043</v>
      </c>
      <c r="G1021" s="60">
        <v>185262451</v>
      </c>
      <c r="H1021" s="60">
        <v>187462652</v>
      </c>
      <c r="I1021" s="60">
        <v>194575139</v>
      </c>
      <c r="J1021" s="60">
        <v>232733365</v>
      </c>
      <c r="K1021" s="60">
        <v>264789032</v>
      </c>
      <c r="L1021" s="60">
        <v>290322833</v>
      </c>
      <c r="M1021" s="60">
        <v>334798668</v>
      </c>
      <c r="N1021" s="60">
        <v>350327204</v>
      </c>
      <c r="O1021" s="60">
        <v>398262019</v>
      </c>
      <c r="P1021" s="60">
        <v>389812770</v>
      </c>
      <c r="Q1021" s="60">
        <v>452131730</v>
      </c>
      <c r="R1021" s="60">
        <v>605249595</v>
      </c>
      <c r="S1021" s="60">
        <v>697732519</v>
      </c>
      <c r="T1021" s="60">
        <v>661653679</v>
      </c>
    </row>
    <row r="1022" spans="1:20" ht="14.5" x14ac:dyDescent="0.35">
      <c r="A1022" t="str">
        <f t="shared" si="27"/>
        <v>Salzburg700</v>
      </c>
      <c r="B1022">
        <v>1022</v>
      </c>
      <c r="C1022" s="59" t="s">
        <v>266</v>
      </c>
      <c r="D1022" s="59" t="s">
        <v>606</v>
      </c>
      <c r="E1022" s="59" t="s">
        <v>172</v>
      </c>
      <c r="F1022" s="60">
        <v>1904996</v>
      </c>
      <c r="G1022" s="60">
        <v>5304353</v>
      </c>
      <c r="H1022" s="60">
        <v>3578991</v>
      </c>
      <c r="I1022" s="60">
        <v>1940433</v>
      </c>
      <c r="J1022" s="60">
        <v>2467132</v>
      </c>
      <c r="K1022" s="60">
        <v>2256778</v>
      </c>
      <c r="L1022" s="60">
        <v>4290317</v>
      </c>
      <c r="M1022" s="60">
        <v>4177892</v>
      </c>
      <c r="N1022" s="60">
        <v>4138725</v>
      </c>
      <c r="O1022" s="60">
        <v>3374156</v>
      </c>
      <c r="P1022" s="60">
        <v>3637890</v>
      </c>
      <c r="Q1022" s="60">
        <v>2331344</v>
      </c>
      <c r="R1022" s="60">
        <v>5863623</v>
      </c>
      <c r="S1022" s="60">
        <v>5665844</v>
      </c>
      <c r="T1022" s="60">
        <v>13075752</v>
      </c>
    </row>
    <row r="1023" spans="1:20" ht="14.5" x14ac:dyDescent="0.35">
      <c r="A1023" t="str">
        <f t="shared" si="27"/>
        <v>Salzburg007</v>
      </c>
      <c r="B1023">
        <v>1023</v>
      </c>
      <c r="C1023" s="59" t="s">
        <v>266</v>
      </c>
      <c r="D1023" s="59" t="s">
        <v>304</v>
      </c>
      <c r="E1023" s="59" t="s">
        <v>6</v>
      </c>
      <c r="F1023" s="60">
        <v>8525413</v>
      </c>
      <c r="G1023" s="60">
        <v>9531957</v>
      </c>
      <c r="H1023" s="60">
        <v>8170026</v>
      </c>
      <c r="I1023" s="60">
        <v>9191420</v>
      </c>
      <c r="J1023" s="60">
        <v>9137935</v>
      </c>
      <c r="K1023" s="60">
        <v>18743010</v>
      </c>
      <c r="L1023" s="60">
        <v>17635882</v>
      </c>
      <c r="M1023" s="60">
        <v>16251936</v>
      </c>
      <c r="N1023" s="60">
        <v>24448696</v>
      </c>
      <c r="O1023" s="60">
        <v>13322565</v>
      </c>
      <c r="P1023" s="60">
        <v>12778974</v>
      </c>
      <c r="Q1023" s="60">
        <v>17651450</v>
      </c>
      <c r="R1023" s="60">
        <v>16334901</v>
      </c>
      <c r="S1023" s="60">
        <v>25952019</v>
      </c>
      <c r="T1023" s="60">
        <v>26137904</v>
      </c>
    </row>
    <row r="1024" spans="1:20" ht="14.5" x14ac:dyDescent="0.35">
      <c r="A1024" t="str">
        <f t="shared" si="27"/>
        <v>Salzburg624</v>
      </c>
      <c r="B1024">
        <v>1024</v>
      </c>
      <c r="C1024" s="59" t="s">
        <v>266</v>
      </c>
      <c r="D1024" s="59" t="s">
        <v>571</v>
      </c>
      <c r="E1024" s="59" t="s">
        <v>150</v>
      </c>
      <c r="F1024" s="60">
        <v>11950381</v>
      </c>
      <c r="G1024" s="60">
        <v>11976897</v>
      </c>
      <c r="H1024" s="60">
        <v>11074555</v>
      </c>
      <c r="I1024" s="60">
        <v>11002841</v>
      </c>
      <c r="J1024" s="60">
        <v>12908474</v>
      </c>
      <c r="K1024" s="60">
        <v>13626972</v>
      </c>
      <c r="L1024" s="60">
        <v>18254845</v>
      </c>
      <c r="M1024" s="60">
        <v>21595293</v>
      </c>
      <c r="N1024" s="60">
        <v>18796141</v>
      </c>
      <c r="O1024" s="60">
        <v>20468535</v>
      </c>
      <c r="P1024" s="60">
        <v>21360076</v>
      </c>
      <c r="Q1024" s="60">
        <v>28766417</v>
      </c>
      <c r="R1024" s="60">
        <v>31654870</v>
      </c>
      <c r="S1024" s="60">
        <v>28448719</v>
      </c>
      <c r="T1024" s="60">
        <v>25370015</v>
      </c>
    </row>
    <row r="1025" spans="1:20" ht="14.5" x14ac:dyDescent="0.35">
      <c r="A1025" t="str">
        <f t="shared" si="27"/>
        <v>Salzburg664</v>
      </c>
      <c r="B1025">
        <v>1025</v>
      </c>
      <c r="C1025" s="59" t="s">
        <v>266</v>
      </c>
      <c r="D1025" s="59" t="s">
        <v>590</v>
      </c>
      <c r="E1025" s="59" t="s">
        <v>162</v>
      </c>
      <c r="F1025" s="60">
        <v>23448532</v>
      </c>
      <c r="G1025" s="60">
        <v>24890644</v>
      </c>
      <c r="H1025" s="60">
        <v>21038719</v>
      </c>
      <c r="I1025" s="60">
        <v>32443506</v>
      </c>
      <c r="J1025" s="60">
        <v>15425291</v>
      </c>
      <c r="K1025" s="60">
        <v>17458587</v>
      </c>
      <c r="L1025" s="60">
        <v>27811609</v>
      </c>
      <c r="M1025" s="60">
        <v>35865793</v>
      </c>
      <c r="N1025" s="60">
        <v>72021822</v>
      </c>
      <c r="O1025" s="60">
        <v>33349001</v>
      </c>
      <c r="P1025" s="60">
        <v>25638002</v>
      </c>
      <c r="Q1025" s="60">
        <v>48525090</v>
      </c>
      <c r="R1025" s="60">
        <v>52194660</v>
      </c>
      <c r="S1025" s="60">
        <v>45318988</v>
      </c>
      <c r="T1025" s="60">
        <v>69698995</v>
      </c>
    </row>
    <row r="1026" spans="1:20" ht="14.5" x14ac:dyDescent="0.35">
      <c r="A1026" t="str">
        <f t="shared" si="27"/>
        <v>Salzburg357</v>
      </c>
      <c r="B1026">
        <v>1026</v>
      </c>
      <c r="C1026" s="59" t="s">
        <v>266</v>
      </c>
      <c r="D1026" s="59" t="s">
        <v>461</v>
      </c>
      <c r="E1026" s="59" t="s">
        <v>89</v>
      </c>
      <c r="F1026" s="61"/>
      <c r="G1026" s="60">
        <v>299</v>
      </c>
      <c r="H1026" s="61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</row>
    <row r="1027" spans="1:20" ht="14.5" x14ac:dyDescent="0.35">
      <c r="A1027" t="str">
        <f t="shared" si="27"/>
        <v>Salzburg612</v>
      </c>
      <c r="B1027">
        <v>1027</v>
      </c>
      <c r="C1027" s="59" t="s">
        <v>266</v>
      </c>
      <c r="D1027" s="59" t="s">
        <v>567</v>
      </c>
      <c r="E1027" s="59" t="s">
        <v>149</v>
      </c>
      <c r="F1027" s="60">
        <v>5313313</v>
      </c>
      <c r="G1027" s="60">
        <v>7367508</v>
      </c>
      <c r="H1027" s="60">
        <v>11181640</v>
      </c>
      <c r="I1027" s="60">
        <v>13620759</v>
      </c>
      <c r="J1027" s="60">
        <v>9882750</v>
      </c>
      <c r="K1027" s="60">
        <v>12711324</v>
      </c>
      <c r="L1027" s="60">
        <v>10778125</v>
      </c>
      <c r="M1027" s="60">
        <v>12229696</v>
      </c>
      <c r="N1027" s="60">
        <v>11117627</v>
      </c>
      <c r="O1027" s="60">
        <v>14421774</v>
      </c>
      <c r="P1027" s="60">
        <v>15895959</v>
      </c>
      <c r="Q1027" s="60">
        <v>13553053</v>
      </c>
      <c r="R1027" s="60">
        <v>18152418</v>
      </c>
      <c r="S1027" s="60">
        <v>23661076</v>
      </c>
      <c r="T1027" s="60">
        <v>28209971</v>
      </c>
    </row>
    <row r="1028" spans="1:20" ht="14.5" x14ac:dyDescent="0.35">
      <c r="A1028" t="str">
        <f t="shared" si="27"/>
        <v>Salzburg616</v>
      </c>
      <c r="B1028">
        <v>1028</v>
      </c>
      <c r="C1028" s="59" t="s">
        <v>266</v>
      </c>
      <c r="D1028" s="59" t="s">
        <v>569</v>
      </c>
      <c r="E1028" s="59" t="s">
        <v>246</v>
      </c>
      <c r="F1028" s="60">
        <v>12556732</v>
      </c>
      <c r="G1028" s="60">
        <v>12542651</v>
      </c>
      <c r="H1028" s="60">
        <v>9576961</v>
      </c>
      <c r="I1028" s="60">
        <v>6494026</v>
      </c>
      <c r="J1028" s="60">
        <v>5263349</v>
      </c>
      <c r="K1028" s="60">
        <v>4754640</v>
      </c>
      <c r="L1028" s="60">
        <v>8638002</v>
      </c>
      <c r="M1028" s="60">
        <v>10265322</v>
      </c>
      <c r="N1028" s="60">
        <v>4176174</v>
      </c>
      <c r="O1028" s="60">
        <v>6495044</v>
      </c>
      <c r="P1028" s="60">
        <v>6494194</v>
      </c>
      <c r="Q1028" s="60">
        <v>5907681</v>
      </c>
      <c r="R1028" s="60">
        <v>7674297</v>
      </c>
      <c r="S1028" s="60">
        <v>9639848</v>
      </c>
      <c r="T1028" s="60">
        <v>6893924</v>
      </c>
    </row>
    <row r="1029" spans="1:20" ht="14.5" x14ac:dyDescent="0.35">
      <c r="A1029" t="str">
        <f t="shared" si="27"/>
        <v>Salzburg024</v>
      </c>
      <c r="B1029">
        <v>1029</v>
      </c>
      <c r="C1029" s="59" t="s">
        <v>266</v>
      </c>
      <c r="D1029" s="59" t="s">
        <v>318</v>
      </c>
      <c r="E1029" s="59" t="s">
        <v>15</v>
      </c>
      <c r="F1029" s="60">
        <v>1806908</v>
      </c>
      <c r="G1029" s="60">
        <v>11084275</v>
      </c>
      <c r="H1029" s="60">
        <v>3911265</v>
      </c>
      <c r="I1029" s="60">
        <v>1636255</v>
      </c>
      <c r="J1029" s="60">
        <v>1497481</v>
      </c>
      <c r="K1029" s="60">
        <v>1806646</v>
      </c>
      <c r="L1029" s="60">
        <v>2020480</v>
      </c>
      <c r="M1029" s="60">
        <v>4667963</v>
      </c>
      <c r="N1029" s="60">
        <v>7210147</v>
      </c>
      <c r="O1029" s="60">
        <v>6115505</v>
      </c>
      <c r="P1029" s="60">
        <v>1757351</v>
      </c>
      <c r="Q1029" s="60">
        <v>2375242</v>
      </c>
      <c r="R1029" s="60">
        <v>4262683</v>
      </c>
      <c r="S1029" s="60">
        <v>2993450</v>
      </c>
      <c r="T1029" s="60">
        <v>3431262</v>
      </c>
    </row>
    <row r="1030" spans="1:20" ht="14.5" x14ac:dyDescent="0.35">
      <c r="A1030" t="str">
        <f t="shared" si="27"/>
        <v>Salzburg005</v>
      </c>
      <c r="B1030">
        <v>1030</v>
      </c>
      <c r="C1030" s="59" t="s">
        <v>266</v>
      </c>
      <c r="D1030" s="59" t="s">
        <v>300</v>
      </c>
      <c r="E1030" s="59" t="s">
        <v>4</v>
      </c>
      <c r="F1030" s="60">
        <v>516714023</v>
      </c>
      <c r="G1030" s="60">
        <v>526423894</v>
      </c>
      <c r="H1030" s="60">
        <v>463128438</v>
      </c>
      <c r="I1030" s="60">
        <v>483606569</v>
      </c>
      <c r="J1030" s="60">
        <v>466585807</v>
      </c>
      <c r="K1030" s="60">
        <v>457005654</v>
      </c>
      <c r="L1030" s="60">
        <v>474216196</v>
      </c>
      <c r="M1030" s="60">
        <v>496713642</v>
      </c>
      <c r="N1030" s="60">
        <v>523100812</v>
      </c>
      <c r="O1030" s="60">
        <v>533422759</v>
      </c>
      <c r="P1030" s="60">
        <v>509461687</v>
      </c>
      <c r="Q1030" s="60">
        <v>670475411</v>
      </c>
      <c r="R1030" s="60">
        <v>850802472</v>
      </c>
      <c r="S1030" s="60">
        <v>816674780</v>
      </c>
      <c r="T1030" s="60">
        <v>783932136</v>
      </c>
    </row>
    <row r="1031" spans="1:20" ht="14.5" x14ac:dyDescent="0.35">
      <c r="A1031" t="str">
        <f t="shared" si="27"/>
        <v>Salzburg464</v>
      </c>
      <c r="B1031">
        <v>1031</v>
      </c>
      <c r="C1031" s="59" t="s">
        <v>266</v>
      </c>
      <c r="D1031" s="59" t="s">
        <v>520</v>
      </c>
      <c r="E1031" s="59" t="s">
        <v>127</v>
      </c>
      <c r="F1031" s="60">
        <v>1689948</v>
      </c>
      <c r="G1031" s="60">
        <v>1194095</v>
      </c>
      <c r="H1031" s="60">
        <v>2047659</v>
      </c>
      <c r="I1031" s="60">
        <v>1589225</v>
      </c>
      <c r="J1031" s="60">
        <v>1334486</v>
      </c>
      <c r="K1031" s="60">
        <v>1386406</v>
      </c>
      <c r="L1031" s="60">
        <v>1288660</v>
      </c>
      <c r="M1031" s="60">
        <v>1651700</v>
      </c>
      <c r="N1031" s="60">
        <v>1336328</v>
      </c>
      <c r="O1031" s="60">
        <v>1805571</v>
      </c>
      <c r="P1031" s="60">
        <v>1321197</v>
      </c>
      <c r="Q1031" s="60">
        <v>1357224</v>
      </c>
      <c r="R1031" s="60">
        <v>2163739</v>
      </c>
      <c r="S1031" s="60">
        <v>2630304</v>
      </c>
      <c r="T1031" s="60">
        <v>2461324</v>
      </c>
    </row>
    <row r="1032" spans="1:20" ht="14.5" x14ac:dyDescent="0.35">
      <c r="A1032" t="str">
        <f t="shared" ref="A1032:A1095" si="28">C1032&amp;D1032</f>
        <v>Salzburg628</v>
      </c>
      <c r="B1032">
        <v>1032</v>
      </c>
      <c r="C1032" s="59" t="s">
        <v>266</v>
      </c>
      <c r="D1032" s="59" t="s">
        <v>575</v>
      </c>
      <c r="E1032" s="59" t="s">
        <v>152</v>
      </c>
      <c r="F1032" s="60">
        <v>4282354</v>
      </c>
      <c r="G1032" s="60">
        <v>4571126</v>
      </c>
      <c r="H1032" s="60">
        <v>4663908</v>
      </c>
      <c r="I1032" s="60">
        <v>5129888</v>
      </c>
      <c r="J1032" s="60">
        <v>6039907</v>
      </c>
      <c r="K1032" s="60">
        <v>5856972</v>
      </c>
      <c r="L1032" s="60">
        <v>6539982</v>
      </c>
      <c r="M1032" s="60">
        <v>6780557</v>
      </c>
      <c r="N1032" s="60">
        <v>5522627</v>
      </c>
      <c r="O1032" s="60">
        <v>5481576</v>
      </c>
      <c r="P1032" s="60">
        <v>5534306</v>
      </c>
      <c r="Q1032" s="60">
        <v>6626437</v>
      </c>
      <c r="R1032" s="60">
        <v>11407481</v>
      </c>
      <c r="S1032" s="60">
        <v>10411068</v>
      </c>
      <c r="T1032" s="60">
        <v>10355508</v>
      </c>
    </row>
    <row r="1033" spans="1:20" ht="14.5" x14ac:dyDescent="0.35">
      <c r="A1033" t="str">
        <f t="shared" si="28"/>
        <v>Salzburg732</v>
      </c>
      <c r="B1033">
        <v>1033</v>
      </c>
      <c r="C1033" s="59" t="s">
        <v>266</v>
      </c>
      <c r="D1033" s="59" t="s">
        <v>621</v>
      </c>
      <c r="E1033" s="59" t="s">
        <v>178</v>
      </c>
      <c r="F1033" s="60">
        <v>57798907</v>
      </c>
      <c r="G1033" s="60">
        <v>60903717</v>
      </c>
      <c r="H1033" s="60">
        <v>75514599</v>
      </c>
      <c r="I1033" s="60">
        <v>62196381</v>
      </c>
      <c r="J1033" s="60">
        <v>63181499</v>
      </c>
      <c r="K1033" s="60">
        <v>57566838</v>
      </c>
      <c r="L1033" s="60">
        <v>62851332</v>
      </c>
      <c r="M1033" s="60">
        <v>59695408</v>
      </c>
      <c r="N1033" s="60">
        <v>58713274</v>
      </c>
      <c r="O1033" s="60">
        <v>47998083</v>
      </c>
      <c r="P1033" s="60">
        <v>48913695</v>
      </c>
      <c r="Q1033" s="60">
        <v>42781975</v>
      </c>
      <c r="R1033" s="60">
        <v>38943378</v>
      </c>
      <c r="S1033" s="60">
        <v>45993450</v>
      </c>
      <c r="T1033" s="60">
        <v>44022694</v>
      </c>
    </row>
    <row r="1034" spans="1:20" ht="14.5" x14ac:dyDescent="0.35">
      <c r="A1034" t="str">
        <f t="shared" si="28"/>
        <v>Salzburg346</v>
      </c>
      <c r="B1034">
        <v>1034</v>
      </c>
      <c r="C1034" s="59" t="s">
        <v>266</v>
      </c>
      <c r="D1034" s="59" t="s">
        <v>454</v>
      </c>
      <c r="E1034" s="59" t="s">
        <v>86</v>
      </c>
      <c r="F1034" s="60">
        <v>1856856</v>
      </c>
      <c r="G1034" s="60">
        <v>2139693</v>
      </c>
      <c r="H1034" s="60">
        <v>2734557</v>
      </c>
      <c r="I1034" s="60">
        <v>3548198</v>
      </c>
      <c r="J1034" s="60">
        <v>3785573</v>
      </c>
      <c r="K1034" s="60">
        <v>4346359</v>
      </c>
      <c r="L1034" s="60">
        <v>4469030</v>
      </c>
      <c r="M1034" s="60">
        <v>4225970</v>
      </c>
      <c r="N1034" s="60">
        <v>2846251</v>
      </c>
      <c r="O1034" s="60">
        <v>4554586</v>
      </c>
      <c r="P1034" s="60">
        <v>4279750</v>
      </c>
      <c r="Q1034" s="60">
        <v>2845206</v>
      </c>
      <c r="R1034" s="60">
        <v>4634932</v>
      </c>
      <c r="S1034" s="60">
        <v>3441752</v>
      </c>
      <c r="T1034" s="60">
        <v>3946179</v>
      </c>
    </row>
    <row r="1035" spans="1:20" ht="14.5" x14ac:dyDescent="0.35">
      <c r="A1035" t="str">
        <f t="shared" si="28"/>
        <v>Salzburg083</v>
      </c>
      <c r="B1035">
        <v>1035</v>
      </c>
      <c r="C1035" s="59" t="s">
        <v>266</v>
      </c>
      <c r="D1035" s="59" t="s">
        <v>378</v>
      </c>
      <c r="E1035" s="59" t="s">
        <v>45</v>
      </c>
      <c r="F1035" s="60">
        <v>711298</v>
      </c>
      <c r="G1035" s="60">
        <v>870820</v>
      </c>
      <c r="H1035" s="60">
        <v>1331122</v>
      </c>
      <c r="I1035" s="60">
        <v>1470732</v>
      </c>
      <c r="J1035" s="60">
        <v>1689955</v>
      </c>
      <c r="K1035" s="60">
        <v>1432165</v>
      </c>
      <c r="L1035" s="60">
        <v>976175</v>
      </c>
      <c r="M1035" s="60">
        <v>1199164</v>
      </c>
      <c r="N1035" s="60">
        <v>1272905</v>
      </c>
      <c r="O1035" s="60">
        <v>956486</v>
      </c>
      <c r="P1035" s="60">
        <v>1096756</v>
      </c>
      <c r="Q1035" s="60">
        <v>2348507</v>
      </c>
      <c r="R1035" s="60">
        <v>2523974</v>
      </c>
      <c r="S1035" s="60">
        <v>3714866</v>
      </c>
      <c r="T1035" s="60">
        <v>4413028</v>
      </c>
    </row>
    <row r="1036" spans="1:20" ht="14.5" x14ac:dyDescent="0.35">
      <c r="A1036" t="str">
        <f t="shared" si="28"/>
        <v>Salzburg696</v>
      </c>
      <c r="B1036">
        <v>1036</v>
      </c>
      <c r="C1036" s="59" t="s">
        <v>266</v>
      </c>
      <c r="D1036" s="59" t="s">
        <v>604</v>
      </c>
      <c r="E1036" s="59" t="s">
        <v>171</v>
      </c>
      <c r="F1036" s="61"/>
      <c r="G1036" s="60">
        <v>38746</v>
      </c>
      <c r="H1036" s="60">
        <v>107164</v>
      </c>
      <c r="I1036" s="60">
        <v>314302</v>
      </c>
      <c r="J1036" s="60">
        <v>133224</v>
      </c>
      <c r="K1036" s="60">
        <v>134274</v>
      </c>
      <c r="L1036" s="60">
        <v>98462</v>
      </c>
      <c r="M1036" s="60">
        <v>280409</v>
      </c>
      <c r="N1036" s="60">
        <v>265708</v>
      </c>
      <c r="O1036" s="60">
        <v>132287</v>
      </c>
      <c r="P1036" s="60">
        <v>831583</v>
      </c>
      <c r="Q1036" s="60">
        <v>312839</v>
      </c>
      <c r="R1036" s="60">
        <v>311380</v>
      </c>
      <c r="S1036" s="60">
        <v>262234</v>
      </c>
      <c r="T1036" s="60">
        <v>111643</v>
      </c>
    </row>
    <row r="1037" spans="1:20" ht="14.5" x14ac:dyDescent="0.35">
      <c r="A1037" t="str">
        <f t="shared" si="28"/>
        <v>Salzburg812</v>
      </c>
      <c r="B1037">
        <v>1037</v>
      </c>
      <c r="C1037" s="59" t="s">
        <v>266</v>
      </c>
      <c r="D1037" s="59" t="s">
        <v>641</v>
      </c>
      <c r="E1037" s="59" t="s">
        <v>189</v>
      </c>
      <c r="F1037" s="61"/>
      <c r="G1037" s="60">
        <v>117</v>
      </c>
      <c r="H1037" s="60">
        <v>161</v>
      </c>
      <c r="I1037" s="60">
        <v>116</v>
      </c>
      <c r="J1037" s="60">
        <v>291</v>
      </c>
      <c r="K1037" s="60">
        <v>122</v>
      </c>
      <c r="L1037" s="60">
        <v>735</v>
      </c>
      <c r="M1037" s="61"/>
      <c r="N1037" s="60">
        <v>339</v>
      </c>
      <c r="O1037" s="61"/>
      <c r="P1037" s="60">
        <v>107</v>
      </c>
      <c r="Q1037" s="60">
        <v>5167</v>
      </c>
      <c r="R1037" s="61"/>
      <c r="S1037" s="60">
        <v>673</v>
      </c>
      <c r="T1037" s="60">
        <v>186</v>
      </c>
    </row>
    <row r="1038" spans="1:20" ht="14.5" x14ac:dyDescent="0.35">
      <c r="A1038" t="str">
        <f t="shared" si="28"/>
        <v>Salzburg375</v>
      </c>
      <c r="B1038">
        <v>1038</v>
      </c>
      <c r="C1038" s="59" t="s">
        <v>266</v>
      </c>
      <c r="D1038" s="59" t="s">
        <v>468</v>
      </c>
      <c r="E1038" s="59" t="s">
        <v>93</v>
      </c>
      <c r="F1038" s="60">
        <v>9</v>
      </c>
      <c r="G1038" s="61"/>
      <c r="H1038" s="60">
        <v>1654</v>
      </c>
      <c r="I1038" s="61"/>
      <c r="J1038" s="61"/>
      <c r="K1038" s="61"/>
      <c r="L1038" s="61"/>
      <c r="M1038" s="61"/>
      <c r="N1038" s="61"/>
      <c r="O1038" s="61"/>
      <c r="P1038" s="61"/>
      <c r="Q1038" s="60">
        <v>12</v>
      </c>
      <c r="R1038" s="61"/>
      <c r="S1038" s="60">
        <v>226</v>
      </c>
      <c r="T1038" s="61"/>
    </row>
    <row r="1039" spans="1:20" ht="14.5" x14ac:dyDescent="0.35">
      <c r="A1039" t="str">
        <f t="shared" si="28"/>
        <v>Salzburg449</v>
      </c>
      <c r="B1039">
        <v>1039</v>
      </c>
      <c r="C1039" s="59" t="s">
        <v>266</v>
      </c>
      <c r="D1039" s="59" t="s">
        <v>505</v>
      </c>
      <c r="E1039" s="59" t="s">
        <v>118</v>
      </c>
      <c r="F1039" s="61"/>
      <c r="G1039" s="60">
        <v>66925</v>
      </c>
      <c r="H1039" s="61"/>
      <c r="I1039" s="61"/>
      <c r="J1039" s="61"/>
      <c r="K1039" s="61"/>
      <c r="L1039" s="61"/>
      <c r="M1039" s="61"/>
      <c r="N1039" s="60">
        <v>98424</v>
      </c>
      <c r="O1039" s="61"/>
      <c r="P1039" s="60">
        <v>130210</v>
      </c>
      <c r="Q1039" s="61"/>
      <c r="R1039" s="61"/>
      <c r="S1039" s="61"/>
      <c r="T1039" s="61"/>
    </row>
    <row r="1040" spans="1:20" ht="14.5" x14ac:dyDescent="0.35">
      <c r="A1040" t="str">
        <f t="shared" si="28"/>
        <v>Salzburg724</v>
      </c>
      <c r="B1040">
        <v>1040</v>
      </c>
      <c r="C1040" s="59" t="s">
        <v>266</v>
      </c>
      <c r="D1040" s="59" t="s">
        <v>617</v>
      </c>
      <c r="E1040" s="59" t="s">
        <v>247</v>
      </c>
      <c r="F1040" s="60">
        <v>263</v>
      </c>
      <c r="G1040" s="61"/>
      <c r="H1040" s="61"/>
      <c r="I1040" s="60">
        <v>3</v>
      </c>
      <c r="J1040" s="60">
        <v>2888</v>
      </c>
      <c r="K1040" s="60">
        <v>390</v>
      </c>
      <c r="L1040" s="61"/>
      <c r="M1040" s="61"/>
      <c r="N1040" s="61"/>
      <c r="O1040" s="61"/>
      <c r="P1040" s="61"/>
      <c r="Q1040" s="61"/>
      <c r="R1040" s="61"/>
      <c r="S1040" s="61"/>
      <c r="T1040" s="61"/>
    </row>
    <row r="1041" spans="1:20" ht="14.5" x14ac:dyDescent="0.35">
      <c r="A1041" t="str">
        <f t="shared" si="28"/>
        <v>Salzburg728</v>
      </c>
      <c r="B1041">
        <v>1041</v>
      </c>
      <c r="C1041" s="59" t="s">
        <v>266</v>
      </c>
      <c r="D1041" s="59" t="s">
        <v>619</v>
      </c>
      <c r="E1041" s="59" t="s">
        <v>962</v>
      </c>
      <c r="F1041" s="60">
        <v>29771369</v>
      </c>
      <c r="G1041" s="60">
        <v>44367382</v>
      </c>
      <c r="H1041" s="60">
        <v>54699399</v>
      </c>
      <c r="I1041" s="60">
        <v>45912627</v>
      </c>
      <c r="J1041" s="60">
        <v>59636141</v>
      </c>
      <c r="K1041" s="60">
        <v>64155157</v>
      </c>
      <c r="L1041" s="60">
        <v>65536867</v>
      </c>
      <c r="M1041" s="60">
        <v>60727208</v>
      </c>
      <c r="N1041" s="60">
        <v>59834719</v>
      </c>
      <c r="O1041" s="60">
        <v>55641904</v>
      </c>
      <c r="P1041" s="60">
        <v>56347265</v>
      </c>
      <c r="Q1041" s="60">
        <v>62353079</v>
      </c>
      <c r="R1041" s="60">
        <v>72493290</v>
      </c>
      <c r="S1041" s="60">
        <v>79542490</v>
      </c>
      <c r="T1041" s="60">
        <v>80619283</v>
      </c>
    </row>
    <row r="1042" spans="1:20" ht="14.5" x14ac:dyDescent="0.35">
      <c r="A1042" t="str">
        <f t="shared" si="28"/>
        <v>Salzburg636</v>
      </c>
      <c r="B1042">
        <v>1042</v>
      </c>
      <c r="C1042" s="59" t="s">
        <v>266</v>
      </c>
      <c r="D1042" s="59" t="s">
        <v>579</v>
      </c>
      <c r="E1042" s="59" t="s">
        <v>154</v>
      </c>
      <c r="F1042" s="60">
        <v>12668625</v>
      </c>
      <c r="G1042" s="60">
        <v>18696642</v>
      </c>
      <c r="H1042" s="60">
        <v>22773918</v>
      </c>
      <c r="I1042" s="60">
        <v>18692624</v>
      </c>
      <c r="J1042" s="60">
        <v>18405663</v>
      </c>
      <c r="K1042" s="60">
        <v>24752661</v>
      </c>
      <c r="L1042" s="60">
        <v>23287960</v>
      </c>
      <c r="M1042" s="60">
        <v>25262171</v>
      </c>
      <c r="N1042" s="60">
        <v>28653374</v>
      </c>
      <c r="O1042" s="60">
        <v>10628382</v>
      </c>
      <c r="P1042" s="60">
        <v>2704069</v>
      </c>
      <c r="Q1042" s="60">
        <v>2882972</v>
      </c>
      <c r="R1042" s="60">
        <v>2503260</v>
      </c>
      <c r="S1042" s="60">
        <v>2800580</v>
      </c>
      <c r="T1042" s="60">
        <v>3638751</v>
      </c>
    </row>
    <row r="1043" spans="1:20" ht="14.5" x14ac:dyDescent="0.35">
      <c r="A1043" t="str">
        <f t="shared" si="28"/>
        <v>Salzburg463</v>
      </c>
      <c r="B1043">
        <v>1043</v>
      </c>
      <c r="C1043" s="59" t="s">
        <v>266</v>
      </c>
      <c r="D1043" s="59" t="s">
        <v>518</v>
      </c>
      <c r="E1043" s="59" t="s">
        <v>126</v>
      </c>
      <c r="F1043" s="60">
        <v>211649</v>
      </c>
      <c r="G1043" s="60">
        <v>188055</v>
      </c>
      <c r="H1043" s="60">
        <v>242632</v>
      </c>
      <c r="I1043" s="60">
        <v>199022</v>
      </c>
      <c r="J1043" s="60">
        <v>161507</v>
      </c>
      <c r="K1043" s="60">
        <v>189583</v>
      </c>
      <c r="L1043" s="60">
        <v>177684</v>
      </c>
      <c r="M1043" s="60">
        <v>131308</v>
      </c>
      <c r="N1043" s="60">
        <v>151261</v>
      </c>
      <c r="O1043" s="61"/>
      <c r="P1043" s="60">
        <v>160321</v>
      </c>
      <c r="Q1043" s="60">
        <v>126304</v>
      </c>
      <c r="R1043" s="60">
        <v>210086</v>
      </c>
      <c r="S1043" s="61"/>
      <c r="T1043" s="61"/>
    </row>
    <row r="1044" spans="1:20" ht="14.5" x14ac:dyDescent="0.35">
      <c r="A1044" t="str">
        <f t="shared" si="28"/>
        <v>Salzburg079</v>
      </c>
      <c r="B1044">
        <v>1044</v>
      </c>
      <c r="C1044" s="59" t="s">
        <v>266</v>
      </c>
      <c r="D1044" s="59" t="s">
        <v>371</v>
      </c>
      <c r="E1044" s="59" t="s">
        <v>41</v>
      </c>
      <c r="F1044" s="60">
        <v>7106462</v>
      </c>
      <c r="G1044" s="60">
        <v>11649180</v>
      </c>
      <c r="H1044" s="60">
        <v>17373083</v>
      </c>
      <c r="I1044" s="60">
        <v>15204647</v>
      </c>
      <c r="J1044" s="60">
        <v>14113040</v>
      </c>
      <c r="K1044" s="60">
        <v>10967362</v>
      </c>
      <c r="L1044" s="60">
        <v>9043514</v>
      </c>
      <c r="M1044" s="60">
        <v>10223707</v>
      </c>
      <c r="N1044" s="60">
        <v>7824167</v>
      </c>
      <c r="O1044" s="60">
        <v>8050498</v>
      </c>
      <c r="P1044" s="60">
        <v>7833879</v>
      </c>
      <c r="Q1044" s="60">
        <v>9868600</v>
      </c>
      <c r="R1044" s="60">
        <v>19190612</v>
      </c>
      <c r="S1044" s="60">
        <v>24942509</v>
      </c>
      <c r="T1044" s="60">
        <v>11344025</v>
      </c>
    </row>
    <row r="1045" spans="1:20" ht="14.5" x14ac:dyDescent="0.35">
      <c r="A1045" t="str">
        <f t="shared" si="28"/>
        <v>Salzburg684</v>
      </c>
      <c r="B1045">
        <v>1045</v>
      </c>
      <c r="C1045" s="59" t="s">
        <v>266</v>
      </c>
      <c r="D1045" s="59" t="s">
        <v>601</v>
      </c>
      <c r="E1045" s="59" t="s">
        <v>249</v>
      </c>
      <c r="F1045" s="61"/>
      <c r="G1045" s="60">
        <v>91093</v>
      </c>
      <c r="H1045" s="60">
        <v>5370</v>
      </c>
      <c r="I1045" s="60">
        <v>25086</v>
      </c>
      <c r="J1045" s="60">
        <v>75766</v>
      </c>
      <c r="K1045" s="60">
        <v>8293</v>
      </c>
      <c r="L1045" s="60">
        <v>1010345</v>
      </c>
      <c r="M1045" s="60">
        <v>405843</v>
      </c>
      <c r="N1045" s="60">
        <v>213593</v>
      </c>
      <c r="O1045" s="60">
        <v>66711</v>
      </c>
      <c r="P1045" s="60">
        <v>16844</v>
      </c>
      <c r="Q1045" s="60">
        <v>43640</v>
      </c>
      <c r="R1045" s="60">
        <v>1151041</v>
      </c>
      <c r="S1045" s="60">
        <v>62091</v>
      </c>
      <c r="T1045" s="60">
        <v>23358</v>
      </c>
    </row>
    <row r="1046" spans="1:20" ht="14.5" x14ac:dyDescent="0.35">
      <c r="A1046" t="str">
        <f t="shared" si="28"/>
        <v>Salzburg604</v>
      </c>
      <c r="B1046">
        <v>1046</v>
      </c>
      <c r="C1046" s="59" t="s">
        <v>266</v>
      </c>
      <c r="D1046" s="59" t="s">
        <v>563</v>
      </c>
      <c r="E1046" s="59" t="s">
        <v>148</v>
      </c>
      <c r="F1046" s="60">
        <v>6508446</v>
      </c>
      <c r="G1046" s="60">
        <v>6385187</v>
      </c>
      <c r="H1046" s="60">
        <v>6920790</v>
      </c>
      <c r="I1046" s="60">
        <v>6408877</v>
      </c>
      <c r="J1046" s="60">
        <v>6115173</v>
      </c>
      <c r="K1046" s="60">
        <v>7592848</v>
      </c>
      <c r="L1046" s="60">
        <v>7786912</v>
      </c>
      <c r="M1046" s="60">
        <v>7903790</v>
      </c>
      <c r="N1046" s="60">
        <v>7669440</v>
      </c>
      <c r="O1046" s="60">
        <v>7645123</v>
      </c>
      <c r="P1046" s="60">
        <v>3570670</v>
      </c>
      <c r="Q1046" s="60">
        <v>4447844</v>
      </c>
      <c r="R1046" s="60">
        <v>6044429</v>
      </c>
      <c r="S1046" s="60">
        <v>4798038</v>
      </c>
      <c r="T1046" s="60">
        <v>4908112</v>
      </c>
    </row>
    <row r="1047" spans="1:20" ht="14.5" x14ac:dyDescent="0.35">
      <c r="A1047" t="str">
        <f t="shared" si="28"/>
        <v>Salzburg465</v>
      </c>
      <c r="B1047">
        <v>1047</v>
      </c>
      <c r="C1047" s="59" t="s">
        <v>266</v>
      </c>
      <c r="D1047" s="59" t="s">
        <v>522</v>
      </c>
      <c r="E1047" s="59" t="s">
        <v>128</v>
      </c>
      <c r="F1047" s="61"/>
      <c r="G1047" s="61"/>
      <c r="H1047" s="60">
        <v>121441</v>
      </c>
      <c r="I1047" s="61"/>
      <c r="J1047" s="60">
        <v>43049</v>
      </c>
      <c r="K1047" s="60">
        <v>70095</v>
      </c>
      <c r="L1047" s="60">
        <v>44605</v>
      </c>
      <c r="M1047" s="60">
        <v>47765</v>
      </c>
      <c r="N1047" s="60">
        <v>48705</v>
      </c>
      <c r="O1047" s="61"/>
      <c r="P1047" s="61"/>
      <c r="Q1047" s="61"/>
      <c r="R1047" s="61"/>
      <c r="S1047" s="60">
        <v>61388</v>
      </c>
      <c r="T1047" s="60">
        <v>40914</v>
      </c>
    </row>
    <row r="1048" spans="1:20" ht="14.5" x14ac:dyDescent="0.35">
      <c r="A1048" t="str">
        <f t="shared" si="28"/>
        <v>Salzburg037</v>
      </c>
      <c r="B1048">
        <v>1048</v>
      </c>
      <c r="C1048" s="59" t="s">
        <v>266</v>
      </c>
      <c r="D1048" s="59" t="s">
        <v>326</v>
      </c>
      <c r="E1048" s="59" t="s">
        <v>19</v>
      </c>
      <c r="F1048" s="61"/>
      <c r="G1048" s="60">
        <v>16785136</v>
      </c>
      <c r="H1048" s="60">
        <v>14079423</v>
      </c>
      <c r="I1048" s="60">
        <v>16315270</v>
      </c>
      <c r="J1048" s="60">
        <v>19284685</v>
      </c>
      <c r="K1048" s="60">
        <v>17176723</v>
      </c>
      <c r="L1048" s="60">
        <v>16174642</v>
      </c>
      <c r="M1048" s="60">
        <v>17722302</v>
      </c>
      <c r="N1048" s="60">
        <v>16022704</v>
      </c>
      <c r="O1048" s="60">
        <v>14238002</v>
      </c>
      <c r="P1048" s="60">
        <v>15092274</v>
      </c>
      <c r="Q1048" s="60">
        <v>13652989</v>
      </c>
      <c r="R1048" s="60">
        <v>14903608</v>
      </c>
      <c r="S1048" s="60">
        <v>16332070</v>
      </c>
      <c r="T1048" s="60">
        <v>14019138</v>
      </c>
    </row>
    <row r="1049" spans="1:20" ht="14.5" x14ac:dyDescent="0.35">
      <c r="A1049" t="str">
        <f t="shared" si="28"/>
        <v>Salzburg669</v>
      </c>
      <c r="B1049">
        <v>1049</v>
      </c>
      <c r="C1049" s="59" t="s">
        <v>266</v>
      </c>
      <c r="D1049" s="59" t="s">
        <v>596</v>
      </c>
      <c r="E1049" s="59" t="s">
        <v>165</v>
      </c>
      <c r="F1049" s="60">
        <v>3089258</v>
      </c>
      <c r="G1049" s="60">
        <v>3153238</v>
      </c>
      <c r="H1049" s="60">
        <v>3919187</v>
      </c>
      <c r="I1049" s="60">
        <v>3940115</v>
      </c>
      <c r="J1049" s="60">
        <v>3965895</v>
      </c>
      <c r="K1049" s="60">
        <v>6729744</v>
      </c>
      <c r="L1049" s="60">
        <v>7359846</v>
      </c>
      <c r="M1049" s="60">
        <v>8172601</v>
      </c>
      <c r="N1049" s="60">
        <v>13374132</v>
      </c>
      <c r="O1049" s="60">
        <v>6405925</v>
      </c>
      <c r="P1049" s="60">
        <v>6207549</v>
      </c>
      <c r="Q1049" s="60">
        <v>6786363</v>
      </c>
      <c r="R1049" s="60">
        <v>3984733</v>
      </c>
      <c r="S1049" s="60">
        <v>3438256</v>
      </c>
      <c r="T1049" s="60">
        <v>3717700</v>
      </c>
    </row>
    <row r="1050" spans="1:20" ht="14.5" x14ac:dyDescent="0.35">
      <c r="A1050" t="str">
        <f t="shared" si="28"/>
        <v>Salzburg268</v>
      </c>
      <c r="B1050">
        <v>1050</v>
      </c>
      <c r="C1050" s="59" t="s">
        <v>266</v>
      </c>
      <c r="D1050" s="59" t="s">
        <v>421</v>
      </c>
      <c r="E1050" s="59" t="s">
        <v>68</v>
      </c>
      <c r="F1050" s="60">
        <v>155143</v>
      </c>
      <c r="G1050" s="60">
        <v>246695</v>
      </c>
      <c r="H1050" s="60">
        <v>257494</v>
      </c>
      <c r="I1050" s="60">
        <v>266767</v>
      </c>
      <c r="J1050" s="60">
        <v>163801</v>
      </c>
      <c r="K1050" s="60">
        <v>235403</v>
      </c>
      <c r="L1050" s="60">
        <v>148320</v>
      </c>
      <c r="M1050" s="60">
        <v>95608</v>
      </c>
      <c r="N1050" s="61"/>
      <c r="O1050" s="60">
        <v>135586</v>
      </c>
      <c r="P1050" s="60">
        <v>43922</v>
      </c>
      <c r="Q1050" s="60">
        <v>1073155</v>
      </c>
      <c r="R1050" s="60">
        <v>83272</v>
      </c>
      <c r="S1050" s="60">
        <v>79143</v>
      </c>
      <c r="T1050" s="60">
        <v>207421</v>
      </c>
    </row>
    <row r="1051" spans="1:20" ht="14.5" x14ac:dyDescent="0.35">
      <c r="A1051" t="str">
        <f t="shared" si="28"/>
        <v>Salzburg395</v>
      </c>
      <c r="B1051">
        <v>1051</v>
      </c>
      <c r="C1051" s="59" t="s">
        <v>266</v>
      </c>
      <c r="D1051" s="59" t="s">
        <v>483</v>
      </c>
      <c r="E1051" s="59" t="s">
        <v>102</v>
      </c>
      <c r="F1051" s="61"/>
      <c r="G1051" s="60">
        <v>36</v>
      </c>
      <c r="H1051" s="61"/>
      <c r="I1051" s="61"/>
      <c r="J1051" s="61"/>
      <c r="K1051" s="61"/>
      <c r="L1051" s="61"/>
      <c r="M1051" s="61"/>
      <c r="N1051" s="60">
        <v>1566</v>
      </c>
      <c r="O1051" s="61"/>
      <c r="P1051" s="61"/>
      <c r="Q1051" s="60">
        <v>902</v>
      </c>
      <c r="R1051" s="61"/>
      <c r="S1051" s="60">
        <v>252</v>
      </c>
      <c r="T1051" s="60">
        <v>68010</v>
      </c>
    </row>
    <row r="1052" spans="1:20" ht="14.5" x14ac:dyDescent="0.35">
      <c r="A1052" t="str">
        <f t="shared" si="28"/>
        <v>Salzburg055</v>
      </c>
      <c r="B1052">
        <v>1052</v>
      </c>
      <c r="C1052" s="59" t="s">
        <v>266</v>
      </c>
      <c r="D1052" s="59" t="s">
        <v>343</v>
      </c>
      <c r="E1052" s="59" t="s">
        <v>29</v>
      </c>
      <c r="F1052" s="60">
        <v>4006241</v>
      </c>
      <c r="G1052" s="60">
        <v>7153091</v>
      </c>
      <c r="H1052" s="60">
        <v>5996010</v>
      </c>
      <c r="I1052" s="60">
        <v>11288601</v>
      </c>
      <c r="J1052" s="60">
        <v>10662617</v>
      </c>
      <c r="K1052" s="60">
        <v>11433778</v>
      </c>
      <c r="L1052" s="60">
        <v>10781163</v>
      </c>
      <c r="M1052" s="60">
        <v>14192031</v>
      </c>
      <c r="N1052" s="60">
        <v>18508370</v>
      </c>
      <c r="O1052" s="60">
        <v>19198017</v>
      </c>
      <c r="P1052" s="60">
        <v>19074090</v>
      </c>
      <c r="Q1052" s="60">
        <v>26684334</v>
      </c>
      <c r="R1052" s="60">
        <v>33505781</v>
      </c>
      <c r="S1052" s="60">
        <v>61709726</v>
      </c>
      <c r="T1052" s="60">
        <v>61096804</v>
      </c>
    </row>
    <row r="1053" spans="1:20" ht="14.5" x14ac:dyDescent="0.35">
      <c r="A1053" t="str">
        <f t="shared" si="28"/>
        <v>Salzburg018</v>
      </c>
      <c r="B1053">
        <v>1053</v>
      </c>
      <c r="C1053" s="59" t="s">
        <v>266</v>
      </c>
      <c r="D1053" s="59" t="s">
        <v>315</v>
      </c>
      <c r="E1053" s="59" t="s">
        <v>12</v>
      </c>
      <c r="F1053" s="60">
        <v>9273889</v>
      </c>
      <c r="G1053" s="60">
        <v>10819064</v>
      </c>
      <c r="H1053" s="60">
        <v>9975236</v>
      </c>
      <c r="I1053" s="60">
        <v>10126350</v>
      </c>
      <c r="J1053" s="60">
        <v>10855729</v>
      </c>
      <c r="K1053" s="60">
        <v>16332253</v>
      </c>
      <c r="L1053" s="60">
        <v>11957509</v>
      </c>
      <c r="M1053" s="60">
        <v>11858546</v>
      </c>
      <c r="N1053" s="60">
        <v>10156414</v>
      </c>
      <c r="O1053" s="60">
        <v>10003583</v>
      </c>
      <c r="P1053" s="60">
        <v>11927003</v>
      </c>
      <c r="Q1053" s="60">
        <v>14015917</v>
      </c>
      <c r="R1053" s="60">
        <v>17246339</v>
      </c>
      <c r="S1053" s="60">
        <v>18740727</v>
      </c>
      <c r="T1053" s="60">
        <v>15652882</v>
      </c>
    </row>
    <row r="1054" spans="1:20" ht="14.5" x14ac:dyDescent="0.35">
      <c r="A1054" t="str">
        <f t="shared" si="28"/>
        <v>Salzburg054</v>
      </c>
      <c r="B1054">
        <v>1054</v>
      </c>
      <c r="C1054" s="59" t="s">
        <v>266</v>
      </c>
      <c r="D1054" s="59" t="s">
        <v>341</v>
      </c>
      <c r="E1054" s="59" t="s">
        <v>28</v>
      </c>
      <c r="F1054" s="60">
        <v>3890815</v>
      </c>
      <c r="G1054" s="60">
        <v>5147291</v>
      </c>
      <c r="H1054" s="60">
        <v>4280862</v>
      </c>
      <c r="I1054" s="60">
        <v>5569920</v>
      </c>
      <c r="J1054" s="60">
        <v>4761718</v>
      </c>
      <c r="K1054" s="60">
        <v>4901327</v>
      </c>
      <c r="L1054" s="60">
        <v>4993677</v>
      </c>
      <c r="M1054" s="60">
        <v>4366457</v>
      </c>
      <c r="N1054" s="60">
        <v>7367310</v>
      </c>
      <c r="O1054" s="60">
        <v>7304899</v>
      </c>
      <c r="P1054" s="60">
        <v>4911121</v>
      </c>
      <c r="Q1054" s="60">
        <v>8125262</v>
      </c>
      <c r="R1054" s="60">
        <v>9665102</v>
      </c>
      <c r="S1054" s="60">
        <v>15200384</v>
      </c>
      <c r="T1054" s="60">
        <v>12489216</v>
      </c>
    </row>
    <row r="1055" spans="1:20" ht="14.5" x14ac:dyDescent="0.35">
      <c r="A1055" t="str">
        <f t="shared" si="28"/>
        <v>Salzburg216</v>
      </c>
      <c r="B1055">
        <v>1055</v>
      </c>
      <c r="C1055" s="59" t="s">
        <v>266</v>
      </c>
      <c r="D1055" s="59" t="s">
        <v>398</v>
      </c>
      <c r="E1055" s="59" t="s">
        <v>250</v>
      </c>
      <c r="F1055" s="60">
        <v>9950470</v>
      </c>
      <c r="G1055" s="60">
        <v>3654881</v>
      </c>
      <c r="H1055" s="60">
        <v>12277097</v>
      </c>
      <c r="I1055" s="60">
        <v>18345059</v>
      </c>
      <c r="J1055" s="60">
        <v>24546736</v>
      </c>
      <c r="K1055" s="60">
        <v>16765546</v>
      </c>
      <c r="L1055" s="60">
        <v>17273086</v>
      </c>
      <c r="M1055" s="60">
        <v>1404126</v>
      </c>
      <c r="N1055" s="60">
        <v>4777520</v>
      </c>
      <c r="O1055" s="60">
        <v>11886197</v>
      </c>
      <c r="P1055" s="60">
        <v>8631932</v>
      </c>
      <c r="Q1055" s="60">
        <v>13179166</v>
      </c>
      <c r="R1055" s="60">
        <v>14302761</v>
      </c>
      <c r="S1055" s="60">
        <v>23370520</v>
      </c>
      <c r="T1055" s="60">
        <v>18062315</v>
      </c>
    </row>
    <row r="1056" spans="1:20" ht="14.5" x14ac:dyDescent="0.35">
      <c r="A1056" t="str">
        <f t="shared" si="28"/>
        <v>Salzburg204</v>
      </c>
      <c r="B1056">
        <v>1056</v>
      </c>
      <c r="C1056" s="59" t="s">
        <v>266</v>
      </c>
      <c r="D1056" s="59" t="s">
        <v>392</v>
      </c>
      <c r="E1056" s="59" t="s">
        <v>52</v>
      </c>
      <c r="F1056" s="60">
        <v>3616377</v>
      </c>
      <c r="G1056" s="60">
        <v>4390064</v>
      </c>
      <c r="H1056" s="60">
        <v>3441054</v>
      </c>
      <c r="I1056" s="60">
        <v>2367627</v>
      </c>
      <c r="J1056" s="60">
        <v>3904518</v>
      </c>
      <c r="K1056" s="60">
        <v>3766744</v>
      </c>
      <c r="L1056" s="60">
        <v>3694704</v>
      </c>
      <c r="M1056" s="60">
        <v>3754144</v>
      </c>
      <c r="N1056" s="60">
        <v>4431159</v>
      </c>
      <c r="O1056" s="60">
        <v>4242877</v>
      </c>
      <c r="P1056" s="60">
        <v>4556934</v>
      </c>
      <c r="Q1056" s="60">
        <v>7810708</v>
      </c>
      <c r="R1056" s="60">
        <v>5459635</v>
      </c>
      <c r="S1056" s="60">
        <v>8055757</v>
      </c>
      <c r="T1056" s="60">
        <v>8209182</v>
      </c>
    </row>
    <row r="1057" spans="1:20" ht="14.5" x14ac:dyDescent="0.35">
      <c r="A1057" t="str">
        <f t="shared" si="28"/>
        <v>Salzburg074</v>
      </c>
      <c r="B1057">
        <v>1057</v>
      </c>
      <c r="C1057" s="59" t="s">
        <v>266</v>
      </c>
      <c r="D1057" s="59" t="s">
        <v>361</v>
      </c>
      <c r="E1057" s="59" t="s">
        <v>251</v>
      </c>
      <c r="F1057" s="60">
        <v>1277380</v>
      </c>
      <c r="G1057" s="60">
        <v>2491326</v>
      </c>
      <c r="H1057" s="60">
        <v>2488867</v>
      </c>
      <c r="I1057" s="60">
        <v>2454086</v>
      </c>
      <c r="J1057" s="60">
        <v>2469765</v>
      </c>
      <c r="K1057" s="60">
        <v>3322233</v>
      </c>
      <c r="L1057" s="60">
        <v>3468909</v>
      </c>
      <c r="M1057" s="60">
        <v>3532910</v>
      </c>
      <c r="N1057" s="60">
        <v>4938247</v>
      </c>
      <c r="O1057" s="60">
        <v>4833497</v>
      </c>
      <c r="P1057" s="60">
        <v>4798029</v>
      </c>
      <c r="Q1057" s="60">
        <v>5836411</v>
      </c>
      <c r="R1057" s="60">
        <v>5595833</v>
      </c>
      <c r="S1057" s="60">
        <v>5816183</v>
      </c>
      <c r="T1057" s="60">
        <v>5801849</v>
      </c>
    </row>
    <row r="1058" spans="1:20" ht="14.5" x14ac:dyDescent="0.35">
      <c r="A1058" t="str">
        <f t="shared" si="28"/>
        <v>Salzburg097</v>
      </c>
      <c r="B1058">
        <v>1058</v>
      </c>
      <c r="C1058" s="59" t="s">
        <v>266</v>
      </c>
      <c r="D1058" s="59" t="s">
        <v>389</v>
      </c>
      <c r="E1058" s="59" t="s">
        <v>50</v>
      </c>
      <c r="F1058" s="60">
        <v>6367327</v>
      </c>
      <c r="G1058" s="60">
        <v>7991672</v>
      </c>
      <c r="H1058" s="60">
        <v>7545505</v>
      </c>
      <c r="I1058" s="60">
        <v>8459592</v>
      </c>
      <c r="J1058" s="60">
        <v>6856343</v>
      </c>
      <c r="K1058" s="60">
        <v>6260020</v>
      </c>
      <c r="L1058" s="60">
        <v>9283132</v>
      </c>
      <c r="M1058" s="60">
        <v>9673711</v>
      </c>
      <c r="N1058" s="60">
        <v>8072952</v>
      </c>
      <c r="O1058" s="60">
        <v>7262067</v>
      </c>
      <c r="P1058" s="60">
        <v>2950825</v>
      </c>
      <c r="Q1058" s="60">
        <v>2787074</v>
      </c>
      <c r="R1058" s="60">
        <v>3968541</v>
      </c>
      <c r="S1058" s="60">
        <v>4821016</v>
      </c>
      <c r="T1058" s="60">
        <v>4886079</v>
      </c>
    </row>
    <row r="1059" spans="1:20" ht="14.5" x14ac:dyDescent="0.35">
      <c r="A1059" t="str">
        <f t="shared" si="28"/>
        <v>Salzburg370</v>
      </c>
      <c r="B1059">
        <v>1059</v>
      </c>
      <c r="C1059" s="59" t="s">
        <v>266</v>
      </c>
      <c r="D1059" s="59" t="s">
        <v>465</v>
      </c>
      <c r="E1059" s="59" t="s">
        <v>91</v>
      </c>
      <c r="F1059" s="60">
        <v>44660</v>
      </c>
      <c r="G1059" s="60">
        <v>38427</v>
      </c>
      <c r="H1059" s="60">
        <v>9443</v>
      </c>
      <c r="I1059" s="60">
        <v>52720</v>
      </c>
      <c r="J1059" s="60">
        <v>47522</v>
      </c>
      <c r="K1059" s="60">
        <v>81069</v>
      </c>
      <c r="L1059" s="60">
        <v>84213</v>
      </c>
      <c r="M1059" s="60">
        <v>250421</v>
      </c>
      <c r="N1059" s="60">
        <v>172689</v>
      </c>
      <c r="O1059" s="60">
        <v>117331</v>
      </c>
      <c r="P1059" s="60">
        <v>298864</v>
      </c>
      <c r="Q1059" s="61"/>
      <c r="R1059" s="60">
        <v>136031</v>
      </c>
      <c r="S1059" s="60">
        <v>66730</v>
      </c>
      <c r="T1059" s="60">
        <v>373419</v>
      </c>
    </row>
    <row r="1060" spans="1:20" ht="14.5" x14ac:dyDescent="0.35">
      <c r="A1060" t="str">
        <f t="shared" si="28"/>
        <v>Salzburg824</v>
      </c>
      <c r="B1060">
        <v>1060</v>
      </c>
      <c r="C1060" s="59" t="s">
        <v>266</v>
      </c>
      <c r="D1060" s="59" t="s">
        <v>654</v>
      </c>
      <c r="E1060" s="59" t="s">
        <v>198</v>
      </c>
      <c r="F1060" s="60">
        <v>346</v>
      </c>
      <c r="G1060" s="61"/>
      <c r="H1060" s="61"/>
      <c r="I1060" s="61"/>
      <c r="J1060" s="61"/>
      <c r="K1060" s="60">
        <v>5579</v>
      </c>
      <c r="L1060" s="61"/>
      <c r="M1060" s="60">
        <v>4351</v>
      </c>
      <c r="N1060" s="60">
        <v>2293</v>
      </c>
      <c r="O1060" s="60">
        <v>64</v>
      </c>
      <c r="P1060" s="61"/>
      <c r="Q1060" s="61"/>
      <c r="R1060" s="60">
        <v>335</v>
      </c>
      <c r="S1060" s="60">
        <v>280</v>
      </c>
      <c r="T1060" s="60">
        <v>366</v>
      </c>
    </row>
    <row r="1061" spans="1:20" ht="14.5" x14ac:dyDescent="0.35">
      <c r="A1061" t="str">
        <f t="shared" si="28"/>
        <v>Salzburg096</v>
      </c>
      <c r="B1061">
        <v>1061</v>
      </c>
      <c r="C1061" s="59" t="s">
        <v>266</v>
      </c>
      <c r="D1061" s="59" t="s">
        <v>387</v>
      </c>
      <c r="E1061" s="59" t="s">
        <v>252</v>
      </c>
      <c r="F1061" s="60">
        <v>6779814</v>
      </c>
      <c r="G1061" s="60">
        <v>12591989</v>
      </c>
      <c r="H1061" s="60">
        <v>22143250</v>
      </c>
      <c r="I1061" s="60">
        <v>22337812</v>
      </c>
      <c r="J1061" s="60">
        <v>24272711</v>
      </c>
      <c r="K1061" s="60">
        <v>29070493</v>
      </c>
      <c r="L1061" s="60">
        <v>23086990</v>
      </c>
      <c r="M1061" s="60">
        <v>23257580</v>
      </c>
      <c r="N1061" s="60">
        <v>22407873</v>
      </c>
      <c r="O1061" s="60">
        <v>27318219</v>
      </c>
      <c r="P1061" s="60">
        <v>26454566</v>
      </c>
      <c r="Q1061" s="60">
        <v>28927825</v>
      </c>
      <c r="R1061" s="60">
        <v>34155912</v>
      </c>
      <c r="S1061" s="60">
        <v>32200736</v>
      </c>
      <c r="T1061" s="60">
        <v>34963748</v>
      </c>
    </row>
    <row r="1062" spans="1:20" ht="14.5" x14ac:dyDescent="0.35">
      <c r="A1062" t="str">
        <f t="shared" si="28"/>
        <v>Salzburg232</v>
      </c>
      <c r="B1062">
        <v>1062</v>
      </c>
      <c r="C1062" s="59" t="s">
        <v>266</v>
      </c>
      <c r="D1062" s="59" t="s">
        <v>409</v>
      </c>
      <c r="E1062" s="59" t="s">
        <v>58</v>
      </c>
      <c r="F1062" s="60">
        <v>93983</v>
      </c>
      <c r="G1062" s="60">
        <v>119754</v>
      </c>
      <c r="H1062" s="61"/>
      <c r="I1062" s="60">
        <v>185605</v>
      </c>
      <c r="J1062" s="60">
        <v>288699</v>
      </c>
      <c r="K1062" s="60">
        <v>278340</v>
      </c>
      <c r="L1062" s="60">
        <v>244970</v>
      </c>
      <c r="M1062" s="60">
        <v>183506</v>
      </c>
      <c r="N1062" s="60">
        <v>418862</v>
      </c>
      <c r="O1062" s="60">
        <v>370451</v>
      </c>
      <c r="P1062" s="60">
        <v>288349</v>
      </c>
      <c r="Q1062" s="60">
        <v>534691</v>
      </c>
      <c r="R1062" s="60">
        <v>214371</v>
      </c>
      <c r="S1062" s="60">
        <v>889739</v>
      </c>
      <c r="T1062" s="60">
        <v>316397</v>
      </c>
    </row>
    <row r="1063" spans="1:20" ht="14.5" x14ac:dyDescent="0.35">
      <c r="A1063" t="str">
        <f t="shared" si="28"/>
        <v>Salzburg676</v>
      </c>
      <c r="B1063">
        <v>1063</v>
      </c>
      <c r="C1063" s="59" t="s">
        <v>266</v>
      </c>
      <c r="D1063" s="59" t="s">
        <v>599</v>
      </c>
      <c r="E1063" s="59" t="s">
        <v>168</v>
      </c>
      <c r="F1063" s="61"/>
      <c r="G1063" s="61"/>
      <c r="H1063" s="61"/>
      <c r="I1063" s="60">
        <v>228655</v>
      </c>
      <c r="J1063" s="60">
        <v>360190</v>
      </c>
      <c r="K1063" s="60">
        <v>299028</v>
      </c>
      <c r="L1063" s="60">
        <v>635529</v>
      </c>
      <c r="M1063" s="60">
        <v>551585</v>
      </c>
      <c r="N1063" s="60">
        <v>629238</v>
      </c>
      <c r="O1063" s="60">
        <v>615768</v>
      </c>
      <c r="P1063" s="60">
        <v>671428</v>
      </c>
      <c r="Q1063" s="60">
        <v>570341</v>
      </c>
      <c r="R1063" s="60">
        <v>722774</v>
      </c>
      <c r="S1063" s="60">
        <v>265079</v>
      </c>
      <c r="T1063" s="60">
        <v>495933</v>
      </c>
    </row>
    <row r="1064" spans="1:20" ht="14.5" x14ac:dyDescent="0.35">
      <c r="A1064" t="str">
        <f t="shared" si="28"/>
        <v>Salzburg716</v>
      </c>
      <c r="B1064">
        <v>1064</v>
      </c>
      <c r="C1064" s="59" t="s">
        <v>266</v>
      </c>
      <c r="D1064" s="59" t="s">
        <v>614</v>
      </c>
      <c r="E1064" s="59" t="s">
        <v>176</v>
      </c>
      <c r="F1064" s="60">
        <v>418201</v>
      </c>
      <c r="G1064" s="60">
        <v>1881969</v>
      </c>
      <c r="H1064" s="60">
        <v>1158694</v>
      </c>
      <c r="I1064" s="60">
        <v>690192</v>
      </c>
      <c r="J1064" s="60">
        <v>1043411</v>
      </c>
      <c r="K1064" s="60">
        <v>728712</v>
      </c>
      <c r="L1064" s="60">
        <v>538100</v>
      </c>
      <c r="M1064" s="60">
        <v>1008021</v>
      </c>
      <c r="N1064" s="60">
        <v>1179012</v>
      </c>
      <c r="O1064" s="60">
        <v>1166798</v>
      </c>
      <c r="P1064" s="60">
        <v>1128514</v>
      </c>
      <c r="Q1064" s="60">
        <v>933963</v>
      </c>
      <c r="R1064" s="60">
        <v>1499413</v>
      </c>
      <c r="S1064" s="60">
        <v>1922612</v>
      </c>
      <c r="T1064" s="60">
        <v>1976212</v>
      </c>
    </row>
    <row r="1065" spans="1:20" ht="14.5" x14ac:dyDescent="0.35">
      <c r="A1065" t="str">
        <f t="shared" si="28"/>
        <v>Salzburg743</v>
      </c>
      <c r="B1065">
        <v>1065</v>
      </c>
      <c r="C1065" s="59" t="s">
        <v>266</v>
      </c>
      <c r="D1065" s="59" t="s">
        <v>625</v>
      </c>
      <c r="E1065" s="59" t="s">
        <v>181</v>
      </c>
      <c r="F1065" s="60">
        <v>105419</v>
      </c>
      <c r="G1065" s="60">
        <v>267981</v>
      </c>
      <c r="H1065" s="60">
        <v>342522</v>
      </c>
      <c r="I1065" s="60">
        <v>708997</v>
      </c>
      <c r="J1065" s="60">
        <v>548434</v>
      </c>
      <c r="K1065" s="60">
        <v>673162</v>
      </c>
      <c r="L1065" s="60">
        <v>368192</v>
      </c>
      <c r="M1065" s="60">
        <v>268602</v>
      </c>
      <c r="N1065" s="60">
        <v>498634</v>
      </c>
      <c r="O1065" s="60">
        <v>630148</v>
      </c>
      <c r="P1065" s="60">
        <v>376761</v>
      </c>
      <c r="Q1065" s="60">
        <v>772113</v>
      </c>
      <c r="R1065" s="60">
        <v>685788</v>
      </c>
      <c r="S1065" s="60">
        <v>1005721</v>
      </c>
      <c r="T1065" s="60">
        <v>861944</v>
      </c>
    </row>
    <row r="1066" spans="1:20" ht="14.5" x14ac:dyDescent="0.35">
      <c r="A1066" t="str">
        <f t="shared" si="28"/>
        <v>Salzburg820</v>
      </c>
      <c r="B1066">
        <v>1066</v>
      </c>
      <c r="C1066" s="59" t="s">
        <v>266</v>
      </c>
      <c r="D1066" s="59" t="s">
        <v>648</v>
      </c>
      <c r="E1066" s="59" t="s">
        <v>195</v>
      </c>
      <c r="F1066" s="61"/>
      <c r="G1066" s="61"/>
      <c r="H1066" s="61"/>
      <c r="I1066" s="61"/>
      <c r="J1066" s="61"/>
      <c r="K1066" s="61"/>
      <c r="L1066" s="61"/>
      <c r="M1066" s="61"/>
      <c r="N1066" s="61"/>
      <c r="O1066" s="61"/>
      <c r="P1066" s="61"/>
      <c r="Q1066" s="60">
        <v>670</v>
      </c>
      <c r="R1066" s="61"/>
      <c r="S1066" s="61"/>
      <c r="T1066" s="61"/>
    </row>
    <row r="1067" spans="1:20" ht="14.5" x14ac:dyDescent="0.35">
      <c r="A1067" t="str">
        <f t="shared" si="28"/>
        <v>Salzburg228</v>
      </c>
      <c r="B1067">
        <v>1067</v>
      </c>
      <c r="C1067" s="59" t="s">
        <v>266</v>
      </c>
      <c r="D1067" s="59" t="s">
        <v>405</v>
      </c>
      <c r="E1067" s="59" t="s">
        <v>57</v>
      </c>
      <c r="F1067" s="60">
        <v>156</v>
      </c>
      <c r="G1067" s="61"/>
      <c r="H1067" s="60">
        <v>123581</v>
      </c>
      <c r="I1067" s="60">
        <v>111974</v>
      </c>
      <c r="J1067" s="60">
        <v>1307</v>
      </c>
      <c r="K1067" s="60">
        <v>153</v>
      </c>
      <c r="L1067" s="60">
        <v>130128</v>
      </c>
      <c r="M1067" s="60">
        <v>215599</v>
      </c>
      <c r="N1067" s="61"/>
      <c r="O1067" s="61"/>
      <c r="P1067" s="61"/>
      <c r="Q1067" s="60">
        <v>173927</v>
      </c>
      <c r="R1067" s="60">
        <v>295894</v>
      </c>
      <c r="S1067" s="60">
        <v>180251</v>
      </c>
      <c r="T1067" s="60">
        <v>405712</v>
      </c>
    </row>
    <row r="1068" spans="1:20" ht="14.5" x14ac:dyDescent="0.35">
      <c r="A1068" t="str">
        <f t="shared" si="28"/>
        <v>Salzburg470</v>
      </c>
      <c r="B1068">
        <v>1068</v>
      </c>
      <c r="C1068" s="59" t="s">
        <v>266</v>
      </c>
      <c r="D1068" s="59" t="s">
        <v>530</v>
      </c>
      <c r="E1068" s="59" t="s">
        <v>130</v>
      </c>
      <c r="F1068" s="61"/>
      <c r="G1068" s="61"/>
      <c r="H1068" s="61"/>
      <c r="I1068" s="61"/>
      <c r="J1068" s="61"/>
      <c r="K1068" s="61"/>
      <c r="L1068" s="61"/>
      <c r="M1068" s="61"/>
      <c r="N1068" s="61"/>
      <c r="O1068" s="61"/>
      <c r="P1068" s="60">
        <v>1024</v>
      </c>
      <c r="Q1068" s="61"/>
      <c r="R1068" s="61"/>
      <c r="S1068" s="61"/>
      <c r="T1068" s="60">
        <v>112</v>
      </c>
    </row>
    <row r="1069" spans="1:20" ht="14.5" x14ac:dyDescent="0.35">
      <c r="A1069" t="str">
        <f t="shared" si="28"/>
        <v>Salzburg046</v>
      </c>
      <c r="B1069">
        <v>1069</v>
      </c>
      <c r="C1069" s="59" t="s">
        <v>266</v>
      </c>
      <c r="D1069" s="59" t="s">
        <v>335</v>
      </c>
      <c r="E1069" s="59" t="s">
        <v>24</v>
      </c>
      <c r="F1069" s="60">
        <v>2957553</v>
      </c>
      <c r="G1069" s="60">
        <v>2402312</v>
      </c>
      <c r="H1069" s="60">
        <v>4866703</v>
      </c>
      <c r="I1069" s="60">
        <v>5532621</v>
      </c>
      <c r="J1069" s="60">
        <v>6019130</v>
      </c>
      <c r="K1069" s="60">
        <v>6022518</v>
      </c>
      <c r="L1069" s="60">
        <v>4576782</v>
      </c>
      <c r="M1069" s="60">
        <v>6709392</v>
      </c>
      <c r="N1069" s="60">
        <v>9279180</v>
      </c>
      <c r="O1069" s="60">
        <v>4873637</v>
      </c>
      <c r="P1069" s="60">
        <v>4433100</v>
      </c>
      <c r="Q1069" s="60">
        <v>3304856</v>
      </c>
      <c r="R1069" s="60">
        <v>5995931</v>
      </c>
      <c r="S1069" s="60">
        <v>5293402</v>
      </c>
      <c r="T1069" s="60">
        <v>5833419</v>
      </c>
    </row>
    <row r="1070" spans="1:20" ht="14.5" x14ac:dyDescent="0.35">
      <c r="A1070" t="str">
        <f t="shared" si="28"/>
        <v>Salzburg373</v>
      </c>
      <c r="B1070">
        <v>1070</v>
      </c>
      <c r="C1070" s="59" t="s">
        <v>266</v>
      </c>
      <c r="D1070" s="59" t="s">
        <v>467</v>
      </c>
      <c r="E1070" s="59" t="s">
        <v>92</v>
      </c>
      <c r="F1070" s="60">
        <v>1638752</v>
      </c>
      <c r="G1070" s="60">
        <v>1918506</v>
      </c>
      <c r="H1070" s="60">
        <v>2474145</v>
      </c>
      <c r="I1070" s="60">
        <v>1903185</v>
      </c>
      <c r="J1070" s="60">
        <v>2274222</v>
      </c>
      <c r="K1070" s="60">
        <v>2441308</v>
      </c>
      <c r="L1070" s="60">
        <v>2200690</v>
      </c>
      <c r="M1070" s="60">
        <v>2122823</v>
      </c>
      <c r="N1070" s="60">
        <v>2139503</v>
      </c>
      <c r="O1070" s="60">
        <v>2182559</v>
      </c>
      <c r="P1070" s="60">
        <v>1707670</v>
      </c>
      <c r="Q1070" s="60">
        <v>1832282</v>
      </c>
      <c r="R1070" s="60">
        <v>1909189</v>
      </c>
      <c r="S1070" s="60">
        <v>2537070</v>
      </c>
      <c r="T1070" s="60">
        <v>2313833</v>
      </c>
    </row>
    <row r="1071" spans="1:20" ht="14.5" x14ac:dyDescent="0.35">
      <c r="A1071" t="str">
        <f t="shared" si="28"/>
        <v>Salzburg667</v>
      </c>
      <c r="B1071">
        <v>1071</v>
      </c>
      <c r="C1071" s="59" t="s">
        <v>266</v>
      </c>
      <c r="D1071" s="59" t="s">
        <v>594</v>
      </c>
      <c r="E1071" s="59" t="s">
        <v>164</v>
      </c>
      <c r="F1071" s="60">
        <v>13387</v>
      </c>
      <c r="G1071" s="60">
        <v>6509</v>
      </c>
      <c r="H1071" s="60">
        <v>1221</v>
      </c>
      <c r="I1071" s="60">
        <v>352055</v>
      </c>
      <c r="J1071" s="60">
        <v>117032</v>
      </c>
      <c r="K1071" s="60">
        <v>366179</v>
      </c>
      <c r="L1071" s="60">
        <v>1474938</v>
      </c>
      <c r="M1071" s="60">
        <v>3320411</v>
      </c>
      <c r="N1071" s="60">
        <v>3355540</v>
      </c>
      <c r="O1071" s="60">
        <v>1347574</v>
      </c>
      <c r="P1071" s="60">
        <v>279330</v>
      </c>
      <c r="Q1071" s="60">
        <v>297705</v>
      </c>
      <c r="R1071" s="60">
        <v>288788</v>
      </c>
      <c r="S1071" s="60">
        <v>428094</v>
      </c>
      <c r="T1071" s="60">
        <v>446996</v>
      </c>
    </row>
    <row r="1072" spans="1:20" ht="14.5" x14ac:dyDescent="0.35">
      <c r="A1072" t="str">
        <f t="shared" si="28"/>
        <v>Salzburg386</v>
      </c>
      <c r="B1072">
        <v>1072</v>
      </c>
      <c r="C1072" s="59" t="s">
        <v>266</v>
      </c>
      <c r="D1072" s="59" t="s">
        <v>475</v>
      </c>
      <c r="E1072" s="59" t="s">
        <v>97</v>
      </c>
      <c r="F1072" s="60">
        <v>167</v>
      </c>
      <c r="G1072" s="61"/>
      <c r="H1072" s="60">
        <v>5850</v>
      </c>
      <c r="I1072" s="60">
        <v>3442</v>
      </c>
      <c r="J1072" s="61"/>
      <c r="K1072" s="60">
        <v>326</v>
      </c>
      <c r="L1072" s="61"/>
      <c r="M1072" s="60">
        <v>47</v>
      </c>
      <c r="N1072" s="60">
        <v>1534</v>
      </c>
      <c r="O1072" s="60">
        <v>146</v>
      </c>
      <c r="P1072" s="60">
        <v>4400</v>
      </c>
      <c r="Q1072" s="60">
        <v>1229</v>
      </c>
      <c r="R1072" s="60">
        <v>95</v>
      </c>
      <c r="S1072" s="61"/>
      <c r="T1072" s="60">
        <v>645</v>
      </c>
    </row>
    <row r="1073" spans="1:20" ht="14.5" x14ac:dyDescent="0.35">
      <c r="A1073" t="str">
        <f t="shared" si="28"/>
        <v>Salzburg412</v>
      </c>
      <c r="B1073">
        <v>1073</v>
      </c>
      <c r="C1073" s="59" t="s">
        <v>266</v>
      </c>
      <c r="D1073" s="59" t="s">
        <v>492</v>
      </c>
      <c r="E1073" s="59" t="s">
        <v>107</v>
      </c>
      <c r="F1073" s="60">
        <v>21593836</v>
      </c>
      <c r="G1073" s="60">
        <v>24398475</v>
      </c>
      <c r="H1073" s="60">
        <v>25988636</v>
      </c>
      <c r="I1073" s="60">
        <v>35021466</v>
      </c>
      <c r="J1073" s="60">
        <v>30296179</v>
      </c>
      <c r="K1073" s="60">
        <v>36889475</v>
      </c>
      <c r="L1073" s="60">
        <v>40228620</v>
      </c>
      <c r="M1073" s="60">
        <v>46045480</v>
      </c>
      <c r="N1073" s="60">
        <v>43013227</v>
      </c>
      <c r="O1073" s="60">
        <v>45175164</v>
      </c>
      <c r="P1073" s="60">
        <v>30297788</v>
      </c>
      <c r="Q1073" s="60">
        <v>36102897</v>
      </c>
      <c r="R1073" s="60">
        <v>43818330</v>
      </c>
      <c r="S1073" s="60">
        <v>37158593</v>
      </c>
      <c r="T1073" s="60">
        <v>34266813</v>
      </c>
    </row>
    <row r="1074" spans="1:20" ht="14.5" x14ac:dyDescent="0.35">
      <c r="A1074" t="str">
        <f t="shared" si="28"/>
        <v>Salzburg701</v>
      </c>
      <c r="B1074">
        <v>1074</v>
      </c>
      <c r="C1074" s="59" t="s">
        <v>266</v>
      </c>
      <c r="D1074" s="59" t="s">
        <v>608</v>
      </c>
      <c r="E1074" s="59" t="s">
        <v>173</v>
      </c>
      <c r="F1074" s="60">
        <v>4707083</v>
      </c>
      <c r="G1074" s="60">
        <v>7460420</v>
      </c>
      <c r="H1074" s="60">
        <v>3685623</v>
      </c>
      <c r="I1074" s="60">
        <v>3022645</v>
      </c>
      <c r="J1074" s="60">
        <v>4872987</v>
      </c>
      <c r="K1074" s="60">
        <v>3955571</v>
      </c>
      <c r="L1074" s="60">
        <v>9598108</v>
      </c>
      <c r="M1074" s="60">
        <v>13179970</v>
      </c>
      <c r="N1074" s="60">
        <v>11633718</v>
      </c>
      <c r="O1074" s="60">
        <v>9438351</v>
      </c>
      <c r="P1074" s="60">
        <v>4483645</v>
      </c>
      <c r="Q1074" s="60">
        <v>6473879</v>
      </c>
      <c r="R1074" s="60">
        <v>7540210</v>
      </c>
      <c r="S1074" s="60">
        <v>10331392</v>
      </c>
      <c r="T1074" s="60">
        <v>17983670</v>
      </c>
    </row>
    <row r="1075" spans="1:20" ht="14.5" x14ac:dyDescent="0.35">
      <c r="A1075" t="str">
        <f t="shared" si="28"/>
        <v>Salzburg366</v>
      </c>
      <c r="B1075">
        <v>1075</v>
      </c>
      <c r="C1075" s="59" t="s">
        <v>266</v>
      </c>
      <c r="D1075" s="59" t="s">
        <v>463</v>
      </c>
      <c r="E1075" s="59" t="s">
        <v>90</v>
      </c>
      <c r="F1075" s="60">
        <v>1150840</v>
      </c>
      <c r="G1075" s="60">
        <v>1046592</v>
      </c>
      <c r="H1075" s="60">
        <v>1745517</v>
      </c>
      <c r="I1075" s="60">
        <v>2847928</v>
      </c>
      <c r="J1075" s="60">
        <v>2051590</v>
      </c>
      <c r="K1075" s="60">
        <v>1431956</v>
      </c>
      <c r="L1075" s="60">
        <v>1714122</v>
      </c>
      <c r="M1075" s="61"/>
      <c r="N1075" s="60">
        <v>1858912</v>
      </c>
      <c r="O1075" s="60">
        <v>2379118</v>
      </c>
      <c r="P1075" s="60">
        <v>943198</v>
      </c>
      <c r="Q1075" s="60">
        <v>1651097</v>
      </c>
      <c r="R1075" s="60">
        <v>2089838</v>
      </c>
      <c r="S1075" s="60">
        <v>1517823</v>
      </c>
      <c r="T1075" s="60">
        <v>2464025</v>
      </c>
    </row>
    <row r="1076" spans="1:20" ht="14.5" x14ac:dyDescent="0.35">
      <c r="A1076" t="str">
        <f t="shared" si="28"/>
        <v>Salzburg389</v>
      </c>
      <c r="B1076">
        <v>1076</v>
      </c>
      <c r="C1076" s="59" t="s">
        <v>266</v>
      </c>
      <c r="D1076" s="59" t="s">
        <v>478</v>
      </c>
      <c r="E1076" s="59" t="s">
        <v>99</v>
      </c>
      <c r="F1076" s="60">
        <v>585514</v>
      </c>
      <c r="G1076" s="60">
        <v>738798</v>
      </c>
      <c r="H1076" s="60">
        <v>1124189</v>
      </c>
      <c r="I1076" s="60">
        <v>1022198</v>
      </c>
      <c r="J1076" s="60">
        <v>1204911</v>
      </c>
      <c r="K1076" s="60">
        <v>1864525</v>
      </c>
      <c r="L1076" s="60">
        <v>1171325</v>
      </c>
      <c r="M1076" s="60">
        <v>871797</v>
      </c>
      <c r="N1076" s="60">
        <v>686605</v>
      </c>
      <c r="O1076" s="60">
        <v>1409383</v>
      </c>
      <c r="P1076" s="60">
        <v>611657</v>
      </c>
      <c r="Q1076" s="60">
        <v>705059</v>
      </c>
      <c r="R1076" s="60">
        <v>4375903</v>
      </c>
      <c r="S1076" s="60">
        <v>1197295</v>
      </c>
      <c r="T1076" s="60">
        <v>1172185</v>
      </c>
    </row>
    <row r="1077" spans="1:20" ht="14.5" x14ac:dyDescent="0.35">
      <c r="A1077" t="str">
        <f t="shared" si="28"/>
        <v>Salzburg809</v>
      </c>
      <c r="B1077">
        <v>1077</v>
      </c>
      <c r="C1077" s="59" t="s">
        <v>266</v>
      </c>
      <c r="D1077" s="59" t="s">
        <v>637</v>
      </c>
      <c r="E1077" s="59" t="s">
        <v>188</v>
      </c>
      <c r="F1077" s="60">
        <v>94076</v>
      </c>
      <c r="G1077" s="60">
        <v>550352</v>
      </c>
      <c r="H1077" s="60">
        <v>53132</v>
      </c>
      <c r="I1077" s="60">
        <v>32735</v>
      </c>
      <c r="J1077" s="60">
        <v>23183</v>
      </c>
      <c r="K1077" s="60">
        <v>13049</v>
      </c>
      <c r="L1077" s="61"/>
      <c r="M1077" s="60">
        <v>8469</v>
      </c>
      <c r="N1077" s="61"/>
      <c r="O1077" s="60">
        <v>18286</v>
      </c>
      <c r="P1077" s="60">
        <v>262016</v>
      </c>
      <c r="Q1077" s="60">
        <v>625730</v>
      </c>
      <c r="R1077" s="60">
        <v>12045</v>
      </c>
      <c r="S1077" s="60">
        <v>1044116</v>
      </c>
      <c r="T1077" s="60">
        <v>4161</v>
      </c>
    </row>
    <row r="1078" spans="1:20" ht="14.5" x14ac:dyDescent="0.35">
      <c r="A1078" t="str">
        <f t="shared" si="28"/>
        <v>Salzburg240</v>
      </c>
      <c r="B1078">
        <v>1078</v>
      </c>
      <c r="C1078" s="59" t="s">
        <v>266</v>
      </c>
      <c r="D1078" s="59" t="s">
        <v>411</v>
      </c>
      <c r="E1078" s="59" t="s">
        <v>60</v>
      </c>
      <c r="F1078" s="60">
        <v>3437</v>
      </c>
      <c r="G1078" s="60">
        <v>5547</v>
      </c>
      <c r="H1078" s="61"/>
      <c r="I1078" s="60">
        <v>7401</v>
      </c>
      <c r="J1078" s="60">
        <v>1616</v>
      </c>
      <c r="K1078" s="60">
        <v>42</v>
      </c>
      <c r="L1078" s="60">
        <v>1774</v>
      </c>
      <c r="M1078" s="61"/>
      <c r="N1078" s="60">
        <v>2291</v>
      </c>
      <c r="O1078" s="61"/>
      <c r="P1078" s="60">
        <v>6209</v>
      </c>
      <c r="Q1078" s="61"/>
      <c r="R1078" s="60">
        <v>106803</v>
      </c>
      <c r="S1078" s="61"/>
      <c r="T1078" s="60">
        <v>6723</v>
      </c>
    </row>
    <row r="1079" spans="1:20" ht="14.5" x14ac:dyDescent="0.35">
      <c r="A1079" t="str">
        <f t="shared" si="28"/>
        <v>Salzburg288</v>
      </c>
      <c r="B1079">
        <v>1079</v>
      </c>
      <c r="C1079" s="59" t="s">
        <v>266</v>
      </c>
      <c r="D1079" s="59" t="s">
        <v>427</v>
      </c>
      <c r="E1079" s="59" t="s">
        <v>72</v>
      </c>
      <c r="F1079" s="60">
        <v>7336625</v>
      </c>
      <c r="G1079" s="60">
        <v>3242356</v>
      </c>
      <c r="H1079" s="60">
        <v>5239056</v>
      </c>
      <c r="I1079" s="60">
        <v>3657365</v>
      </c>
      <c r="J1079" s="60">
        <v>3227966</v>
      </c>
      <c r="K1079" s="60">
        <v>2507980</v>
      </c>
      <c r="L1079" s="60">
        <v>1591683</v>
      </c>
      <c r="M1079" s="60">
        <v>3334993</v>
      </c>
      <c r="N1079" s="60">
        <v>2414470</v>
      </c>
      <c r="O1079" s="60">
        <v>4809775</v>
      </c>
      <c r="P1079" s="60">
        <v>1839070</v>
      </c>
      <c r="Q1079" s="60">
        <v>4339001</v>
      </c>
      <c r="R1079" s="60">
        <v>3892534</v>
      </c>
      <c r="S1079" s="60">
        <v>2433686</v>
      </c>
      <c r="T1079" s="60">
        <v>2666191</v>
      </c>
    </row>
    <row r="1080" spans="1:20" ht="14.5" x14ac:dyDescent="0.35">
      <c r="A1080" t="str">
        <f t="shared" si="28"/>
        <v>Salzburg432</v>
      </c>
      <c r="B1080">
        <v>1080</v>
      </c>
      <c r="C1080" s="59" t="s">
        <v>266</v>
      </c>
      <c r="D1080" s="59" t="s">
        <v>499</v>
      </c>
      <c r="E1080" s="59" t="s">
        <v>113</v>
      </c>
      <c r="F1080" s="60">
        <v>170797</v>
      </c>
      <c r="G1080" s="60">
        <v>165586</v>
      </c>
      <c r="H1080" s="60">
        <v>237770</v>
      </c>
      <c r="I1080" s="60">
        <v>260301</v>
      </c>
      <c r="J1080" s="60">
        <v>205236</v>
      </c>
      <c r="K1080" s="60">
        <v>351501</v>
      </c>
      <c r="L1080" s="60">
        <v>230423</v>
      </c>
      <c r="M1080" s="60">
        <v>286168</v>
      </c>
      <c r="N1080" s="60">
        <v>210132</v>
      </c>
      <c r="O1080" s="60">
        <v>62947</v>
      </c>
      <c r="P1080" s="60">
        <v>22868</v>
      </c>
      <c r="Q1080" s="60">
        <v>31125</v>
      </c>
      <c r="R1080" s="60">
        <v>31095</v>
      </c>
      <c r="S1080" s="60">
        <v>32608</v>
      </c>
      <c r="T1080" s="60">
        <v>276886</v>
      </c>
    </row>
    <row r="1081" spans="1:20" ht="14.5" x14ac:dyDescent="0.35">
      <c r="A1081" t="str">
        <f t="shared" si="28"/>
        <v>Salzburg003</v>
      </c>
      <c r="B1081">
        <v>1081</v>
      </c>
      <c r="C1081" s="59" t="s">
        <v>266</v>
      </c>
      <c r="D1081" s="59" t="s">
        <v>295</v>
      </c>
      <c r="E1081" s="59" t="s">
        <v>2</v>
      </c>
      <c r="F1081" s="60">
        <v>167057743</v>
      </c>
      <c r="G1081" s="60">
        <v>182498427</v>
      </c>
      <c r="H1081" s="60">
        <v>166761347</v>
      </c>
      <c r="I1081" s="60">
        <v>143309236</v>
      </c>
      <c r="J1081" s="60">
        <v>148619966</v>
      </c>
      <c r="K1081" s="60">
        <v>163826082</v>
      </c>
      <c r="L1081" s="60">
        <v>157204573</v>
      </c>
      <c r="M1081" s="60">
        <v>171215276</v>
      </c>
      <c r="N1081" s="60">
        <v>194927128</v>
      </c>
      <c r="O1081" s="60">
        <v>211433565</v>
      </c>
      <c r="P1081" s="60">
        <v>210540745</v>
      </c>
      <c r="Q1081" s="60">
        <v>250867921</v>
      </c>
      <c r="R1081" s="60">
        <v>261897592</v>
      </c>
      <c r="S1081" s="60">
        <v>280535257</v>
      </c>
      <c r="T1081" s="60">
        <v>287300022</v>
      </c>
    </row>
    <row r="1082" spans="1:20" ht="14.5" x14ac:dyDescent="0.35">
      <c r="A1082" t="str">
        <f t="shared" si="28"/>
        <v>Salzburg028</v>
      </c>
      <c r="B1082">
        <v>1082</v>
      </c>
      <c r="C1082" s="59" t="s">
        <v>266</v>
      </c>
      <c r="D1082" s="59" t="s">
        <v>320</v>
      </c>
      <c r="E1082" s="59" t="s">
        <v>16</v>
      </c>
      <c r="F1082" s="60">
        <v>26088922</v>
      </c>
      <c r="G1082" s="60">
        <v>37043784</v>
      </c>
      <c r="H1082" s="60">
        <v>37727350</v>
      </c>
      <c r="I1082" s="60">
        <v>36317902</v>
      </c>
      <c r="J1082" s="60">
        <v>35914192</v>
      </c>
      <c r="K1082" s="60">
        <v>39045919</v>
      </c>
      <c r="L1082" s="60">
        <v>45582619</v>
      </c>
      <c r="M1082" s="60">
        <v>49024154</v>
      </c>
      <c r="N1082" s="60">
        <v>69597274</v>
      </c>
      <c r="O1082" s="60">
        <v>62844523</v>
      </c>
      <c r="P1082" s="60">
        <v>44779622</v>
      </c>
      <c r="Q1082" s="60">
        <v>44988557</v>
      </c>
      <c r="R1082" s="60">
        <v>52054093</v>
      </c>
      <c r="S1082" s="60">
        <v>64353150</v>
      </c>
      <c r="T1082" s="60">
        <v>46195841</v>
      </c>
    </row>
    <row r="1083" spans="1:20" ht="14.5" x14ac:dyDescent="0.35">
      <c r="A1083" t="str">
        <f t="shared" si="28"/>
        <v>Salzburg672</v>
      </c>
      <c r="B1083">
        <v>1083</v>
      </c>
      <c r="C1083" s="59" t="s">
        <v>266</v>
      </c>
      <c r="D1083" s="59" t="s">
        <v>597</v>
      </c>
      <c r="E1083" s="59" t="s">
        <v>166</v>
      </c>
      <c r="F1083" s="60">
        <v>71677</v>
      </c>
      <c r="G1083" s="60">
        <v>21502</v>
      </c>
      <c r="H1083" s="60">
        <v>449141</v>
      </c>
      <c r="I1083" s="60">
        <v>109643</v>
      </c>
      <c r="J1083" s="60">
        <v>115609</v>
      </c>
      <c r="K1083" s="60">
        <v>62205</v>
      </c>
      <c r="L1083" s="60">
        <v>696581</v>
      </c>
      <c r="M1083" s="60">
        <v>1345008</v>
      </c>
      <c r="N1083" s="60">
        <v>1197975</v>
      </c>
      <c r="O1083" s="60">
        <v>230091</v>
      </c>
      <c r="P1083" s="60">
        <v>6000</v>
      </c>
      <c r="Q1083" s="60">
        <v>15052</v>
      </c>
      <c r="R1083" s="60">
        <v>23624</v>
      </c>
      <c r="S1083" s="60">
        <v>59088</v>
      </c>
      <c r="T1083" s="60">
        <v>28912</v>
      </c>
    </row>
    <row r="1084" spans="1:20" ht="14.5" x14ac:dyDescent="0.35">
      <c r="A1084" t="str">
        <f t="shared" si="28"/>
        <v>Salzburg803</v>
      </c>
      <c r="B1084">
        <v>1084</v>
      </c>
      <c r="C1084" s="59" t="s">
        <v>266</v>
      </c>
      <c r="D1084" s="59" t="s">
        <v>631</v>
      </c>
      <c r="E1084" s="59" t="s">
        <v>184</v>
      </c>
      <c r="F1084" s="61"/>
      <c r="G1084" s="60">
        <v>15928</v>
      </c>
      <c r="H1084" s="61"/>
      <c r="I1084" s="61"/>
      <c r="J1084" s="61"/>
      <c r="K1084" s="61"/>
      <c r="L1084" s="61"/>
      <c r="M1084" s="61"/>
      <c r="N1084" s="61"/>
      <c r="O1084" s="61"/>
      <c r="P1084" s="61"/>
      <c r="Q1084" s="61"/>
      <c r="R1084" s="61"/>
      <c r="S1084" s="61"/>
      <c r="T1084" s="61"/>
    </row>
    <row r="1085" spans="1:20" ht="14.5" x14ac:dyDescent="0.35">
      <c r="A1085" t="str">
        <f t="shared" si="28"/>
        <v>Salzburg804</v>
      </c>
      <c r="B1085">
        <v>1085</v>
      </c>
      <c r="C1085" s="59" t="s">
        <v>266</v>
      </c>
      <c r="D1085" s="59" t="s">
        <v>632</v>
      </c>
      <c r="E1085" s="59" t="s">
        <v>185</v>
      </c>
      <c r="F1085" s="60">
        <v>9437018</v>
      </c>
      <c r="G1085" s="60">
        <v>11680610</v>
      </c>
      <c r="H1085" s="60">
        <v>11723939</v>
      </c>
      <c r="I1085" s="60">
        <v>15032308</v>
      </c>
      <c r="J1085" s="60">
        <v>13985174</v>
      </c>
      <c r="K1085" s="60">
        <v>14440476</v>
      </c>
      <c r="L1085" s="60">
        <v>16717632</v>
      </c>
      <c r="M1085" s="60">
        <v>21162694</v>
      </c>
      <c r="N1085" s="60">
        <v>21255744</v>
      </c>
      <c r="O1085" s="60">
        <v>22061632</v>
      </c>
      <c r="P1085" s="60">
        <v>16205725</v>
      </c>
      <c r="Q1085" s="60">
        <v>21064430</v>
      </c>
      <c r="R1085" s="60">
        <v>25073272</v>
      </c>
      <c r="S1085" s="60">
        <v>21974600</v>
      </c>
      <c r="T1085" s="60">
        <v>13410136</v>
      </c>
    </row>
    <row r="1086" spans="1:20" ht="14.5" x14ac:dyDescent="0.35">
      <c r="A1086" t="str">
        <f t="shared" si="28"/>
        <v>Salzburg649</v>
      </c>
      <c r="B1086">
        <v>1086</v>
      </c>
      <c r="C1086" s="59" t="s">
        <v>266</v>
      </c>
      <c r="D1086" s="59" t="s">
        <v>585</v>
      </c>
      <c r="E1086" s="59" t="s">
        <v>158</v>
      </c>
      <c r="F1086" s="60">
        <v>4374842</v>
      </c>
      <c r="G1086" s="60">
        <v>5287951</v>
      </c>
      <c r="H1086" s="60">
        <v>5587015</v>
      </c>
      <c r="I1086" s="60">
        <v>8722300</v>
      </c>
      <c r="J1086" s="60">
        <v>5161127</v>
      </c>
      <c r="K1086" s="60">
        <v>7128449</v>
      </c>
      <c r="L1086" s="60">
        <v>7632494</v>
      </c>
      <c r="M1086" s="60">
        <v>6333470</v>
      </c>
      <c r="N1086" s="60">
        <v>8878303</v>
      </c>
      <c r="O1086" s="60">
        <v>4155588</v>
      </c>
      <c r="P1086" s="60">
        <v>1624550</v>
      </c>
      <c r="Q1086" s="60">
        <v>518441</v>
      </c>
      <c r="R1086" s="60">
        <v>725908</v>
      </c>
      <c r="S1086" s="60">
        <v>1785308</v>
      </c>
      <c r="T1086" s="60">
        <v>3065762</v>
      </c>
    </row>
    <row r="1087" spans="1:20" ht="14.5" x14ac:dyDescent="0.35">
      <c r="A1087" t="str">
        <f t="shared" si="28"/>
        <v>Salzburg442</v>
      </c>
      <c r="B1087">
        <v>1087</v>
      </c>
      <c r="C1087" s="59" t="s">
        <v>266</v>
      </c>
      <c r="D1087" s="59" t="s">
        <v>501</v>
      </c>
      <c r="E1087" s="59" t="s">
        <v>115</v>
      </c>
      <c r="F1087" s="60">
        <v>3019919</v>
      </c>
      <c r="G1087" s="60">
        <v>2134372</v>
      </c>
      <c r="H1087" s="60">
        <v>3341487</v>
      </c>
      <c r="I1087" s="60">
        <v>1540368</v>
      </c>
      <c r="J1087" s="60">
        <v>1437651</v>
      </c>
      <c r="K1087" s="60">
        <v>1729400</v>
      </c>
      <c r="L1087" s="60">
        <v>1281606</v>
      </c>
      <c r="M1087" s="60">
        <v>1170387</v>
      </c>
      <c r="N1087" s="60">
        <v>1320328</v>
      </c>
      <c r="O1087" s="60">
        <v>668954</v>
      </c>
      <c r="P1087" s="60">
        <v>106621</v>
      </c>
      <c r="Q1087" s="60">
        <v>208370</v>
      </c>
      <c r="R1087" s="60">
        <v>291715</v>
      </c>
      <c r="S1087" s="60">
        <v>522409</v>
      </c>
      <c r="T1087" s="60">
        <v>1339735</v>
      </c>
    </row>
    <row r="1088" spans="1:20" ht="14.5" x14ac:dyDescent="0.35">
      <c r="A1088" t="str">
        <f t="shared" si="28"/>
        <v>Salzburg504</v>
      </c>
      <c r="B1088">
        <v>1088</v>
      </c>
      <c r="C1088" s="59" t="s">
        <v>266</v>
      </c>
      <c r="D1088" s="59" t="s">
        <v>549</v>
      </c>
      <c r="E1088" s="59" t="s">
        <v>139</v>
      </c>
      <c r="F1088" s="60">
        <v>4242326</v>
      </c>
      <c r="G1088" s="60">
        <v>4587711</v>
      </c>
      <c r="H1088" s="60">
        <v>8521514</v>
      </c>
      <c r="I1088" s="60">
        <v>8762374</v>
      </c>
      <c r="J1088" s="60">
        <v>7026419</v>
      </c>
      <c r="K1088" s="60">
        <v>4168387</v>
      </c>
      <c r="L1088" s="60">
        <v>2840275</v>
      </c>
      <c r="M1088" s="60">
        <v>3361093</v>
      </c>
      <c r="N1088" s="60">
        <v>3664369</v>
      </c>
      <c r="O1088" s="60">
        <v>4526579</v>
      </c>
      <c r="P1088" s="60">
        <v>2515032</v>
      </c>
      <c r="Q1088" s="60">
        <v>1152374</v>
      </c>
      <c r="R1088" s="60">
        <v>3619865</v>
      </c>
      <c r="S1088" s="60">
        <v>2724199</v>
      </c>
      <c r="T1088" s="60">
        <v>3764022</v>
      </c>
    </row>
    <row r="1089" spans="1:20" ht="14.5" x14ac:dyDescent="0.35">
      <c r="A1089" t="str">
        <f t="shared" si="28"/>
        <v>Salzburg822</v>
      </c>
      <c r="B1089">
        <v>1089</v>
      </c>
      <c r="C1089" s="59" t="s">
        <v>266</v>
      </c>
      <c r="D1089" s="59" t="s">
        <v>650</v>
      </c>
      <c r="E1089" s="59" t="s">
        <v>196</v>
      </c>
      <c r="F1089" s="60">
        <v>19604</v>
      </c>
      <c r="G1089" s="60">
        <v>56502</v>
      </c>
      <c r="H1089" s="60">
        <v>63155</v>
      </c>
      <c r="I1089" s="60">
        <v>36851</v>
      </c>
      <c r="J1089" s="60">
        <v>56745</v>
      </c>
      <c r="K1089" s="60">
        <v>99777</v>
      </c>
      <c r="L1089" s="60">
        <v>56579</v>
      </c>
      <c r="M1089" s="60">
        <v>146236</v>
      </c>
      <c r="N1089" s="61"/>
      <c r="O1089" s="60">
        <v>181401</v>
      </c>
      <c r="P1089" s="60">
        <v>184831</v>
      </c>
      <c r="Q1089" s="60">
        <v>93107</v>
      </c>
      <c r="R1089" s="60">
        <v>205110</v>
      </c>
      <c r="S1089" s="60">
        <v>198517</v>
      </c>
      <c r="T1089" s="60">
        <v>320748</v>
      </c>
    </row>
    <row r="1090" spans="1:20" ht="14.5" x14ac:dyDescent="0.35">
      <c r="A1090" t="str">
        <f t="shared" si="28"/>
        <v>Salzburg801</v>
      </c>
      <c r="B1090">
        <v>1090</v>
      </c>
      <c r="C1090" s="59" t="s">
        <v>266</v>
      </c>
      <c r="D1090" s="59" t="s">
        <v>629</v>
      </c>
      <c r="E1090" s="59" t="s">
        <v>183</v>
      </c>
      <c r="F1090" s="60">
        <v>761</v>
      </c>
      <c r="G1090" s="60">
        <v>21731</v>
      </c>
      <c r="H1090" s="61"/>
      <c r="I1090" s="61"/>
      <c r="J1090" s="60">
        <v>62125</v>
      </c>
      <c r="K1090" s="60">
        <v>162648</v>
      </c>
      <c r="L1090" s="60">
        <v>115763</v>
      </c>
      <c r="M1090" s="60">
        <v>140513</v>
      </c>
      <c r="N1090" s="60">
        <v>118706</v>
      </c>
      <c r="O1090" s="60">
        <v>58184</v>
      </c>
      <c r="P1090" s="60">
        <v>6926</v>
      </c>
      <c r="Q1090" s="61"/>
      <c r="R1090" s="61"/>
      <c r="S1090" s="60">
        <v>8137</v>
      </c>
      <c r="T1090" s="60">
        <v>11400</v>
      </c>
    </row>
    <row r="1091" spans="1:20" ht="14.5" x14ac:dyDescent="0.35">
      <c r="A1091" t="str">
        <f t="shared" si="28"/>
        <v>Salzburg708</v>
      </c>
      <c r="B1091">
        <v>1091</v>
      </c>
      <c r="C1091" s="59" t="s">
        <v>266</v>
      </c>
      <c r="D1091" s="59" t="s">
        <v>612</v>
      </c>
      <c r="E1091" s="59" t="s">
        <v>175</v>
      </c>
      <c r="F1091" s="60">
        <v>1228873</v>
      </c>
      <c r="G1091" s="60">
        <v>886359</v>
      </c>
      <c r="H1091" s="60">
        <v>1640786</v>
      </c>
      <c r="I1091" s="60">
        <v>1537602</v>
      </c>
      <c r="J1091" s="60">
        <v>1282593</v>
      </c>
      <c r="K1091" s="60">
        <v>1498778</v>
      </c>
      <c r="L1091" s="60">
        <v>2294189</v>
      </c>
      <c r="M1091" s="60">
        <v>9969603</v>
      </c>
      <c r="N1091" s="60">
        <v>4447703</v>
      </c>
      <c r="O1091" s="60">
        <v>4257100</v>
      </c>
      <c r="P1091" s="60">
        <v>2472482</v>
      </c>
      <c r="Q1091" s="60">
        <v>2392695</v>
      </c>
      <c r="R1091" s="60">
        <v>2536668</v>
      </c>
      <c r="S1091" s="60">
        <v>3827444</v>
      </c>
      <c r="T1091" s="60">
        <v>1839478</v>
      </c>
    </row>
    <row r="1092" spans="1:20" ht="14.5" x14ac:dyDescent="0.35">
      <c r="A1092" t="str">
        <f t="shared" si="28"/>
        <v>Salzburg662</v>
      </c>
      <c r="B1092">
        <v>1092</v>
      </c>
      <c r="C1092" s="59" t="s">
        <v>266</v>
      </c>
      <c r="D1092" s="59" t="s">
        <v>589</v>
      </c>
      <c r="E1092" s="59" t="s">
        <v>161</v>
      </c>
      <c r="F1092" s="60">
        <v>1597605</v>
      </c>
      <c r="G1092" s="60">
        <v>2840911</v>
      </c>
      <c r="H1092" s="60">
        <v>3936705</v>
      </c>
      <c r="I1092" s="60">
        <v>2776251</v>
      </c>
      <c r="J1092" s="60">
        <v>4071430</v>
      </c>
      <c r="K1092" s="60">
        <v>3760789</v>
      </c>
      <c r="L1092" s="60">
        <v>4437772</v>
      </c>
      <c r="M1092" s="60">
        <v>6429880</v>
      </c>
      <c r="N1092" s="60">
        <v>5798162</v>
      </c>
      <c r="O1092" s="60">
        <v>2776387</v>
      </c>
      <c r="P1092" s="60">
        <v>3140371</v>
      </c>
      <c r="Q1092" s="60">
        <v>2315861</v>
      </c>
      <c r="R1092" s="60">
        <v>2633375</v>
      </c>
      <c r="S1092" s="60">
        <v>2044029</v>
      </c>
      <c r="T1092" s="60">
        <v>2769803</v>
      </c>
    </row>
    <row r="1093" spans="1:20" ht="14.5" x14ac:dyDescent="0.35">
      <c r="A1093" t="str">
        <f t="shared" si="28"/>
        <v>Salzburg060</v>
      </c>
      <c r="B1093">
        <v>1093</v>
      </c>
      <c r="C1093" s="59" t="s">
        <v>266</v>
      </c>
      <c r="D1093" s="59" t="s">
        <v>345</v>
      </c>
      <c r="E1093" s="59" t="s">
        <v>30</v>
      </c>
      <c r="F1093" s="60">
        <v>159283272</v>
      </c>
      <c r="G1093" s="60">
        <v>163432920</v>
      </c>
      <c r="H1093" s="60">
        <v>149918398</v>
      </c>
      <c r="I1093" s="60">
        <v>191230021</v>
      </c>
      <c r="J1093" s="60">
        <v>167744569</v>
      </c>
      <c r="K1093" s="60">
        <v>166963858</v>
      </c>
      <c r="L1093" s="60">
        <v>173084657</v>
      </c>
      <c r="M1093" s="60">
        <v>178608439</v>
      </c>
      <c r="N1093" s="60">
        <v>293850664</v>
      </c>
      <c r="O1093" s="60">
        <v>303935680</v>
      </c>
      <c r="P1093" s="60">
        <v>333388489</v>
      </c>
      <c r="Q1093" s="60">
        <v>386496658</v>
      </c>
      <c r="R1093" s="60">
        <v>435030842</v>
      </c>
      <c r="S1093" s="60">
        <v>397319995</v>
      </c>
      <c r="T1093" s="60">
        <v>411402789</v>
      </c>
    </row>
    <row r="1094" spans="1:20" ht="14.5" x14ac:dyDescent="0.35">
      <c r="A1094" t="str">
        <f t="shared" si="28"/>
        <v>Salzburg408</v>
      </c>
      <c r="B1094">
        <v>1094</v>
      </c>
      <c r="C1094" s="59" t="s">
        <v>266</v>
      </c>
      <c r="D1094" s="59" t="s">
        <v>490</v>
      </c>
      <c r="E1094" s="59" t="s">
        <v>106</v>
      </c>
      <c r="F1094" s="61"/>
      <c r="G1094" s="61"/>
      <c r="H1094" s="60">
        <v>210</v>
      </c>
      <c r="I1094" s="61"/>
      <c r="J1094" s="61"/>
      <c r="K1094" s="61"/>
      <c r="L1094" s="61"/>
      <c r="M1094" s="61"/>
      <c r="N1094" s="61"/>
      <c r="O1094" s="61"/>
      <c r="P1094" s="61"/>
      <c r="Q1094" s="61"/>
      <c r="R1094" s="61"/>
      <c r="S1094" s="61"/>
      <c r="T1094" s="61"/>
    </row>
    <row r="1095" spans="1:20" ht="14.5" x14ac:dyDescent="0.35">
      <c r="A1095" t="str">
        <f t="shared" si="28"/>
        <v>Salzburg625</v>
      </c>
      <c r="B1095">
        <v>1095</v>
      </c>
      <c r="C1095" s="59" t="s">
        <v>266</v>
      </c>
      <c r="D1095" s="59" t="s">
        <v>572</v>
      </c>
      <c r="E1095" s="59" t="s">
        <v>253</v>
      </c>
      <c r="F1095" s="60">
        <v>30681</v>
      </c>
      <c r="G1095" s="60">
        <v>52603</v>
      </c>
      <c r="H1095" s="60">
        <v>5940</v>
      </c>
      <c r="I1095" s="60">
        <v>6550</v>
      </c>
      <c r="J1095" s="61"/>
      <c r="K1095" s="60">
        <v>4703</v>
      </c>
      <c r="L1095" s="60">
        <v>17369</v>
      </c>
      <c r="M1095" s="61"/>
      <c r="N1095" s="60">
        <v>12364</v>
      </c>
      <c r="O1095" s="60">
        <v>9813</v>
      </c>
      <c r="P1095" s="60">
        <v>14606</v>
      </c>
      <c r="Q1095" s="61"/>
      <c r="R1095" s="60">
        <v>22</v>
      </c>
      <c r="S1095" s="61"/>
      <c r="T1095" s="60">
        <v>18080</v>
      </c>
    </row>
    <row r="1096" spans="1:20" ht="14.5" x14ac:dyDescent="0.35">
      <c r="A1096" t="str">
        <f t="shared" ref="A1096:A1159" si="29">C1096&amp;D1096</f>
        <v>Salzburg010</v>
      </c>
      <c r="B1096">
        <v>1096</v>
      </c>
      <c r="C1096" s="59" t="s">
        <v>266</v>
      </c>
      <c r="D1096" s="59" t="s">
        <v>310</v>
      </c>
      <c r="E1096" s="59" t="s">
        <v>9</v>
      </c>
      <c r="F1096" s="60">
        <v>12070861</v>
      </c>
      <c r="G1096" s="60">
        <v>13105670</v>
      </c>
      <c r="H1096" s="60">
        <v>10792527</v>
      </c>
      <c r="I1096" s="60">
        <v>12722634</v>
      </c>
      <c r="J1096" s="60">
        <v>14952864</v>
      </c>
      <c r="K1096" s="60">
        <v>14557855</v>
      </c>
      <c r="L1096" s="60">
        <v>12502129</v>
      </c>
      <c r="M1096" s="60">
        <v>21000337</v>
      </c>
      <c r="N1096" s="60">
        <v>16543983</v>
      </c>
      <c r="O1096" s="60">
        <v>19959954</v>
      </c>
      <c r="P1096" s="60">
        <v>19932239</v>
      </c>
      <c r="Q1096" s="60">
        <v>17856834</v>
      </c>
      <c r="R1096" s="60">
        <v>19242043</v>
      </c>
      <c r="S1096" s="60">
        <v>24617844</v>
      </c>
      <c r="T1096" s="60">
        <v>21515215</v>
      </c>
    </row>
    <row r="1097" spans="1:20" ht="14.5" x14ac:dyDescent="0.35">
      <c r="A1097" t="str">
        <f t="shared" si="29"/>
        <v>Salzburg825</v>
      </c>
      <c r="B1097">
        <v>1097</v>
      </c>
      <c r="C1097" s="59" t="s">
        <v>266</v>
      </c>
      <c r="D1097" s="59" t="s">
        <v>656</v>
      </c>
      <c r="E1097" s="59" t="s">
        <v>199</v>
      </c>
      <c r="F1097" s="61"/>
      <c r="G1097" s="61"/>
      <c r="H1097" s="61"/>
      <c r="I1097" s="61"/>
      <c r="J1097" s="61"/>
      <c r="K1097" s="61"/>
      <c r="L1097" s="61"/>
      <c r="M1097" s="61"/>
      <c r="N1097" s="60">
        <v>10273</v>
      </c>
      <c r="O1097" s="61"/>
      <c r="P1097" s="61"/>
      <c r="Q1097" s="61"/>
      <c r="R1097" s="60">
        <v>4</v>
      </c>
      <c r="S1097" s="61"/>
      <c r="T1097" s="60">
        <v>12085</v>
      </c>
    </row>
    <row r="1098" spans="1:20" ht="14.5" x14ac:dyDescent="0.35">
      <c r="A1098" t="str">
        <f t="shared" si="29"/>
        <v>Salzburg520</v>
      </c>
      <c r="B1098">
        <v>1098</v>
      </c>
      <c r="C1098" s="59" t="s">
        <v>266</v>
      </c>
      <c r="D1098" s="59" t="s">
        <v>555</v>
      </c>
      <c r="E1098" s="59" t="s">
        <v>143</v>
      </c>
      <c r="F1098" s="60">
        <v>1463641</v>
      </c>
      <c r="G1098" s="60">
        <v>2207092</v>
      </c>
      <c r="H1098" s="60">
        <v>3101170</v>
      </c>
      <c r="I1098" s="60">
        <v>4326175</v>
      </c>
      <c r="J1098" s="60">
        <v>1146596</v>
      </c>
      <c r="K1098" s="60">
        <v>1955473</v>
      </c>
      <c r="L1098" s="60">
        <v>1336052</v>
      </c>
      <c r="M1098" s="60">
        <v>1890743</v>
      </c>
      <c r="N1098" s="60">
        <v>2449131</v>
      </c>
      <c r="O1098" s="60">
        <v>1716632</v>
      </c>
      <c r="P1098" s="60">
        <v>3011228</v>
      </c>
      <c r="Q1098" s="60">
        <v>3688082</v>
      </c>
      <c r="R1098" s="60">
        <v>2296525</v>
      </c>
      <c r="S1098" s="60">
        <v>1991094</v>
      </c>
      <c r="T1098" s="60">
        <v>1232006</v>
      </c>
    </row>
    <row r="1099" spans="1:20" ht="14.5" x14ac:dyDescent="0.35">
      <c r="A1099" t="str">
        <f t="shared" si="29"/>
        <v>Salzburg644</v>
      </c>
      <c r="B1099">
        <v>1099</v>
      </c>
      <c r="C1099" s="59" t="s">
        <v>266</v>
      </c>
      <c r="D1099" s="59" t="s">
        <v>581</v>
      </c>
      <c r="E1099" s="59" t="s">
        <v>156</v>
      </c>
      <c r="F1099" s="60">
        <v>7983774</v>
      </c>
      <c r="G1099" s="60">
        <v>8492782</v>
      </c>
      <c r="H1099" s="60">
        <v>10395075</v>
      </c>
      <c r="I1099" s="60">
        <v>12933429</v>
      </c>
      <c r="J1099" s="60">
        <v>14065074</v>
      </c>
      <c r="K1099" s="60">
        <v>19190153</v>
      </c>
      <c r="L1099" s="60">
        <v>16341015</v>
      </c>
      <c r="M1099" s="60">
        <v>18487859</v>
      </c>
      <c r="N1099" s="60">
        <v>17242773</v>
      </c>
      <c r="O1099" s="60">
        <v>4534160</v>
      </c>
      <c r="P1099" s="60">
        <v>3337117</v>
      </c>
      <c r="Q1099" s="60">
        <v>3309459</v>
      </c>
      <c r="R1099" s="60">
        <v>3001588</v>
      </c>
      <c r="S1099" s="60">
        <v>3232684</v>
      </c>
      <c r="T1099" s="60">
        <v>2799641</v>
      </c>
    </row>
    <row r="1100" spans="1:20" ht="14.5" x14ac:dyDescent="0.35">
      <c r="A1100" t="str">
        <f t="shared" si="29"/>
        <v>Salzburg955</v>
      </c>
      <c r="B1100">
        <v>1100</v>
      </c>
      <c r="C1100" s="59" t="s">
        <v>266</v>
      </c>
      <c r="D1100" s="59" t="s">
        <v>694</v>
      </c>
      <c r="E1100" s="59" t="s">
        <v>693</v>
      </c>
      <c r="F1100" s="61"/>
      <c r="G1100" s="61"/>
      <c r="H1100" s="61"/>
      <c r="I1100" s="61"/>
      <c r="J1100" s="61"/>
      <c r="K1100" s="61"/>
      <c r="L1100" s="61"/>
      <c r="M1100" s="61"/>
      <c r="N1100" s="61"/>
      <c r="O1100" s="61"/>
      <c r="P1100" s="61"/>
      <c r="Q1100" s="61"/>
      <c r="R1100" s="61"/>
      <c r="S1100" s="61"/>
      <c r="T1100" s="60">
        <v>235</v>
      </c>
    </row>
    <row r="1101" spans="1:20" ht="14.5" x14ac:dyDescent="0.35">
      <c r="A1101" t="str">
        <f t="shared" si="29"/>
        <v>Salzburg960</v>
      </c>
      <c r="B1101">
        <v>1101</v>
      </c>
      <c r="C1101" s="59" t="s">
        <v>266</v>
      </c>
      <c r="D1101" s="59" t="s">
        <v>691</v>
      </c>
      <c r="E1101" s="59" t="s">
        <v>284</v>
      </c>
      <c r="F1101" s="61"/>
      <c r="G1101" s="61"/>
      <c r="H1101" s="61"/>
      <c r="I1101" s="61"/>
      <c r="J1101" s="61"/>
      <c r="K1101" s="61"/>
      <c r="L1101" s="61"/>
      <c r="M1101" s="61"/>
      <c r="N1101" s="61"/>
      <c r="O1101" s="61"/>
      <c r="P1101" s="61"/>
      <c r="Q1101" s="61"/>
      <c r="R1101" s="61"/>
      <c r="S1101" s="60">
        <v>211</v>
      </c>
      <c r="T1101" s="61"/>
    </row>
    <row r="1102" spans="1:20" ht="14.5" x14ac:dyDescent="0.35">
      <c r="A1102" t="str">
        <f t="shared" si="29"/>
        <v>Salzburg066</v>
      </c>
      <c r="B1102">
        <v>1102</v>
      </c>
      <c r="C1102" s="59" t="s">
        <v>266</v>
      </c>
      <c r="D1102" s="59" t="s">
        <v>353</v>
      </c>
      <c r="E1102" s="59" t="s">
        <v>34</v>
      </c>
      <c r="F1102" s="60">
        <v>114405571</v>
      </c>
      <c r="G1102" s="60">
        <v>140923700</v>
      </c>
      <c r="H1102" s="60">
        <v>145513133</v>
      </c>
      <c r="I1102" s="60">
        <v>116516408</v>
      </c>
      <c r="J1102" s="60">
        <v>121729367</v>
      </c>
      <c r="K1102" s="60">
        <v>146208492</v>
      </c>
      <c r="L1102" s="60">
        <v>187389954</v>
      </c>
      <c r="M1102" s="60">
        <v>192974979</v>
      </c>
      <c r="N1102" s="60">
        <v>244278730</v>
      </c>
      <c r="O1102" s="60">
        <v>252799246</v>
      </c>
      <c r="P1102" s="60">
        <v>263896875</v>
      </c>
      <c r="Q1102" s="60">
        <v>315742201</v>
      </c>
      <c r="R1102" s="60">
        <v>437118818</v>
      </c>
      <c r="S1102" s="60">
        <v>512323012</v>
      </c>
      <c r="T1102" s="60">
        <v>484870759</v>
      </c>
    </row>
    <row r="1103" spans="1:20" ht="14.5" x14ac:dyDescent="0.35">
      <c r="A1103" t="str">
        <f t="shared" si="29"/>
        <v>Salzburg075</v>
      </c>
      <c r="B1103">
        <v>1103</v>
      </c>
      <c r="C1103" s="59" t="s">
        <v>266</v>
      </c>
      <c r="D1103" s="59" t="s">
        <v>363</v>
      </c>
      <c r="E1103" s="59" t="s">
        <v>254</v>
      </c>
      <c r="F1103" s="60">
        <v>153941745</v>
      </c>
      <c r="G1103" s="60">
        <v>211903490</v>
      </c>
      <c r="H1103" s="60">
        <v>236353419</v>
      </c>
      <c r="I1103" s="60">
        <v>237732280</v>
      </c>
      <c r="J1103" s="60">
        <v>180135672</v>
      </c>
      <c r="K1103" s="60">
        <v>122777327</v>
      </c>
      <c r="L1103" s="60">
        <v>129116658</v>
      </c>
      <c r="M1103" s="60">
        <v>155357049</v>
      </c>
      <c r="N1103" s="60">
        <v>172755545</v>
      </c>
      <c r="O1103" s="60">
        <v>177191989</v>
      </c>
      <c r="P1103" s="60">
        <v>155442785</v>
      </c>
      <c r="Q1103" s="60">
        <v>159443453</v>
      </c>
      <c r="R1103" s="60">
        <v>147439747</v>
      </c>
      <c r="S1103" s="60">
        <v>81400257</v>
      </c>
      <c r="T1103" s="60">
        <v>62295182</v>
      </c>
    </row>
    <row r="1104" spans="1:20" ht="14.5" x14ac:dyDescent="0.35">
      <c r="A1104" t="str">
        <f t="shared" si="29"/>
        <v>Salzburg324</v>
      </c>
      <c r="B1104">
        <v>1104</v>
      </c>
      <c r="C1104" s="59" t="s">
        <v>266</v>
      </c>
      <c r="D1104" s="59" t="s">
        <v>442</v>
      </c>
      <c r="E1104" s="59" t="s">
        <v>78</v>
      </c>
      <c r="F1104" s="60">
        <v>75498</v>
      </c>
      <c r="G1104" s="61"/>
      <c r="H1104" s="60">
        <v>57946</v>
      </c>
      <c r="I1104" s="60">
        <v>807</v>
      </c>
      <c r="J1104" s="60">
        <v>193</v>
      </c>
      <c r="K1104" s="60">
        <v>664</v>
      </c>
      <c r="L1104" s="61"/>
      <c r="M1104" s="60">
        <v>65</v>
      </c>
      <c r="N1104" s="60">
        <v>43122</v>
      </c>
      <c r="O1104" s="60">
        <v>2709</v>
      </c>
      <c r="P1104" s="61"/>
      <c r="Q1104" s="60">
        <v>159428</v>
      </c>
      <c r="R1104" s="60">
        <v>483276</v>
      </c>
      <c r="S1104" s="60">
        <v>355311</v>
      </c>
      <c r="T1104" s="61"/>
    </row>
    <row r="1105" spans="1:20" ht="14.5" x14ac:dyDescent="0.35">
      <c r="A1105" t="str">
        <f t="shared" si="29"/>
        <v>Salzburg632</v>
      </c>
      <c r="B1105">
        <v>1105</v>
      </c>
      <c r="C1105" s="59" t="s">
        <v>266</v>
      </c>
      <c r="D1105" s="59" t="s">
        <v>577</v>
      </c>
      <c r="E1105" s="59" t="s">
        <v>153</v>
      </c>
      <c r="F1105" s="60">
        <v>14466454</v>
      </c>
      <c r="G1105" s="60">
        <v>25025833</v>
      </c>
      <c r="H1105" s="60">
        <v>12493109</v>
      </c>
      <c r="I1105" s="60">
        <v>15310145</v>
      </c>
      <c r="J1105" s="60">
        <v>12157856</v>
      </c>
      <c r="K1105" s="60">
        <v>15760439</v>
      </c>
      <c r="L1105" s="60">
        <v>13596265</v>
      </c>
      <c r="M1105" s="60">
        <v>14135540</v>
      </c>
      <c r="N1105" s="60">
        <v>45456946</v>
      </c>
      <c r="O1105" s="60">
        <v>15867727</v>
      </c>
      <c r="P1105" s="60">
        <v>12965907</v>
      </c>
      <c r="Q1105" s="60">
        <v>15548260</v>
      </c>
      <c r="R1105" s="60">
        <v>28779479</v>
      </c>
      <c r="S1105" s="60">
        <v>26875621</v>
      </c>
      <c r="T1105" s="60">
        <v>27111796</v>
      </c>
    </row>
    <row r="1106" spans="1:20" ht="14.5" x14ac:dyDescent="0.35">
      <c r="A1106" t="str">
        <f t="shared" si="29"/>
        <v>Salzburg806</v>
      </c>
      <c r="B1106">
        <v>1106</v>
      </c>
      <c r="C1106" s="59" t="s">
        <v>266</v>
      </c>
      <c r="D1106" s="59" t="s">
        <v>634</v>
      </c>
      <c r="E1106" s="59" t="s">
        <v>186</v>
      </c>
      <c r="F1106" s="61"/>
      <c r="G1106" s="61"/>
      <c r="H1106" s="60">
        <v>562</v>
      </c>
      <c r="I1106" s="60">
        <v>2</v>
      </c>
      <c r="J1106" s="60">
        <v>492</v>
      </c>
      <c r="K1106" s="61"/>
      <c r="L1106" s="61"/>
      <c r="M1106" s="61"/>
      <c r="N1106" s="61"/>
      <c r="O1106" s="60">
        <v>318</v>
      </c>
      <c r="P1106" s="60">
        <v>163</v>
      </c>
      <c r="Q1106" s="60">
        <v>1128</v>
      </c>
      <c r="R1106" s="60">
        <v>2</v>
      </c>
      <c r="S1106" s="61"/>
      <c r="T1106" s="60">
        <v>1137</v>
      </c>
    </row>
    <row r="1107" spans="1:20" ht="14.5" x14ac:dyDescent="0.35">
      <c r="A1107" t="str">
        <f t="shared" si="29"/>
        <v>Salzburg355</v>
      </c>
      <c r="B1107">
        <v>1107</v>
      </c>
      <c r="C1107" s="59" t="s">
        <v>266</v>
      </c>
      <c r="D1107" s="59" t="s">
        <v>459</v>
      </c>
      <c r="E1107" s="59" t="s">
        <v>88</v>
      </c>
      <c r="F1107" s="61"/>
      <c r="G1107" s="61"/>
      <c r="H1107" s="60">
        <v>185139</v>
      </c>
      <c r="I1107" s="60">
        <v>305249</v>
      </c>
      <c r="J1107" s="60">
        <v>362547</v>
      </c>
      <c r="K1107" s="60">
        <v>1320543</v>
      </c>
      <c r="L1107" s="60">
        <v>401680</v>
      </c>
      <c r="M1107" s="60">
        <v>406790</v>
      </c>
      <c r="N1107" s="60">
        <v>437768</v>
      </c>
      <c r="O1107" s="60">
        <v>529600</v>
      </c>
      <c r="P1107" s="60">
        <v>530082</v>
      </c>
      <c r="Q1107" s="60">
        <v>453921</v>
      </c>
      <c r="R1107" s="60">
        <v>421298</v>
      </c>
      <c r="S1107" s="60">
        <v>506202</v>
      </c>
      <c r="T1107" s="60">
        <v>597734</v>
      </c>
    </row>
    <row r="1108" spans="1:20" ht="14.5" x14ac:dyDescent="0.35">
      <c r="A1108" t="str">
        <f t="shared" si="29"/>
        <v>Salzburg224</v>
      </c>
      <c r="B1108">
        <v>1108</v>
      </c>
      <c r="C1108" s="59" t="s">
        <v>266</v>
      </c>
      <c r="D1108" s="59" t="s">
        <v>402</v>
      </c>
      <c r="E1108" s="59" t="s">
        <v>56</v>
      </c>
      <c r="F1108" s="60">
        <v>892487</v>
      </c>
      <c r="G1108" s="60">
        <v>677405</v>
      </c>
      <c r="H1108" s="60">
        <v>1024073</v>
      </c>
      <c r="I1108" s="60">
        <v>761179</v>
      </c>
      <c r="J1108" s="60">
        <v>704808</v>
      </c>
      <c r="K1108" s="60">
        <v>242670</v>
      </c>
      <c r="L1108" s="60">
        <v>612912</v>
      </c>
      <c r="M1108" s="61"/>
      <c r="N1108" s="60">
        <v>395757</v>
      </c>
      <c r="O1108" s="60">
        <v>69835</v>
      </c>
      <c r="P1108" s="60">
        <v>1379094</v>
      </c>
      <c r="Q1108" s="60">
        <v>83315</v>
      </c>
      <c r="R1108" s="60">
        <v>195726</v>
      </c>
      <c r="S1108" s="60">
        <v>5909</v>
      </c>
      <c r="T1108" s="60">
        <v>2893</v>
      </c>
    </row>
    <row r="1109" spans="1:20" ht="14.5" x14ac:dyDescent="0.35">
      <c r="A1109" t="str">
        <f t="shared" si="29"/>
        <v>Salzburg030</v>
      </c>
      <c r="B1109">
        <v>1109</v>
      </c>
      <c r="C1109" s="59" t="s">
        <v>266</v>
      </c>
      <c r="D1109" s="59" t="s">
        <v>322</v>
      </c>
      <c r="E1109" s="59" t="s">
        <v>17</v>
      </c>
      <c r="F1109" s="60">
        <v>94470594</v>
      </c>
      <c r="G1109" s="60">
        <v>110258466</v>
      </c>
      <c r="H1109" s="60">
        <v>94646191</v>
      </c>
      <c r="I1109" s="60">
        <v>95327295</v>
      </c>
      <c r="J1109" s="60">
        <v>94623242</v>
      </c>
      <c r="K1109" s="60">
        <v>89577310</v>
      </c>
      <c r="L1109" s="60">
        <v>100980570</v>
      </c>
      <c r="M1109" s="60">
        <v>110162814</v>
      </c>
      <c r="N1109" s="60">
        <v>113083908</v>
      </c>
      <c r="O1109" s="60">
        <v>115433095</v>
      </c>
      <c r="P1109" s="60">
        <v>116843791</v>
      </c>
      <c r="Q1109" s="60">
        <v>125489930</v>
      </c>
      <c r="R1109" s="60">
        <v>158275163</v>
      </c>
      <c r="S1109" s="60">
        <v>157403228</v>
      </c>
      <c r="T1109" s="60">
        <v>126167913</v>
      </c>
    </row>
    <row r="1110" spans="1:20" ht="14.5" x14ac:dyDescent="0.35">
      <c r="A1110" t="str">
        <f t="shared" si="29"/>
        <v>Salzburg706</v>
      </c>
      <c r="B1110">
        <v>1110</v>
      </c>
      <c r="C1110" s="59" t="s">
        <v>266</v>
      </c>
      <c r="D1110" s="59" t="s">
        <v>610</v>
      </c>
      <c r="E1110" s="59" t="s">
        <v>174</v>
      </c>
      <c r="F1110" s="60">
        <v>10994761</v>
      </c>
      <c r="G1110" s="60">
        <v>10227478</v>
      </c>
      <c r="H1110" s="60">
        <v>13162978</v>
      </c>
      <c r="I1110" s="60">
        <v>17897173</v>
      </c>
      <c r="J1110" s="60">
        <v>27090202</v>
      </c>
      <c r="K1110" s="60">
        <v>20258119</v>
      </c>
      <c r="L1110" s="60">
        <v>17104702</v>
      </c>
      <c r="M1110" s="60">
        <v>13583454</v>
      </c>
      <c r="N1110" s="60">
        <v>14519665</v>
      </c>
      <c r="O1110" s="60">
        <v>18969938</v>
      </c>
      <c r="P1110" s="60">
        <v>12485377</v>
      </c>
      <c r="Q1110" s="60">
        <v>13707650</v>
      </c>
      <c r="R1110" s="60">
        <v>23347194</v>
      </c>
      <c r="S1110" s="60">
        <v>22142028</v>
      </c>
      <c r="T1110" s="60">
        <v>21807782</v>
      </c>
    </row>
    <row r="1111" spans="1:20" ht="14.5" x14ac:dyDescent="0.35">
      <c r="A1111" t="str">
        <f t="shared" si="29"/>
        <v>Salzburg329</v>
      </c>
      <c r="B1111">
        <v>1111</v>
      </c>
      <c r="C1111" s="59" t="s">
        <v>266</v>
      </c>
      <c r="D1111" s="59" t="s">
        <v>445</v>
      </c>
      <c r="E1111" s="59" t="s">
        <v>80</v>
      </c>
      <c r="F1111" s="61"/>
      <c r="G1111" s="61"/>
      <c r="H1111" s="60">
        <v>368</v>
      </c>
      <c r="I1111" s="61"/>
      <c r="J1111" s="60">
        <v>989</v>
      </c>
      <c r="K1111" s="61"/>
      <c r="L1111" s="60">
        <v>11</v>
      </c>
      <c r="M1111" s="61"/>
      <c r="N1111" s="61"/>
      <c r="O1111" s="61"/>
      <c r="P1111" s="60">
        <v>4151</v>
      </c>
      <c r="Q1111" s="61"/>
      <c r="R1111" s="60">
        <v>14319</v>
      </c>
      <c r="S1111" s="60">
        <v>270</v>
      </c>
      <c r="T1111" s="61"/>
    </row>
    <row r="1112" spans="1:20" ht="14.5" x14ac:dyDescent="0.35">
      <c r="A1112" t="str">
        <f t="shared" si="29"/>
        <v>Salzburg091</v>
      </c>
      <c r="B1112">
        <v>1112</v>
      </c>
      <c r="C1112" s="59" t="s">
        <v>266</v>
      </c>
      <c r="D1112" s="59" t="s">
        <v>380</v>
      </c>
      <c r="E1112" s="59" t="s">
        <v>46</v>
      </c>
      <c r="F1112" s="60">
        <v>170394795</v>
      </c>
      <c r="G1112" s="60">
        <v>178072026</v>
      </c>
      <c r="H1112" s="60">
        <v>164315713</v>
      </c>
      <c r="I1112" s="60">
        <v>166700903</v>
      </c>
      <c r="J1112" s="60">
        <v>181926925</v>
      </c>
      <c r="K1112" s="60">
        <v>274265057</v>
      </c>
      <c r="L1112" s="60">
        <v>304852701</v>
      </c>
      <c r="M1112" s="60">
        <v>337119414</v>
      </c>
      <c r="N1112" s="60">
        <v>322607915</v>
      </c>
      <c r="O1112" s="60">
        <v>320508132</v>
      </c>
      <c r="P1112" s="60">
        <v>272439672</v>
      </c>
      <c r="Q1112" s="60">
        <v>278475174</v>
      </c>
      <c r="R1112" s="60">
        <v>391139383</v>
      </c>
      <c r="S1112" s="60">
        <v>443890113</v>
      </c>
      <c r="T1112" s="60">
        <v>417690068</v>
      </c>
    </row>
    <row r="1113" spans="1:20" ht="14.5" x14ac:dyDescent="0.35">
      <c r="A1113" t="str">
        <f t="shared" si="29"/>
        <v>Salzburg063</v>
      </c>
      <c r="B1113">
        <v>1113</v>
      </c>
      <c r="C1113" s="59" t="s">
        <v>266</v>
      </c>
      <c r="D1113" s="59" t="s">
        <v>349</v>
      </c>
      <c r="E1113" s="59" t="s">
        <v>32</v>
      </c>
      <c r="F1113" s="60">
        <v>178152622</v>
      </c>
      <c r="G1113" s="60">
        <v>200476243</v>
      </c>
      <c r="H1113" s="60">
        <v>190789931</v>
      </c>
      <c r="I1113" s="60">
        <v>163490202</v>
      </c>
      <c r="J1113" s="60">
        <v>178442929</v>
      </c>
      <c r="K1113" s="60">
        <v>208651622</v>
      </c>
      <c r="L1113" s="60">
        <v>264345737</v>
      </c>
      <c r="M1113" s="60">
        <v>289184016</v>
      </c>
      <c r="N1113" s="60">
        <v>248881314</v>
      </c>
      <c r="O1113" s="60">
        <v>237937675</v>
      </c>
      <c r="P1113" s="60">
        <v>204284788</v>
      </c>
      <c r="Q1113" s="60">
        <v>247147584</v>
      </c>
      <c r="R1113" s="60">
        <v>296884467</v>
      </c>
      <c r="S1113" s="60">
        <v>378167775</v>
      </c>
      <c r="T1113" s="60">
        <v>412351667</v>
      </c>
    </row>
    <row r="1114" spans="1:20" ht="14.5" x14ac:dyDescent="0.35">
      <c r="A1114" t="str">
        <f t="shared" si="29"/>
        <v>Salzburg264</v>
      </c>
      <c r="B1114">
        <v>1114</v>
      </c>
      <c r="C1114" s="59" t="s">
        <v>266</v>
      </c>
      <c r="D1114" s="59" t="s">
        <v>420</v>
      </c>
      <c r="E1114" s="59" t="s">
        <v>67</v>
      </c>
      <c r="F1114" s="60">
        <v>37311</v>
      </c>
      <c r="G1114" s="60">
        <v>62237</v>
      </c>
      <c r="H1114" s="60">
        <v>156568</v>
      </c>
      <c r="I1114" s="60">
        <v>56826</v>
      </c>
      <c r="J1114" s="60">
        <v>65009</v>
      </c>
      <c r="K1114" s="61"/>
      <c r="L1114" s="60">
        <v>254517</v>
      </c>
      <c r="M1114" s="60">
        <v>1213</v>
      </c>
      <c r="N1114" s="60">
        <v>7763</v>
      </c>
      <c r="O1114" s="60">
        <v>63077</v>
      </c>
      <c r="P1114" s="60">
        <v>6806</v>
      </c>
      <c r="Q1114" s="60">
        <v>4879</v>
      </c>
      <c r="R1114" s="60">
        <v>8449</v>
      </c>
      <c r="S1114" s="60">
        <v>34043</v>
      </c>
      <c r="T1114" s="60">
        <v>2362</v>
      </c>
    </row>
    <row r="1115" spans="1:20" ht="14.5" x14ac:dyDescent="0.35">
      <c r="A1115" t="str">
        <f t="shared" si="29"/>
        <v>Salzburg047</v>
      </c>
      <c r="B1115">
        <v>1115</v>
      </c>
      <c r="C1115" s="59" t="s">
        <v>266</v>
      </c>
      <c r="D1115" s="59" t="s">
        <v>336</v>
      </c>
      <c r="E1115" s="59" t="s">
        <v>25</v>
      </c>
      <c r="F1115" s="60">
        <v>205787</v>
      </c>
      <c r="G1115" s="60">
        <v>208488</v>
      </c>
      <c r="H1115" s="60">
        <v>243189</v>
      </c>
      <c r="I1115" s="60">
        <v>297287</v>
      </c>
      <c r="J1115" s="60">
        <v>124533</v>
      </c>
      <c r="K1115" s="60">
        <v>109640</v>
      </c>
      <c r="L1115" s="60">
        <v>35499</v>
      </c>
      <c r="M1115" s="60">
        <v>146474</v>
      </c>
      <c r="N1115" s="60">
        <v>111402</v>
      </c>
      <c r="O1115" s="60">
        <v>128514</v>
      </c>
      <c r="P1115" s="60">
        <v>342548</v>
      </c>
      <c r="Q1115" s="60">
        <v>307478</v>
      </c>
      <c r="R1115" s="60">
        <v>214868</v>
      </c>
      <c r="S1115" s="60">
        <v>166061</v>
      </c>
      <c r="T1115" s="60">
        <v>94776</v>
      </c>
    </row>
    <row r="1116" spans="1:20" ht="14.5" x14ac:dyDescent="0.35">
      <c r="A1116" t="str">
        <f t="shared" si="29"/>
        <v>Salzburg248</v>
      </c>
      <c r="B1116">
        <v>1116</v>
      </c>
      <c r="C1116" s="59" t="s">
        <v>266</v>
      </c>
      <c r="D1116" s="59" t="s">
        <v>416</v>
      </c>
      <c r="E1116" s="59" t="s">
        <v>63</v>
      </c>
      <c r="F1116" s="60">
        <v>497364</v>
      </c>
      <c r="G1116" s="60">
        <v>580068</v>
      </c>
      <c r="H1116" s="60">
        <v>558796</v>
      </c>
      <c r="I1116" s="60">
        <v>736110</v>
      </c>
      <c r="J1116" s="60">
        <v>900062</v>
      </c>
      <c r="K1116" s="60">
        <v>807230</v>
      </c>
      <c r="L1116" s="60">
        <v>1554849</v>
      </c>
      <c r="M1116" s="60">
        <v>409695</v>
      </c>
      <c r="N1116" s="60">
        <v>727545</v>
      </c>
      <c r="O1116" s="60">
        <v>940195</v>
      </c>
      <c r="P1116" s="60">
        <v>487087</v>
      </c>
      <c r="Q1116" s="60">
        <v>982879</v>
      </c>
      <c r="R1116" s="60">
        <v>1787055</v>
      </c>
      <c r="S1116" s="60">
        <v>1460528</v>
      </c>
      <c r="T1116" s="60">
        <v>1027337</v>
      </c>
    </row>
    <row r="1117" spans="1:20" ht="14.5" x14ac:dyDescent="0.35">
      <c r="A1117" t="str">
        <f t="shared" si="29"/>
        <v>Salzburg342</v>
      </c>
      <c r="B1117">
        <v>1117</v>
      </c>
      <c r="C1117" s="59" t="s">
        <v>266</v>
      </c>
      <c r="D1117" s="59" t="s">
        <v>453</v>
      </c>
      <c r="E1117" s="59" t="s">
        <v>85</v>
      </c>
      <c r="F1117" s="60">
        <v>4598</v>
      </c>
      <c r="G1117" s="61"/>
      <c r="H1117" s="60">
        <v>5553</v>
      </c>
      <c r="I1117" s="60">
        <v>845</v>
      </c>
      <c r="J1117" s="61"/>
      <c r="K1117" s="61"/>
      <c r="L1117" s="61"/>
      <c r="M1117" s="60">
        <v>33828</v>
      </c>
      <c r="N1117" s="61"/>
      <c r="O1117" s="61"/>
      <c r="P1117" s="60">
        <v>258309</v>
      </c>
      <c r="Q1117" s="60">
        <v>51867</v>
      </c>
      <c r="R1117" s="61"/>
      <c r="S1117" s="60">
        <v>288174</v>
      </c>
      <c r="T1117" s="60">
        <v>161324</v>
      </c>
    </row>
    <row r="1118" spans="1:20" ht="14.5" x14ac:dyDescent="0.35">
      <c r="A1118" t="str">
        <f t="shared" si="29"/>
        <v>Salzburg492</v>
      </c>
      <c r="B1118">
        <v>1118</v>
      </c>
      <c r="C1118" s="59" t="s">
        <v>266</v>
      </c>
      <c r="D1118" s="59" t="s">
        <v>547</v>
      </c>
      <c r="E1118" s="59" t="s">
        <v>137</v>
      </c>
      <c r="F1118" s="60">
        <v>482062</v>
      </c>
      <c r="G1118" s="60">
        <v>561613</v>
      </c>
      <c r="H1118" s="61"/>
      <c r="I1118" s="60">
        <v>812457</v>
      </c>
      <c r="J1118" s="60">
        <v>514449</v>
      </c>
      <c r="K1118" s="60">
        <v>87253</v>
      </c>
      <c r="L1118" s="60">
        <v>179602</v>
      </c>
      <c r="M1118" s="60">
        <v>111264</v>
      </c>
      <c r="N1118" s="60">
        <v>195986</v>
      </c>
      <c r="O1118" s="60">
        <v>230676</v>
      </c>
      <c r="P1118" s="61"/>
      <c r="Q1118" s="60">
        <v>190167</v>
      </c>
      <c r="R1118" s="60">
        <v>260237</v>
      </c>
      <c r="S1118" s="61"/>
      <c r="T1118" s="60">
        <v>372690</v>
      </c>
    </row>
    <row r="1119" spans="1:20" ht="14.5" x14ac:dyDescent="0.35">
      <c r="A1119" t="str">
        <f t="shared" si="29"/>
        <v>Salzburg225</v>
      </c>
      <c r="B1119">
        <v>1119</v>
      </c>
      <c r="C1119" s="59" t="s">
        <v>266</v>
      </c>
      <c r="D1119" s="59" t="s">
        <v>403</v>
      </c>
      <c r="E1119" s="59" t="s">
        <v>220</v>
      </c>
      <c r="F1119" s="61"/>
      <c r="G1119" s="61"/>
      <c r="H1119" s="61"/>
      <c r="I1119" s="60">
        <v>83535</v>
      </c>
      <c r="J1119" s="60">
        <v>785639</v>
      </c>
      <c r="K1119" s="60">
        <v>774164</v>
      </c>
      <c r="L1119" s="60">
        <v>298735</v>
      </c>
      <c r="M1119" s="60">
        <v>26596</v>
      </c>
      <c r="N1119" s="61"/>
      <c r="O1119" s="60">
        <v>27475</v>
      </c>
      <c r="P1119" s="61"/>
      <c r="Q1119" s="60">
        <v>2277696</v>
      </c>
      <c r="R1119" s="60">
        <v>2142677</v>
      </c>
      <c r="S1119" s="60">
        <v>2518032</v>
      </c>
      <c r="T1119" s="61"/>
    </row>
    <row r="1120" spans="1:20" ht="14.5" x14ac:dyDescent="0.35">
      <c r="A1120" t="str">
        <f t="shared" si="29"/>
        <v>Salzburg311</v>
      </c>
      <c r="B1120">
        <v>1120</v>
      </c>
      <c r="C1120" s="59" t="s">
        <v>266</v>
      </c>
      <c r="D1120" s="59" t="s">
        <v>434</v>
      </c>
      <c r="E1120" s="59" t="s">
        <v>76</v>
      </c>
      <c r="F1120" s="61"/>
      <c r="G1120" s="61"/>
      <c r="H1120" s="61"/>
      <c r="I1120" s="61"/>
      <c r="J1120" s="61"/>
      <c r="K1120" s="61"/>
      <c r="L1120" s="61"/>
      <c r="M1120" s="61"/>
      <c r="N1120" s="61"/>
      <c r="O1120" s="61"/>
      <c r="P1120" s="60">
        <v>14</v>
      </c>
      <c r="Q1120" s="61"/>
      <c r="R1120" s="61"/>
      <c r="S1120" s="61"/>
      <c r="T1120" s="61"/>
    </row>
    <row r="1121" spans="1:20" ht="14.5" x14ac:dyDescent="0.35">
      <c r="A1121" t="str">
        <f t="shared" si="29"/>
        <v>Salzburg428</v>
      </c>
      <c r="B1121">
        <v>1121</v>
      </c>
      <c r="C1121" s="59" t="s">
        <v>266</v>
      </c>
      <c r="D1121" s="59" t="s">
        <v>498</v>
      </c>
      <c r="E1121" s="59" t="s">
        <v>112</v>
      </c>
      <c r="F1121" s="60">
        <v>377503</v>
      </c>
      <c r="G1121" s="60">
        <v>589925</v>
      </c>
      <c r="H1121" s="60">
        <v>708043</v>
      </c>
      <c r="I1121" s="60">
        <v>596960</v>
      </c>
      <c r="J1121" s="60">
        <v>455366</v>
      </c>
      <c r="K1121" s="60">
        <v>607283</v>
      </c>
      <c r="L1121" s="60">
        <v>362282</v>
      </c>
      <c r="M1121" s="60">
        <v>255632</v>
      </c>
      <c r="N1121" s="60">
        <v>376545</v>
      </c>
      <c r="O1121" s="60">
        <v>442198</v>
      </c>
      <c r="P1121" s="60">
        <v>502208</v>
      </c>
      <c r="Q1121" s="60">
        <v>218002</v>
      </c>
      <c r="R1121" s="60">
        <v>118348</v>
      </c>
      <c r="S1121" s="60">
        <v>90759</v>
      </c>
      <c r="T1121" s="60">
        <v>53788</v>
      </c>
    </row>
    <row r="1122" spans="1:20" ht="14.5" x14ac:dyDescent="0.35">
      <c r="A1122" t="str">
        <f t="shared" si="29"/>
        <v>Salzburg479</v>
      </c>
      <c r="B1122">
        <v>1122</v>
      </c>
      <c r="C1122" s="59" t="s">
        <v>266</v>
      </c>
      <c r="D1122" s="59" t="s">
        <v>541</v>
      </c>
      <c r="E1122" s="59" t="s">
        <v>225</v>
      </c>
      <c r="F1122" s="61"/>
      <c r="G1122" s="61"/>
      <c r="H1122" s="61"/>
      <c r="I1122" s="60">
        <v>484661</v>
      </c>
      <c r="J1122" s="61"/>
      <c r="K1122" s="60">
        <v>449659</v>
      </c>
      <c r="L1122" s="60">
        <v>398780</v>
      </c>
      <c r="M1122" s="60">
        <v>255543</v>
      </c>
      <c r="N1122" s="60">
        <v>229077</v>
      </c>
      <c r="O1122" s="60">
        <v>311765</v>
      </c>
      <c r="P1122" s="60">
        <v>182091</v>
      </c>
      <c r="Q1122" s="60">
        <v>253929</v>
      </c>
      <c r="R1122" s="60">
        <v>550044</v>
      </c>
      <c r="S1122" s="61"/>
      <c r="T1122" s="60">
        <v>661131</v>
      </c>
    </row>
    <row r="1123" spans="1:20" ht="14.5" x14ac:dyDescent="0.35">
      <c r="A1123" t="str">
        <f t="shared" si="29"/>
        <v>Salzburg608</v>
      </c>
      <c r="B1123">
        <v>1123</v>
      </c>
      <c r="C1123" s="59" t="s">
        <v>266</v>
      </c>
      <c r="D1123" s="59" t="s">
        <v>565</v>
      </c>
      <c r="E1123" s="59" t="s">
        <v>255</v>
      </c>
      <c r="F1123" s="60">
        <v>2059225</v>
      </c>
      <c r="G1123" s="60">
        <v>2033386</v>
      </c>
      <c r="H1123" s="60">
        <v>582096</v>
      </c>
      <c r="I1123" s="60">
        <v>90139</v>
      </c>
      <c r="J1123" s="60">
        <v>179850</v>
      </c>
      <c r="K1123" s="60">
        <v>165904</v>
      </c>
      <c r="L1123" s="60">
        <v>297199</v>
      </c>
      <c r="M1123" s="60">
        <v>205076</v>
      </c>
      <c r="N1123" s="60">
        <v>168822</v>
      </c>
      <c r="O1123" s="60">
        <v>152463</v>
      </c>
      <c r="P1123" s="60">
        <v>17769</v>
      </c>
      <c r="Q1123" s="60">
        <v>552689</v>
      </c>
      <c r="R1123" s="60">
        <v>1799150</v>
      </c>
      <c r="S1123" s="60">
        <v>3124323</v>
      </c>
      <c r="T1123" s="60">
        <v>897718</v>
      </c>
    </row>
    <row r="1124" spans="1:20" ht="14.5" x14ac:dyDescent="0.35">
      <c r="A1124" t="str">
        <f t="shared" si="29"/>
        <v>Salzburg393</v>
      </c>
      <c r="B1124">
        <v>1124</v>
      </c>
      <c r="C1124" s="59" t="s">
        <v>266</v>
      </c>
      <c r="D1124" s="59" t="s">
        <v>481</v>
      </c>
      <c r="E1124" s="59" t="s">
        <v>101</v>
      </c>
      <c r="F1124" s="60">
        <v>117</v>
      </c>
      <c r="G1124" s="61"/>
      <c r="H1124" s="60">
        <v>310</v>
      </c>
      <c r="I1124" s="61"/>
      <c r="J1124" s="61"/>
      <c r="K1124" s="61"/>
      <c r="L1124" s="61"/>
      <c r="M1124" s="61"/>
      <c r="N1124" s="61"/>
      <c r="O1124" s="61"/>
      <c r="P1124" s="60">
        <v>20</v>
      </c>
      <c r="Q1124" s="60">
        <v>21</v>
      </c>
      <c r="R1124" s="60">
        <v>1147</v>
      </c>
      <c r="S1124" s="60">
        <v>8988</v>
      </c>
      <c r="T1124" s="60">
        <v>20</v>
      </c>
    </row>
    <row r="1125" spans="1:20" ht="14.5" x14ac:dyDescent="0.35">
      <c r="A1125" t="str">
        <f t="shared" si="29"/>
        <v>Salzburg454</v>
      </c>
      <c r="B1125">
        <v>1125</v>
      </c>
      <c r="C1125" s="59" t="s">
        <v>266</v>
      </c>
      <c r="D1125" s="59" t="s">
        <v>509</v>
      </c>
      <c r="E1125" s="59" t="s">
        <v>121</v>
      </c>
      <c r="F1125" s="61"/>
      <c r="G1125" s="61"/>
      <c r="H1125" s="61"/>
      <c r="I1125" s="61"/>
      <c r="J1125" s="61"/>
      <c r="K1125" s="61"/>
      <c r="L1125" s="61"/>
      <c r="M1125" s="61"/>
      <c r="N1125" s="61"/>
      <c r="O1125" s="61"/>
      <c r="P1125" s="61"/>
      <c r="Q1125" s="61"/>
      <c r="R1125" s="61"/>
      <c r="S1125" s="61"/>
      <c r="T1125" s="60">
        <v>96122</v>
      </c>
    </row>
    <row r="1126" spans="1:20" ht="14.5" x14ac:dyDescent="0.35">
      <c r="A1126" t="str">
        <f t="shared" si="29"/>
        <v>Salzburg244</v>
      </c>
      <c r="B1126">
        <v>1126</v>
      </c>
      <c r="C1126" s="59" t="s">
        <v>266</v>
      </c>
      <c r="D1126" s="59" t="s">
        <v>412</v>
      </c>
      <c r="E1126" s="59" t="s">
        <v>61</v>
      </c>
      <c r="F1126" s="60">
        <v>48162</v>
      </c>
      <c r="G1126" s="61"/>
      <c r="H1126" s="60">
        <v>11586</v>
      </c>
      <c r="I1126" s="60">
        <v>38353</v>
      </c>
      <c r="J1126" s="61"/>
      <c r="K1126" s="61"/>
      <c r="L1126" s="61"/>
      <c r="M1126" s="61"/>
      <c r="N1126" s="61"/>
      <c r="O1126" s="61"/>
      <c r="P1126" s="60">
        <v>4598</v>
      </c>
      <c r="Q1126" s="60">
        <v>7125</v>
      </c>
      <c r="R1126" s="60">
        <v>3689</v>
      </c>
      <c r="S1126" s="61"/>
      <c r="T1126" s="61"/>
    </row>
    <row r="1127" spans="1:20" ht="14.5" x14ac:dyDescent="0.35">
      <c r="A1127" t="str">
        <f t="shared" si="29"/>
        <v>Salzburg894</v>
      </c>
      <c r="B1127">
        <v>1127</v>
      </c>
      <c r="C1127" s="59" t="s">
        <v>266</v>
      </c>
      <c r="D1127" s="59" t="s">
        <v>682</v>
      </c>
      <c r="E1127" s="59" t="s">
        <v>256</v>
      </c>
      <c r="F1127" s="60">
        <v>8332</v>
      </c>
      <c r="G1127" s="60">
        <v>7837</v>
      </c>
      <c r="H1127" s="60">
        <v>4443</v>
      </c>
      <c r="I1127" s="60">
        <v>2</v>
      </c>
      <c r="J1127" s="61"/>
      <c r="K1127" s="61"/>
      <c r="L1127" s="61"/>
      <c r="M1127" s="61"/>
      <c r="N1127" s="61"/>
      <c r="O1127" s="61"/>
      <c r="P1127" s="61"/>
      <c r="Q1127" s="61"/>
      <c r="R1127" s="61"/>
      <c r="S1127" s="61"/>
      <c r="T1127" s="61"/>
    </row>
    <row r="1128" spans="1:20" ht="14.5" x14ac:dyDescent="0.35">
      <c r="A1128" t="str">
        <f t="shared" si="29"/>
        <v>Salzburg280</v>
      </c>
      <c r="B1128">
        <v>1128</v>
      </c>
      <c r="C1128" s="59" t="s">
        <v>266</v>
      </c>
      <c r="D1128" s="59" t="s">
        <v>425</v>
      </c>
      <c r="E1128" s="59" t="s">
        <v>70</v>
      </c>
      <c r="F1128" s="60">
        <v>475674</v>
      </c>
      <c r="G1128" s="60">
        <v>502858</v>
      </c>
      <c r="H1128" s="60">
        <v>509708</v>
      </c>
      <c r="I1128" s="60">
        <v>502887</v>
      </c>
      <c r="J1128" s="60">
        <v>451112</v>
      </c>
      <c r="K1128" s="60">
        <v>779337</v>
      </c>
      <c r="L1128" s="60">
        <v>309043</v>
      </c>
      <c r="M1128" s="60">
        <v>438102</v>
      </c>
      <c r="N1128" s="60">
        <v>371459</v>
      </c>
      <c r="O1128" s="60">
        <v>453541</v>
      </c>
      <c r="P1128" s="60">
        <v>448535</v>
      </c>
      <c r="Q1128" s="60">
        <v>382226</v>
      </c>
      <c r="R1128" s="60">
        <v>612083</v>
      </c>
      <c r="S1128" s="60">
        <v>585807</v>
      </c>
      <c r="T1128" s="60">
        <v>358249</v>
      </c>
    </row>
    <row r="1129" spans="1:20" ht="14.5" x14ac:dyDescent="0.35">
      <c r="A1129" t="str">
        <f t="shared" si="29"/>
        <v>Salzburg680</v>
      </c>
      <c r="B1129">
        <v>1129</v>
      </c>
      <c r="C1129" s="59" t="s">
        <v>266</v>
      </c>
      <c r="D1129" s="59" t="s">
        <v>600</v>
      </c>
      <c r="E1129" s="59" t="s">
        <v>169</v>
      </c>
      <c r="F1129" s="60">
        <v>6774825</v>
      </c>
      <c r="G1129" s="60">
        <v>6792930</v>
      </c>
      <c r="H1129" s="60">
        <v>9627407</v>
      </c>
      <c r="I1129" s="60">
        <v>6546991</v>
      </c>
      <c r="J1129" s="60">
        <v>6641575</v>
      </c>
      <c r="K1129" s="60">
        <v>6745940</v>
      </c>
      <c r="L1129" s="60">
        <v>7504871</v>
      </c>
      <c r="M1129" s="60">
        <v>6968945</v>
      </c>
      <c r="N1129" s="60">
        <v>7539263</v>
      </c>
      <c r="O1129" s="60">
        <v>8828167</v>
      </c>
      <c r="P1129" s="60">
        <v>9210053</v>
      </c>
      <c r="Q1129" s="60">
        <v>8934884</v>
      </c>
      <c r="R1129" s="60">
        <v>12981685</v>
      </c>
      <c r="S1129" s="60">
        <v>8291126</v>
      </c>
      <c r="T1129" s="60">
        <v>16335756</v>
      </c>
    </row>
    <row r="1130" spans="1:20" ht="14.5" x14ac:dyDescent="0.35">
      <c r="A1130" t="str">
        <f t="shared" si="29"/>
        <v>Salzburg082</v>
      </c>
      <c r="B1130">
        <v>1130</v>
      </c>
      <c r="C1130" s="59" t="s">
        <v>266</v>
      </c>
      <c r="D1130" s="59" t="s">
        <v>376</v>
      </c>
      <c r="E1130" s="59" t="s">
        <v>44</v>
      </c>
      <c r="F1130" s="60">
        <v>260271</v>
      </c>
      <c r="G1130" s="60">
        <v>537334</v>
      </c>
      <c r="H1130" s="60">
        <v>779376</v>
      </c>
      <c r="I1130" s="60">
        <v>1229403</v>
      </c>
      <c r="J1130" s="60">
        <v>2208247</v>
      </c>
      <c r="K1130" s="60">
        <v>1786792</v>
      </c>
      <c r="L1130" s="60">
        <v>1264189</v>
      </c>
      <c r="M1130" s="60">
        <v>1592182</v>
      </c>
      <c r="N1130" s="60">
        <v>1400524</v>
      </c>
      <c r="O1130" s="60">
        <v>1101459</v>
      </c>
      <c r="P1130" s="60">
        <v>1010978</v>
      </c>
      <c r="Q1130" s="60">
        <v>1096598</v>
      </c>
      <c r="R1130" s="60">
        <v>1269843</v>
      </c>
      <c r="S1130" s="60">
        <v>908711</v>
      </c>
      <c r="T1130" s="60">
        <v>734271</v>
      </c>
    </row>
    <row r="1131" spans="1:20" ht="14.5" x14ac:dyDescent="0.35">
      <c r="A1131" t="str">
        <f t="shared" si="29"/>
        <v>Salzburg839</v>
      </c>
      <c r="B1131">
        <v>1131</v>
      </c>
      <c r="C1131" s="59" t="s">
        <v>266</v>
      </c>
      <c r="D1131" s="59" t="s">
        <v>674</v>
      </c>
      <c r="E1131" s="59" t="s">
        <v>205</v>
      </c>
      <c r="F1131" s="61"/>
      <c r="G1131" s="60">
        <v>16</v>
      </c>
      <c r="H1131" s="61"/>
      <c r="I1131" s="61"/>
      <c r="J1131" s="61"/>
      <c r="K1131" s="60">
        <v>21226</v>
      </c>
      <c r="L1131" s="61"/>
      <c r="M1131" s="61"/>
      <c r="N1131" s="61"/>
      <c r="O1131" s="61"/>
      <c r="P1131" s="61"/>
      <c r="Q1131" s="61"/>
      <c r="R1131" s="61"/>
      <c r="S1131" s="61"/>
      <c r="T1131" s="61"/>
    </row>
    <row r="1132" spans="1:20" ht="14.5" x14ac:dyDescent="0.35">
      <c r="A1132" t="str">
        <f t="shared" si="29"/>
        <v>Salzburg626</v>
      </c>
      <c r="B1132">
        <v>1132</v>
      </c>
      <c r="C1132" s="59" t="s">
        <v>266</v>
      </c>
      <c r="D1132" s="59" t="s">
        <v>574</v>
      </c>
      <c r="E1132" s="59" t="s">
        <v>151</v>
      </c>
      <c r="F1132" s="60">
        <v>93419</v>
      </c>
      <c r="G1132" s="60">
        <v>53249</v>
      </c>
      <c r="H1132" s="60">
        <v>17045</v>
      </c>
      <c r="I1132" s="61"/>
      <c r="J1132" s="61"/>
      <c r="K1132" s="61"/>
      <c r="L1132" s="61"/>
      <c r="M1132" s="61"/>
      <c r="N1132" s="60">
        <v>1699</v>
      </c>
      <c r="O1132" s="60">
        <v>9574</v>
      </c>
      <c r="P1132" s="61"/>
      <c r="Q1132" s="61"/>
      <c r="R1132" s="61"/>
      <c r="S1132" s="60">
        <v>1653</v>
      </c>
      <c r="T1132" s="61"/>
    </row>
    <row r="1133" spans="1:20" ht="14.5" x14ac:dyDescent="0.35">
      <c r="A1133" t="str">
        <f t="shared" si="29"/>
        <v>Salzburg080</v>
      </c>
      <c r="B1133">
        <v>1133</v>
      </c>
      <c r="C1133" s="59" t="s">
        <v>266</v>
      </c>
      <c r="D1133" s="59" t="s">
        <v>373</v>
      </c>
      <c r="E1133" s="59" t="s">
        <v>42</v>
      </c>
      <c r="F1133" s="60">
        <v>948888</v>
      </c>
      <c r="G1133" s="60">
        <v>2828615</v>
      </c>
      <c r="H1133" s="60">
        <v>2810302</v>
      </c>
      <c r="I1133" s="60">
        <v>2547334</v>
      </c>
      <c r="J1133" s="60">
        <v>2474039</v>
      </c>
      <c r="K1133" s="60">
        <v>2394552</v>
      </c>
      <c r="L1133" s="60">
        <v>1745016</v>
      </c>
      <c r="M1133" s="60">
        <v>1833424</v>
      </c>
      <c r="N1133" s="60">
        <v>1148199</v>
      </c>
      <c r="O1133" s="60">
        <v>965272</v>
      </c>
      <c r="P1133" s="60">
        <v>388633</v>
      </c>
      <c r="Q1133" s="60">
        <v>164577</v>
      </c>
      <c r="R1133" s="60">
        <v>293828</v>
      </c>
      <c r="S1133" s="60">
        <v>726972</v>
      </c>
      <c r="T1133" s="60">
        <v>1140826</v>
      </c>
    </row>
    <row r="1134" spans="1:20" ht="14.5" x14ac:dyDescent="0.35">
      <c r="A1134" t="str">
        <f t="shared" si="29"/>
        <v>Salzburg212</v>
      </c>
      <c r="B1134">
        <v>1134</v>
      </c>
      <c r="C1134" s="59" t="s">
        <v>266</v>
      </c>
      <c r="D1134" s="59" t="s">
        <v>396</v>
      </c>
      <c r="E1134" s="59" t="s">
        <v>54</v>
      </c>
      <c r="F1134" s="60">
        <v>5389810</v>
      </c>
      <c r="G1134" s="60">
        <v>5766896</v>
      </c>
      <c r="H1134" s="60">
        <v>6710982</v>
      </c>
      <c r="I1134" s="60">
        <v>6837446</v>
      </c>
      <c r="J1134" s="60">
        <v>7088559</v>
      </c>
      <c r="K1134" s="60">
        <v>5820835</v>
      </c>
      <c r="L1134" s="60">
        <v>5067795</v>
      </c>
      <c r="M1134" s="60">
        <v>11398346</v>
      </c>
      <c r="N1134" s="60">
        <v>3598201</v>
      </c>
      <c r="O1134" s="60">
        <v>1831022</v>
      </c>
      <c r="P1134" s="60">
        <v>1565537</v>
      </c>
      <c r="Q1134" s="60">
        <v>1370567</v>
      </c>
      <c r="R1134" s="60">
        <v>1709297</v>
      </c>
      <c r="S1134" s="60">
        <v>3259225</v>
      </c>
      <c r="T1134" s="60">
        <v>3038767</v>
      </c>
    </row>
    <row r="1135" spans="1:20" ht="14.5" x14ac:dyDescent="0.35">
      <c r="A1135" t="str">
        <f t="shared" si="29"/>
        <v>Salzburg817</v>
      </c>
      <c r="B1135">
        <v>1135</v>
      </c>
      <c r="C1135" s="59" t="s">
        <v>266</v>
      </c>
      <c r="D1135" s="59" t="s">
        <v>646</v>
      </c>
      <c r="E1135" s="59" t="s">
        <v>193</v>
      </c>
      <c r="F1135" s="61"/>
      <c r="G1135" s="61"/>
      <c r="H1135" s="61"/>
      <c r="I1135" s="60">
        <v>760</v>
      </c>
      <c r="J1135" s="61"/>
      <c r="K1135" s="61"/>
      <c r="L1135" s="61"/>
      <c r="M1135" s="61"/>
      <c r="N1135" s="61"/>
      <c r="O1135" s="61"/>
      <c r="P1135" s="61"/>
      <c r="Q1135" s="60">
        <v>51</v>
      </c>
      <c r="R1135" s="60">
        <v>31</v>
      </c>
      <c r="S1135" s="61"/>
      <c r="T1135" s="60">
        <v>68</v>
      </c>
    </row>
    <row r="1136" spans="1:20" ht="14.5" x14ac:dyDescent="0.35">
      <c r="A1136" t="str">
        <f t="shared" si="29"/>
        <v>Salzburg052</v>
      </c>
      <c r="B1136">
        <v>1136</v>
      </c>
      <c r="C1136" s="59" t="s">
        <v>266</v>
      </c>
      <c r="D1136" s="59" t="s">
        <v>337</v>
      </c>
      <c r="E1136" s="59" t="s">
        <v>26</v>
      </c>
      <c r="F1136" s="60">
        <v>43598579</v>
      </c>
      <c r="G1136" s="60">
        <v>57592598</v>
      </c>
      <c r="H1136" s="60">
        <v>65434346</v>
      </c>
      <c r="I1136" s="60">
        <v>68658870</v>
      </c>
      <c r="J1136" s="60">
        <v>77291818</v>
      </c>
      <c r="K1136" s="60">
        <v>101619503</v>
      </c>
      <c r="L1136" s="60">
        <v>63166906</v>
      </c>
      <c r="M1136" s="60">
        <v>64241551</v>
      </c>
      <c r="N1136" s="60">
        <v>71420520</v>
      </c>
      <c r="O1136" s="60">
        <v>79743858</v>
      </c>
      <c r="P1136" s="60">
        <v>80158969</v>
      </c>
      <c r="Q1136" s="60">
        <v>113301881</v>
      </c>
      <c r="R1136" s="60">
        <v>174959997</v>
      </c>
      <c r="S1136" s="60">
        <v>206261596</v>
      </c>
      <c r="T1136" s="60">
        <v>205948694</v>
      </c>
    </row>
    <row r="1137" spans="1:20" ht="14.5" x14ac:dyDescent="0.35">
      <c r="A1137" t="str">
        <f t="shared" si="29"/>
        <v>Salzburg472</v>
      </c>
      <c r="B1137">
        <v>1137</v>
      </c>
      <c r="C1137" s="59" t="s">
        <v>266</v>
      </c>
      <c r="D1137" s="59" t="s">
        <v>531</v>
      </c>
      <c r="E1137" s="59" t="s">
        <v>131</v>
      </c>
      <c r="F1137" s="60">
        <v>999821</v>
      </c>
      <c r="G1137" s="60">
        <v>746558</v>
      </c>
      <c r="H1137" s="60">
        <v>1042858</v>
      </c>
      <c r="I1137" s="60">
        <v>1036128</v>
      </c>
      <c r="J1137" s="60">
        <v>886432</v>
      </c>
      <c r="K1137" s="60">
        <v>960646</v>
      </c>
      <c r="L1137" s="60">
        <v>640192</v>
      </c>
      <c r="M1137" s="60">
        <v>485092</v>
      </c>
      <c r="N1137" s="60">
        <v>630953</v>
      </c>
      <c r="O1137" s="60">
        <v>613799</v>
      </c>
      <c r="P1137" s="60">
        <v>314730</v>
      </c>
      <c r="Q1137" s="60">
        <v>327957</v>
      </c>
      <c r="R1137" s="60">
        <v>770800</v>
      </c>
      <c r="S1137" s="60">
        <v>712422</v>
      </c>
      <c r="T1137" s="60">
        <v>808027</v>
      </c>
    </row>
    <row r="1138" spans="1:20" ht="14.5" x14ac:dyDescent="0.35">
      <c r="A1138" t="str">
        <f t="shared" si="29"/>
        <v>Salzburg807</v>
      </c>
      <c r="B1138">
        <v>1138</v>
      </c>
      <c r="C1138" s="59" t="s">
        <v>266</v>
      </c>
      <c r="D1138" s="59" t="s">
        <v>636</v>
      </c>
      <c r="E1138" s="59" t="s">
        <v>187</v>
      </c>
      <c r="F1138" s="61"/>
      <c r="G1138" s="61"/>
      <c r="H1138" s="61"/>
      <c r="I1138" s="61"/>
      <c r="J1138" s="61"/>
      <c r="K1138" s="61"/>
      <c r="L1138" s="61"/>
      <c r="M1138" s="61"/>
      <c r="N1138" s="60">
        <v>2</v>
      </c>
      <c r="O1138" s="61"/>
      <c r="P1138" s="61"/>
      <c r="Q1138" s="61"/>
      <c r="R1138" s="61"/>
      <c r="S1138" s="61"/>
      <c r="T1138" s="60">
        <v>1501</v>
      </c>
    </row>
    <row r="1139" spans="1:20" ht="14.5" x14ac:dyDescent="0.35">
      <c r="A1139" t="str">
        <f t="shared" si="29"/>
        <v>Salzburg736</v>
      </c>
      <c r="B1139">
        <v>1139</v>
      </c>
      <c r="C1139" s="59" t="s">
        <v>266</v>
      </c>
      <c r="D1139" s="59" t="s">
        <v>622</v>
      </c>
      <c r="E1139" s="59" t="s">
        <v>179</v>
      </c>
      <c r="F1139" s="60">
        <v>11138598</v>
      </c>
      <c r="G1139" s="60">
        <v>12449619</v>
      </c>
      <c r="H1139" s="60">
        <v>11659254</v>
      </c>
      <c r="I1139" s="60">
        <v>11310787</v>
      </c>
      <c r="J1139" s="60">
        <v>13717276</v>
      </c>
      <c r="K1139" s="60">
        <v>13505238</v>
      </c>
      <c r="L1139" s="60">
        <v>15887500</v>
      </c>
      <c r="M1139" s="60">
        <v>23846621</v>
      </c>
      <c r="N1139" s="60">
        <v>18153696</v>
      </c>
      <c r="O1139" s="60">
        <v>15672660</v>
      </c>
      <c r="P1139" s="60">
        <v>23057481</v>
      </c>
      <c r="Q1139" s="60">
        <v>25070799</v>
      </c>
      <c r="R1139" s="60">
        <v>24025757</v>
      </c>
      <c r="S1139" s="60">
        <v>28489512</v>
      </c>
      <c r="T1139" s="60">
        <v>31806102</v>
      </c>
    </row>
    <row r="1140" spans="1:20" ht="14.5" x14ac:dyDescent="0.35">
      <c r="A1140" t="str">
        <f t="shared" si="29"/>
        <v>Salzburg352</v>
      </c>
      <c r="B1140">
        <v>1140</v>
      </c>
      <c r="C1140" s="59" t="s">
        <v>266</v>
      </c>
      <c r="D1140" s="59" t="s">
        <v>457</v>
      </c>
      <c r="E1140" s="59" t="s">
        <v>257</v>
      </c>
      <c r="F1140" s="60">
        <v>4569924</v>
      </c>
      <c r="G1140" s="60">
        <v>5188156</v>
      </c>
      <c r="H1140" s="60">
        <v>6209887</v>
      </c>
      <c r="I1140" s="60">
        <v>5891562</v>
      </c>
      <c r="J1140" s="60">
        <v>5800896</v>
      </c>
      <c r="K1140" s="60">
        <v>5400862</v>
      </c>
      <c r="L1140" s="60">
        <v>4574391</v>
      </c>
      <c r="M1140" s="60">
        <v>5134870</v>
      </c>
      <c r="N1140" s="60">
        <v>3194871</v>
      </c>
      <c r="O1140" s="60">
        <v>3810232</v>
      </c>
      <c r="P1140" s="60">
        <v>2292559</v>
      </c>
      <c r="Q1140" s="60">
        <v>3440884</v>
      </c>
      <c r="R1140" s="60">
        <v>3841053</v>
      </c>
      <c r="S1140" s="60">
        <v>3268087</v>
      </c>
      <c r="T1140" s="60">
        <v>2961805</v>
      </c>
    </row>
    <row r="1141" spans="1:20" ht="14.5" x14ac:dyDescent="0.35">
      <c r="A1141" t="str">
        <f t="shared" si="29"/>
        <v>Salzburg072</v>
      </c>
      <c r="B1141">
        <v>1141</v>
      </c>
      <c r="C1141" s="59" t="s">
        <v>266</v>
      </c>
      <c r="D1141" s="59" t="s">
        <v>359</v>
      </c>
      <c r="E1141" s="59" t="s">
        <v>37</v>
      </c>
      <c r="F1141" s="60">
        <v>33370618</v>
      </c>
      <c r="G1141" s="60">
        <v>32000124</v>
      </c>
      <c r="H1141" s="60">
        <v>34359868</v>
      </c>
      <c r="I1141" s="60">
        <v>32675134</v>
      </c>
      <c r="J1141" s="60">
        <v>25307458</v>
      </c>
      <c r="K1141" s="60">
        <v>22562973</v>
      </c>
      <c r="L1141" s="60">
        <v>28230174</v>
      </c>
      <c r="M1141" s="60">
        <v>31157844</v>
      </c>
      <c r="N1141" s="60">
        <v>34268095</v>
      </c>
      <c r="O1141" s="60">
        <v>39527280</v>
      </c>
      <c r="P1141" s="60">
        <v>35950005</v>
      </c>
      <c r="Q1141" s="60">
        <v>47874712</v>
      </c>
      <c r="R1141" s="60">
        <v>38193178</v>
      </c>
      <c r="S1141" s="60">
        <v>44013824</v>
      </c>
      <c r="T1141" s="60">
        <v>42325574</v>
      </c>
    </row>
    <row r="1142" spans="1:20" ht="14.5" x14ac:dyDescent="0.35">
      <c r="A1142" t="str">
        <f t="shared" si="29"/>
        <v>Salzburg350</v>
      </c>
      <c r="B1142">
        <v>1142</v>
      </c>
      <c r="C1142" s="59" t="s">
        <v>266</v>
      </c>
      <c r="D1142" s="59" t="s">
        <v>456</v>
      </c>
      <c r="E1142" s="59" t="s">
        <v>87</v>
      </c>
      <c r="F1142" s="60">
        <v>1893845</v>
      </c>
      <c r="G1142" s="60">
        <v>2006191</v>
      </c>
      <c r="H1142" s="60">
        <v>2760461</v>
      </c>
      <c r="I1142" s="60">
        <v>3496420</v>
      </c>
      <c r="J1142" s="60">
        <v>3548882</v>
      </c>
      <c r="K1142" s="60">
        <v>3530249</v>
      </c>
      <c r="L1142" s="60">
        <v>3029308</v>
      </c>
      <c r="M1142" s="60">
        <v>1482752</v>
      </c>
      <c r="N1142" s="60">
        <v>1904241</v>
      </c>
      <c r="O1142" s="60">
        <v>2797919</v>
      </c>
      <c r="P1142" s="60">
        <v>1456636</v>
      </c>
      <c r="Q1142" s="60">
        <v>1319036</v>
      </c>
      <c r="R1142" s="60">
        <v>2309318</v>
      </c>
      <c r="S1142" s="60">
        <v>2873553</v>
      </c>
      <c r="T1142" s="60">
        <v>2111975</v>
      </c>
    </row>
    <row r="1143" spans="1:20" ht="14.5" x14ac:dyDescent="0.35">
      <c r="A1143" t="str">
        <f t="shared" si="29"/>
        <v>Salzburg400</v>
      </c>
      <c r="B1143">
        <v>1143</v>
      </c>
      <c r="C1143" s="59" t="s">
        <v>266</v>
      </c>
      <c r="D1143" s="59" t="s">
        <v>484</v>
      </c>
      <c r="E1143" s="59" t="s">
        <v>103</v>
      </c>
      <c r="F1143" s="60">
        <v>487420127</v>
      </c>
      <c r="G1143" s="60">
        <v>598288202</v>
      </c>
      <c r="H1143" s="60">
        <v>639890783</v>
      </c>
      <c r="I1143" s="60">
        <v>637320080</v>
      </c>
      <c r="J1143" s="60">
        <v>648864225</v>
      </c>
      <c r="K1143" s="60">
        <v>880812411</v>
      </c>
      <c r="L1143" s="60">
        <v>951684640</v>
      </c>
      <c r="M1143" s="60">
        <v>1090376266</v>
      </c>
      <c r="N1143" s="60">
        <v>1175579439</v>
      </c>
      <c r="O1143" s="60">
        <v>1352884607</v>
      </c>
      <c r="P1143" s="60">
        <v>1374649114</v>
      </c>
      <c r="Q1143" s="60">
        <v>1187576932</v>
      </c>
      <c r="R1143" s="60">
        <v>1147692345</v>
      </c>
      <c r="S1143" s="60">
        <v>1031718126</v>
      </c>
      <c r="T1143" s="60">
        <v>828491248</v>
      </c>
    </row>
    <row r="1144" spans="1:20" ht="14.5" x14ac:dyDescent="0.35">
      <c r="A1144" t="str">
        <f t="shared" si="29"/>
        <v>Salzburg524</v>
      </c>
      <c r="B1144">
        <v>1144</v>
      </c>
      <c r="C1144" s="59" t="s">
        <v>266</v>
      </c>
      <c r="D1144" s="59" t="s">
        <v>556</v>
      </c>
      <c r="E1144" s="59" t="s">
        <v>144</v>
      </c>
      <c r="F1144" s="60">
        <v>492422</v>
      </c>
      <c r="G1144" s="60">
        <v>579390</v>
      </c>
      <c r="H1144" s="60">
        <v>786383</v>
      </c>
      <c r="I1144" s="60">
        <v>687651</v>
      </c>
      <c r="J1144" s="60">
        <v>466484</v>
      </c>
      <c r="K1144" s="60">
        <v>638191</v>
      </c>
      <c r="L1144" s="60">
        <v>724253</v>
      </c>
      <c r="M1144" s="60">
        <v>815086</v>
      </c>
      <c r="N1144" s="60">
        <v>689397</v>
      </c>
      <c r="O1144" s="60">
        <v>999666</v>
      </c>
      <c r="P1144" s="60">
        <v>597191</v>
      </c>
      <c r="Q1144" s="60">
        <v>1661794</v>
      </c>
      <c r="R1144" s="60">
        <v>1415189</v>
      </c>
      <c r="S1144" s="60">
        <v>1479978</v>
      </c>
      <c r="T1144" s="60">
        <v>1511369</v>
      </c>
    </row>
    <row r="1145" spans="1:20" ht="14.5" x14ac:dyDescent="0.35">
      <c r="A1145" t="str">
        <f t="shared" si="29"/>
        <v>Salzburg081</v>
      </c>
      <c r="B1145">
        <v>1145</v>
      </c>
      <c r="C1145" s="59" t="s">
        <v>266</v>
      </c>
      <c r="D1145" s="59" t="s">
        <v>374</v>
      </c>
      <c r="E1145" s="59" t="s">
        <v>43</v>
      </c>
      <c r="F1145" s="60">
        <v>1903953</v>
      </c>
      <c r="G1145" s="60">
        <v>4636701</v>
      </c>
      <c r="H1145" s="60">
        <v>25827528</v>
      </c>
      <c r="I1145" s="60">
        <v>6776894</v>
      </c>
      <c r="J1145" s="60">
        <v>6576335</v>
      </c>
      <c r="K1145" s="60">
        <v>5094347</v>
      </c>
      <c r="L1145" s="60">
        <v>6501518</v>
      </c>
      <c r="M1145" s="60">
        <v>10555982</v>
      </c>
      <c r="N1145" s="60">
        <v>10114595</v>
      </c>
      <c r="O1145" s="60">
        <v>6060428</v>
      </c>
      <c r="P1145" s="60">
        <v>6770844</v>
      </c>
      <c r="Q1145" s="60">
        <v>7598272</v>
      </c>
      <c r="R1145" s="60">
        <v>14671310</v>
      </c>
      <c r="S1145" s="60">
        <v>15368011</v>
      </c>
      <c r="T1145" s="60">
        <v>24232112</v>
      </c>
    </row>
    <row r="1146" spans="1:20" ht="14.5" x14ac:dyDescent="0.35">
      <c r="A1146" t="str">
        <f t="shared" si="29"/>
        <v>Salzburg045</v>
      </c>
      <c r="B1146">
        <v>1146</v>
      </c>
      <c r="C1146" s="59" t="s">
        <v>266</v>
      </c>
      <c r="D1146" s="59" t="s">
        <v>333</v>
      </c>
      <c r="E1146" s="59" t="s">
        <v>258</v>
      </c>
      <c r="F1146" s="60">
        <v>140985</v>
      </c>
      <c r="G1146" s="60">
        <v>113267</v>
      </c>
      <c r="H1146" s="61"/>
      <c r="I1146" s="60">
        <v>85325</v>
      </c>
      <c r="J1146" s="60">
        <v>84689</v>
      </c>
      <c r="K1146" s="60">
        <v>102925</v>
      </c>
      <c r="L1146" s="60">
        <v>82860</v>
      </c>
      <c r="M1146" s="60">
        <v>105101</v>
      </c>
      <c r="N1146" s="60">
        <v>108985</v>
      </c>
      <c r="O1146" s="60">
        <v>98290</v>
      </c>
      <c r="P1146" s="60">
        <v>62613</v>
      </c>
      <c r="Q1146" s="60">
        <v>22837</v>
      </c>
      <c r="R1146" s="61"/>
      <c r="S1146" s="61"/>
      <c r="T1146" s="61"/>
    </row>
    <row r="1147" spans="1:20" ht="14.5" x14ac:dyDescent="0.35">
      <c r="A1147" t="str">
        <f t="shared" si="29"/>
        <v>Salzburg467</v>
      </c>
      <c r="B1147">
        <v>1147</v>
      </c>
      <c r="C1147" s="59" t="s">
        <v>266</v>
      </c>
      <c r="D1147" s="59" t="s">
        <v>525</v>
      </c>
      <c r="E1147" s="59" t="s">
        <v>263</v>
      </c>
      <c r="F1147" s="60">
        <v>41730</v>
      </c>
      <c r="G1147" s="61"/>
      <c r="H1147" s="61"/>
      <c r="I1147" s="61"/>
      <c r="J1147" s="61"/>
      <c r="K1147" s="61"/>
      <c r="L1147" s="61"/>
      <c r="M1147" s="60">
        <v>3</v>
      </c>
      <c r="N1147" s="61"/>
      <c r="O1147" s="61"/>
      <c r="P1147" s="60">
        <v>2306</v>
      </c>
      <c r="Q1147" s="61"/>
      <c r="R1147" s="61"/>
      <c r="S1147" s="61"/>
      <c r="T1147" s="61"/>
    </row>
    <row r="1148" spans="1:20" ht="14.5" x14ac:dyDescent="0.35">
      <c r="A1148" t="str">
        <f t="shared" si="29"/>
        <v>Salzburg484</v>
      </c>
      <c r="B1148">
        <v>1148</v>
      </c>
      <c r="C1148" s="59" t="s">
        <v>266</v>
      </c>
      <c r="D1148" s="59" t="s">
        <v>545</v>
      </c>
      <c r="E1148" s="59" t="s">
        <v>135</v>
      </c>
      <c r="F1148" s="60">
        <v>3313062</v>
      </c>
      <c r="G1148" s="60">
        <v>2852481</v>
      </c>
      <c r="H1148" s="60">
        <v>4469893</v>
      </c>
      <c r="I1148" s="60">
        <v>2650084</v>
      </c>
      <c r="J1148" s="60">
        <v>1271540</v>
      </c>
      <c r="K1148" s="60">
        <v>710932</v>
      </c>
      <c r="L1148" s="60">
        <v>252361</v>
      </c>
      <c r="M1148" s="60">
        <v>271976</v>
      </c>
      <c r="N1148" s="60">
        <v>127179</v>
      </c>
      <c r="O1148" s="60">
        <v>174615</v>
      </c>
      <c r="P1148" s="60">
        <v>370525</v>
      </c>
      <c r="Q1148" s="60">
        <v>464538</v>
      </c>
      <c r="R1148" s="60">
        <v>736495</v>
      </c>
      <c r="S1148" s="60">
        <v>507475</v>
      </c>
      <c r="T1148" s="60">
        <v>1313965</v>
      </c>
    </row>
    <row r="1149" spans="1:20" ht="14.5" x14ac:dyDescent="0.35">
      <c r="A1149" t="str">
        <f t="shared" si="29"/>
        <v>Salzburg468</v>
      </c>
      <c r="B1149">
        <v>1149</v>
      </c>
      <c r="C1149" s="59" t="s">
        <v>266</v>
      </c>
      <c r="D1149" s="59" t="s">
        <v>527</v>
      </c>
      <c r="E1149" s="59" t="s">
        <v>259</v>
      </c>
      <c r="F1149" s="60">
        <v>342039</v>
      </c>
      <c r="G1149" s="61"/>
      <c r="H1149" s="61"/>
      <c r="I1149" s="60">
        <v>91017</v>
      </c>
      <c r="J1149" s="60">
        <v>61369</v>
      </c>
      <c r="K1149" s="60">
        <v>97861</v>
      </c>
      <c r="L1149" s="60">
        <v>321694</v>
      </c>
      <c r="M1149" s="60">
        <v>52344</v>
      </c>
      <c r="N1149" s="60">
        <v>65074</v>
      </c>
      <c r="O1149" s="61"/>
      <c r="P1149" s="61"/>
      <c r="Q1149" s="60">
        <v>47224</v>
      </c>
      <c r="R1149" s="60">
        <v>130654</v>
      </c>
      <c r="S1149" s="60">
        <v>166452</v>
      </c>
      <c r="T1149" s="60">
        <v>946641</v>
      </c>
    </row>
    <row r="1150" spans="1:20" ht="14.5" x14ac:dyDescent="0.35">
      <c r="A1150" t="str">
        <f t="shared" si="29"/>
        <v>Salzburg457</v>
      </c>
      <c r="B1150">
        <v>1150</v>
      </c>
      <c r="C1150" s="59" t="s">
        <v>266</v>
      </c>
      <c r="D1150" s="59" t="s">
        <v>513</v>
      </c>
      <c r="E1150" s="59" t="s">
        <v>123</v>
      </c>
      <c r="F1150" s="60">
        <v>173196</v>
      </c>
      <c r="G1150" s="61"/>
      <c r="H1150" s="61"/>
      <c r="I1150" s="60">
        <v>207514</v>
      </c>
      <c r="J1150" s="60">
        <v>179356</v>
      </c>
      <c r="K1150" s="60">
        <v>229761</v>
      </c>
      <c r="L1150" s="61"/>
      <c r="M1150" s="61"/>
      <c r="N1150" s="61"/>
      <c r="O1150" s="61"/>
      <c r="P1150" s="61"/>
      <c r="Q1150" s="61"/>
      <c r="R1150" s="60">
        <v>284699</v>
      </c>
      <c r="S1150" s="61"/>
      <c r="T1150" s="60">
        <v>318924</v>
      </c>
    </row>
    <row r="1151" spans="1:20" ht="14.5" x14ac:dyDescent="0.35">
      <c r="A1151" t="str">
        <f t="shared" si="29"/>
        <v>Salzburg690</v>
      </c>
      <c r="B1151">
        <v>1151</v>
      </c>
      <c r="C1151" s="59" t="s">
        <v>266</v>
      </c>
      <c r="D1151" s="59" t="s">
        <v>603</v>
      </c>
      <c r="E1151" s="59" t="s">
        <v>170</v>
      </c>
      <c r="F1151" s="60">
        <v>5928855</v>
      </c>
      <c r="G1151" s="60">
        <v>6022943</v>
      </c>
      <c r="H1151" s="60">
        <v>5940045</v>
      </c>
      <c r="I1151" s="60">
        <v>6302416</v>
      </c>
      <c r="J1151" s="60">
        <v>8166857</v>
      </c>
      <c r="K1151" s="60">
        <v>11996319</v>
      </c>
      <c r="L1151" s="60">
        <v>11606654</v>
      </c>
      <c r="M1151" s="60">
        <v>11095281</v>
      </c>
      <c r="N1151" s="60">
        <v>10373721</v>
      </c>
      <c r="O1151" s="60">
        <v>13624171</v>
      </c>
      <c r="P1151" s="60">
        <v>14642101</v>
      </c>
      <c r="Q1151" s="60">
        <v>17658121</v>
      </c>
      <c r="R1151" s="60">
        <v>30527320</v>
      </c>
      <c r="S1151" s="60">
        <v>32720718</v>
      </c>
      <c r="T1151" s="60">
        <v>39624140</v>
      </c>
    </row>
    <row r="1152" spans="1:20" ht="14.5" x14ac:dyDescent="0.35">
      <c r="A1152" t="str">
        <f t="shared" si="29"/>
        <v>Salzburg816</v>
      </c>
      <c r="B1152">
        <v>1152</v>
      </c>
      <c r="C1152" s="59" t="s">
        <v>266</v>
      </c>
      <c r="D1152" s="59" t="s">
        <v>645</v>
      </c>
      <c r="E1152" s="59" t="s">
        <v>192</v>
      </c>
      <c r="F1152" s="60">
        <v>335</v>
      </c>
      <c r="G1152" s="60">
        <v>2433</v>
      </c>
      <c r="H1152" s="61"/>
      <c r="I1152" s="60">
        <v>488</v>
      </c>
      <c r="J1152" s="61"/>
      <c r="K1152" s="61"/>
      <c r="L1152" s="61"/>
      <c r="M1152" s="61"/>
      <c r="N1152" s="60">
        <v>637</v>
      </c>
      <c r="O1152" s="60">
        <v>3594</v>
      </c>
      <c r="P1152" s="60">
        <v>15308</v>
      </c>
      <c r="Q1152" s="60">
        <v>968</v>
      </c>
      <c r="R1152" s="60">
        <v>4103</v>
      </c>
      <c r="S1152" s="60">
        <v>1784</v>
      </c>
      <c r="T1152" s="60">
        <v>1374</v>
      </c>
    </row>
    <row r="1153" spans="1:20" ht="14.5" x14ac:dyDescent="0.35">
      <c r="A1153" t="str">
        <f t="shared" si="29"/>
        <v>Salzburg819</v>
      </c>
      <c r="B1153">
        <v>1153</v>
      </c>
      <c r="C1153" s="59" t="s">
        <v>266</v>
      </c>
      <c r="D1153" s="59" t="s">
        <v>647</v>
      </c>
      <c r="E1153" s="59" t="s">
        <v>194</v>
      </c>
      <c r="F1153" s="61"/>
      <c r="G1153" s="61"/>
      <c r="H1153" s="60">
        <v>1803</v>
      </c>
      <c r="I1153" s="60">
        <v>301</v>
      </c>
      <c r="J1153" s="60">
        <v>174</v>
      </c>
      <c r="K1153" s="60">
        <v>1117</v>
      </c>
      <c r="L1153" s="61"/>
      <c r="M1153" s="61"/>
      <c r="N1153" s="60">
        <v>1822</v>
      </c>
      <c r="O1153" s="60">
        <v>734</v>
      </c>
      <c r="P1153" s="61"/>
      <c r="Q1153" s="60">
        <v>3557</v>
      </c>
      <c r="R1153" s="61"/>
      <c r="S1153" s="60">
        <v>28</v>
      </c>
      <c r="T1153" s="61"/>
    </row>
    <row r="1154" spans="1:20" ht="14.5" x14ac:dyDescent="0.35">
      <c r="A1154" t="str">
        <f t="shared" si="29"/>
        <v>Salzburg022</v>
      </c>
      <c r="B1154">
        <v>1154</v>
      </c>
      <c r="C1154" s="59" t="s">
        <v>266</v>
      </c>
      <c r="D1154" s="59" t="s">
        <v>726</v>
      </c>
      <c r="E1154" s="59" t="s">
        <v>13</v>
      </c>
      <c r="F1154" s="61"/>
      <c r="G1154" s="61"/>
      <c r="H1154" s="60">
        <v>6394</v>
      </c>
      <c r="I1154" s="61"/>
      <c r="J1154" s="61"/>
      <c r="K1154" s="61"/>
      <c r="L1154" s="60">
        <v>290</v>
      </c>
      <c r="M1154" s="60">
        <v>56</v>
      </c>
      <c r="N1154" s="61"/>
      <c r="O1154" s="60">
        <v>101</v>
      </c>
      <c r="P1154" s="61"/>
      <c r="Q1154" s="60">
        <v>65</v>
      </c>
      <c r="R1154" s="60">
        <v>295</v>
      </c>
      <c r="S1154" s="60">
        <v>14</v>
      </c>
      <c r="T1154" s="61"/>
    </row>
    <row r="1155" spans="1:20" ht="14.5" x14ac:dyDescent="0.35">
      <c r="A1155" t="str">
        <f t="shared" si="29"/>
        <v>Salzburg095</v>
      </c>
      <c r="B1155">
        <v>1155</v>
      </c>
      <c r="C1155" s="59" t="s">
        <v>266</v>
      </c>
      <c r="D1155" s="59" t="s">
        <v>386</v>
      </c>
      <c r="E1155" s="59" t="s">
        <v>49</v>
      </c>
      <c r="F1155" s="60">
        <v>7201277</v>
      </c>
      <c r="G1155" s="60">
        <v>7539585</v>
      </c>
      <c r="H1155" s="60">
        <v>8286370</v>
      </c>
      <c r="I1155" s="60">
        <v>7629681</v>
      </c>
      <c r="J1155" s="60">
        <v>7132729</v>
      </c>
      <c r="K1155" s="60">
        <v>8219346</v>
      </c>
      <c r="L1155" s="60">
        <v>9030042</v>
      </c>
      <c r="M1155" s="60">
        <v>10087520</v>
      </c>
      <c r="N1155" s="60">
        <v>10765252</v>
      </c>
      <c r="O1155" s="60">
        <v>12685345</v>
      </c>
      <c r="P1155" s="60">
        <v>11098092</v>
      </c>
      <c r="Q1155" s="60">
        <v>14779871</v>
      </c>
      <c r="R1155" s="60">
        <v>18050465</v>
      </c>
      <c r="S1155" s="60">
        <v>22855252</v>
      </c>
      <c r="T1155" s="60">
        <v>25693037</v>
      </c>
    </row>
    <row r="1156" spans="1:20" ht="14.5" x14ac:dyDescent="0.35">
      <c r="A1156" t="str">
        <f t="shared" si="29"/>
        <v>Salzburg023</v>
      </c>
      <c r="B1156">
        <v>1156</v>
      </c>
      <c r="C1156" s="59" t="s">
        <v>266</v>
      </c>
      <c r="D1156" s="59" t="s">
        <v>317</v>
      </c>
      <c r="E1156" s="59" t="s">
        <v>14</v>
      </c>
      <c r="F1156" s="60">
        <v>8875</v>
      </c>
      <c r="G1156" s="60">
        <v>61741</v>
      </c>
      <c r="H1156" s="60">
        <v>64</v>
      </c>
      <c r="I1156" s="60">
        <v>16136</v>
      </c>
      <c r="J1156" s="60">
        <v>27645</v>
      </c>
      <c r="K1156" s="60">
        <v>174</v>
      </c>
      <c r="L1156" s="61"/>
      <c r="M1156" s="61"/>
      <c r="N1156" s="61"/>
      <c r="O1156" s="61"/>
      <c r="P1156" s="60">
        <v>499</v>
      </c>
      <c r="Q1156" s="61"/>
      <c r="R1156" s="61"/>
      <c r="S1156" s="60">
        <v>17</v>
      </c>
      <c r="T1156" s="61"/>
    </row>
    <row r="1157" spans="1:20" ht="14.5" x14ac:dyDescent="0.35">
      <c r="A1157" t="str">
        <f t="shared" si="29"/>
        <v>Salzburg098</v>
      </c>
      <c r="B1157">
        <v>1157</v>
      </c>
      <c r="C1157" s="59" t="s">
        <v>266</v>
      </c>
      <c r="D1157" s="59" t="s">
        <v>390</v>
      </c>
      <c r="E1157" s="59" t="s">
        <v>51</v>
      </c>
      <c r="F1157" s="60">
        <v>26803027</v>
      </c>
      <c r="G1157" s="60">
        <v>29334056</v>
      </c>
      <c r="H1157" s="60">
        <v>27130788</v>
      </c>
      <c r="I1157" s="60">
        <v>29979712</v>
      </c>
      <c r="J1157" s="60">
        <v>26693870</v>
      </c>
      <c r="K1157" s="60">
        <v>30495473</v>
      </c>
      <c r="L1157" s="60">
        <v>37456762</v>
      </c>
      <c r="M1157" s="60">
        <v>36399923</v>
      </c>
      <c r="N1157" s="60">
        <v>33633456</v>
      </c>
      <c r="O1157" s="60">
        <v>34441545</v>
      </c>
      <c r="P1157" s="60">
        <v>31668403</v>
      </c>
      <c r="Q1157" s="60">
        <v>41257937</v>
      </c>
      <c r="R1157" s="60">
        <v>55621014</v>
      </c>
      <c r="S1157" s="60">
        <v>57124668</v>
      </c>
      <c r="T1157" s="60">
        <v>57201793</v>
      </c>
    </row>
    <row r="1158" spans="1:20" ht="14.5" x14ac:dyDescent="0.35">
      <c r="A1158" t="str">
        <f t="shared" si="29"/>
        <v>Salzburg653</v>
      </c>
      <c r="B1158">
        <v>1158</v>
      </c>
      <c r="C1158" s="59" t="s">
        <v>266</v>
      </c>
      <c r="D1158" s="59" t="s">
        <v>586</v>
      </c>
      <c r="E1158" s="59" t="s">
        <v>159</v>
      </c>
      <c r="F1158" s="60">
        <v>3993861</v>
      </c>
      <c r="G1158" s="60">
        <v>1907584</v>
      </c>
      <c r="H1158" s="60">
        <v>4443086</v>
      </c>
      <c r="I1158" s="60">
        <v>4811069</v>
      </c>
      <c r="J1158" s="60">
        <v>4232665</v>
      </c>
      <c r="K1158" s="60">
        <v>1675666</v>
      </c>
      <c r="L1158" s="60">
        <v>2515676</v>
      </c>
      <c r="M1158" s="60">
        <v>1286682</v>
      </c>
      <c r="N1158" s="60">
        <v>561912</v>
      </c>
      <c r="O1158" s="60">
        <v>319457</v>
      </c>
      <c r="P1158" s="60">
        <v>295967</v>
      </c>
      <c r="Q1158" s="60">
        <v>218478</v>
      </c>
      <c r="R1158" s="60">
        <v>693721</v>
      </c>
      <c r="S1158" s="60">
        <v>500012</v>
      </c>
      <c r="T1158" s="60">
        <v>414920</v>
      </c>
    </row>
    <row r="1159" spans="1:20" ht="14.5" x14ac:dyDescent="0.35">
      <c r="A1159" t="str">
        <f t="shared" si="29"/>
        <v>Salzburg377</v>
      </c>
      <c r="B1159">
        <v>1159</v>
      </c>
      <c r="C1159" s="59" t="s">
        <v>266</v>
      </c>
      <c r="D1159" s="59" t="s">
        <v>470</v>
      </c>
      <c r="E1159" s="59" t="s">
        <v>94</v>
      </c>
      <c r="F1159" s="60">
        <v>420</v>
      </c>
      <c r="G1159" s="61"/>
      <c r="H1159" s="61"/>
      <c r="I1159" s="61"/>
      <c r="J1159" s="61"/>
      <c r="K1159" s="61"/>
      <c r="L1159" s="61"/>
      <c r="M1159" s="61"/>
      <c r="N1159" s="61"/>
      <c r="O1159" s="61"/>
      <c r="P1159" s="61"/>
      <c r="Q1159" s="61"/>
      <c r="R1159" s="61"/>
      <c r="S1159" s="61"/>
      <c r="T1159" s="61"/>
    </row>
    <row r="1160" spans="1:20" ht="14.5" x14ac:dyDescent="0.35">
      <c r="A1160" t="str">
        <f t="shared" ref="A1160:A1223" si="30">C1160&amp;D1160</f>
        <v>Salzburg388</v>
      </c>
      <c r="B1160">
        <v>1160</v>
      </c>
      <c r="C1160" s="59" t="s">
        <v>266</v>
      </c>
      <c r="D1160" s="59" t="s">
        <v>476</v>
      </c>
      <c r="E1160" s="59" t="s">
        <v>98</v>
      </c>
      <c r="F1160" s="60">
        <v>37477764</v>
      </c>
      <c r="G1160" s="60">
        <v>40166163</v>
      </c>
      <c r="H1160" s="60">
        <v>52664697</v>
      </c>
      <c r="I1160" s="60">
        <v>36697268</v>
      </c>
      <c r="J1160" s="60">
        <v>32923435</v>
      </c>
      <c r="K1160" s="60">
        <v>41309438</v>
      </c>
      <c r="L1160" s="60">
        <v>37573141</v>
      </c>
      <c r="M1160" s="60">
        <v>40686631</v>
      </c>
      <c r="N1160" s="60">
        <v>43897670</v>
      </c>
      <c r="O1160" s="60">
        <v>45094368</v>
      </c>
      <c r="P1160" s="60">
        <v>36217248</v>
      </c>
      <c r="Q1160" s="60">
        <v>53188025</v>
      </c>
      <c r="R1160" s="60">
        <v>81881836</v>
      </c>
      <c r="S1160" s="60">
        <v>77468058</v>
      </c>
      <c r="T1160" s="60">
        <v>84150784</v>
      </c>
    </row>
    <row r="1161" spans="1:20" ht="14.5" x14ac:dyDescent="0.35">
      <c r="A1161" t="str">
        <f t="shared" si="30"/>
        <v>Salzburg378</v>
      </c>
      <c r="B1161">
        <v>1161</v>
      </c>
      <c r="C1161" s="59" t="s">
        <v>266</v>
      </c>
      <c r="D1161" s="59" t="s">
        <v>471</v>
      </c>
      <c r="E1161" s="59" t="s">
        <v>95</v>
      </c>
      <c r="F1161" s="60">
        <v>47200</v>
      </c>
      <c r="G1161" s="60">
        <v>103392</v>
      </c>
      <c r="H1161" s="60">
        <v>246574</v>
      </c>
      <c r="I1161" s="60">
        <v>245801</v>
      </c>
      <c r="J1161" s="60">
        <v>102434</v>
      </c>
      <c r="K1161" s="60">
        <v>233693</v>
      </c>
      <c r="L1161" s="60">
        <v>158063</v>
      </c>
      <c r="M1161" s="60">
        <v>95933</v>
      </c>
      <c r="N1161" s="60">
        <v>173319</v>
      </c>
      <c r="O1161" s="60">
        <v>55416</v>
      </c>
      <c r="P1161" s="60">
        <v>62304</v>
      </c>
      <c r="Q1161" s="60">
        <v>36977</v>
      </c>
      <c r="R1161" s="60">
        <v>18199</v>
      </c>
      <c r="S1161" s="60">
        <v>1625</v>
      </c>
      <c r="T1161" s="60">
        <v>7513</v>
      </c>
    </row>
    <row r="1162" spans="1:20" ht="14.5" x14ac:dyDescent="0.35">
      <c r="A1162" t="str">
        <f t="shared" si="30"/>
        <v>Salzburg382</v>
      </c>
      <c r="B1162">
        <v>1162</v>
      </c>
      <c r="C1162" s="59" t="s">
        <v>266</v>
      </c>
      <c r="D1162" s="59" t="s">
        <v>473</v>
      </c>
      <c r="E1162" s="59" t="s">
        <v>96</v>
      </c>
      <c r="F1162" s="60">
        <v>4469</v>
      </c>
      <c r="G1162" s="60">
        <v>55685</v>
      </c>
      <c r="H1162" s="61"/>
      <c r="I1162" s="60">
        <v>3723</v>
      </c>
      <c r="J1162" s="60">
        <v>962</v>
      </c>
      <c r="K1162" s="61"/>
      <c r="L1162" s="60">
        <v>186715</v>
      </c>
      <c r="M1162" s="60">
        <v>83298</v>
      </c>
      <c r="N1162" s="61"/>
      <c r="O1162" s="61"/>
      <c r="P1162" s="61"/>
      <c r="Q1162" s="60">
        <v>3000</v>
      </c>
      <c r="R1162" s="60">
        <v>227065</v>
      </c>
      <c r="S1162" s="60">
        <v>312387</v>
      </c>
      <c r="T1162" s="60">
        <v>327056</v>
      </c>
    </row>
    <row r="1163" spans="1:20" ht="14.5" x14ac:dyDescent="0.35">
      <c r="A1163" t="str">
        <f t="shared" si="30"/>
        <v>Salzburg9V</v>
      </c>
      <c r="B1163">
        <v>1163</v>
      </c>
      <c r="C1163" s="59" t="s">
        <v>266</v>
      </c>
      <c r="D1163" s="59" t="s">
        <v>956</v>
      </c>
      <c r="E1163" s="59" t="s">
        <v>260</v>
      </c>
      <c r="F1163" s="60">
        <v>1220217</v>
      </c>
      <c r="G1163" s="60">
        <v>1877651</v>
      </c>
      <c r="H1163" s="60">
        <v>4089834</v>
      </c>
      <c r="I1163" s="60">
        <v>2699578</v>
      </c>
      <c r="J1163" s="60">
        <v>1113410</v>
      </c>
      <c r="K1163" s="60">
        <v>671395</v>
      </c>
      <c r="L1163" s="60">
        <v>3367090</v>
      </c>
      <c r="M1163" s="60">
        <v>2493034</v>
      </c>
      <c r="N1163" s="60">
        <v>1064074</v>
      </c>
      <c r="O1163" s="60">
        <v>5628606</v>
      </c>
      <c r="P1163" s="60">
        <v>5418795</v>
      </c>
      <c r="Q1163" s="60">
        <v>1127684</v>
      </c>
      <c r="R1163" s="60">
        <v>5249689</v>
      </c>
      <c r="S1163" s="60">
        <v>6403111</v>
      </c>
      <c r="T1163" s="60">
        <v>8090946</v>
      </c>
    </row>
    <row r="1164" spans="1:20" ht="14.5" x14ac:dyDescent="0.35">
      <c r="A1164" t="str">
        <f t="shared" si="30"/>
        <v>SalzburgI00</v>
      </c>
      <c r="B1164">
        <v>1164</v>
      </c>
      <c r="C1164" s="59" t="s">
        <v>266</v>
      </c>
      <c r="D1164" s="59" t="s">
        <v>957</v>
      </c>
      <c r="E1164" s="59" t="s">
        <v>261</v>
      </c>
      <c r="F1164" s="60">
        <v>7595407589</v>
      </c>
      <c r="G1164" s="60">
        <v>8590317765</v>
      </c>
      <c r="H1164" s="60">
        <v>8311503989</v>
      </c>
      <c r="I1164" s="60">
        <v>8415456459</v>
      </c>
      <c r="J1164" s="60">
        <v>8480269212</v>
      </c>
      <c r="K1164" s="60">
        <v>9143352125</v>
      </c>
      <c r="L1164" s="60">
        <v>9237801918</v>
      </c>
      <c r="M1164" s="60">
        <v>9913134978</v>
      </c>
      <c r="N1164" s="60">
        <v>10873520836</v>
      </c>
      <c r="O1164" s="60">
        <v>10737711156</v>
      </c>
      <c r="P1164" s="60">
        <v>10401250931</v>
      </c>
      <c r="Q1164" s="60">
        <v>11494762439</v>
      </c>
      <c r="R1164" s="60">
        <v>13540030101</v>
      </c>
      <c r="S1164" s="60">
        <v>13979185207</v>
      </c>
      <c r="T1164" s="60">
        <v>13068970066</v>
      </c>
    </row>
    <row r="1165" spans="1:20" ht="14.5" x14ac:dyDescent="0.35">
      <c r="A1165" t="str">
        <f t="shared" si="30"/>
        <v>Steiermark043</v>
      </c>
      <c r="B1165">
        <v>1165</v>
      </c>
      <c r="C1165" s="59" t="s">
        <v>267</v>
      </c>
      <c r="D1165" s="59" t="s">
        <v>331</v>
      </c>
      <c r="E1165" s="59" t="s">
        <v>22</v>
      </c>
      <c r="F1165" s="60">
        <v>151497</v>
      </c>
      <c r="G1165" s="60">
        <v>340551</v>
      </c>
      <c r="H1165" s="60">
        <v>571741</v>
      </c>
      <c r="I1165" s="60">
        <v>646156</v>
      </c>
      <c r="J1165" s="60">
        <v>1020497</v>
      </c>
      <c r="K1165" s="60">
        <v>889347</v>
      </c>
      <c r="L1165" s="60">
        <v>774834</v>
      </c>
      <c r="M1165" s="60">
        <v>771680</v>
      </c>
      <c r="N1165" s="60">
        <v>879461</v>
      </c>
      <c r="O1165" s="60">
        <v>805058</v>
      </c>
      <c r="P1165" s="60">
        <v>492731</v>
      </c>
      <c r="Q1165" s="60">
        <v>544285</v>
      </c>
      <c r="R1165" s="60">
        <v>1126647</v>
      </c>
      <c r="S1165" s="60">
        <v>1009527</v>
      </c>
      <c r="T1165" s="60">
        <v>1100287</v>
      </c>
    </row>
    <row r="1166" spans="1:20" ht="14.5" x14ac:dyDescent="0.35">
      <c r="A1166" t="str">
        <f t="shared" si="30"/>
        <v>Steiermark647</v>
      </c>
      <c r="B1166">
        <v>1166</v>
      </c>
      <c r="C1166" s="59" t="s">
        <v>267</v>
      </c>
      <c r="D1166" s="59" t="s">
        <v>583</v>
      </c>
      <c r="E1166" s="59" t="s">
        <v>157</v>
      </c>
      <c r="F1166" s="60">
        <v>116740243</v>
      </c>
      <c r="G1166" s="60">
        <v>84439433</v>
      </c>
      <c r="H1166" s="60">
        <v>142719004</v>
      </c>
      <c r="I1166" s="60">
        <v>97389026</v>
      </c>
      <c r="J1166" s="60">
        <v>140759757</v>
      </c>
      <c r="K1166" s="60">
        <v>138648452</v>
      </c>
      <c r="L1166" s="60">
        <v>99853589</v>
      </c>
      <c r="M1166" s="60">
        <v>70387636</v>
      </c>
      <c r="N1166" s="60">
        <v>105480562</v>
      </c>
      <c r="O1166" s="60">
        <v>90853485</v>
      </c>
      <c r="P1166" s="60">
        <v>86064970</v>
      </c>
      <c r="Q1166" s="60">
        <v>99487239</v>
      </c>
      <c r="R1166" s="60">
        <v>87387086</v>
      </c>
      <c r="S1166" s="60">
        <v>114782847</v>
      </c>
      <c r="T1166" s="60">
        <v>154649302</v>
      </c>
    </row>
    <row r="1167" spans="1:20" ht="14.5" x14ac:dyDescent="0.35">
      <c r="A1167" t="str">
        <f t="shared" si="30"/>
        <v>Steiermark660</v>
      </c>
      <c r="B1167">
        <v>1167</v>
      </c>
      <c r="C1167" s="59" t="s">
        <v>267</v>
      </c>
      <c r="D1167" s="59" t="s">
        <v>588</v>
      </c>
      <c r="E1167" s="59" t="s">
        <v>160</v>
      </c>
      <c r="F1167" s="60">
        <v>4468778</v>
      </c>
      <c r="G1167" s="60">
        <v>3599738</v>
      </c>
      <c r="H1167" s="60">
        <v>2548329</v>
      </c>
      <c r="I1167" s="60">
        <v>1719812</v>
      </c>
      <c r="J1167" s="60">
        <v>1504695</v>
      </c>
      <c r="K1167" s="60">
        <v>846537</v>
      </c>
      <c r="L1167" s="60">
        <v>358554</v>
      </c>
      <c r="M1167" s="60">
        <v>226156</v>
      </c>
      <c r="N1167" s="60">
        <v>453668</v>
      </c>
      <c r="O1167" s="60">
        <v>183599</v>
      </c>
      <c r="P1167" s="60">
        <v>206330</v>
      </c>
      <c r="Q1167" s="60">
        <v>2551251</v>
      </c>
      <c r="R1167" s="60">
        <v>36316</v>
      </c>
      <c r="S1167" s="60">
        <v>190064</v>
      </c>
      <c r="T1167" s="60">
        <v>665448</v>
      </c>
    </row>
    <row r="1168" spans="1:20" ht="14.5" x14ac:dyDescent="0.35">
      <c r="A1168" t="str">
        <f t="shared" si="30"/>
        <v>Steiermark459</v>
      </c>
      <c r="B1168">
        <v>1168</v>
      </c>
      <c r="C1168" s="59" t="s">
        <v>267</v>
      </c>
      <c r="D1168" s="59" t="s">
        <v>515</v>
      </c>
      <c r="E1168" s="59" t="s">
        <v>124</v>
      </c>
      <c r="F1168" s="60">
        <v>1506</v>
      </c>
      <c r="G1168" s="61"/>
      <c r="H1168" s="61"/>
      <c r="I1168" s="60">
        <v>445</v>
      </c>
      <c r="J1168" s="60">
        <v>22214</v>
      </c>
      <c r="K1168" s="60">
        <v>14783</v>
      </c>
      <c r="L1168" s="61"/>
      <c r="M1168" s="60">
        <v>9476</v>
      </c>
      <c r="N1168" s="60">
        <v>216995</v>
      </c>
      <c r="O1168" s="60">
        <v>2217</v>
      </c>
      <c r="P1168" s="61"/>
      <c r="Q1168" s="60">
        <v>32265</v>
      </c>
      <c r="R1168" s="60">
        <v>6936</v>
      </c>
      <c r="S1168" s="61"/>
      <c r="T1168" s="61"/>
    </row>
    <row r="1169" spans="1:20" ht="14.5" x14ac:dyDescent="0.35">
      <c r="A1169" t="str">
        <f t="shared" si="30"/>
        <v>Steiermark446</v>
      </c>
      <c r="B1169">
        <v>1169</v>
      </c>
      <c r="C1169" s="59" t="s">
        <v>267</v>
      </c>
      <c r="D1169" s="59" t="s">
        <v>502</v>
      </c>
      <c r="E1169" s="59" t="s">
        <v>116</v>
      </c>
      <c r="F1169" s="60">
        <v>1126</v>
      </c>
      <c r="G1169" s="60">
        <v>650</v>
      </c>
      <c r="H1169" s="61"/>
      <c r="I1169" s="61"/>
      <c r="J1169" s="61"/>
      <c r="K1169" s="61"/>
      <c r="L1169" s="61"/>
      <c r="M1169" s="61"/>
      <c r="N1169" s="61"/>
      <c r="O1169" s="61"/>
      <c r="P1169" s="61"/>
      <c r="Q1169" s="61"/>
      <c r="R1169" s="61"/>
      <c r="S1169" s="61"/>
      <c r="T1169" s="61"/>
    </row>
    <row r="1170" spans="1:20" ht="14.5" x14ac:dyDescent="0.35">
      <c r="A1170" t="str">
        <f t="shared" si="30"/>
        <v>Steiermark070</v>
      </c>
      <c r="B1170">
        <v>1170</v>
      </c>
      <c r="C1170" s="59" t="s">
        <v>267</v>
      </c>
      <c r="D1170" s="59" t="s">
        <v>357</v>
      </c>
      <c r="E1170" s="59" t="s">
        <v>36</v>
      </c>
      <c r="F1170" s="60">
        <v>4866196</v>
      </c>
      <c r="G1170" s="60">
        <v>11013520</v>
      </c>
      <c r="H1170" s="60">
        <v>4186481</v>
      </c>
      <c r="I1170" s="60">
        <v>4389137</v>
      </c>
      <c r="J1170" s="60">
        <v>6538234</v>
      </c>
      <c r="K1170" s="60">
        <v>5569426</v>
      </c>
      <c r="L1170" s="60">
        <v>5182424</v>
      </c>
      <c r="M1170" s="60">
        <v>5523205</v>
      </c>
      <c r="N1170" s="60">
        <v>6243526</v>
      </c>
      <c r="O1170" s="60">
        <v>3998873</v>
      </c>
      <c r="P1170" s="60">
        <v>4532543</v>
      </c>
      <c r="Q1170" s="60">
        <v>6981031</v>
      </c>
      <c r="R1170" s="60">
        <v>9025513</v>
      </c>
      <c r="S1170" s="60">
        <v>5719191</v>
      </c>
      <c r="T1170" s="60">
        <v>7618195</v>
      </c>
    </row>
    <row r="1171" spans="1:20" ht="14.5" x14ac:dyDescent="0.35">
      <c r="A1171" t="str">
        <f t="shared" si="30"/>
        <v>Steiermark077</v>
      </c>
      <c r="B1171">
        <v>1171</v>
      </c>
      <c r="C1171" s="59" t="s">
        <v>267</v>
      </c>
      <c r="D1171" s="59" t="s">
        <v>367</v>
      </c>
      <c r="E1171" s="59" t="s">
        <v>39</v>
      </c>
      <c r="F1171" s="60">
        <v>1994403</v>
      </c>
      <c r="G1171" s="60">
        <v>1128870</v>
      </c>
      <c r="H1171" s="60">
        <v>834238</v>
      </c>
      <c r="I1171" s="60">
        <v>821532</v>
      </c>
      <c r="J1171" s="60">
        <v>1041505</v>
      </c>
      <c r="K1171" s="60">
        <v>1586078</v>
      </c>
      <c r="L1171" s="60">
        <v>1270648</v>
      </c>
      <c r="M1171" s="60">
        <v>879738</v>
      </c>
      <c r="N1171" s="60">
        <v>1067007</v>
      </c>
      <c r="O1171" s="60">
        <v>2736375</v>
      </c>
      <c r="P1171" s="60">
        <v>1189942</v>
      </c>
      <c r="Q1171" s="60">
        <v>1932641</v>
      </c>
      <c r="R1171" s="60">
        <v>2829426</v>
      </c>
      <c r="S1171" s="60">
        <v>3392406</v>
      </c>
      <c r="T1171" s="60">
        <v>4104815</v>
      </c>
    </row>
    <row r="1172" spans="1:20" ht="14.5" x14ac:dyDescent="0.35">
      <c r="A1172" t="str">
        <f t="shared" si="30"/>
        <v>Steiermark478</v>
      </c>
      <c r="B1172">
        <v>1172</v>
      </c>
      <c r="C1172" s="59" t="s">
        <v>267</v>
      </c>
      <c r="D1172" s="59" t="s">
        <v>539</v>
      </c>
      <c r="E1172" s="59" t="s">
        <v>240</v>
      </c>
      <c r="F1172" s="60">
        <v>264051</v>
      </c>
      <c r="G1172" s="60">
        <v>1010125</v>
      </c>
      <c r="H1172" s="60">
        <v>675666</v>
      </c>
      <c r="I1172" s="61"/>
      <c r="J1172" s="61"/>
      <c r="K1172" s="61"/>
      <c r="L1172" s="61"/>
      <c r="M1172" s="61"/>
      <c r="N1172" s="61"/>
      <c r="O1172" s="61"/>
      <c r="P1172" s="61"/>
      <c r="Q1172" s="61"/>
      <c r="R1172" s="61"/>
      <c r="S1172" s="61"/>
      <c r="T1172" s="61"/>
    </row>
    <row r="1173" spans="1:20" ht="14.5" x14ac:dyDescent="0.35">
      <c r="A1173" t="str">
        <f t="shared" si="30"/>
        <v>Steiermark330</v>
      </c>
      <c r="B1173">
        <v>1173</v>
      </c>
      <c r="C1173" s="59" t="s">
        <v>267</v>
      </c>
      <c r="D1173" s="59" t="s">
        <v>447</v>
      </c>
      <c r="E1173" s="59" t="s">
        <v>81</v>
      </c>
      <c r="F1173" s="60">
        <v>416309</v>
      </c>
      <c r="G1173" s="60">
        <v>1058609</v>
      </c>
      <c r="H1173" s="60">
        <v>588202</v>
      </c>
      <c r="I1173" s="60">
        <v>1226528</v>
      </c>
      <c r="J1173" s="60">
        <v>1039475</v>
      </c>
      <c r="K1173" s="60">
        <v>22309144</v>
      </c>
      <c r="L1173" s="60">
        <v>27891920</v>
      </c>
      <c r="M1173" s="60">
        <v>14256740</v>
      </c>
      <c r="N1173" s="60">
        <v>6109336</v>
      </c>
      <c r="O1173" s="60">
        <v>478505</v>
      </c>
      <c r="P1173" s="60">
        <v>519123</v>
      </c>
      <c r="Q1173" s="60">
        <v>609587</v>
      </c>
      <c r="R1173" s="60">
        <v>589072</v>
      </c>
      <c r="S1173" s="60">
        <v>546387</v>
      </c>
      <c r="T1173" s="60">
        <v>436492</v>
      </c>
    </row>
    <row r="1174" spans="1:20" ht="14.5" x14ac:dyDescent="0.35">
      <c r="A1174" t="str">
        <f t="shared" si="30"/>
        <v>Steiermark528</v>
      </c>
      <c r="B1174">
        <v>1174</v>
      </c>
      <c r="C1174" s="59" t="s">
        <v>267</v>
      </c>
      <c r="D1174" s="59" t="s">
        <v>557</v>
      </c>
      <c r="E1174" s="59" t="s">
        <v>145</v>
      </c>
      <c r="F1174" s="60">
        <v>25875150</v>
      </c>
      <c r="G1174" s="60">
        <v>19740864</v>
      </c>
      <c r="H1174" s="60">
        <v>62379442</v>
      </c>
      <c r="I1174" s="60">
        <v>13791774</v>
      </c>
      <c r="J1174" s="60">
        <v>15752954</v>
      </c>
      <c r="K1174" s="60">
        <v>23098034</v>
      </c>
      <c r="L1174" s="60">
        <v>19826369</v>
      </c>
      <c r="M1174" s="60">
        <v>15158090</v>
      </c>
      <c r="N1174" s="60">
        <v>24817493</v>
      </c>
      <c r="O1174" s="60">
        <v>25000074</v>
      </c>
      <c r="P1174" s="60">
        <v>27127343</v>
      </c>
      <c r="Q1174" s="60">
        <v>21260212</v>
      </c>
      <c r="R1174" s="60">
        <v>24305269</v>
      </c>
      <c r="S1174" s="60">
        <v>16967997</v>
      </c>
      <c r="T1174" s="60">
        <v>29342476</v>
      </c>
    </row>
    <row r="1175" spans="1:20" ht="14.5" x14ac:dyDescent="0.35">
      <c r="A1175" t="str">
        <f t="shared" si="30"/>
        <v>Steiermark800</v>
      </c>
      <c r="B1175">
        <v>1175</v>
      </c>
      <c r="C1175" s="59" t="s">
        <v>267</v>
      </c>
      <c r="D1175" s="59" t="s">
        <v>627</v>
      </c>
      <c r="E1175" s="59" t="s">
        <v>182</v>
      </c>
      <c r="F1175" s="60">
        <v>135668681</v>
      </c>
      <c r="G1175" s="60">
        <v>122915494</v>
      </c>
      <c r="H1175" s="60">
        <v>149435210</v>
      </c>
      <c r="I1175" s="60">
        <v>140916806</v>
      </c>
      <c r="J1175" s="60">
        <v>188051941</v>
      </c>
      <c r="K1175" s="60">
        <v>156765063</v>
      </c>
      <c r="L1175" s="60">
        <v>260122186</v>
      </c>
      <c r="M1175" s="60">
        <v>150687892</v>
      </c>
      <c r="N1175" s="60">
        <v>221307941</v>
      </c>
      <c r="O1175" s="60">
        <v>184349505</v>
      </c>
      <c r="P1175" s="60">
        <v>179078615</v>
      </c>
      <c r="Q1175" s="60">
        <v>180119190</v>
      </c>
      <c r="R1175" s="60">
        <v>167096164</v>
      </c>
      <c r="S1175" s="60">
        <v>205880584</v>
      </c>
      <c r="T1175" s="60">
        <v>194892847</v>
      </c>
    </row>
    <row r="1176" spans="1:20" ht="14.5" x14ac:dyDescent="0.35">
      <c r="A1176" t="str">
        <f t="shared" si="30"/>
        <v>Steiermark474</v>
      </c>
      <c r="B1176">
        <v>1176</v>
      </c>
      <c r="C1176" s="59" t="s">
        <v>267</v>
      </c>
      <c r="D1176" s="59" t="s">
        <v>534</v>
      </c>
      <c r="E1176" s="59" t="s">
        <v>133</v>
      </c>
      <c r="F1176" s="60">
        <v>31369</v>
      </c>
      <c r="G1176" s="61"/>
      <c r="H1176" s="60">
        <v>246983</v>
      </c>
      <c r="I1176" s="60">
        <v>35500</v>
      </c>
      <c r="J1176" s="61"/>
      <c r="K1176" s="61"/>
      <c r="L1176" s="60">
        <v>15614</v>
      </c>
      <c r="M1176" s="60">
        <v>4799</v>
      </c>
      <c r="N1176" s="60">
        <v>36247</v>
      </c>
      <c r="O1176" s="60">
        <v>13423</v>
      </c>
      <c r="P1176" s="61"/>
      <c r="Q1176" s="60">
        <v>5716</v>
      </c>
      <c r="R1176" s="60">
        <v>8011</v>
      </c>
      <c r="S1176" s="60">
        <v>167518</v>
      </c>
      <c r="T1176" s="60">
        <v>66417</v>
      </c>
    </row>
    <row r="1177" spans="1:20" ht="14.5" x14ac:dyDescent="0.35">
      <c r="A1177" t="str">
        <f t="shared" si="30"/>
        <v>Steiermark078</v>
      </c>
      <c r="B1177">
        <v>1177</v>
      </c>
      <c r="C1177" s="59" t="s">
        <v>267</v>
      </c>
      <c r="D1177" s="59" t="s">
        <v>369</v>
      </c>
      <c r="E1177" s="59" t="s">
        <v>40</v>
      </c>
      <c r="F1177" s="60">
        <v>3392682</v>
      </c>
      <c r="G1177" s="60">
        <v>5122416</v>
      </c>
      <c r="H1177" s="60">
        <v>14148033</v>
      </c>
      <c r="I1177" s="60">
        <v>10332615</v>
      </c>
      <c r="J1177" s="60">
        <v>9698027</v>
      </c>
      <c r="K1177" s="60">
        <v>6750780</v>
      </c>
      <c r="L1177" s="60">
        <v>7103330</v>
      </c>
      <c r="M1177" s="60">
        <v>4960891</v>
      </c>
      <c r="N1177" s="60">
        <v>10095290</v>
      </c>
      <c r="O1177" s="60">
        <v>23771402</v>
      </c>
      <c r="P1177" s="60">
        <v>11094312</v>
      </c>
      <c r="Q1177" s="60">
        <v>10105212</v>
      </c>
      <c r="R1177" s="60">
        <v>7470882</v>
      </c>
      <c r="S1177" s="60">
        <v>13448973</v>
      </c>
      <c r="T1177" s="60">
        <v>7735782</v>
      </c>
    </row>
    <row r="1178" spans="1:20" ht="14.5" x14ac:dyDescent="0.35">
      <c r="A1178" t="str">
        <f t="shared" si="30"/>
        <v>Steiermark093</v>
      </c>
      <c r="B1178">
        <v>1178</v>
      </c>
      <c r="C1178" s="59" t="s">
        <v>267</v>
      </c>
      <c r="D1178" s="59" t="s">
        <v>384</v>
      </c>
      <c r="E1178" s="59" t="s">
        <v>48</v>
      </c>
      <c r="F1178" s="60">
        <v>44026153</v>
      </c>
      <c r="G1178" s="60">
        <v>40092798</v>
      </c>
      <c r="H1178" s="60">
        <v>39065559</v>
      </c>
      <c r="I1178" s="60">
        <v>41926512</v>
      </c>
      <c r="J1178" s="60">
        <v>41343771</v>
      </c>
      <c r="K1178" s="60">
        <v>41861069</v>
      </c>
      <c r="L1178" s="60">
        <v>51890153</v>
      </c>
      <c r="M1178" s="60">
        <v>61702323</v>
      </c>
      <c r="N1178" s="60">
        <v>74192388</v>
      </c>
      <c r="O1178" s="60">
        <v>114819465</v>
      </c>
      <c r="P1178" s="60">
        <v>118208799</v>
      </c>
      <c r="Q1178" s="60">
        <v>122996191</v>
      </c>
      <c r="R1178" s="60">
        <v>161626379</v>
      </c>
      <c r="S1178" s="60">
        <v>168173469</v>
      </c>
      <c r="T1178" s="60">
        <v>142022816</v>
      </c>
    </row>
    <row r="1179" spans="1:20" ht="14.5" x14ac:dyDescent="0.35">
      <c r="A1179" t="str">
        <f t="shared" si="30"/>
        <v>Steiermark469</v>
      </c>
      <c r="B1179">
        <v>1179</v>
      </c>
      <c r="C1179" s="59" t="s">
        <v>267</v>
      </c>
      <c r="D1179" s="59" t="s">
        <v>529</v>
      </c>
      <c r="E1179" s="59" t="s">
        <v>129</v>
      </c>
      <c r="F1179" s="60">
        <v>180826</v>
      </c>
      <c r="G1179" s="60">
        <v>224838</v>
      </c>
      <c r="H1179" s="60">
        <v>269980</v>
      </c>
      <c r="I1179" s="60">
        <v>57901</v>
      </c>
      <c r="J1179" s="60">
        <v>122293</v>
      </c>
      <c r="K1179" s="60">
        <v>96070</v>
      </c>
      <c r="L1179" s="60">
        <v>157859</v>
      </c>
      <c r="M1179" s="60">
        <v>69277</v>
      </c>
      <c r="N1179" s="60">
        <v>146383</v>
      </c>
      <c r="O1179" s="60">
        <v>62630</v>
      </c>
      <c r="P1179" s="60">
        <v>78334</v>
      </c>
      <c r="Q1179" s="60">
        <v>36973</v>
      </c>
      <c r="R1179" s="60">
        <v>124834</v>
      </c>
      <c r="S1179" s="60">
        <v>66524</v>
      </c>
      <c r="T1179" s="60">
        <v>261228</v>
      </c>
    </row>
    <row r="1180" spans="1:20" ht="14.5" x14ac:dyDescent="0.35">
      <c r="A1180" t="str">
        <f t="shared" si="30"/>
        <v>Steiermark666</v>
      </c>
      <c r="B1180">
        <v>1180</v>
      </c>
      <c r="C1180" s="59" t="s">
        <v>267</v>
      </c>
      <c r="D1180" s="59" t="s">
        <v>592</v>
      </c>
      <c r="E1180" s="59" t="s">
        <v>163</v>
      </c>
      <c r="F1180" s="60">
        <v>2267637</v>
      </c>
      <c r="G1180" s="60">
        <v>781697</v>
      </c>
      <c r="H1180" s="60">
        <v>3836828</v>
      </c>
      <c r="I1180" s="60">
        <v>2778179</v>
      </c>
      <c r="J1180" s="60">
        <v>2419138</v>
      </c>
      <c r="K1180" s="60">
        <v>4140088</v>
      </c>
      <c r="L1180" s="60">
        <v>12615257</v>
      </c>
      <c r="M1180" s="60">
        <v>2053020</v>
      </c>
      <c r="N1180" s="60">
        <v>3879429</v>
      </c>
      <c r="O1180" s="60">
        <v>5757880</v>
      </c>
      <c r="P1180" s="60">
        <v>14407438</v>
      </c>
      <c r="Q1180" s="60">
        <v>6192079</v>
      </c>
      <c r="R1180" s="60">
        <v>3110674</v>
      </c>
      <c r="S1180" s="60">
        <v>3401998</v>
      </c>
      <c r="T1180" s="60">
        <v>1714213</v>
      </c>
    </row>
    <row r="1181" spans="1:20" ht="14.5" x14ac:dyDescent="0.35">
      <c r="A1181" t="str">
        <f t="shared" si="30"/>
        <v>Steiermark017</v>
      </c>
      <c r="B1181">
        <v>1181</v>
      </c>
      <c r="C1181" s="59" t="s">
        <v>267</v>
      </c>
      <c r="D1181" s="59" t="s">
        <v>313</v>
      </c>
      <c r="E1181" s="59" t="s">
        <v>11</v>
      </c>
      <c r="F1181" s="60">
        <v>144364845</v>
      </c>
      <c r="G1181" s="60">
        <v>205733329</v>
      </c>
      <c r="H1181" s="60">
        <v>197541844</v>
      </c>
      <c r="I1181" s="60">
        <v>202252270</v>
      </c>
      <c r="J1181" s="60">
        <v>218531082</v>
      </c>
      <c r="K1181" s="60">
        <v>212005387</v>
      </c>
      <c r="L1181" s="60">
        <v>222240258</v>
      </c>
      <c r="M1181" s="60">
        <v>258326548</v>
      </c>
      <c r="N1181" s="60">
        <v>349537659</v>
      </c>
      <c r="O1181" s="60">
        <v>857868728</v>
      </c>
      <c r="P1181" s="60">
        <v>616238582</v>
      </c>
      <c r="Q1181" s="60">
        <v>612978057</v>
      </c>
      <c r="R1181" s="60">
        <v>661901075</v>
      </c>
      <c r="S1181" s="60">
        <v>619772434</v>
      </c>
      <c r="T1181" s="60">
        <v>506591158</v>
      </c>
    </row>
    <row r="1182" spans="1:20" ht="14.5" x14ac:dyDescent="0.35">
      <c r="A1182" t="str">
        <f t="shared" si="30"/>
        <v>Steiermark236</v>
      </c>
      <c r="B1182">
        <v>1182</v>
      </c>
      <c r="C1182" s="59" t="s">
        <v>267</v>
      </c>
      <c r="D1182" s="59" t="s">
        <v>410</v>
      </c>
      <c r="E1182" s="59" t="s">
        <v>59</v>
      </c>
      <c r="F1182" s="60">
        <v>139400</v>
      </c>
      <c r="G1182" s="60">
        <v>113391</v>
      </c>
      <c r="H1182" s="60">
        <v>56523</v>
      </c>
      <c r="I1182" s="60">
        <v>231888</v>
      </c>
      <c r="J1182" s="60">
        <v>179681</v>
      </c>
      <c r="K1182" s="60">
        <v>189930</v>
      </c>
      <c r="L1182" s="60">
        <v>183043</v>
      </c>
      <c r="M1182" s="60">
        <v>222567</v>
      </c>
      <c r="N1182" s="60">
        <v>320468</v>
      </c>
      <c r="O1182" s="60">
        <v>531022</v>
      </c>
      <c r="P1182" s="60">
        <v>220855</v>
      </c>
      <c r="Q1182" s="60">
        <v>338115</v>
      </c>
      <c r="R1182" s="60">
        <v>502134</v>
      </c>
      <c r="S1182" s="60">
        <v>414607</v>
      </c>
      <c r="T1182" s="60">
        <v>63448</v>
      </c>
    </row>
    <row r="1183" spans="1:20" ht="14.5" x14ac:dyDescent="0.35">
      <c r="A1183" t="str">
        <f t="shared" si="30"/>
        <v>Steiermark068</v>
      </c>
      <c r="B1183">
        <v>1183</v>
      </c>
      <c r="C1183" s="59" t="s">
        <v>267</v>
      </c>
      <c r="D1183" s="59" t="s">
        <v>355</v>
      </c>
      <c r="E1183" s="59" t="s">
        <v>35</v>
      </c>
      <c r="F1183" s="60">
        <v>49092754</v>
      </c>
      <c r="G1183" s="60">
        <v>43561525</v>
      </c>
      <c r="H1183" s="60">
        <v>42216295</v>
      </c>
      <c r="I1183" s="60">
        <v>41657357</v>
      </c>
      <c r="J1183" s="60">
        <v>55955066</v>
      </c>
      <c r="K1183" s="60">
        <v>50662942</v>
      </c>
      <c r="L1183" s="60">
        <v>56009628</v>
      </c>
      <c r="M1183" s="60">
        <v>63532644</v>
      </c>
      <c r="N1183" s="60">
        <v>69155284</v>
      </c>
      <c r="O1183" s="60">
        <v>76650939</v>
      </c>
      <c r="P1183" s="60">
        <v>59511426</v>
      </c>
      <c r="Q1183" s="60">
        <v>72950849</v>
      </c>
      <c r="R1183" s="60">
        <v>93457714</v>
      </c>
      <c r="S1183" s="60">
        <v>95048886</v>
      </c>
      <c r="T1183" s="60">
        <v>98641310</v>
      </c>
    </row>
    <row r="1184" spans="1:20" ht="14.5" x14ac:dyDescent="0.35">
      <c r="A1184" t="str">
        <f t="shared" si="30"/>
        <v>Steiermark640</v>
      </c>
      <c r="B1184">
        <v>1184</v>
      </c>
      <c r="C1184" s="59" t="s">
        <v>267</v>
      </c>
      <c r="D1184" s="59" t="s">
        <v>580</v>
      </c>
      <c r="E1184" s="59" t="s">
        <v>155</v>
      </c>
      <c r="F1184" s="60">
        <v>3478539</v>
      </c>
      <c r="G1184" s="60">
        <v>2135238</v>
      </c>
      <c r="H1184" s="60">
        <v>6720882</v>
      </c>
      <c r="I1184" s="60">
        <v>2354724</v>
      </c>
      <c r="J1184" s="60">
        <v>3577656</v>
      </c>
      <c r="K1184" s="60">
        <v>2327107</v>
      </c>
      <c r="L1184" s="60">
        <v>3149819</v>
      </c>
      <c r="M1184" s="60">
        <v>2369787</v>
      </c>
      <c r="N1184" s="60">
        <v>7857289</v>
      </c>
      <c r="O1184" s="60">
        <v>5998997</v>
      </c>
      <c r="P1184" s="60">
        <v>5785104</v>
      </c>
      <c r="Q1184" s="60">
        <v>5338700</v>
      </c>
      <c r="R1184" s="60">
        <v>8729962</v>
      </c>
      <c r="S1184" s="60">
        <v>4112929</v>
      </c>
      <c r="T1184" s="60">
        <v>8131004</v>
      </c>
    </row>
    <row r="1185" spans="1:20" ht="14.5" x14ac:dyDescent="0.35">
      <c r="A1185" t="str">
        <f t="shared" si="30"/>
        <v>Steiermark328</v>
      </c>
      <c r="B1185">
        <v>1185</v>
      </c>
      <c r="C1185" s="59" t="s">
        <v>267</v>
      </c>
      <c r="D1185" s="59" t="s">
        <v>444</v>
      </c>
      <c r="E1185" s="59" t="s">
        <v>79</v>
      </c>
      <c r="F1185" s="61"/>
      <c r="G1185" s="60">
        <v>740</v>
      </c>
      <c r="H1185" s="60">
        <v>152</v>
      </c>
      <c r="I1185" s="61"/>
      <c r="J1185" s="61"/>
      <c r="K1185" s="61"/>
      <c r="L1185" s="60">
        <v>8810</v>
      </c>
      <c r="M1185" s="61"/>
      <c r="N1185" s="60">
        <v>17433</v>
      </c>
      <c r="O1185" s="60">
        <v>134488</v>
      </c>
      <c r="P1185" s="60">
        <v>1890</v>
      </c>
      <c r="Q1185" s="60">
        <v>43584</v>
      </c>
      <c r="R1185" s="60">
        <v>107310</v>
      </c>
      <c r="S1185" s="60">
        <v>4579</v>
      </c>
      <c r="T1185" s="60">
        <v>151</v>
      </c>
    </row>
    <row r="1186" spans="1:20" ht="14.5" x14ac:dyDescent="0.35">
      <c r="A1186" t="str">
        <f t="shared" si="30"/>
        <v>Steiermark284</v>
      </c>
      <c r="B1186">
        <v>1186</v>
      </c>
      <c r="C1186" s="59" t="s">
        <v>267</v>
      </c>
      <c r="D1186" s="59" t="s">
        <v>426</v>
      </c>
      <c r="E1186" s="59" t="s">
        <v>71</v>
      </c>
      <c r="F1186" s="60">
        <v>66613</v>
      </c>
      <c r="G1186" s="60">
        <v>96749</v>
      </c>
      <c r="H1186" s="60">
        <v>264516</v>
      </c>
      <c r="I1186" s="60">
        <v>353289</v>
      </c>
      <c r="J1186" s="60">
        <v>73411</v>
      </c>
      <c r="K1186" s="60">
        <v>229394</v>
      </c>
      <c r="L1186" s="60">
        <v>66532</v>
      </c>
      <c r="M1186" s="60">
        <v>96845</v>
      </c>
      <c r="N1186" s="60">
        <v>522563</v>
      </c>
      <c r="O1186" s="60">
        <v>124654</v>
      </c>
      <c r="P1186" s="60">
        <v>217164</v>
      </c>
      <c r="Q1186" s="60">
        <v>150584</v>
      </c>
      <c r="R1186" s="60">
        <v>285556</v>
      </c>
      <c r="S1186" s="60">
        <v>60911</v>
      </c>
      <c r="T1186" s="60">
        <v>160757</v>
      </c>
    </row>
    <row r="1187" spans="1:20" ht="14.5" x14ac:dyDescent="0.35">
      <c r="A1187" t="str">
        <f t="shared" si="30"/>
        <v>Steiermark466</v>
      </c>
      <c r="B1187">
        <v>1187</v>
      </c>
      <c r="C1187" s="59" t="s">
        <v>267</v>
      </c>
      <c r="D1187" s="59" t="s">
        <v>523</v>
      </c>
      <c r="E1187" s="59" t="s">
        <v>222</v>
      </c>
      <c r="F1187" s="61"/>
      <c r="G1187" s="61"/>
      <c r="H1187" s="61"/>
      <c r="I1187" s="61"/>
      <c r="J1187" s="61"/>
      <c r="K1187" s="61"/>
      <c r="L1187" s="60">
        <v>27945</v>
      </c>
      <c r="M1187" s="60">
        <v>5212</v>
      </c>
      <c r="N1187" s="60">
        <v>2941</v>
      </c>
      <c r="O1187" s="61"/>
      <c r="P1187" s="61"/>
      <c r="Q1187" s="60">
        <v>5108</v>
      </c>
      <c r="R1187" s="60">
        <v>4103</v>
      </c>
      <c r="S1187" s="60">
        <v>2585</v>
      </c>
      <c r="T1187" s="61"/>
    </row>
    <row r="1188" spans="1:20" ht="14.5" x14ac:dyDescent="0.35">
      <c r="A1188" t="str">
        <f t="shared" si="30"/>
        <v>Steiermark413</v>
      </c>
      <c r="B1188">
        <v>1188</v>
      </c>
      <c r="C1188" s="59" t="s">
        <v>267</v>
      </c>
      <c r="D1188" s="59" t="s">
        <v>494</v>
      </c>
      <c r="E1188" s="59" t="s">
        <v>108</v>
      </c>
      <c r="F1188" s="60">
        <v>1817</v>
      </c>
      <c r="G1188" s="61"/>
      <c r="H1188" s="60">
        <v>109202</v>
      </c>
      <c r="I1188" s="60">
        <v>30331</v>
      </c>
      <c r="J1188" s="60">
        <v>64699</v>
      </c>
      <c r="K1188" s="60">
        <v>19206</v>
      </c>
      <c r="L1188" s="60">
        <v>38094</v>
      </c>
      <c r="M1188" s="60">
        <v>49367</v>
      </c>
      <c r="N1188" s="60">
        <v>22134</v>
      </c>
      <c r="O1188" s="60">
        <v>55855</v>
      </c>
      <c r="P1188" s="60">
        <v>13654</v>
      </c>
      <c r="Q1188" s="60">
        <v>26479</v>
      </c>
      <c r="R1188" s="60">
        <v>59432</v>
      </c>
      <c r="S1188" s="60">
        <v>18565</v>
      </c>
      <c r="T1188" s="60">
        <v>44813</v>
      </c>
    </row>
    <row r="1189" spans="1:20" ht="14.5" x14ac:dyDescent="0.35">
      <c r="A1189" t="str">
        <f t="shared" si="30"/>
        <v>Steiermark703</v>
      </c>
      <c r="B1189">
        <v>1189</v>
      </c>
      <c r="C1189" s="59" t="s">
        <v>267</v>
      </c>
      <c r="D1189" s="59" t="s">
        <v>609</v>
      </c>
      <c r="E1189" s="59" t="s">
        <v>241</v>
      </c>
      <c r="F1189" s="60">
        <v>450176</v>
      </c>
      <c r="G1189" s="61"/>
      <c r="H1189" s="60">
        <v>132245</v>
      </c>
      <c r="I1189" s="60">
        <v>85680</v>
      </c>
      <c r="J1189" s="60">
        <v>19390</v>
      </c>
      <c r="K1189" s="60">
        <v>114175</v>
      </c>
      <c r="L1189" s="60">
        <v>18772</v>
      </c>
      <c r="M1189" s="60">
        <v>38476</v>
      </c>
      <c r="N1189" s="60">
        <v>602432</v>
      </c>
      <c r="O1189" s="60">
        <v>2951786</v>
      </c>
      <c r="P1189" s="60">
        <v>878756</v>
      </c>
      <c r="Q1189" s="60">
        <v>591151</v>
      </c>
      <c r="R1189" s="60">
        <v>312434</v>
      </c>
      <c r="S1189" s="60">
        <v>568819</v>
      </c>
      <c r="T1189" s="60">
        <v>313132</v>
      </c>
    </row>
    <row r="1190" spans="1:20" ht="14.5" x14ac:dyDescent="0.35">
      <c r="A1190" t="str">
        <f t="shared" si="30"/>
        <v>Steiermark516</v>
      </c>
      <c r="B1190">
        <v>1190</v>
      </c>
      <c r="C1190" s="59" t="s">
        <v>267</v>
      </c>
      <c r="D1190" s="59" t="s">
        <v>553</v>
      </c>
      <c r="E1190" s="59" t="s">
        <v>142</v>
      </c>
      <c r="F1190" s="60">
        <v>659936</v>
      </c>
      <c r="G1190" s="60">
        <v>610368</v>
      </c>
      <c r="H1190" s="60">
        <v>681183</v>
      </c>
      <c r="I1190" s="60">
        <v>1083670</v>
      </c>
      <c r="J1190" s="60">
        <v>2525231</v>
      </c>
      <c r="K1190" s="60">
        <v>1952986</v>
      </c>
      <c r="L1190" s="60">
        <v>1096181</v>
      </c>
      <c r="M1190" s="60">
        <v>4329064</v>
      </c>
      <c r="N1190" s="60">
        <v>3338151</v>
      </c>
      <c r="O1190" s="60">
        <v>1782871</v>
      </c>
      <c r="P1190" s="60">
        <v>1103875</v>
      </c>
      <c r="Q1190" s="60">
        <v>1230482</v>
      </c>
      <c r="R1190" s="60">
        <v>1599954</v>
      </c>
      <c r="S1190" s="60">
        <v>860448</v>
      </c>
      <c r="T1190" s="60">
        <v>819244</v>
      </c>
    </row>
    <row r="1191" spans="1:20" ht="14.5" x14ac:dyDescent="0.35">
      <c r="A1191" t="str">
        <f t="shared" si="30"/>
        <v>Steiermark477</v>
      </c>
      <c r="B1191">
        <v>1191</v>
      </c>
      <c r="C1191" s="59" t="s">
        <v>267</v>
      </c>
      <c r="D1191" s="59" t="s">
        <v>537</v>
      </c>
      <c r="E1191" s="59" t="s">
        <v>224</v>
      </c>
      <c r="F1191" s="61"/>
      <c r="G1191" s="61"/>
      <c r="H1191" s="61"/>
      <c r="I1191" s="61"/>
      <c r="J1191" s="60">
        <v>12833</v>
      </c>
      <c r="K1191" s="61"/>
      <c r="L1191" s="61"/>
      <c r="M1191" s="61"/>
      <c r="N1191" s="60">
        <v>381</v>
      </c>
      <c r="O1191" s="61"/>
      <c r="P1191" s="61"/>
      <c r="Q1191" s="61"/>
      <c r="R1191" s="61"/>
      <c r="S1191" s="61"/>
      <c r="T1191" s="61"/>
    </row>
    <row r="1192" spans="1:20" ht="14.5" x14ac:dyDescent="0.35">
      <c r="A1192" t="str">
        <f t="shared" si="30"/>
        <v>Steiermark508</v>
      </c>
      <c r="B1192">
        <v>1192</v>
      </c>
      <c r="C1192" s="59" t="s">
        <v>267</v>
      </c>
      <c r="D1192" s="59" t="s">
        <v>550</v>
      </c>
      <c r="E1192" s="59" t="s">
        <v>140</v>
      </c>
      <c r="F1192" s="60">
        <v>174972297</v>
      </c>
      <c r="G1192" s="60">
        <v>176037772</v>
      </c>
      <c r="H1192" s="60">
        <v>190073697</v>
      </c>
      <c r="I1192" s="60">
        <v>149928522</v>
      </c>
      <c r="J1192" s="60">
        <v>126839613</v>
      </c>
      <c r="K1192" s="60">
        <v>101423535</v>
      </c>
      <c r="L1192" s="60">
        <v>91897165</v>
      </c>
      <c r="M1192" s="60">
        <v>136183727</v>
      </c>
      <c r="N1192" s="60">
        <v>145252117</v>
      </c>
      <c r="O1192" s="60">
        <v>143828118</v>
      </c>
      <c r="P1192" s="60">
        <v>101503457</v>
      </c>
      <c r="Q1192" s="60">
        <v>192577908</v>
      </c>
      <c r="R1192" s="60">
        <v>129230653</v>
      </c>
      <c r="S1192" s="60">
        <v>188356598</v>
      </c>
      <c r="T1192" s="60">
        <v>179749648</v>
      </c>
    </row>
    <row r="1193" spans="1:20" ht="14.5" x14ac:dyDescent="0.35">
      <c r="A1193" t="str">
        <f t="shared" si="30"/>
        <v>Steiermark453</v>
      </c>
      <c r="B1193">
        <v>1193</v>
      </c>
      <c r="C1193" s="59" t="s">
        <v>267</v>
      </c>
      <c r="D1193" s="59" t="s">
        <v>508</v>
      </c>
      <c r="E1193" s="59" t="s">
        <v>120</v>
      </c>
      <c r="F1193" s="60">
        <v>19579</v>
      </c>
      <c r="G1193" s="60">
        <v>42385</v>
      </c>
      <c r="H1193" s="61"/>
      <c r="I1193" s="60">
        <v>92842</v>
      </c>
      <c r="J1193" s="60">
        <v>100724</v>
      </c>
      <c r="K1193" s="60">
        <v>356155</v>
      </c>
      <c r="L1193" s="60">
        <v>51850</v>
      </c>
      <c r="M1193" s="60">
        <v>94131</v>
      </c>
      <c r="N1193" s="60">
        <v>149592</v>
      </c>
      <c r="O1193" s="60">
        <v>189159</v>
      </c>
      <c r="P1193" s="61"/>
      <c r="Q1193" s="60">
        <v>48263</v>
      </c>
      <c r="R1193" s="61"/>
      <c r="S1193" s="60">
        <v>58709</v>
      </c>
      <c r="T1193" s="60">
        <v>228704</v>
      </c>
    </row>
    <row r="1194" spans="1:20" ht="14.5" x14ac:dyDescent="0.35">
      <c r="A1194" t="str">
        <f t="shared" si="30"/>
        <v>Steiermark675</v>
      </c>
      <c r="B1194">
        <v>1194</v>
      </c>
      <c r="C1194" s="59" t="s">
        <v>267</v>
      </c>
      <c r="D1194" s="59" t="s">
        <v>598</v>
      </c>
      <c r="E1194" s="59" t="s">
        <v>167</v>
      </c>
      <c r="F1194" s="60">
        <v>35403</v>
      </c>
      <c r="G1194" s="60">
        <v>731825</v>
      </c>
      <c r="H1194" s="60">
        <v>2181711</v>
      </c>
      <c r="I1194" s="60">
        <v>1413978</v>
      </c>
      <c r="J1194" s="60">
        <v>42316</v>
      </c>
      <c r="K1194" s="61"/>
      <c r="L1194" s="60">
        <v>7168</v>
      </c>
      <c r="M1194" s="60">
        <v>193039</v>
      </c>
      <c r="N1194" s="60">
        <v>23809</v>
      </c>
      <c r="O1194" s="60">
        <v>152395</v>
      </c>
      <c r="P1194" s="60">
        <v>157648</v>
      </c>
      <c r="Q1194" s="60">
        <v>71079</v>
      </c>
      <c r="R1194" s="60">
        <v>92496</v>
      </c>
      <c r="S1194" s="60">
        <v>665284</v>
      </c>
      <c r="T1194" s="60">
        <v>150402</v>
      </c>
    </row>
    <row r="1195" spans="1:20" ht="14.5" x14ac:dyDescent="0.35">
      <c r="A1195" t="str">
        <f t="shared" si="30"/>
        <v>Steiermark391</v>
      </c>
      <c r="B1195">
        <v>1195</v>
      </c>
      <c r="C1195" s="59" t="s">
        <v>267</v>
      </c>
      <c r="D1195" s="59" t="s">
        <v>479</v>
      </c>
      <c r="E1195" s="59" t="s">
        <v>100</v>
      </c>
      <c r="F1195" s="60">
        <v>21539</v>
      </c>
      <c r="G1195" s="60">
        <v>20583</v>
      </c>
      <c r="H1195" s="61"/>
      <c r="I1195" s="61"/>
      <c r="J1195" s="60">
        <v>7449</v>
      </c>
      <c r="K1195" s="60">
        <v>59418</v>
      </c>
      <c r="L1195" s="60">
        <v>292238</v>
      </c>
      <c r="M1195" s="60">
        <v>2813</v>
      </c>
      <c r="N1195" s="61"/>
      <c r="O1195" s="60">
        <v>13407</v>
      </c>
      <c r="P1195" s="60">
        <v>9527</v>
      </c>
      <c r="Q1195" s="60">
        <v>30602</v>
      </c>
      <c r="R1195" s="61"/>
      <c r="S1195" s="60">
        <v>72308</v>
      </c>
      <c r="T1195" s="60">
        <v>103</v>
      </c>
    </row>
    <row r="1196" spans="1:20" ht="14.5" x14ac:dyDescent="0.35">
      <c r="A1196" t="str">
        <f t="shared" si="30"/>
        <v>Steiermark073</v>
      </c>
      <c r="B1196">
        <v>1196</v>
      </c>
      <c r="C1196" s="59" t="s">
        <v>267</v>
      </c>
      <c r="D1196" s="59" t="s">
        <v>360</v>
      </c>
      <c r="E1196" s="59" t="s">
        <v>242</v>
      </c>
      <c r="F1196" s="60">
        <v>11677108</v>
      </c>
      <c r="G1196" s="60">
        <v>25593519</v>
      </c>
      <c r="H1196" s="60">
        <v>14162082</v>
      </c>
      <c r="I1196" s="60">
        <v>16926874</v>
      </c>
      <c r="J1196" s="60">
        <v>28426677</v>
      </c>
      <c r="K1196" s="60">
        <v>14650299</v>
      </c>
      <c r="L1196" s="60">
        <v>6837760</v>
      </c>
      <c r="M1196" s="60">
        <v>7613182</v>
      </c>
      <c r="N1196" s="60">
        <v>8859657</v>
      </c>
      <c r="O1196" s="60">
        <v>17237708</v>
      </c>
      <c r="P1196" s="60">
        <v>7848348</v>
      </c>
      <c r="Q1196" s="60">
        <v>25582718</v>
      </c>
      <c r="R1196" s="60">
        <v>11068844</v>
      </c>
      <c r="S1196" s="60">
        <v>6552590</v>
      </c>
      <c r="T1196" s="60">
        <v>5413099</v>
      </c>
    </row>
    <row r="1197" spans="1:20" ht="14.5" x14ac:dyDescent="0.35">
      <c r="A1197" t="str">
        <f t="shared" si="30"/>
        <v>Steiermark421</v>
      </c>
      <c r="B1197">
        <v>1197</v>
      </c>
      <c r="C1197" s="59" t="s">
        <v>267</v>
      </c>
      <c r="D1197" s="59" t="s">
        <v>496</v>
      </c>
      <c r="E1197" s="59" t="s">
        <v>110</v>
      </c>
      <c r="F1197" s="61"/>
      <c r="G1197" s="60">
        <v>43957</v>
      </c>
      <c r="H1197" s="60">
        <v>43954</v>
      </c>
      <c r="I1197" s="61"/>
      <c r="J1197" s="60">
        <v>35774</v>
      </c>
      <c r="K1197" s="60">
        <v>39725</v>
      </c>
      <c r="L1197" s="60">
        <v>44804</v>
      </c>
      <c r="M1197" s="60">
        <v>198635</v>
      </c>
      <c r="N1197" s="60">
        <v>15896</v>
      </c>
      <c r="O1197" s="60">
        <v>344175</v>
      </c>
      <c r="P1197" s="60">
        <v>21071</v>
      </c>
      <c r="Q1197" s="60">
        <v>28300</v>
      </c>
      <c r="R1197" s="60">
        <v>12178</v>
      </c>
      <c r="S1197" s="60">
        <v>78528</v>
      </c>
      <c r="T1197" s="60">
        <v>60575</v>
      </c>
    </row>
    <row r="1198" spans="1:20" ht="14.5" x14ac:dyDescent="0.35">
      <c r="A1198" t="str">
        <f t="shared" si="30"/>
        <v>Steiermark404</v>
      </c>
      <c r="B1198">
        <v>1198</v>
      </c>
      <c r="C1198" s="59" t="s">
        <v>267</v>
      </c>
      <c r="D1198" s="59" t="s">
        <v>486</v>
      </c>
      <c r="E1198" s="59" t="s">
        <v>104</v>
      </c>
      <c r="F1198" s="60">
        <v>137137593</v>
      </c>
      <c r="G1198" s="60">
        <v>111102956</v>
      </c>
      <c r="H1198" s="60">
        <v>150689893</v>
      </c>
      <c r="I1198" s="60">
        <v>171536841</v>
      </c>
      <c r="J1198" s="60">
        <v>196195802</v>
      </c>
      <c r="K1198" s="60">
        <v>176999562</v>
      </c>
      <c r="L1198" s="60">
        <v>137375766</v>
      </c>
      <c r="M1198" s="60">
        <v>221043180</v>
      </c>
      <c r="N1198" s="60">
        <v>273632489</v>
      </c>
      <c r="O1198" s="60">
        <v>269833535</v>
      </c>
      <c r="P1198" s="60">
        <v>233115372</v>
      </c>
      <c r="Q1198" s="60">
        <v>282213863</v>
      </c>
      <c r="R1198" s="60">
        <v>369070808</v>
      </c>
      <c r="S1198" s="60">
        <v>341421869</v>
      </c>
      <c r="T1198" s="60">
        <v>316450151</v>
      </c>
    </row>
    <row r="1199" spans="1:20" ht="14.5" x14ac:dyDescent="0.35">
      <c r="A1199" t="str">
        <f t="shared" si="30"/>
        <v>Steiermark322</v>
      </c>
      <c r="B1199">
        <v>1199</v>
      </c>
      <c r="C1199" s="59" t="s">
        <v>267</v>
      </c>
      <c r="D1199" s="59" t="s">
        <v>440</v>
      </c>
      <c r="E1199" s="59" t="s">
        <v>243</v>
      </c>
      <c r="F1199" s="60">
        <v>127714</v>
      </c>
      <c r="G1199" s="60">
        <v>121508</v>
      </c>
      <c r="H1199" s="60">
        <v>225269</v>
      </c>
      <c r="I1199" s="60">
        <v>883604</v>
      </c>
      <c r="J1199" s="60">
        <v>1772882</v>
      </c>
      <c r="K1199" s="60">
        <v>538000</v>
      </c>
      <c r="L1199" s="60">
        <v>203561</v>
      </c>
      <c r="M1199" s="60">
        <v>231245</v>
      </c>
      <c r="N1199" s="60">
        <v>2320727</v>
      </c>
      <c r="O1199" s="60">
        <v>1764089</v>
      </c>
      <c r="P1199" s="60">
        <v>198251</v>
      </c>
      <c r="Q1199" s="60">
        <v>176933</v>
      </c>
      <c r="R1199" s="60">
        <v>1478833</v>
      </c>
      <c r="S1199" s="60">
        <v>447230</v>
      </c>
      <c r="T1199" s="60">
        <v>239670</v>
      </c>
    </row>
    <row r="1200" spans="1:20" ht="14.5" x14ac:dyDescent="0.35">
      <c r="A1200" t="str">
        <f t="shared" si="30"/>
        <v>Steiermark306</v>
      </c>
      <c r="B1200">
        <v>1200</v>
      </c>
      <c r="C1200" s="59" t="s">
        <v>267</v>
      </c>
      <c r="D1200" s="59" t="s">
        <v>430</v>
      </c>
      <c r="E1200" s="59" t="s">
        <v>74</v>
      </c>
      <c r="F1200" s="60">
        <v>11658</v>
      </c>
      <c r="G1200" s="61"/>
      <c r="H1200" s="61"/>
      <c r="I1200" s="60">
        <v>2</v>
      </c>
      <c r="J1200" s="60">
        <v>625</v>
      </c>
      <c r="K1200" s="60">
        <v>278</v>
      </c>
      <c r="L1200" s="60">
        <v>8110</v>
      </c>
      <c r="M1200" s="61"/>
      <c r="N1200" s="61"/>
      <c r="O1200" s="61"/>
      <c r="P1200" s="60">
        <v>55750</v>
      </c>
      <c r="Q1200" s="61"/>
      <c r="R1200" s="61"/>
      <c r="S1200" s="61"/>
      <c r="T1200" s="61"/>
    </row>
    <row r="1201" spans="1:20" ht="14.5" x14ac:dyDescent="0.35">
      <c r="A1201" t="str">
        <f t="shared" si="30"/>
        <v>Steiermark318</v>
      </c>
      <c r="B1201">
        <v>1201</v>
      </c>
      <c r="C1201" s="59" t="s">
        <v>267</v>
      </c>
      <c r="D1201" s="59" t="s">
        <v>438</v>
      </c>
      <c r="E1201" s="59" t="s">
        <v>244</v>
      </c>
      <c r="F1201" s="60">
        <v>313814</v>
      </c>
      <c r="G1201" s="60">
        <v>477412</v>
      </c>
      <c r="H1201" s="60">
        <v>1585812</v>
      </c>
      <c r="I1201" s="60">
        <v>2428701</v>
      </c>
      <c r="J1201" s="60">
        <v>2327245</v>
      </c>
      <c r="K1201" s="60">
        <v>2691979</v>
      </c>
      <c r="L1201" s="60">
        <v>127241</v>
      </c>
      <c r="M1201" s="60">
        <v>115766</v>
      </c>
      <c r="N1201" s="60">
        <v>139310</v>
      </c>
      <c r="O1201" s="60">
        <v>283591</v>
      </c>
      <c r="P1201" s="60">
        <v>100585</v>
      </c>
      <c r="Q1201" s="60">
        <v>71097</v>
      </c>
      <c r="R1201" s="60">
        <v>223902</v>
      </c>
      <c r="S1201" s="61"/>
      <c r="T1201" s="60">
        <v>56034</v>
      </c>
    </row>
    <row r="1202" spans="1:20" ht="14.5" x14ac:dyDescent="0.35">
      <c r="A1202" t="str">
        <f t="shared" si="30"/>
        <v>Steiermark039</v>
      </c>
      <c r="B1202">
        <v>1202</v>
      </c>
      <c r="C1202" s="59" t="s">
        <v>267</v>
      </c>
      <c r="D1202" s="59" t="s">
        <v>327</v>
      </c>
      <c r="E1202" s="59" t="s">
        <v>20</v>
      </c>
      <c r="F1202" s="60">
        <v>487989771</v>
      </c>
      <c r="G1202" s="60">
        <v>532463117</v>
      </c>
      <c r="H1202" s="60">
        <v>813814995</v>
      </c>
      <c r="I1202" s="60">
        <v>582249841</v>
      </c>
      <c r="J1202" s="60">
        <v>596905098</v>
      </c>
      <c r="K1202" s="60">
        <v>671082541</v>
      </c>
      <c r="L1202" s="60">
        <v>661810692</v>
      </c>
      <c r="M1202" s="60">
        <v>719179581</v>
      </c>
      <c r="N1202" s="60">
        <v>835698134</v>
      </c>
      <c r="O1202" s="60">
        <v>838323813</v>
      </c>
      <c r="P1202" s="60">
        <v>758067086</v>
      </c>
      <c r="Q1202" s="60">
        <v>824382948</v>
      </c>
      <c r="R1202" s="60">
        <v>949915746</v>
      </c>
      <c r="S1202" s="60">
        <v>987831193</v>
      </c>
      <c r="T1202" s="60">
        <v>925359723</v>
      </c>
    </row>
    <row r="1203" spans="1:20" ht="14.5" x14ac:dyDescent="0.35">
      <c r="A1203" t="str">
        <f t="shared" si="30"/>
        <v>Steiermark272</v>
      </c>
      <c r="B1203">
        <v>1203</v>
      </c>
      <c r="C1203" s="59" t="s">
        <v>267</v>
      </c>
      <c r="D1203" s="59" t="s">
        <v>422</v>
      </c>
      <c r="E1203" s="59" t="s">
        <v>245</v>
      </c>
      <c r="F1203" s="60">
        <v>655943</v>
      </c>
      <c r="G1203" s="60">
        <v>631338</v>
      </c>
      <c r="H1203" s="60">
        <v>2729929</v>
      </c>
      <c r="I1203" s="60">
        <v>1218437</v>
      </c>
      <c r="J1203" s="60">
        <v>3010276</v>
      </c>
      <c r="K1203" s="60">
        <v>1223263</v>
      </c>
      <c r="L1203" s="60">
        <v>1080155</v>
      </c>
      <c r="M1203" s="60">
        <v>856384</v>
      </c>
      <c r="N1203" s="60">
        <v>1200869</v>
      </c>
      <c r="O1203" s="60">
        <v>1658302</v>
      </c>
      <c r="P1203" s="60">
        <v>843110</v>
      </c>
      <c r="Q1203" s="60">
        <v>847906</v>
      </c>
      <c r="R1203" s="60">
        <v>1771447</v>
      </c>
      <c r="S1203" s="60">
        <v>803152</v>
      </c>
      <c r="T1203" s="60">
        <v>459117</v>
      </c>
    </row>
    <row r="1204" spans="1:20" ht="14.5" x14ac:dyDescent="0.35">
      <c r="A1204" t="str">
        <f t="shared" si="30"/>
        <v>Steiermark837</v>
      </c>
      <c r="B1204">
        <v>1204</v>
      </c>
      <c r="C1204" s="59" t="s">
        <v>267</v>
      </c>
      <c r="D1204" s="59" t="s">
        <v>671</v>
      </c>
      <c r="E1204" s="59" t="s">
        <v>203</v>
      </c>
      <c r="F1204" s="61"/>
      <c r="G1204" s="60">
        <v>959</v>
      </c>
      <c r="H1204" s="60">
        <v>21</v>
      </c>
      <c r="I1204" s="61"/>
      <c r="J1204" s="61"/>
      <c r="K1204" s="60">
        <v>385</v>
      </c>
      <c r="L1204" s="60">
        <v>20634</v>
      </c>
      <c r="M1204" s="61"/>
      <c r="N1204" s="60">
        <v>1743</v>
      </c>
      <c r="O1204" s="61"/>
      <c r="P1204" s="60">
        <v>4428</v>
      </c>
      <c r="Q1204" s="60">
        <v>13112</v>
      </c>
      <c r="R1204" s="60">
        <v>15449</v>
      </c>
      <c r="S1204" s="61"/>
      <c r="T1204" s="60">
        <v>2178</v>
      </c>
    </row>
    <row r="1205" spans="1:20" ht="14.5" x14ac:dyDescent="0.35">
      <c r="A1205" t="str">
        <f t="shared" si="30"/>
        <v>Steiermark512</v>
      </c>
      <c r="B1205">
        <v>1205</v>
      </c>
      <c r="C1205" s="59" t="s">
        <v>267</v>
      </c>
      <c r="D1205" s="59" t="s">
        <v>552</v>
      </c>
      <c r="E1205" s="59" t="s">
        <v>141</v>
      </c>
      <c r="F1205" s="60">
        <v>31138065</v>
      </c>
      <c r="G1205" s="60">
        <v>28174857</v>
      </c>
      <c r="H1205" s="60">
        <v>28300039</v>
      </c>
      <c r="I1205" s="60">
        <v>18103873</v>
      </c>
      <c r="J1205" s="60">
        <v>35679480</v>
      </c>
      <c r="K1205" s="60">
        <v>29397396</v>
      </c>
      <c r="L1205" s="60">
        <v>35665626</v>
      </c>
      <c r="M1205" s="60">
        <v>38868558</v>
      </c>
      <c r="N1205" s="60">
        <v>41722320</v>
      </c>
      <c r="O1205" s="60">
        <v>36671362</v>
      </c>
      <c r="P1205" s="60">
        <v>65334489</v>
      </c>
      <c r="Q1205" s="60">
        <v>43544366</v>
      </c>
      <c r="R1205" s="60">
        <v>42946270</v>
      </c>
      <c r="S1205" s="60">
        <v>46039047</v>
      </c>
      <c r="T1205" s="60">
        <v>42659691</v>
      </c>
    </row>
    <row r="1206" spans="1:20" ht="14.5" x14ac:dyDescent="0.35">
      <c r="A1206" t="str">
        <f t="shared" si="30"/>
        <v>Steiermark302</v>
      </c>
      <c r="B1206">
        <v>1206</v>
      </c>
      <c r="C1206" s="59" t="s">
        <v>267</v>
      </c>
      <c r="D1206" s="59" t="s">
        <v>428</v>
      </c>
      <c r="E1206" s="59" t="s">
        <v>73</v>
      </c>
      <c r="F1206" s="60">
        <v>6579241</v>
      </c>
      <c r="G1206" s="60">
        <v>3442208</v>
      </c>
      <c r="H1206" s="60">
        <v>761532</v>
      </c>
      <c r="I1206" s="60">
        <v>679942</v>
      </c>
      <c r="J1206" s="60">
        <v>1046184</v>
      </c>
      <c r="K1206" s="60">
        <v>813802</v>
      </c>
      <c r="L1206" s="60">
        <v>371071</v>
      </c>
      <c r="M1206" s="60">
        <v>559940</v>
      </c>
      <c r="N1206" s="60">
        <v>522174</v>
      </c>
      <c r="O1206" s="60">
        <v>468092</v>
      </c>
      <c r="P1206" s="60">
        <v>1046473</v>
      </c>
      <c r="Q1206" s="60">
        <v>585786</v>
      </c>
      <c r="R1206" s="60">
        <v>375348</v>
      </c>
      <c r="S1206" s="60">
        <v>68388</v>
      </c>
      <c r="T1206" s="60">
        <v>3929297</v>
      </c>
    </row>
    <row r="1207" spans="1:20" ht="14.5" x14ac:dyDescent="0.35">
      <c r="A1207" t="str">
        <f t="shared" si="30"/>
        <v>Steiermark720</v>
      </c>
      <c r="B1207">
        <v>1207</v>
      </c>
      <c r="C1207" s="59" t="s">
        <v>267</v>
      </c>
      <c r="D1207" s="59" t="s">
        <v>616</v>
      </c>
      <c r="E1207" s="59" t="s">
        <v>177</v>
      </c>
      <c r="F1207" s="60">
        <v>802386197</v>
      </c>
      <c r="G1207" s="60">
        <v>856172354</v>
      </c>
      <c r="H1207" s="60">
        <v>978683101</v>
      </c>
      <c r="I1207" s="60">
        <v>1059616685</v>
      </c>
      <c r="J1207" s="60">
        <v>1164182952</v>
      </c>
      <c r="K1207" s="60">
        <v>1020878524</v>
      </c>
      <c r="L1207" s="60">
        <v>933752929</v>
      </c>
      <c r="M1207" s="60">
        <v>887956797</v>
      </c>
      <c r="N1207" s="60">
        <v>1003586461</v>
      </c>
      <c r="O1207" s="60">
        <v>1222164663</v>
      </c>
      <c r="P1207" s="60">
        <v>1046674465</v>
      </c>
      <c r="Q1207" s="60">
        <v>1334032387</v>
      </c>
      <c r="R1207" s="60">
        <v>1631300803</v>
      </c>
      <c r="S1207" s="60">
        <v>1429569813</v>
      </c>
      <c r="T1207" s="60">
        <v>1428699290</v>
      </c>
    </row>
    <row r="1208" spans="1:20" ht="14.5" x14ac:dyDescent="0.35">
      <c r="A1208" t="str">
        <f t="shared" si="30"/>
        <v>Steiermark480</v>
      </c>
      <c r="B1208">
        <v>1208</v>
      </c>
      <c r="C1208" s="59" t="s">
        <v>267</v>
      </c>
      <c r="D1208" s="59" t="s">
        <v>543</v>
      </c>
      <c r="E1208" s="59" t="s">
        <v>134</v>
      </c>
      <c r="F1208" s="60">
        <v>14488746</v>
      </c>
      <c r="G1208" s="60">
        <v>7883785</v>
      </c>
      <c r="H1208" s="60">
        <v>12846282</v>
      </c>
      <c r="I1208" s="60">
        <v>12887534</v>
      </c>
      <c r="J1208" s="60">
        <v>13943348</v>
      </c>
      <c r="K1208" s="60">
        <v>12212609</v>
      </c>
      <c r="L1208" s="60">
        <v>15000939</v>
      </c>
      <c r="M1208" s="60">
        <v>20665744</v>
      </c>
      <c r="N1208" s="60">
        <v>19104628</v>
      </c>
      <c r="O1208" s="60">
        <v>20940126</v>
      </c>
      <c r="P1208" s="60">
        <v>15243994</v>
      </c>
      <c r="Q1208" s="60">
        <v>17983755</v>
      </c>
      <c r="R1208" s="60">
        <v>20230339</v>
      </c>
      <c r="S1208" s="60">
        <v>23731192</v>
      </c>
      <c r="T1208" s="60">
        <v>22355763</v>
      </c>
    </row>
    <row r="1209" spans="1:20" ht="14.5" x14ac:dyDescent="0.35">
      <c r="A1209" t="str">
        <f t="shared" si="30"/>
        <v>Steiermark436</v>
      </c>
      <c r="B1209">
        <v>1209</v>
      </c>
      <c r="C1209" s="59" t="s">
        <v>267</v>
      </c>
      <c r="D1209" s="59" t="s">
        <v>500</v>
      </c>
      <c r="E1209" s="59" t="s">
        <v>114</v>
      </c>
      <c r="F1209" s="60">
        <v>5621421</v>
      </c>
      <c r="G1209" s="60">
        <v>4188695</v>
      </c>
      <c r="H1209" s="60">
        <v>4726817</v>
      </c>
      <c r="I1209" s="60">
        <v>10130122</v>
      </c>
      <c r="J1209" s="60">
        <v>17494616</v>
      </c>
      <c r="K1209" s="60">
        <v>2437488</v>
      </c>
      <c r="L1209" s="60">
        <v>1315436</v>
      </c>
      <c r="M1209" s="60">
        <v>1495499</v>
      </c>
      <c r="N1209" s="60">
        <v>1584186</v>
      </c>
      <c r="O1209" s="60">
        <v>2194040</v>
      </c>
      <c r="P1209" s="60">
        <v>2075002</v>
      </c>
      <c r="Q1209" s="60">
        <v>1123174</v>
      </c>
      <c r="R1209" s="60">
        <v>1367194</v>
      </c>
      <c r="S1209" s="60">
        <v>1828340</v>
      </c>
      <c r="T1209" s="60">
        <v>1518352</v>
      </c>
    </row>
    <row r="1210" spans="1:20" ht="14.5" x14ac:dyDescent="0.35">
      <c r="A1210" t="str">
        <f t="shared" si="30"/>
        <v>Steiermark448</v>
      </c>
      <c r="B1210">
        <v>1210</v>
      </c>
      <c r="C1210" s="59" t="s">
        <v>267</v>
      </c>
      <c r="D1210" s="59" t="s">
        <v>503</v>
      </c>
      <c r="E1210" s="59" t="s">
        <v>117</v>
      </c>
      <c r="F1210" s="60">
        <v>740813</v>
      </c>
      <c r="G1210" s="60">
        <v>1093276</v>
      </c>
      <c r="H1210" s="60">
        <v>491304</v>
      </c>
      <c r="I1210" s="60">
        <v>328401</v>
      </c>
      <c r="J1210" s="60">
        <v>269835</v>
      </c>
      <c r="K1210" s="60">
        <v>485541</v>
      </c>
      <c r="L1210" s="60">
        <v>353526</v>
      </c>
      <c r="M1210" s="60">
        <v>528502</v>
      </c>
      <c r="N1210" s="60">
        <v>2041214</v>
      </c>
      <c r="O1210" s="60">
        <v>800319</v>
      </c>
      <c r="P1210" s="60">
        <v>335758</v>
      </c>
      <c r="Q1210" s="61"/>
      <c r="R1210" s="60">
        <v>66731</v>
      </c>
      <c r="S1210" s="60">
        <v>11352</v>
      </c>
      <c r="T1210" s="60">
        <v>47483</v>
      </c>
    </row>
    <row r="1211" spans="1:20" ht="14.5" x14ac:dyDescent="0.35">
      <c r="A1211" t="str">
        <f t="shared" si="30"/>
        <v>Steiermark247</v>
      </c>
      <c r="B1211">
        <v>1211</v>
      </c>
      <c r="C1211" s="59" t="s">
        <v>267</v>
      </c>
      <c r="D1211" s="59" t="s">
        <v>414</v>
      </c>
      <c r="E1211" s="59" t="s">
        <v>62</v>
      </c>
      <c r="F1211" s="60">
        <v>5562</v>
      </c>
      <c r="G1211" s="61"/>
      <c r="H1211" s="60">
        <v>10327</v>
      </c>
      <c r="I1211" s="61"/>
      <c r="J1211" s="60">
        <v>18282</v>
      </c>
      <c r="K1211" s="60">
        <v>14232</v>
      </c>
      <c r="L1211" s="61"/>
      <c r="M1211" s="60">
        <v>83331</v>
      </c>
      <c r="N1211" s="60">
        <v>186900</v>
      </c>
      <c r="O1211" s="60">
        <v>82532</v>
      </c>
      <c r="P1211" s="61"/>
      <c r="Q1211" s="60">
        <v>20052</v>
      </c>
      <c r="R1211" s="60">
        <v>259228</v>
      </c>
      <c r="S1211" s="60">
        <v>196550</v>
      </c>
      <c r="T1211" s="60">
        <v>11972</v>
      </c>
    </row>
    <row r="1212" spans="1:20" ht="14.5" x14ac:dyDescent="0.35">
      <c r="A1212" t="str">
        <f t="shared" si="30"/>
        <v>Steiermark475</v>
      </c>
      <c r="B1212">
        <v>1212</v>
      </c>
      <c r="C1212" s="59" t="s">
        <v>267</v>
      </c>
      <c r="D1212" s="59" t="s">
        <v>535</v>
      </c>
      <c r="E1212" s="59" t="s">
        <v>223</v>
      </c>
      <c r="F1212" s="61"/>
      <c r="G1212" s="61"/>
      <c r="H1212" s="61"/>
      <c r="I1212" s="60">
        <v>72425</v>
      </c>
      <c r="J1212" s="60">
        <v>264697</v>
      </c>
      <c r="K1212" s="60">
        <v>380360</v>
      </c>
      <c r="L1212" s="60">
        <v>354655</v>
      </c>
      <c r="M1212" s="60">
        <v>321163</v>
      </c>
      <c r="N1212" s="60">
        <v>561343</v>
      </c>
      <c r="O1212" s="60">
        <v>227199</v>
      </c>
      <c r="P1212" s="60">
        <v>26592</v>
      </c>
      <c r="Q1212" s="60">
        <v>79355</v>
      </c>
      <c r="R1212" s="60">
        <v>268102</v>
      </c>
      <c r="S1212" s="60">
        <v>161128</v>
      </c>
      <c r="T1212" s="60">
        <v>118306</v>
      </c>
    </row>
    <row r="1213" spans="1:20" ht="14.5" x14ac:dyDescent="0.35">
      <c r="A1213" t="str">
        <f t="shared" si="30"/>
        <v>Steiermark600</v>
      </c>
      <c r="B1213">
        <v>1213</v>
      </c>
      <c r="C1213" s="59" t="s">
        <v>267</v>
      </c>
      <c r="D1213" s="59" t="s">
        <v>561</v>
      </c>
      <c r="E1213" s="59" t="s">
        <v>147</v>
      </c>
      <c r="F1213" s="60">
        <v>4853624</v>
      </c>
      <c r="G1213" s="60">
        <v>7460741</v>
      </c>
      <c r="H1213" s="60">
        <v>3578894</v>
      </c>
      <c r="I1213" s="60">
        <v>5606854</v>
      </c>
      <c r="J1213" s="60">
        <v>3863129</v>
      </c>
      <c r="K1213" s="60">
        <v>3994328</v>
      </c>
      <c r="L1213" s="60">
        <v>5070019</v>
      </c>
      <c r="M1213" s="60">
        <v>7966477</v>
      </c>
      <c r="N1213" s="60">
        <v>9506063</v>
      </c>
      <c r="O1213" s="60">
        <v>8295682</v>
      </c>
      <c r="P1213" s="60">
        <v>14570548</v>
      </c>
      <c r="Q1213" s="60">
        <v>11388631</v>
      </c>
      <c r="R1213" s="60">
        <v>8832947</v>
      </c>
      <c r="S1213" s="60">
        <v>8045906</v>
      </c>
      <c r="T1213" s="60">
        <v>8213470</v>
      </c>
    </row>
    <row r="1214" spans="1:20" ht="14.5" x14ac:dyDescent="0.35">
      <c r="A1214" t="str">
        <f t="shared" si="30"/>
        <v>Steiermark061</v>
      </c>
      <c r="B1214">
        <v>1214</v>
      </c>
      <c r="C1214" s="59" t="s">
        <v>267</v>
      </c>
      <c r="D1214" s="59" t="s">
        <v>347</v>
      </c>
      <c r="E1214" s="59" t="s">
        <v>31</v>
      </c>
      <c r="F1214" s="60">
        <v>327486181</v>
      </c>
      <c r="G1214" s="60">
        <v>363269583</v>
      </c>
      <c r="H1214" s="60">
        <v>353542633</v>
      </c>
      <c r="I1214" s="60">
        <v>330732965</v>
      </c>
      <c r="J1214" s="60">
        <v>340449431</v>
      </c>
      <c r="K1214" s="60">
        <v>419218420</v>
      </c>
      <c r="L1214" s="60">
        <v>418242794</v>
      </c>
      <c r="M1214" s="60">
        <v>460786612</v>
      </c>
      <c r="N1214" s="60">
        <v>486923705</v>
      </c>
      <c r="O1214" s="60">
        <v>512440077</v>
      </c>
      <c r="P1214" s="60">
        <v>461410119</v>
      </c>
      <c r="Q1214" s="60">
        <v>533512453</v>
      </c>
      <c r="R1214" s="60">
        <v>602839499</v>
      </c>
      <c r="S1214" s="60">
        <v>587949479</v>
      </c>
      <c r="T1214" s="60">
        <v>556407988</v>
      </c>
    </row>
    <row r="1215" spans="1:20" ht="14.5" x14ac:dyDescent="0.35">
      <c r="A1215" t="str">
        <f t="shared" si="30"/>
        <v>Steiermark004</v>
      </c>
      <c r="B1215">
        <v>1215</v>
      </c>
      <c r="C1215" s="59" t="s">
        <v>267</v>
      </c>
      <c r="D1215" s="59" t="s">
        <v>297</v>
      </c>
      <c r="E1215" s="59" t="s">
        <v>3</v>
      </c>
      <c r="F1215" s="60">
        <v>4705154292</v>
      </c>
      <c r="G1215" s="60">
        <v>5214991765</v>
      </c>
      <c r="H1215" s="60">
        <v>5360373498</v>
      </c>
      <c r="I1215" s="60">
        <v>5472230940</v>
      </c>
      <c r="J1215" s="60">
        <v>5500146301</v>
      </c>
      <c r="K1215" s="60">
        <v>5702153916</v>
      </c>
      <c r="L1215" s="60">
        <v>5767432872</v>
      </c>
      <c r="M1215" s="60">
        <v>6367067979</v>
      </c>
      <c r="N1215" s="60">
        <v>6908351472</v>
      </c>
      <c r="O1215" s="60">
        <v>6582081889</v>
      </c>
      <c r="P1215" s="60">
        <v>6167472325</v>
      </c>
      <c r="Q1215" s="60">
        <v>7049034413</v>
      </c>
      <c r="R1215" s="60">
        <v>7884903748</v>
      </c>
      <c r="S1215" s="60">
        <v>7956528235</v>
      </c>
      <c r="T1215" s="60">
        <v>7448487016</v>
      </c>
    </row>
    <row r="1216" spans="1:20" ht="14.5" x14ac:dyDescent="0.35">
      <c r="A1216" t="str">
        <f t="shared" si="30"/>
        <v>Steiermark338</v>
      </c>
      <c r="B1216">
        <v>1216</v>
      </c>
      <c r="C1216" s="59" t="s">
        <v>267</v>
      </c>
      <c r="D1216" s="59" t="s">
        <v>451</v>
      </c>
      <c r="E1216" s="59" t="s">
        <v>84</v>
      </c>
      <c r="F1216" s="60">
        <v>241149</v>
      </c>
      <c r="G1216" s="61"/>
      <c r="H1216" s="60">
        <v>7070</v>
      </c>
      <c r="I1216" s="60">
        <v>5061</v>
      </c>
      <c r="J1216" s="60">
        <v>15486</v>
      </c>
      <c r="K1216" s="60">
        <v>49427</v>
      </c>
      <c r="L1216" s="60">
        <v>6499</v>
      </c>
      <c r="M1216" s="61"/>
      <c r="N1216" s="60">
        <v>313666</v>
      </c>
      <c r="O1216" s="60">
        <v>1687729</v>
      </c>
      <c r="P1216" s="60">
        <v>2413273</v>
      </c>
      <c r="Q1216" s="60">
        <v>2438195</v>
      </c>
      <c r="R1216" s="60">
        <v>1313619</v>
      </c>
      <c r="S1216" s="60">
        <v>2477475</v>
      </c>
      <c r="T1216" s="60">
        <v>3445416</v>
      </c>
    </row>
    <row r="1217" spans="1:20" ht="14.5" x14ac:dyDescent="0.35">
      <c r="A1217" t="str">
        <f t="shared" si="30"/>
        <v>Steiermark008</v>
      </c>
      <c r="B1217">
        <v>1217</v>
      </c>
      <c r="C1217" s="59" t="s">
        <v>267</v>
      </c>
      <c r="D1217" s="59" t="s">
        <v>306</v>
      </c>
      <c r="E1217" s="59" t="s">
        <v>7</v>
      </c>
      <c r="F1217" s="60">
        <v>62343042</v>
      </c>
      <c r="G1217" s="60">
        <v>76806710</v>
      </c>
      <c r="H1217" s="60">
        <v>79145972</v>
      </c>
      <c r="I1217" s="60">
        <v>81215073</v>
      </c>
      <c r="J1217" s="60">
        <v>77816238</v>
      </c>
      <c r="K1217" s="60">
        <v>92755582</v>
      </c>
      <c r="L1217" s="60">
        <v>91765761</v>
      </c>
      <c r="M1217" s="60">
        <v>84378331</v>
      </c>
      <c r="N1217" s="60">
        <v>104714569</v>
      </c>
      <c r="O1217" s="60">
        <v>99105010</v>
      </c>
      <c r="P1217" s="60">
        <v>93721335</v>
      </c>
      <c r="Q1217" s="60">
        <v>109662390</v>
      </c>
      <c r="R1217" s="60">
        <v>127362083</v>
      </c>
      <c r="S1217" s="60">
        <v>100639791</v>
      </c>
      <c r="T1217" s="60">
        <v>107732664</v>
      </c>
    </row>
    <row r="1218" spans="1:20" ht="14.5" x14ac:dyDescent="0.35">
      <c r="A1218" t="str">
        <f t="shared" si="30"/>
        <v>Steiermark460</v>
      </c>
      <c r="B1218">
        <v>1218</v>
      </c>
      <c r="C1218" s="59" t="s">
        <v>267</v>
      </c>
      <c r="D1218" s="59" t="s">
        <v>517</v>
      </c>
      <c r="E1218" s="59" t="s">
        <v>125</v>
      </c>
      <c r="F1218" s="60">
        <v>6107</v>
      </c>
      <c r="G1218" s="60">
        <v>10550</v>
      </c>
      <c r="H1218" s="60">
        <v>13</v>
      </c>
      <c r="I1218" s="61"/>
      <c r="J1218" s="61"/>
      <c r="K1218" s="60">
        <v>149</v>
      </c>
      <c r="L1218" s="60">
        <v>20017</v>
      </c>
      <c r="M1218" s="60">
        <v>15091</v>
      </c>
      <c r="N1218" s="61"/>
      <c r="O1218" s="61"/>
      <c r="P1218" s="60">
        <v>223</v>
      </c>
      <c r="Q1218" s="60">
        <v>14</v>
      </c>
      <c r="R1218" s="60">
        <v>66</v>
      </c>
      <c r="S1218" s="61"/>
      <c r="T1218" s="61"/>
    </row>
    <row r="1219" spans="1:20" ht="14.5" x14ac:dyDescent="0.35">
      <c r="A1219" t="str">
        <f t="shared" si="30"/>
        <v>Steiermark456</v>
      </c>
      <c r="B1219">
        <v>1219</v>
      </c>
      <c r="C1219" s="59" t="s">
        <v>267</v>
      </c>
      <c r="D1219" s="59" t="s">
        <v>511</v>
      </c>
      <c r="E1219" s="59" t="s">
        <v>122</v>
      </c>
      <c r="F1219" s="60">
        <v>1401537</v>
      </c>
      <c r="G1219" s="60">
        <v>1221116</v>
      </c>
      <c r="H1219" s="60">
        <v>1372635</v>
      </c>
      <c r="I1219" s="60">
        <v>1106605</v>
      </c>
      <c r="J1219" s="60">
        <v>2025437</v>
      </c>
      <c r="K1219" s="60">
        <v>2824029</v>
      </c>
      <c r="L1219" s="60">
        <v>993197</v>
      </c>
      <c r="M1219" s="60">
        <v>963824</v>
      </c>
      <c r="N1219" s="60">
        <v>1730786</v>
      </c>
      <c r="O1219" s="60">
        <v>1597087</v>
      </c>
      <c r="P1219" s="60">
        <v>2697898</v>
      </c>
      <c r="Q1219" s="60">
        <v>2086507</v>
      </c>
      <c r="R1219" s="60">
        <v>6258352</v>
      </c>
      <c r="S1219" s="60">
        <v>2107662</v>
      </c>
      <c r="T1219" s="60">
        <v>10507892</v>
      </c>
    </row>
    <row r="1220" spans="1:20" ht="14.5" x14ac:dyDescent="0.35">
      <c r="A1220" t="str">
        <f t="shared" si="30"/>
        <v>Steiermark208</v>
      </c>
      <c r="B1220">
        <v>1220</v>
      </c>
      <c r="C1220" s="59" t="s">
        <v>267</v>
      </c>
      <c r="D1220" s="59" t="s">
        <v>394</v>
      </c>
      <c r="E1220" s="59" t="s">
        <v>53</v>
      </c>
      <c r="F1220" s="60">
        <v>23350298</v>
      </c>
      <c r="G1220" s="60">
        <v>23785394</v>
      </c>
      <c r="H1220" s="60">
        <v>80934503</v>
      </c>
      <c r="I1220" s="60">
        <v>74391542</v>
      </c>
      <c r="J1220" s="60">
        <v>40659677</v>
      </c>
      <c r="K1220" s="60">
        <v>105157855</v>
      </c>
      <c r="L1220" s="60">
        <v>85721133</v>
      </c>
      <c r="M1220" s="60">
        <v>140012450</v>
      </c>
      <c r="N1220" s="60">
        <v>116961409</v>
      </c>
      <c r="O1220" s="60">
        <v>135407308</v>
      </c>
      <c r="P1220" s="60">
        <v>113151725</v>
      </c>
      <c r="Q1220" s="60">
        <v>78298465</v>
      </c>
      <c r="R1220" s="60">
        <v>36660239</v>
      </c>
      <c r="S1220" s="60">
        <v>40659720</v>
      </c>
      <c r="T1220" s="60">
        <v>31986130</v>
      </c>
    </row>
    <row r="1221" spans="1:20" ht="14.5" x14ac:dyDescent="0.35">
      <c r="A1221" t="str">
        <f t="shared" si="30"/>
        <v>Steiermark500</v>
      </c>
      <c r="B1221">
        <v>1221</v>
      </c>
      <c r="C1221" s="59" t="s">
        <v>267</v>
      </c>
      <c r="D1221" s="59" t="s">
        <v>548</v>
      </c>
      <c r="E1221" s="59" t="s">
        <v>138</v>
      </c>
      <c r="F1221" s="60">
        <v>4914616</v>
      </c>
      <c r="G1221" s="60">
        <v>1914409</v>
      </c>
      <c r="H1221" s="60">
        <v>4024433</v>
      </c>
      <c r="I1221" s="60">
        <v>4126193</v>
      </c>
      <c r="J1221" s="60">
        <v>3743588</v>
      </c>
      <c r="K1221" s="60">
        <v>4905269</v>
      </c>
      <c r="L1221" s="60">
        <v>8661063</v>
      </c>
      <c r="M1221" s="60">
        <v>7202979</v>
      </c>
      <c r="N1221" s="60">
        <v>12640136</v>
      </c>
      <c r="O1221" s="60">
        <v>5150095</v>
      </c>
      <c r="P1221" s="60">
        <v>2562347</v>
      </c>
      <c r="Q1221" s="60">
        <v>12079245</v>
      </c>
      <c r="R1221" s="60">
        <v>6872374</v>
      </c>
      <c r="S1221" s="60">
        <v>5341501</v>
      </c>
      <c r="T1221" s="60">
        <v>3422786</v>
      </c>
    </row>
    <row r="1222" spans="1:20" ht="14.5" x14ac:dyDescent="0.35">
      <c r="A1222" t="str">
        <f t="shared" si="30"/>
        <v>Steiermark053</v>
      </c>
      <c r="B1222">
        <v>1222</v>
      </c>
      <c r="C1222" s="59" t="s">
        <v>267</v>
      </c>
      <c r="D1222" s="59" t="s">
        <v>339</v>
      </c>
      <c r="E1222" s="59" t="s">
        <v>27</v>
      </c>
      <c r="F1222" s="60">
        <v>6848200</v>
      </c>
      <c r="G1222" s="60">
        <v>14208885</v>
      </c>
      <c r="H1222" s="60">
        <v>12441763</v>
      </c>
      <c r="I1222" s="60">
        <v>9958136</v>
      </c>
      <c r="J1222" s="60">
        <v>7968559</v>
      </c>
      <c r="K1222" s="60">
        <v>10011960</v>
      </c>
      <c r="L1222" s="60">
        <v>11870642</v>
      </c>
      <c r="M1222" s="60">
        <v>13058326</v>
      </c>
      <c r="N1222" s="60">
        <v>20971514</v>
      </c>
      <c r="O1222" s="60">
        <v>14808728</v>
      </c>
      <c r="P1222" s="60">
        <v>10764803</v>
      </c>
      <c r="Q1222" s="60">
        <v>16332249</v>
      </c>
      <c r="R1222" s="60">
        <v>19191027</v>
      </c>
      <c r="S1222" s="60">
        <v>17311211</v>
      </c>
      <c r="T1222" s="60">
        <v>18419153</v>
      </c>
    </row>
    <row r="1223" spans="1:20" ht="14.5" x14ac:dyDescent="0.35">
      <c r="A1223" t="str">
        <f t="shared" si="30"/>
        <v>Steiermark220</v>
      </c>
      <c r="B1223">
        <v>1223</v>
      </c>
      <c r="C1223" s="59" t="s">
        <v>267</v>
      </c>
      <c r="D1223" s="59" t="s">
        <v>400</v>
      </c>
      <c r="E1223" s="59" t="s">
        <v>55</v>
      </c>
      <c r="F1223" s="60">
        <v>21635878</v>
      </c>
      <c r="G1223" s="60">
        <v>18493541</v>
      </c>
      <c r="H1223" s="60">
        <v>22136146</v>
      </c>
      <c r="I1223" s="60">
        <v>21161550</v>
      </c>
      <c r="J1223" s="60">
        <v>34847894</v>
      </c>
      <c r="K1223" s="60">
        <v>62151529</v>
      </c>
      <c r="L1223" s="60">
        <v>49415656</v>
      </c>
      <c r="M1223" s="60">
        <v>61086784</v>
      </c>
      <c r="N1223" s="60">
        <v>59451803</v>
      </c>
      <c r="O1223" s="60">
        <v>44508333</v>
      </c>
      <c r="P1223" s="60">
        <v>42359397</v>
      </c>
      <c r="Q1223" s="60">
        <v>38793348</v>
      </c>
      <c r="R1223" s="60">
        <v>56661987</v>
      </c>
      <c r="S1223" s="60">
        <v>70793445</v>
      </c>
      <c r="T1223" s="60">
        <v>55500534</v>
      </c>
    </row>
    <row r="1224" spans="1:20" ht="14.5" x14ac:dyDescent="0.35">
      <c r="A1224" t="str">
        <f t="shared" ref="A1224:A1287" si="31">C1224&amp;D1224</f>
        <v>Steiermark336</v>
      </c>
      <c r="B1224">
        <v>1224</v>
      </c>
      <c r="C1224" s="59" t="s">
        <v>267</v>
      </c>
      <c r="D1224" s="59" t="s">
        <v>450</v>
      </c>
      <c r="E1224" s="59" t="s">
        <v>83</v>
      </c>
      <c r="F1224" s="60">
        <v>10</v>
      </c>
      <c r="G1224" s="60">
        <v>12</v>
      </c>
      <c r="H1224" s="60">
        <v>150</v>
      </c>
      <c r="I1224" s="61"/>
      <c r="J1224" s="61"/>
      <c r="K1224" s="61"/>
      <c r="L1224" s="60">
        <v>2</v>
      </c>
      <c r="M1224" s="61"/>
      <c r="N1224" s="60">
        <v>626</v>
      </c>
      <c r="O1224" s="61"/>
      <c r="P1224" s="60">
        <v>96537</v>
      </c>
      <c r="Q1224" s="60">
        <v>10967</v>
      </c>
      <c r="R1224" s="60">
        <v>1557</v>
      </c>
      <c r="S1224" s="60">
        <v>57</v>
      </c>
      <c r="T1224" s="61"/>
    </row>
    <row r="1225" spans="1:20" ht="14.5" x14ac:dyDescent="0.35">
      <c r="A1225" t="str">
        <f t="shared" si="31"/>
        <v>Steiermark011</v>
      </c>
      <c r="B1225">
        <v>1225</v>
      </c>
      <c r="C1225" s="59" t="s">
        <v>267</v>
      </c>
      <c r="D1225" s="59" t="s">
        <v>311</v>
      </c>
      <c r="E1225" s="59" t="s">
        <v>10</v>
      </c>
      <c r="F1225" s="60">
        <v>284577991</v>
      </c>
      <c r="G1225" s="60">
        <v>310855179</v>
      </c>
      <c r="H1225" s="60">
        <v>314132378</v>
      </c>
      <c r="I1225" s="60">
        <v>317719103</v>
      </c>
      <c r="J1225" s="60">
        <v>335590508</v>
      </c>
      <c r="K1225" s="60">
        <v>333158257</v>
      </c>
      <c r="L1225" s="60">
        <v>365686239</v>
      </c>
      <c r="M1225" s="60">
        <v>365375788</v>
      </c>
      <c r="N1225" s="60">
        <v>482216328</v>
      </c>
      <c r="O1225" s="60">
        <v>431354070</v>
      </c>
      <c r="P1225" s="60">
        <v>333838486</v>
      </c>
      <c r="Q1225" s="60">
        <v>451817523</v>
      </c>
      <c r="R1225" s="60">
        <v>465357200</v>
      </c>
      <c r="S1225" s="60">
        <v>468065647</v>
      </c>
      <c r="T1225" s="60">
        <v>518972255</v>
      </c>
    </row>
    <row r="1226" spans="1:20" ht="14.5" x14ac:dyDescent="0.35">
      <c r="A1226" t="str">
        <f t="shared" si="31"/>
        <v>Steiermark334</v>
      </c>
      <c r="B1226">
        <v>1226</v>
      </c>
      <c r="C1226" s="59" t="s">
        <v>267</v>
      </c>
      <c r="D1226" s="59" t="s">
        <v>448</v>
      </c>
      <c r="E1226" s="59" t="s">
        <v>82</v>
      </c>
      <c r="F1226" s="60">
        <v>1438510</v>
      </c>
      <c r="G1226" s="60">
        <v>246174</v>
      </c>
      <c r="H1226" s="60">
        <v>1864619</v>
      </c>
      <c r="I1226" s="60">
        <v>318575</v>
      </c>
      <c r="J1226" s="60">
        <v>283229</v>
      </c>
      <c r="K1226" s="60">
        <v>428497</v>
      </c>
      <c r="L1226" s="60">
        <v>5619604</v>
      </c>
      <c r="M1226" s="60">
        <v>1988347</v>
      </c>
      <c r="N1226" s="60">
        <v>1007686</v>
      </c>
      <c r="O1226" s="60">
        <v>2976451</v>
      </c>
      <c r="P1226" s="60">
        <v>1719773</v>
      </c>
      <c r="Q1226" s="60">
        <v>1043966</v>
      </c>
      <c r="R1226" s="60">
        <v>1173436</v>
      </c>
      <c r="S1226" s="60">
        <v>586314</v>
      </c>
      <c r="T1226" s="60">
        <v>1861615</v>
      </c>
    </row>
    <row r="1227" spans="1:20" ht="14.5" x14ac:dyDescent="0.35">
      <c r="A1227" t="str">
        <f t="shared" si="31"/>
        <v>Steiermark032</v>
      </c>
      <c r="B1227">
        <v>1227</v>
      </c>
      <c r="C1227" s="59" t="s">
        <v>267</v>
      </c>
      <c r="D1227" s="59" t="s">
        <v>324</v>
      </c>
      <c r="E1227" s="59" t="s">
        <v>18</v>
      </c>
      <c r="F1227" s="60">
        <v>37510103</v>
      </c>
      <c r="G1227" s="60">
        <v>43833231</v>
      </c>
      <c r="H1227" s="60">
        <v>53263893</v>
      </c>
      <c r="I1227" s="60">
        <v>51061450</v>
      </c>
      <c r="J1227" s="60">
        <v>50528420</v>
      </c>
      <c r="K1227" s="60">
        <v>53501793</v>
      </c>
      <c r="L1227" s="60">
        <v>68026033</v>
      </c>
      <c r="M1227" s="60">
        <v>69398752</v>
      </c>
      <c r="N1227" s="60">
        <v>102996043</v>
      </c>
      <c r="O1227" s="60">
        <v>81984323</v>
      </c>
      <c r="P1227" s="60">
        <v>70607366</v>
      </c>
      <c r="Q1227" s="60">
        <v>82748294</v>
      </c>
      <c r="R1227" s="60">
        <v>88581972</v>
      </c>
      <c r="S1227" s="60">
        <v>84690871</v>
      </c>
      <c r="T1227" s="60">
        <v>79689994</v>
      </c>
    </row>
    <row r="1228" spans="1:20" ht="14.5" x14ac:dyDescent="0.35">
      <c r="A1228" t="str">
        <f t="shared" si="31"/>
        <v>Steiermark815</v>
      </c>
      <c r="B1228">
        <v>1228</v>
      </c>
      <c r="C1228" s="59" t="s">
        <v>267</v>
      </c>
      <c r="D1228" s="59" t="s">
        <v>643</v>
      </c>
      <c r="E1228" s="59" t="s">
        <v>191</v>
      </c>
      <c r="F1228" s="60">
        <v>79</v>
      </c>
      <c r="G1228" s="60">
        <v>10216</v>
      </c>
      <c r="H1228" s="60">
        <v>320</v>
      </c>
      <c r="I1228" s="60">
        <v>25603</v>
      </c>
      <c r="J1228" s="60">
        <v>16502</v>
      </c>
      <c r="K1228" s="61"/>
      <c r="L1228" s="60">
        <v>189176</v>
      </c>
      <c r="M1228" s="60">
        <v>50022</v>
      </c>
      <c r="N1228" s="60">
        <v>303036</v>
      </c>
      <c r="O1228" s="60">
        <v>297087</v>
      </c>
      <c r="P1228" s="60">
        <v>218846</v>
      </c>
      <c r="Q1228" s="60">
        <v>2813434</v>
      </c>
      <c r="R1228" s="60">
        <v>34244</v>
      </c>
      <c r="S1228" s="60">
        <v>4365</v>
      </c>
      <c r="T1228" s="60">
        <v>20178</v>
      </c>
    </row>
    <row r="1229" spans="1:20" ht="14.5" x14ac:dyDescent="0.35">
      <c r="A1229" t="str">
        <f t="shared" si="31"/>
        <v>Steiermark529</v>
      </c>
      <c r="B1229">
        <v>1229</v>
      </c>
      <c r="C1229" s="59" t="s">
        <v>267</v>
      </c>
      <c r="D1229" s="59" t="s">
        <v>559</v>
      </c>
      <c r="E1229" s="59" t="s">
        <v>146</v>
      </c>
      <c r="F1229" s="61"/>
      <c r="G1229" s="61"/>
      <c r="H1229" s="61"/>
      <c r="I1229" s="61"/>
      <c r="J1229" s="61"/>
      <c r="K1229" s="61"/>
      <c r="L1229" s="61"/>
      <c r="M1229" s="61"/>
      <c r="N1229" s="61"/>
      <c r="O1229" s="60">
        <v>282</v>
      </c>
      <c r="P1229" s="61"/>
      <c r="Q1229" s="60">
        <v>880</v>
      </c>
      <c r="R1229" s="61"/>
      <c r="S1229" s="61"/>
      <c r="T1229" s="61"/>
    </row>
    <row r="1230" spans="1:20" ht="14.5" x14ac:dyDescent="0.35">
      <c r="A1230" t="str">
        <f t="shared" si="31"/>
        <v>Steiermark823</v>
      </c>
      <c r="B1230">
        <v>1230</v>
      </c>
      <c r="C1230" s="59" t="s">
        <v>267</v>
      </c>
      <c r="D1230" s="59" t="s">
        <v>652</v>
      </c>
      <c r="E1230" s="59" t="s">
        <v>197</v>
      </c>
      <c r="F1230" s="61"/>
      <c r="G1230" s="61"/>
      <c r="H1230" s="61"/>
      <c r="I1230" s="60">
        <v>17108</v>
      </c>
      <c r="J1230" s="61"/>
      <c r="K1230" s="61"/>
      <c r="L1230" s="61"/>
      <c r="M1230" s="61"/>
      <c r="N1230" s="61"/>
      <c r="O1230" s="61"/>
      <c r="P1230" s="61"/>
      <c r="Q1230" s="61"/>
      <c r="R1230" s="61"/>
      <c r="S1230" s="61"/>
      <c r="T1230" s="61"/>
    </row>
    <row r="1231" spans="1:20" ht="14.5" x14ac:dyDescent="0.35">
      <c r="A1231" t="str">
        <f t="shared" si="31"/>
        <v>Steiermark041</v>
      </c>
      <c r="B1231">
        <v>1231</v>
      </c>
      <c r="C1231" s="59" t="s">
        <v>267</v>
      </c>
      <c r="D1231" s="59" t="s">
        <v>329</v>
      </c>
      <c r="E1231" s="59" t="s">
        <v>21</v>
      </c>
      <c r="F1231" s="60">
        <v>12664</v>
      </c>
      <c r="G1231" s="60">
        <v>15013</v>
      </c>
      <c r="H1231" s="60">
        <v>14655</v>
      </c>
      <c r="I1231" s="60">
        <v>83735</v>
      </c>
      <c r="J1231" s="60">
        <v>30512</v>
      </c>
      <c r="K1231" s="60">
        <v>27184</v>
      </c>
      <c r="L1231" s="61"/>
      <c r="M1231" s="61"/>
      <c r="N1231" s="60">
        <v>183511</v>
      </c>
      <c r="O1231" s="60">
        <v>66721</v>
      </c>
      <c r="P1231" s="60">
        <v>41501</v>
      </c>
      <c r="Q1231" s="60">
        <v>53144</v>
      </c>
      <c r="R1231" s="60">
        <v>140080</v>
      </c>
      <c r="S1231" s="60">
        <v>84734</v>
      </c>
      <c r="T1231" s="60">
        <v>54635</v>
      </c>
    </row>
    <row r="1232" spans="1:20" ht="14.5" x14ac:dyDescent="0.35">
      <c r="A1232" t="str">
        <f t="shared" si="31"/>
        <v>Steiermark001</v>
      </c>
      <c r="B1232">
        <v>1232</v>
      </c>
      <c r="C1232" s="59" t="s">
        <v>267</v>
      </c>
      <c r="D1232" s="59" t="s">
        <v>292</v>
      </c>
      <c r="E1232" s="59" t="s">
        <v>1</v>
      </c>
      <c r="F1232" s="60">
        <v>618214145</v>
      </c>
      <c r="G1232" s="60">
        <v>799455954</v>
      </c>
      <c r="H1232" s="60">
        <v>880570947</v>
      </c>
      <c r="I1232" s="60">
        <v>879855302</v>
      </c>
      <c r="J1232" s="60">
        <v>783244674</v>
      </c>
      <c r="K1232" s="60">
        <v>716117361</v>
      </c>
      <c r="L1232" s="60">
        <v>665828388</v>
      </c>
      <c r="M1232" s="60">
        <v>661904552</v>
      </c>
      <c r="N1232" s="60">
        <v>795006912</v>
      </c>
      <c r="O1232" s="60">
        <v>840955064</v>
      </c>
      <c r="P1232" s="60">
        <v>631422292</v>
      </c>
      <c r="Q1232" s="60">
        <v>715530285</v>
      </c>
      <c r="R1232" s="60">
        <v>866256208</v>
      </c>
      <c r="S1232" s="60">
        <v>896295359</v>
      </c>
      <c r="T1232" s="60">
        <v>815144525</v>
      </c>
    </row>
    <row r="1233" spans="1:20" ht="14.5" x14ac:dyDescent="0.35">
      <c r="A1233" t="str">
        <f t="shared" si="31"/>
        <v>Steiermark314</v>
      </c>
      <c r="B1233">
        <v>1233</v>
      </c>
      <c r="C1233" s="59" t="s">
        <v>267</v>
      </c>
      <c r="D1233" s="59" t="s">
        <v>436</v>
      </c>
      <c r="E1233" s="59" t="s">
        <v>77</v>
      </c>
      <c r="F1233" s="60">
        <v>5280925</v>
      </c>
      <c r="G1233" s="60">
        <v>16321530</v>
      </c>
      <c r="H1233" s="60">
        <v>11227038</v>
      </c>
      <c r="I1233" s="60">
        <v>4521240</v>
      </c>
      <c r="J1233" s="60">
        <v>1669833</v>
      </c>
      <c r="K1233" s="60">
        <v>420040</v>
      </c>
      <c r="L1233" s="61"/>
      <c r="M1233" s="60">
        <v>170167</v>
      </c>
      <c r="N1233" s="60">
        <v>37802</v>
      </c>
      <c r="O1233" s="60">
        <v>144386</v>
      </c>
      <c r="P1233" s="60">
        <v>47014</v>
      </c>
      <c r="Q1233" s="60">
        <v>5604653</v>
      </c>
      <c r="R1233" s="60">
        <v>208503</v>
      </c>
      <c r="S1233" s="60">
        <v>12441998</v>
      </c>
      <c r="T1233" s="60">
        <v>43410</v>
      </c>
    </row>
    <row r="1234" spans="1:20" ht="14.5" x14ac:dyDescent="0.35">
      <c r="A1234" t="str">
        <f t="shared" si="31"/>
        <v>Steiermark006</v>
      </c>
      <c r="B1234">
        <v>1234</v>
      </c>
      <c r="C1234" s="59" t="s">
        <v>267</v>
      </c>
      <c r="D1234" s="59" t="s">
        <v>302</v>
      </c>
      <c r="E1234" s="59" t="s">
        <v>5</v>
      </c>
      <c r="F1234" s="60">
        <v>528310009</v>
      </c>
      <c r="G1234" s="60">
        <v>728582847</v>
      </c>
      <c r="H1234" s="60">
        <v>735781747</v>
      </c>
      <c r="I1234" s="60">
        <v>855907446</v>
      </c>
      <c r="J1234" s="60">
        <v>923976796</v>
      </c>
      <c r="K1234" s="60">
        <v>909504990</v>
      </c>
      <c r="L1234" s="60">
        <v>849777951</v>
      </c>
      <c r="M1234" s="60">
        <v>875545307</v>
      </c>
      <c r="N1234" s="60">
        <v>1228378237</v>
      </c>
      <c r="O1234" s="60">
        <v>1531927022</v>
      </c>
      <c r="P1234" s="60">
        <v>1284189748</v>
      </c>
      <c r="Q1234" s="60">
        <v>1176176387</v>
      </c>
      <c r="R1234" s="60">
        <v>1118803601</v>
      </c>
      <c r="S1234" s="60">
        <v>1153149691</v>
      </c>
      <c r="T1234" s="60">
        <v>1138029468</v>
      </c>
    </row>
    <row r="1235" spans="1:20" ht="14.5" x14ac:dyDescent="0.35">
      <c r="A1235" t="str">
        <f t="shared" si="31"/>
        <v>Steiermark473</v>
      </c>
      <c r="B1235">
        <v>1235</v>
      </c>
      <c r="C1235" s="59" t="s">
        <v>267</v>
      </c>
      <c r="D1235" s="59" t="s">
        <v>533</v>
      </c>
      <c r="E1235" s="59" t="s">
        <v>132</v>
      </c>
      <c r="F1235" s="61"/>
      <c r="G1235" s="60">
        <v>1652</v>
      </c>
      <c r="H1235" s="61"/>
      <c r="I1235" s="60">
        <v>1347</v>
      </c>
      <c r="J1235" s="60">
        <v>491</v>
      </c>
      <c r="K1235" s="60">
        <v>215</v>
      </c>
      <c r="L1235" s="61"/>
      <c r="M1235" s="60">
        <v>1478</v>
      </c>
      <c r="N1235" s="60">
        <v>2580</v>
      </c>
      <c r="O1235" s="61"/>
      <c r="P1235" s="60">
        <v>4888</v>
      </c>
      <c r="Q1235" s="60">
        <v>2529</v>
      </c>
      <c r="R1235" s="61"/>
      <c r="S1235" s="61"/>
      <c r="T1235" s="60">
        <v>20062</v>
      </c>
    </row>
    <row r="1236" spans="1:20" ht="14.5" x14ac:dyDescent="0.35">
      <c r="A1236" t="str">
        <f t="shared" si="31"/>
        <v>Steiermark076</v>
      </c>
      <c r="B1236">
        <v>1236</v>
      </c>
      <c r="C1236" s="59" t="s">
        <v>267</v>
      </c>
      <c r="D1236" s="59" t="s">
        <v>365</v>
      </c>
      <c r="E1236" s="59" t="s">
        <v>38</v>
      </c>
      <c r="F1236" s="60">
        <v>8261634</v>
      </c>
      <c r="G1236" s="60">
        <v>10637005</v>
      </c>
      <c r="H1236" s="60">
        <v>6901368</v>
      </c>
      <c r="I1236" s="60">
        <v>6979819</v>
      </c>
      <c r="J1236" s="60">
        <v>7937015</v>
      </c>
      <c r="K1236" s="60">
        <v>13292201</v>
      </c>
      <c r="L1236" s="60">
        <v>5441667</v>
      </c>
      <c r="M1236" s="60">
        <v>3773200</v>
      </c>
      <c r="N1236" s="60">
        <v>4555373</v>
      </c>
      <c r="O1236" s="60">
        <v>6940962</v>
      </c>
      <c r="P1236" s="60">
        <v>9948638</v>
      </c>
      <c r="Q1236" s="60">
        <v>5747568</v>
      </c>
      <c r="R1236" s="60">
        <v>8132748</v>
      </c>
      <c r="S1236" s="60">
        <v>9401817</v>
      </c>
      <c r="T1236" s="60">
        <v>10245253</v>
      </c>
    </row>
    <row r="1237" spans="1:20" ht="14.5" x14ac:dyDescent="0.35">
      <c r="A1237" t="str">
        <f t="shared" si="31"/>
        <v>Steiermark276</v>
      </c>
      <c r="B1237">
        <v>1237</v>
      </c>
      <c r="C1237" s="59" t="s">
        <v>267</v>
      </c>
      <c r="D1237" s="59" t="s">
        <v>424</v>
      </c>
      <c r="E1237" s="59" t="s">
        <v>69</v>
      </c>
      <c r="F1237" s="60">
        <v>1264382</v>
      </c>
      <c r="G1237" s="60">
        <v>1374623</v>
      </c>
      <c r="H1237" s="60">
        <v>1343385</v>
      </c>
      <c r="I1237" s="60">
        <v>1484210</v>
      </c>
      <c r="J1237" s="60">
        <v>4635514</v>
      </c>
      <c r="K1237" s="60">
        <v>7594275</v>
      </c>
      <c r="L1237" s="60">
        <v>4765345</v>
      </c>
      <c r="M1237" s="60">
        <v>4743095</v>
      </c>
      <c r="N1237" s="60">
        <v>3574425</v>
      </c>
      <c r="O1237" s="60">
        <v>5507385</v>
      </c>
      <c r="P1237" s="60">
        <v>2124677</v>
      </c>
      <c r="Q1237" s="60">
        <v>1286711</v>
      </c>
      <c r="R1237" s="60">
        <v>1730092</v>
      </c>
      <c r="S1237" s="60">
        <v>1772343</v>
      </c>
      <c r="T1237" s="60">
        <v>1319466</v>
      </c>
    </row>
    <row r="1238" spans="1:20" ht="14.5" x14ac:dyDescent="0.35">
      <c r="A1238" t="str">
        <f t="shared" si="31"/>
        <v>Steiermark044</v>
      </c>
      <c r="B1238">
        <v>1238</v>
      </c>
      <c r="C1238" s="59" t="s">
        <v>267</v>
      </c>
      <c r="D1238" s="59" t="s">
        <v>332</v>
      </c>
      <c r="E1238" s="59" t="s">
        <v>23</v>
      </c>
      <c r="F1238" s="60">
        <v>81635</v>
      </c>
      <c r="G1238" s="60">
        <v>9796</v>
      </c>
      <c r="H1238" s="60">
        <v>12066</v>
      </c>
      <c r="I1238" s="60">
        <v>101105</v>
      </c>
      <c r="J1238" s="60">
        <v>27598</v>
      </c>
      <c r="K1238" s="60">
        <v>97693</v>
      </c>
      <c r="L1238" s="60">
        <v>39855</v>
      </c>
      <c r="M1238" s="60">
        <v>97380</v>
      </c>
      <c r="N1238" s="60">
        <v>5327240</v>
      </c>
      <c r="O1238" s="60">
        <v>12074121</v>
      </c>
      <c r="P1238" s="60">
        <v>5467299</v>
      </c>
      <c r="Q1238" s="60">
        <v>4874695</v>
      </c>
      <c r="R1238" s="60">
        <v>352014</v>
      </c>
      <c r="S1238" s="60">
        <v>618598</v>
      </c>
      <c r="T1238" s="60">
        <v>541398</v>
      </c>
    </row>
    <row r="1239" spans="1:20" ht="14.5" x14ac:dyDescent="0.35">
      <c r="A1239" t="str">
        <f t="shared" si="31"/>
        <v>Steiermark406</v>
      </c>
      <c r="B1239">
        <v>1239</v>
      </c>
      <c r="C1239" s="59" t="s">
        <v>267</v>
      </c>
      <c r="D1239" s="59" t="s">
        <v>488</v>
      </c>
      <c r="E1239" s="59" t="s">
        <v>105</v>
      </c>
      <c r="F1239" s="61"/>
      <c r="G1239" s="60">
        <v>827398</v>
      </c>
      <c r="H1239" s="60">
        <v>4329</v>
      </c>
      <c r="I1239" s="60">
        <v>2274</v>
      </c>
      <c r="J1239" s="61"/>
      <c r="K1239" s="61"/>
      <c r="L1239" s="60">
        <v>44580</v>
      </c>
      <c r="M1239" s="60">
        <v>25115</v>
      </c>
      <c r="N1239" s="60">
        <v>13521</v>
      </c>
      <c r="O1239" s="60">
        <v>280158</v>
      </c>
      <c r="P1239" s="60">
        <v>22620</v>
      </c>
      <c r="Q1239" s="60">
        <v>23485</v>
      </c>
      <c r="R1239" s="60">
        <v>32323</v>
      </c>
      <c r="S1239" s="60">
        <v>6721</v>
      </c>
      <c r="T1239" s="60">
        <v>3125</v>
      </c>
    </row>
    <row r="1240" spans="1:20" ht="14.5" x14ac:dyDescent="0.35">
      <c r="A1240" t="str">
        <f t="shared" si="31"/>
        <v>Steiermark252</v>
      </c>
      <c r="B1240">
        <v>1240</v>
      </c>
      <c r="C1240" s="59" t="s">
        <v>267</v>
      </c>
      <c r="D1240" s="59" t="s">
        <v>417</v>
      </c>
      <c r="E1240" s="59" t="s">
        <v>64</v>
      </c>
      <c r="F1240" s="61"/>
      <c r="G1240" s="60">
        <v>16591</v>
      </c>
      <c r="H1240" s="60">
        <v>14879</v>
      </c>
      <c r="I1240" s="61"/>
      <c r="J1240" s="60">
        <v>18908</v>
      </c>
      <c r="K1240" s="61"/>
      <c r="L1240" s="60">
        <v>5488</v>
      </c>
      <c r="M1240" s="60">
        <v>55218</v>
      </c>
      <c r="N1240" s="60">
        <v>84755</v>
      </c>
      <c r="O1240" s="60">
        <v>106663</v>
      </c>
      <c r="P1240" s="61"/>
      <c r="Q1240" s="61"/>
      <c r="R1240" s="61"/>
      <c r="S1240" s="60">
        <v>4024</v>
      </c>
      <c r="T1240" s="60">
        <v>1602</v>
      </c>
    </row>
    <row r="1241" spans="1:20" ht="14.5" x14ac:dyDescent="0.35">
      <c r="A1241" t="str">
        <f t="shared" si="31"/>
        <v>Steiermark260</v>
      </c>
      <c r="B1241">
        <v>1241</v>
      </c>
      <c r="C1241" s="59" t="s">
        <v>267</v>
      </c>
      <c r="D1241" s="59" t="s">
        <v>419</v>
      </c>
      <c r="E1241" s="59" t="s">
        <v>66</v>
      </c>
      <c r="F1241" s="60">
        <v>74450</v>
      </c>
      <c r="G1241" s="60">
        <v>85103</v>
      </c>
      <c r="H1241" s="60">
        <v>32118</v>
      </c>
      <c r="I1241" s="60">
        <v>222392</v>
      </c>
      <c r="J1241" s="60">
        <v>31908</v>
      </c>
      <c r="K1241" s="60">
        <v>80957</v>
      </c>
      <c r="L1241" s="60">
        <v>1864953</v>
      </c>
      <c r="M1241" s="60">
        <v>1462745</v>
      </c>
      <c r="N1241" s="60">
        <v>1193619</v>
      </c>
      <c r="O1241" s="60">
        <v>4353417</v>
      </c>
      <c r="P1241" s="60">
        <v>73208</v>
      </c>
      <c r="Q1241" s="60">
        <v>781362</v>
      </c>
      <c r="R1241" s="60">
        <v>79464</v>
      </c>
      <c r="S1241" s="60">
        <v>1181</v>
      </c>
      <c r="T1241" s="60">
        <v>342326</v>
      </c>
    </row>
    <row r="1242" spans="1:20" ht="14.5" x14ac:dyDescent="0.35">
      <c r="A1242" t="str">
        <f t="shared" si="31"/>
        <v>Steiermark310</v>
      </c>
      <c r="B1242">
        <v>1242</v>
      </c>
      <c r="C1242" s="59" t="s">
        <v>267</v>
      </c>
      <c r="D1242" s="59" t="s">
        <v>432</v>
      </c>
      <c r="E1242" s="59" t="s">
        <v>75</v>
      </c>
      <c r="F1242" s="61"/>
      <c r="G1242" s="61"/>
      <c r="H1242" s="61"/>
      <c r="I1242" s="60">
        <v>122066</v>
      </c>
      <c r="J1242" s="60">
        <v>178001</v>
      </c>
      <c r="K1242" s="60">
        <v>8809</v>
      </c>
      <c r="L1242" s="61"/>
      <c r="M1242" s="60">
        <v>265933</v>
      </c>
      <c r="N1242" s="60">
        <v>122531</v>
      </c>
      <c r="O1242" s="60">
        <v>85986</v>
      </c>
      <c r="P1242" s="61"/>
      <c r="Q1242" s="60">
        <v>2857</v>
      </c>
      <c r="R1242" s="60">
        <v>12651</v>
      </c>
      <c r="S1242" s="60">
        <v>25153</v>
      </c>
      <c r="T1242" s="60">
        <v>21674</v>
      </c>
    </row>
    <row r="1243" spans="1:20" ht="14.5" x14ac:dyDescent="0.35">
      <c r="A1243" t="str">
        <f t="shared" si="31"/>
        <v>Steiermark009</v>
      </c>
      <c r="B1243">
        <v>1243</v>
      </c>
      <c r="C1243" s="59" t="s">
        <v>267</v>
      </c>
      <c r="D1243" s="59" t="s">
        <v>308</v>
      </c>
      <c r="E1243" s="59" t="s">
        <v>8</v>
      </c>
      <c r="F1243" s="60">
        <v>53285122</v>
      </c>
      <c r="G1243" s="60">
        <v>43027621</v>
      </c>
      <c r="H1243" s="60">
        <v>37155579</v>
      </c>
      <c r="I1243" s="60">
        <v>44481239</v>
      </c>
      <c r="J1243" s="60">
        <v>47346010</v>
      </c>
      <c r="K1243" s="60">
        <v>41390150</v>
      </c>
      <c r="L1243" s="60">
        <v>50633761</v>
      </c>
      <c r="M1243" s="60">
        <v>50115389</v>
      </c>
      <c r="N1243" s="60">
        <v>52577520</v>
      </c>
      <c r="O1243" s="60">
        <v>74212780</v>
      </c>
      <c r="P1243" s="60">
        <v>60926047</v>
      </c>
      <c r="Q1243" s="60">
        <v>69978854</v>
      </c>
      <c r="R1243" s="60">
        <v>82230786</v>
      </c>
      <c r="S1243" s="60">
        <v>71014478</v>
      </c>
      <c r="T1243" s="60">
        <v>70062624</v>
      </c>
    </row>
    <row r="1244" spans="1:20" ht="14.5" x14ac:dyDescent="0.35">
      <c r="A1244" t="str">
        <f t="shared" si="31"/>
        <v>Steiermark416</v>
      </c>
      <c r="B1244">
        <v>1244</v>
      </c>
      <c r="C1244" s="59" t="s">
        <v>267</v>
      </c>
      <c r="D1244" s="59" t="s">
        <v>495</v>
      </c>
      <c r="E1244" s="59" t="s">
        <v>109</v>
      </c>
      <c r="F1244" s="60">
        <v>811333</v>
      </c>
      <c r="G1244" s="60">
        <v>2103086</v>
      </c>
      <c r="H1244" s="60">
        <v>1111004</v>
      </c>
      <c r="I1244" s="60">
        <v>1402593</v>
      </c>
      <c r="J1244" s="60">
        <v>1693530</v>
      </c>
      <c r="K1244" s="60">
        <v>3032779</v>
      </c>
      <c r="L1244" s="60">
        <v>3422034</v>
      </c>
      <c r="M1244" s="60">
        <v>3284311</v>
      </c>
      <c r="N1244" s="60">
        <v>1755117</v>
      </c>
      <c r="O1244" s="60">
        <v>2315186</v>
      </c>
      <c r="P1244" s="60">
        <v>2725311</v>
      </c>
      <c r="Q1244" s="60">
        <v>2740710</v>
      </c>
      <c r="R1244" s="60">
        <v>3762245</v>
      </c>
      <c r="S1244" s="60">
        <v>4506484</v>
      </c>
      <c r="T1244" s="60">
        <v>6795243</v>
      </c>
    </row>
    <row r="1245" spans="1:20" ht="14.5" x14ac:dyDescent="0.35">
      <c r="A1245" t="str">
        <f t="shared" si="31"/>
        <v>Steiermark831</v>
      </c>
      <c r="B1245">
        <v>1245</v>
      </c>
      <c r="C1245" s="59" t="s">
        <v>267</v>
      </c>
      <c r="D1245" s="59" t="s">
        <v>659</v>
      </c>
      <c r="E1245" s="59" t="s">
        <v>201</v>
      </c>
      <c r="F1245" s="60">
        <v>318</v>
      </c>
      <c r="G1245" s="61"/>
      <c r="H1245" s="61"/>
      <c r="I1245" s="61"/>
      <c r="J1245" s="60">
        <v>484</v>
      </c>
      <c r="K1245" s="60">
        <v>770</v>
      </c>
      <c r="L1245" s="61"/>
      <c r="M1245" s="60">
        <v>183</v>
      </c>
      <c r="N1245" s="60">
        <v>1661</v>
      </c>
      <c r="O1245" s="61"/>
      <c r="P1245" s="60">
        <v>12084</v>
      </c>
      <c r="Q1245" s="60">
        <v>6798</v>
      </c>
      <c r="R1245" s="60">
        <v>103</v>
      </c>
      <c r="S1245" s="61"/>
      <c r="T1245" s="61"/>
    </row>
    <row r="1246" spans="1:20" ht="14.5" x14ac:dyDescent="0.35">
      <c r="A1246" t="str">
        <f t="shared" si="31"/>
        <v>Steiermark257</v>
      </c>
      <c r="B1246">
        <v>1246</v>
      </c>
      <c r="C1246" s="59" t="s">
        <v>267</v>
      </c>
      <c r="D1246" s="59" t="s">
        <v>418</v>
      </c>
      <c r="E1246" s="59" t="s">
        <v>65</v>
      </c>
      <c r="F1246" s="61"/>
      <c r="G1246" s="60">
        <v>45</v>
      </c>
      <c r="H1246" s="61"/>
      <c r="I1246" s="61"/>
      <c r="J1246" s="60">
        <v>713</v>
      </c>
      <c r="K1246" s="61"/>
      <c r="L1246" s="60">
        <v>7707</v>
      </c>
      <c r="M1246" s="61"/>
      <c r="N1246" s="60">
        <v>72</v>
      </c>
      <c r="O1246" s="61"/>
      <c r="P1246" s="61"/>
      <c r="Q1246" s="60">
        <v>255</v>
      </c>
      <c r="R1246" s="61"/>
      <c r="S1246" s="60">
        <v>125</v>
      </c>
      <c r="T1246" s="61"/>
    </row>
    <row r="1247" spans="1:20" ht="14.5" x14ac:dyDescent="0.35">
      <c r="A1247" t="str">
        <f t="shared" si="31"/>
        <v>Steiermark488</v>
      </c>
      <c r="B1247">
        <v>1247</v>
      </c>
      <c r="C1247" s="59" t="s">
        <v>267</v>
      </c>
      <c r="D1247" s="59" t="s">
        <v>546</v>
      </c>
      <c r="E1247" s="59" t="s">
        <v>136</v>
      </c>
      <c r="F1247" s="60">
        <v>65309</v>
      </c>
      <c r="G1247" s="60">
        <v>59813</v>
      </c>
      <c r="H1247" s="60">
        <v>124771</v>
      </c>
      <c r="I1247" s="60">
        <v>89439</v>
      </c>
      <c r="J1247" s="60">
        <v>72920</v>
      </c>
      <c r="K1247" s="60">
        <v>52105</v>
      </c>
      <c r="L1247" s="60">
        <v>53609</v>
      </c>
      <c r="M1247" s="60">
        <v>9009</v>
      </c>
      <c r="N1247" s="60">
        <v>255458</v>
      </c>
      <c r="O1247" s="60">
        <v>185552</v>
      </c>
      <c r="P1247" s="60">
        <v>64811</v>
      </c>
      <c r="Q1247" s="60">
        <v>81997</v>
      </c>
      <c r="R1247" s="60">
        <v>257464</v>
      </c>
      <c r="S1247" s="60">
        <v>96819</v>
      </c>
      <c r="T1247" s="60">
        <v>154152</v>
      </c>
    </row>
    <row r="1248" spans="1:20" ht="14.5" x14ac:dyDescent="0.35">
      <c r="A1248" t="str">
        <f t="shared" si="31"/>
        <v>Steiermark740</v>
      </c>
      <c r="B1248">
        <v>1248</v>
      </c>
      <c r="C1248" s="59" t="s">
        <v>267</v>
      </c>
      <c r="D1248" s="59" t="s">
        <v>623</v>
      </c>
      <c r="E1248" s="59" t="s">
        <v>180</v>
      </c>
      <c r="F1248" s="60">
        <v>62208836</v>
      </c>
      <c r="G1248" s="60">
        <v>54656548</v>
      </c>
      <c r="H1248" s="60">
        <v>63423210</v>
      </c>
      <c r="I1248" s="60">
        <v>60171383</v>
      </c>
      <c r="J1248" s="60">
        <v>60484910</v>
      </c>
      <c r="K1248" s="60">
        <v>55056002</v>
      </c>
      <c r="L1248" s="60">
        <v>59162571</v>
      </c>
      <c r="M1248" s="60">
        <v>69321852</v>
      </c>
      <c r="N1248" s="60">
        <v>71166884</v>
      </c>
      <c r="O1248" s="60">
        <v>77050289</v>
      </c>
      <c r="P1248" s="60">
        <v>65170704</v>
      </c>
      <c r="Q1248" s="60">
        <v>80723640</v>
      </c>
      <c r="R1248" s="60">
        <v>85166955</v>
      </c>
      <c r="S1248" s="60">
        <v>91805629</v>
      </c>
      <c r="T1248" s="60">
        <v>102498829</v>
      </c>
    </row>
    <row r="1249" spans="1:20" ht="14.5" x14ac:dyDescent="0.35">
      <c r="A1249" t="str">
        <f t="shared" si="31"/>
        <v>Steiermark424</v>
      </c>
      <c r="B1249">
        <v>1249</v>
      </c>
      <c r="C1249" s="59" t="s">
        <v>267</v>
      </c>
      <c r="D1249" s="59" t="s">
        <v>497</v>
      </c>
      <c r="E1249" s="59" t="s">
        <v>111</v>
      </c>
      <c r="F1249" s="60">
        <v>220522</v>
      </c>
      <c r="G1249" s="60">
        <v>285278</v>
      </c>
      <c r="H1249" s="60">
        <v>170456</v>
      </c>
      <c r="I1249" s="60">
        <v>7040206</v>
      </c>
      <c r="J1249" s="60">
        <v>6633495</v>
      </c>
      <c r="K1249" s="60">
        <v>523828</v>
      </c>
      <c r="L1249" s="60">
        <v>199051</v>
      </c>
      <c r="M1249" s="61"/>
      <c r="N1249" s="60">
        <v>144709</v>
      </c>
      <c r="O1249" s="60">
        <v>1339634</v>
      </c>
      <c r="P1249" s="60">
        <v>366192</v>
      </c>
      <c r="Q1249" s="60">
        <v>809860</v>
      </c>
      <c r="R1249" s="60">
        <v>1353587</v>
      </c>
      <c r="S1249" s="60">
        <v>277231</v>
      </c>
      <c r="T1249" s="60">
        <v>253708</v>
      </c>
    </row>
    <row r="1250" spans="1:20" ht="14.5" x14ac:dyDescent="0.35">
      <c r="A1250" t="str">
        <f t="shared" si="31"/>
        <v>Steiermark092</v>
      </c>
      <c r="B1250">
        <v>1250</v>
      </c>
      <c r="C1250" s="59" t="s">
        <v>267</v>
      </c>
      <c r="D1250" s="59" t="s">
        <v>382</v>
      </c>
      <c r="E1250" s="59" t="s">
        <v>47</v>
      </c>
      <c r="F1250" s="60">
        <v>338424697</v>
      </c>
      <c r="G1250" s="60">
        <v>337997095</v>
      </c>
      <c r="H1250" s="60">
        <v>332954794</v>
      </c>
      <c r="I1250" s="60">
        <v>300749474</v>
      </c>
      <c r="J1250" s="60">
        <v>274413557</v>
      </c>
      <c r="K1250" s="60">
        <v>376173637</v>
      </c>
      <c r="L1250" s="60">
        <v>342069816</v>
      </c>
      <c r="M1250" s="60">
        <v>361065108</v>
      </c>
      <c r="N1250" s="60">
        <v>325000133</v>
      </c>
      <c r="O1250" s="60">
        <v>323818377</v>
      </c>
      <c r="P1250" s="60">
        <v>309723773</v>
      </c>
      <c r="Q1250" s="60">
        <v>396982491</v>
      </c>
      <c r="R1250" s="60">
        <v>412488519</v>
      </c>
      <c r="S1250" s="60">
        <v>429121000</v>
      </c>
      <c r="T1250" s="60">
        <v>409199231</v>
      </c>
    </row>
    <row r="1251" spans="1:20" ht="14.5" x14ac:dyDescent="0.35">
      <c r="A1251" t="str">
        <f t="shared" si="31"/>
        <v>Steiermark452</v>
      </c>
      <c r="B1251">
        <v>1251</v>
      </c>
      <c r="C1251" s="59" t="s">
        <v>267</v>
      </c>
      <c r="D1251" s="59" t="s">
        <v>507</v>
      </c>
      <c r="E1251" s="59" t="s">
        <v>119</v>
      </c>
      <c r="F1251" s="60">
        <v>139517</v>
      </c>
      <c r="G1251" s="60">
        <v>145291</v>
      </c>
      <c r="H1251" s="60">
        <v>304023</v>
      </c>
      <c r="I1251" s="60">
        <v>205527</v>
      </c>
      <c r="J1251" s="60">
        <v>196599</v>
      </c>
      <c r="K1251" s="60">
        <v>547646</v>
      </c>
      <c r="L1251" s="60">
        <v>528876</v>
      </c>
      <c r="M1251" s="61"/>
      <c r="N1251" s="60">
        <v>321054</v>
      </c>
      <c r="O1251" s="61"/>
      <c r="P1251" s="61"/>
      <c r="Q1251" s="60">
        <v>335095</v>
      </c>
      <c r="R1251" s="60">
        <v>281722</v>
      </c>
      <c r="S1251" s="60">
        <v>174980</v>
      </c>
      <c r="T1251" s="61"/>
    </row>
    <row r="1252" spans="1:20" ht="14.5" x14ac:dyDescent="0.35">
      <c r="A1252" t="str">
        <f t="shared" si="31"/>
        <v>Steiermark064</v>
      </c>
      <c r="B1252">
        <v>1252</v>
      </c>
      <c r="C1252" s="59" t="s">
        <v>267</v>
      </c>
      <c r="D1252" s="59" t="s">
        <v>351</v>
      </c>
      <c r="E1252" s="59" t="s">
        <v>33</v>
      </c>
      <c r="F1252" s="60">
        <v>398506339</v>
      </c>
      <c r="G1252" s="60">
        <v>407242102</v>
      </c>
      <c r="H1252" s="60">
        <v>396704564</v>
      </c>
      <c r="I1252" s="60">
        <v>421199986</v>
      </c>
      <c r="J1252" s="60">
        <v>493713412</v>
      </c>
      <c r="K1252" s="60">
        <v>520202802</v>
      </c>
      <c r="L1252" s="60">
        <v>528409206</v>
      </c>
      <c r="M1252" s="60">
        <v>569610401</v>
      </c>
      <c r="N1252" s="60">
        <v>649303232</v>
      </c>
      <c r="O1252" s="60">
        <v>720264278</v>
      </c>
      <c r="P1252" s="60">
        <v>603107954</v>
      </c>
      <c r="Q1252" s="60">
        <v>699794815</v>
      </c>
      <c r="R1252" s="60">
        <v>834451885</v>
      </c>
      <c r="S1252" s="60">
        <v>877217987</v>
      </c>
      <c r="T1252" s="60">
        <v>763293066</v>
      </c>
    </row>
    <row r="1253" spans="1:20" ht="14.5" x14ac:dyDescent="0.35">
      <c r="A1253" t="str">
        <f t="shared" si="31"/>
        <v>Steiermark700</v>
      </c>
      <c r="B1253">
        <v>1253</v>
      </c>
      <c r="C1253" s="59" t="s">
        <v>267</v>
      </c>
      <c r="D1253" s="59" t="s">
        <v>606</v>
      </c>
      <c r="E1253" s="59" t="s">
        <v>172</v>
      </c>
      <c r="F1253" s="60">
        <v>42882416</v>
      </c>
      <c r="G1253" s="60">
        <v>49793409</v>
      </c>
      <c r="H1253" s="60">
        <v>31678782</v>
      </c>
      <c r="I1253" s="60">
        <v>25616697</v>
      </c>
      <c r="J1253" s="60">
        <v>26705217</v>
      </c>
      <c r="K1253" s="60">
        <v>26920272</v>
      </c>
      <c r="L1253" s="60">
        <v>20986424</v>
      </c>
      <c r="M1253" s="60">
        <v>20431864</v>
      </c>
      <c r="N1253" s="60">
        <v>33397594</v>
      </c>
      <c r="O1253" s="60">
        <v>25707178</v>
      </c>
      <c r="P1253" s="60">
        <v>28745390</v>
      </c>
      <c r="Q1253" s="60">
        <v>25140863</v>
      </c>
      <c r="R1253" s="60">
        <v>33138026</v>
      </c>
      <c r="S1253" s="60">
        <v>48717023</v>
      </c>
      <c r="T1253" s="60">
        <v>53277749</v>
      </c>
    </row>
    <row r="1254" spans="1:20" ht="14.5" x14ac:dyDescent="0.35">
      <c r="A1254" t="str">
        <f t="shared" si="31"/>
        <v>Steiermark007</v>
      </c>
      <c r="B1254">
        <v>1254</v>
      </c>
      <c r="C1254" s="59" t="s">
        <v>267</v>
      </c>
      <c r="D1254" s="59" t="s">
        <v>304</v>
      </c>
      <c r="E1254" s="59" t="s">
        <v>6</v>
      </c>
      <c r="F1254" s="60">
        <v>18587260</v>
      </c>
      <c r="G1254" s="60">
        <v>23081355</v>
      </c>
      <c r="H1254" s="60">
        <v>23961512</v>
      </c>
      <c r="I1254" s="60">
        <v>26926007</v>
      </c>
      <c r="J1254" s="60">
        <v>25994692</v>
      </c>
      <c r="K1254" s="60">
        <v>27803206</v>
      </c>
      <c r="L1254" s="60">
        <v>23915308</v>
      </c>
      <c r="M1254" s="60">
        <v>72934332</v>
      </c>
      <c r="N1254" s="60">
        <v>72711338</v>
      </c>
      <c r="O1254" s="60">
        <v>76987407</v>
      </c>
      <c r="P1254" s="60">
        <v>59417547</v>
      </c>
      <c r="Q1254" s="60">
        <v>85190716</v>
      </c>
      <c r="R1254" s="60">
        <v>91077896</v>
      </c>
      <c r="S1254" s="60">
        <v>74702301</v>
      </c>
      <c r="T1254" s="60">
        <v>50911532</v>
      </c>
    </row>
    <row r="1255" spans="1:20" ht="14.5" x14ac:dyDescent="0.35">
      <c r="A1255" t="str">
        <f t="shared" si="31"/>
        <v>Steiermark624</v>
      </c>
      <c r="B1255">
        <v>1255</v>
      </c>
      <c r="C1255" s="59" t="s">
        <v>267</v>
      </c>
      <c r="D1255" s="59" t="s">
        <v>571</v>
      </c>
      <c r="E1255" s="59" t="s">
        <v>150</v>
      </c>
      <c r="F1255" s="60">
        <v>33018399</v>
      </c>
      <c r="G1255" s="60">
        <v>42030096</v>
      </c>
      <c r="H1255" s="60">
        <v>36016869</v>
      </c>
      <c r="I1255" s="60">
        <v>41882387</v>
      </c>
      <c r="J1255" s="60">
        <v>30746578</v>
      </c>
      <c r="K1255" s="60">
        <v>41260820</v>
      </c>
      <c r="L1255" s="60">
        <v>41335027</v>
      </c>
      <c r="M1255" s="60">
        <v>48583929</v>
      </c>
      <c r="N1255" s="60">
        <v>52142636</v>
      </c>
      <c r="O1255" s="60">
        <v>57427399</v>
      </c>
      <c r="P1255" s="60">
        <v>37610991</v>
      </c>
      <c r="Q1255" s="60">
        <v>42362574</v>
      </c>
      <c r="R1255" s="60">
        <v>61881042</v>
      </c>
      <c r="S1255" s="60">
        <v>54185039</v>
      </c>
      <c r="T1255" s="60">
        <v>86331318</v>
      </c>
    </row>
    <row r="1256" spans="1:20" ht="14.5" x14ac:dyDescent="0.35">
      <c r="A1256" t="str">
        <f t="shared" si="31"/>
        <v>Steiermark664</v>
      </c>
      <c r="B1256">
        <v>1256</v>
      </c>
      <c r="C1256" s="59" t="s">
        <v>267</v>
      </c>
      <c r="D1256" s="59" t="s">
        <v>590</v>
      </c>
      <c r="E1256" s="59" t="s">
        <v>162</v>
      </c>
      <c r="F1256" s="60">
        <v>79342329</v>
      </c>
      <c r="G1256" s="60">
        <v>120401500</v>
      </c>
      <c r="H1256" s="60">
        <v>96865693</v>
      </c>
      <c r="I1256" s="60">
        <v>113867249</v>
      </c>
      <c r="J1256" s="60">
        <v>94397524</v>
      </c>
      <c r="K1256" s="60">
        <v>108031549</v>
      </c>
      <c r="L1256" s="60">
        <v>128849462</v>
      </c>
      <c r="M1256" s="60">
        <v>150014437</v>
      </c>
      <c r="N1256" s="60">
        <v>201804544</v>
      </c>
      <c r="O1256" s="60">
        <v>187036788</v>
      </c>
      <c r="P1256" s="60">
        <v>147221534</v>
      </c>
      <c r="Q1256" s="60">
        <v>170924260</v>
      </c>
      <c r="R1256" s="60">
        <v>200149142</v>
      </c>
      <c r="S1256" s="60">
        <v>203014761</v>
      </c>
      <c r="T1256" s="60">
        <v>230586490</v>
      </c>
    </row>
    <row r="1257" spans="1:20" ht="14.5" x14ac:dyDescent="0.35">
      <c r="A1257" t="str">
        <f t="shared" si="31"/>
        <v>Steiermark357</v>
      </c>
      <c r="B1257">
        <v>1257</v>
      </c>
      <c r="C1257" s="59" t="s">
        <v>267</v>
      </c>
      <c r="D1257" s="59" t="s">
        <v>461</v>
      </c>
      <c r="E1257" s="59" t="s">
        <v>89</v>
      </c>
      <c r="F1257" s="61"/>
      <c r="G1257" s="60">
        <v>389</v>
      </c>
      <c r="H1257" s="61"/>
      <c r="I1257" s="61"/>
      <c r="J1257" s="61"/>
      <c r="K1257" s="61"/>
      <c r="L1257" s="61"/>
      <c r="M1257" s="61"/>
      <c r="N1257" s="61"/>
      <c r="O1257" s="61"/>
      <c r="P1257" s="61"/>
      <c r="Q1257" s="61"/>
      <c r="R1257" s="61"/>
      <c r="S1257" s="61"/>
      <c r="T1257" s="61"/>
    </row>
    <row r="1258" spans="1:20" ht="14.5" x14ac:dyDescent="0.35">
      <c r="A1258" t="str">
        <f t="shared" si="31"/>
        <v>Steiermark612</v>
      </c>
      <c r="B1258">
        <v>1258</v>
      </c>
      <c r="C1258" s="59" t="s">
        <v>267</v>
      </c>
      <c r="D1258" s="59" t="s">
        <v>567</v>
      </c>
      <c r="E1258" s="59" t="s">
        <v>149</v>
      </c>
      <c r="F1258" s="60">
        <v>29238247</v>
      </c>
      <c r="G1258" s="60">
        <v>100052046</v>
      </c>
      <c r="H1258" s="60">
        <v>70086597</v>
      </c>
      <c r="I1258" s="60">
        <v>19497775</v>
      </c>
      <c r="J1258" s="60">
        <v>8069297</v>
      </c>
      <c r="K1258" s="60">
        <v>31141467</v>
      </c>
      <c r="L1258" s="60">
        <v>16831414</v>
      </c>
      <c r="M1258" s="60">
        <v>12902318</v>
      </c>
      <c r="N1258" s="60">
        <v>13614798</v>
      </c>
      <c r="O1258" s="60">
        <v>20601377</v>
      </c>
      <c r="P1258" s="60">
        <v>8564114</v>
      </c>
      <c r="Q1258" s="60">
        <v>11721805</v>
      </c>
      <c r="R1258" s="60">
        <v>20179801</v>
      </c>
      <c r="S1258" s="60">
        <v>17818651</v>
      </c>
      <c r="T1258" s="60">
        <v>32027095</v>
      </c>
    </row>
    <row r="1259" spans="1:20" ht="14.5" x14ac:dyDescent="0.35">
      <c r="A1259" t="str">
        <f t="shared" si="31"/>
        <v>Steiermark616</v>
      </c>
      <c r="B1259">
        <v>1259</v>
      </c>
      <c r="C1259" s="59" t="s">
        <v>267</v>
      </c>
      <c r="D1259" s="59" t="s">
        <v>569</v>
      </c>
      <c r="E1259" s="59" t="s">
        <v>246</v>
      </c>
      <c r="F1259" s="60">
        <v>31581921</v>
      </c>
      <c r="G1259" s="60">
        <v>39285115</v>
      </c>
      <c r="H1259" s="60">
        <v>20889726</v>
      </c>
      <c r="I1259" s="60">
        <v>30980689</v>
      </c>
      <c r="J1259" s="60">
        <v>14396755</v>
      </c>
      <c r="K1259" s="60">
        <v>14428172</v>
      </c>
      <c r="L1259" s="60">
        <v>28445220</v>
      </c>
      <c r="M1259" s="60">
        <v>33801521</v>
      </c>
      <c r="N1259" s="60">
        <v>40065283</v>
      </c>
      <c r="O1259" s="60">
        <v>10114697</v>
      </c>
      <c r="P1259" s="60">
        <v>4479923</v>
      </c>
      <c r="Q1259" s="60">
        <v>7345724</v>
      </c>
      <c r="R1259" s="60">
        <v>8646603</v>
      </c>
      <c r="S1259" s="60">
        <v>8611128</v>
      </c>
      <c r="T1259" s="60">
        <v>4262211</v>
      </c>
    </row>
    <row r="1260" spans="1:20" ht="14.5" x14ac:dyDescent="0.35">
      <c r="A1260" t="str">
        <f t="shared" si="31"/>
        <v>Steiermark024</v>
      </c>
      <c r="B1260">
        <v>1260</v>
      </c>
      <c r="C1260" s="59" t="s">
        <v>267</v>
      </c>
      <c r="D1260" s="59" t="s">
        <v>318</v>
      </c>
      <c r="E1260" s="59" t="s">
        <v>15</v>
      </c>
      <c r="F1260" s="60">
        <v>1033547</v>
      </c>
      <c r="G1260" s="60">
        <v>1230034</v>
      </c>
      <c r="H1260" s="60">
        <v>1062460</v>
      </c>
      <c r="I1260" s="60">
        <v>1183356</v>
      </c>
      <c r="J1260" s="60">
        <v>1260670</v>
      </c>
      <c r="K1260" s="60">
        <v>2507244</v>
      </c>
      <c r="L1260" s="60">
        <v>4428910</v>
      </c>
      <c r="M1260" s="60">
        <v>3927400</v>
      </c>
      <c r="N1260" s="60">
        <v>6730169</v>
      </c>
      <c r="O1260" s="60">
        <v>6827208</v>
      </c>
      <c r="P1260" s="60">
        <v>7354546</v>
      </c>
      <c r="Q1260" s="60">
        <v>6333788</v>
      </c>
      <c r="R1260" s="60">
        <v>5438803</v>
      </c>
      <c r="S1260" s="60">
        <v>6508617</v>
      </c>
      <c r="T1260" s="60">
        <v>4228886</v>
      </c>
    </row>
    <row r="1261" spans="1:20" ht="14.5" x14ac:dyDescent="0.35">
      <c r="A1261" t="str">
        <f t="shared" si="31"/>
        <v>Steiermark005</v>
      </c>
      <c r="B1261">
        <v>1261</v>
      </c>
      <c r="C1261" s="59" t="s">
        <v>267</v>
      </c>
      <c r="D1261" s="59" t="s">
        <v>300</v>
      </c>
      <c r="E1261" s="59" t="s">
        <v>4</v>
      </c>
      <c r="F1261" s="60">
        <v>1290063563</v>
      </c>
      <c r="G1261" s="60">
        <v>1539215971</v>
      </c>
      <c r="H1261" s="60">
        <v>1385397535</v>
      </c>
      <c r="I1261" s="60">
        <v>1438512742</v>
      </c>
      <c r="J1261" s="60">
        <v>1397311859</v>
      </c>
      <c r="K1261" s="60">
        <v>1392355245</v>
      </c>
      <c r="L1261" s="60">
        <v>1382261041</v>
      </c>
      <c r="M1261" s="60">
        <v>1381678399</v>
      </c>
      <c r="N1261" s="60">
        <v>1713392708</v>
      </c>
      <c r="O1261" s="60">
        <v>1635871724</v>
      </c>
      <c r="P1261" s="60">
        <v>1315075879</v>
      </c>
      <c r="Q1261" s="60">
        <v>1701316761</v>
      </c>
      <c r="R1261" s="60">
        <v>2040993815</v>
      </c>
      <c r="S1261" s="60">
        <v>1820019130</v>
      </c>
      <c r="T1261" s="60">
        <v>1732482156</v>
      </c>
    </row>
    <row r="1262" spans="1:20" ht="14.5" x14ac:dyDescent="0.35">
      <c r="A1262" t="str">
        <f t="shared" si="31"/>
        <v>Steiermark464</v>
      </c>
      <c r="B1262">
        <v>1262</v>
      </c>
      <c r="C1262" s="59" t="s">
        <v>267</v>
      </c>
      <c r="D1262" s="59" t="s">
        <v>520</v>
      </c>
      <c r="E1262" s="59" t="s">
        <v>127</v>
      </c>
      <c r="F1262" s="60">
        <v>535956</v>
      </c>
      <c r="G1262" s="60">
        <v>1793809</v>
      </c>
      <c r="H1262" s="60">
        <v>1089873</v>
      </c>
      <c r="I1262" s="60">
        <v>313870</v>
      </c>
      <c r="J1262" s="60">
        <v>195092</v>
      </c>
      <c r="K1262" s="60">
        <v>228832</v>
      </c>
      <c r="L1262" s="60">
        <v>302809</v>
      </c>
      <c r="M1262" s="60">
        <v>378495</v>
      </c>
      <c r="N1262" s="60">
        <v>1181692</v>
      </c>
      <c r="O1262" s="60">
        <v>1224287</v>
      </c>
      <c r="P1262" s="60">
        <v>239297</v>
      </c>
      <c r="Q1262" s="60">
        <v>493883</v>
      </c>
      <c r="R1262" s="60">
        <v>465972</v>
      </c>
      <c r="S1262" s="60">
        <v>1885633</v>
      </c>
      <c r="T1262" s="60">
        <v>497704</v>
      </c>
    </row>
    <row r="1263" spans="1:20" ht="14.5" x14ac:dyDescent="0.35">
      <c r="A1263" t="str">
        <f t="shared" si="31"/>
        <v>Steiermark628</v>
      </c>
      <c r="B1263">
        <v>1263</v>
      </c>
      <c r="C1263" s="59" t="s">
        <v>267</v>
      </c>
      <c r="D1263" s="59" t="s">
        <v>575</v>
      </c>
      <c r="E1263" s="59" t="s">
        <v>152</v>
      </c>
      <c r="F1263" s="60">
        <v>6182903</v>
      </c>
      <c r="G1263" s="60">
        <v>9092032</v>
      </c>
      <c r="H1263" s="60">
        <v>10493396</v>
      </c>
      <c r="I1263" s="60">
        <v>13363995</v>
      </c>
      <c r="J1263" s="60">
        <v>10316360</v>
      </c>
      <c r="K1263" s="60">
        <v>9239550</v>
      </c>
      <c r="L1263" s="60">
        <v>9585031</v>
      </c>
      <c r="M1263" s="60">
        <v>5245451</v>
      </c>
      <c r="N1263" s="60">
        <v>5429532</v>
      </c>
      <c r="O1263" s="60">
        <v>7236317</v>
      </c>
      <c r="P1263" s="60">
        <v>3665624</v>
      </c>
      <c r="Q1263" s="60">
        <v>2896036</v>
      </c>
      <c r="R1263" s="60">
        <v>6946245</v>
      </c>
      <c r="S1263" s="60">
        <v>4807482</v>
      </c>
      <c r="T1263" s="60">
        <v>6297681</v>
      </c>
    </row>
    <row r="1264" spans="1:20" ht="14.5" x14ac:dyDescent="0.35">
      <c r="A1264" t="str">
        <f t="shared" si="31"/>
        <v>Steiermark732</v>
      </c>
      <c r="B1264">
        <v>1264</v>
      </c>
      <c r="C1264" s="59" t="s">
        <v>267</v>
      </c>
      <c r="D1264" s="59" t="s">
        <v>621</v>
      </c>
      <c r="E1264" s="59" t="s">
        <v>178</v>
      </c>
      <c r="F1264" s="60">
        <v>125376597</v>
      </c>
      <c r="G1264" s="60">
        <v>299697778</v>
      </c>
      <c r="H1264" s="60">
        <v>309173175</v>
      </c>
      <c r="I1264" s="60">
        <v>343891788</v>
      </c>
      <c r="J1264" s="60">
        <v>373676600</v>
      </c>
      <c r="K1264" s="60">
        <v>350418747</v>
      </c>
      <c r="L1264" s="60">
        <v>366705854</v>
      </c>
      <c r="M1264" s="60">
        <v>415625454</v>
      </c>
      <c r="N1264" s="60">
        <v>461575468</v>
      </c>
      <c r="O1264" s="60">
        <v>495231220</v>
      </c>
      <c r="P1264" s="60">
        <v>442940699</v>
      </c>
      <c r="Q1264" s="60">
        <v>480837649</v>
      </c>
      <c r="R1264" s="60">
        <v>491433201</v>
      </c>
      <c r="S1264" s="60">
        <v>516322930</v>
      </c>
      <c r="T1264" s="60">
        <v>564572899</v>
      </c>
    </row>
    <row r="1265" spans="1:20" ht="14.5" x14ac:dyDescent="0.35">
      <c r="A1265" t="str">
        <f t="shared" si="31"/>
        <v>Steiermark346</v>
      </c>
      <c r="B1265">
        <v>1265</v>
      </c>
      <c r="C1265" s="59" t="s">
        <v>267</v>
      </c>
      <c r="D1265" s="59" t="s">
        <v>454</v>
      </c>
      <c r="E1265" s="59" t="s">
        <v>86</v>
      </c>
      <c r="F1265" s="60">
        <v>588044</v>
      </c>
      <c r="G1265" s="60">
        <v>5035788</v>
      </c>
      <c r="H1265" s="60">
        <v>5032477</v>
      </c>
      <c r="I1265" s="60">
        <v>2034524</v>
      </c>
      <c r="J1265" s="60">
        <v>1574825</v>
      </c>
      <c r="K1265" s="60">
        <v>926818</v>
      </c>
      <c r="L1265" s="60">
        <v>1500684</v>
      </c>
      <c r="M1265" s="60">
        <v>1678078</v>
      </c>
      <c r="N1265" s="60">
        <v>1472836</v>
      </c>
      <c r="O1265" s="60">
        <v>3094145</v>
      </c>
      <c r="P1265" s="60">
        <v>1490995</v>
      </c>
      <c r="Q1265" s="60">
        <v>953297</v>
      </c>
      <c r="R1265" s="60">
        <v>1182194</v>
      </c>
      <c r="S1265" s="60">
        <v>1319279</v>
      </c>
      <c r="T1265" s="60">
        <v>1589457</v>
      </c>
    </row>
    <row r="1266" spans="1:20" ht="14.5" x14ac:dyDescent="0.35">
      <c r="A1266" t="str">
        <f t="shared" si="31"/>
        <v>Steiermark083</v>
      </c>
      <c r="B1266">
        <v>1266</v>
      </c>
      <c r="C1266" s="59" t="s">
        <v>267</v>
      </c>
      <c r="D1266" s="59" t="s">
        <v>378</v>
      </c>
      <c r="E1266" s="59" t="s">
        <v>45</v>
      </c>
      <c r="F1266" s="60">
        <v>854638</v>
      </c>
      <c r="G1266" s="60">
        <v>742837</v>
      </c>
      <c r="H1266" s="60">
        <v>887393</v>
      </c>
      <c r="I1266" s="60">
        <v>721185</v>
      </c>
      <c r="J1266" s="60">
        <v>124851</v>
      </c>
      <c r="K1266" s="60">
        <v>111624</v>
      </c>
      <c r="L1266" s="60">
        <v>69253</v>
      </c>
      <c r="M1266" s="60">
        <v>141129</v>
      </c>
      <c r="N1266" s="60">
        <v>104870</v>
      </c>
      <c r="O1266" s="60">
        <v>242035</v>
      </c>
      <c r="P1266" s="60">
        <v>285959</v>
      </c>
      <c r="Q1266" s="60">
        <v>183853</v>
      </c>
      <c r="R1266" s="60">
        <v>244422</v>
      </c>
      <c r="S1266" s="60">
        <v>1787766</v>
      </c>
      <c r="T1266" s="60">
        <v>1739537</v>
      </c>
    </row>
    <row r="1267" spans="1:20" ht="14.5" x14ac:dyDescent="0.35">
      <c r="A1267" t="str">
        <f t="shared" si="31"/>
        <v>Steiermark696</v>
      </c>
      <c r="B1267">
        <v>1267</v>
      </c>
      <c r="C1267" s="59" t="s">
        <v>267</v>
      </c>
      <c r="D1267" s="59" t="s">
        <v>604</v>
      </c>
      <c r="E1267" s="59" t="s">
        <v>171</v>
      </c>
      <c r="F1267" s="60">
        <v>2004</v>
      </c>
      <c r="G1267" s="60">
        <v>169683</v>
      </c>
      <c r="H1267" s="60">
        <v>183433</v>
      </c>
      <c r="I1267" s="60">
        <v>502703</v>
      </c>
      <c r="J1267" s="60">
        <v>98216</v>
      </c>
      <c r="K1267" s="60">
        <v>283525</v>
      </c>
      <c r="L1267" s="60">
        <v>80748</v>
      </c>
      <c r="M1267" s="60">
        <v>905106</v>
      </c>
      <c r="N1267" s="60">
        <v>1299640</v>
      </c>
      <c r="O1267" s="60">
        <v>827231</v>
      </c>
      <c r="P1267" s="60">
        <v>448965</v>
      </c>
      <c r="Q1267" s="60">
        <v>557897</v>
      </c>
      <c r="R1267" s="60">
        <v>560804</v>
      </c>
      <c r="S1267" s="60">
        <v>47649</v>
      </c>
      <c r="T1267" s="60">
        <v>38757</v>
      </c>
    </row>
    <row r="1268" spans="1:20" ht="14.5" x14ac:dyDescent="0.35">
      <c r="A1268" t="str">
        <f t="shared" si="31"/>
        <v>Steiermark812</v>
      </c>
      <c r="B1268">
        <v>1268</v>
      </c>
      <c r="C1268" s="59" t="s">
        <v>267</v>
      </c>
      <c r="D1268" s="59" t="s">
        <v>641</v>
      </c>
      <c r="E1268" s="59" t="s">
        <v>189</v>
      </c>
      <c r="F1268" s="61"/>
      <c r="G1268" s="60">
        <v>171</v>
      </c>
      <c r="H1268" s="60">
        <v>267</v>
      </c>
      <c r="I1268" s="60">
        <v>177</v>
      </c>
      <c r="J1268" s="60">
        <v>1111</v>
      </c>
      <c r="K1268" s="60">
        <v>371</v>
      </c>
      <c r="L1268" s="60">
        <v>2772</v>
      </c>
      <c r="M1268" s="61"/>
      <c r="N1268" s="60">
        <v>435</v>
      </c>
      <c r="O1268" s="61"/>
      <c r="P1268" s="60">
        <v>442</v>
      </c>
      <c r="Q1268" s="60">
        <v>11061</v>
      </c>
      <c r="R1268" s="61"/>
      <c r="S1268" s="60">
        <v>1136</v>
      </c>
      <c r="T1268" s="60">
        <v>629</v>
      </c>
    </row>
    <row r="1269" spans="1:20" ht="14.5" x14ac:dyDescent="0.35">
      <c r="A1269" t="str">
        <f t="shared" si="31"/>
        <v>Steiermark375</v>
      </c>
      <c r="B1269">
        <v>1269</v>
      </c>
      <c r="C1269" s="59" t="s">
        <v>267</v>
      </c>
      <c r="D1269" s="59" t="s">
        <v>468</v>
      </c>
      <c r="E1269" s="59" t="s">
        <v>93</v>
      </c>
      <c r="F1269" s="60">
        <v>15</v>
      </c>
      <c r="G1269" s="61"/>
      <c r="H1269" s="60">
        <v>2979</v>
      </c>
      <c r="I1269" s="61"/>
      <c r="J1269" s="61"/>
      <c r="K1269" s="61"/>
      <c r="L1269" s="61"/>
      <c r="M1269" s="61"/>
      <c r="N1269" s="61"/>
      <c r="O1269" s="61"/>
      <c r="P1269" s="61"/>
      <c r="Q1269" s="60">
        <v>17</v>
      </c>
      <c r="R1269" s="61"/>
      <c r="S1269" s="60">
        <v>788</v>
      </c>
      <c r="T1269" s="61"/>
    </row>
    <row r="1270" spans="1:20" ht="14.5" x14ac:dyDescent="0.35">
      <c r="A1270" t="str">
        <f t="shared" si="31"/>
        <v>Steiermark449</v>
      </c>
      <c r="B1270">
        <v>1270</v>
      </c>
      <c r="C1270" s="59" t="s">
        <v>267</v>
      </c>
      <c r="D1270" s="59" t="s">
        <v>505</v>
      </c>
      <c r="E1270" s="59" t="s">
        <v>118</v>
      </c>
      <c r="F1270" s="60">
        <v>3765</v>
      </c>
      <c r="G1270" s="60">
        <v>1640</v>
      </c>
      <c r="H1270" s="61"/>
      <c r="I1270" s="61"/>
      <c r="J1270" s="61"/>
      <c r="K1270" s="61"/>
      <c r="L1270" s="61"/>
      <c r="M1270" s="61"/>
      <c r="N1270" s="61"/>
      <c r="O1270" s="61"/>
      <c r="P1270" s="60">
        <v>5144</v>
      </c>
      <c r="Q1270" s="61"/>
      <c r="R1270" s="60">
        <v>2</v>
      </c>
      <c r="S1270" s="61"/>
      <c r="T1270" s="61"/>
    </row>
    <row r="1271" spans="1:20" ht="14.5" x14ac:dyDescent="0.35">
      <c r="A1271" t="str">
        <f t="shared" si="31"/>
        <v>Steiermark724</v>
      </c>
      <c r="B1271">
        <v>1271</v>
      </c>
      <c r="C1271" s="59" t="s">
        <v>267</v>
      </c>
      <c r="D1271" s="59" t="s">
        <v>617</v>
      </c>
      <c r="E1271" s="59" t="s">
        <v>247</v>
      </c>
      <c r="F1271" s="61"/>
      <c r="G1271" s="61"/>
      <c r="H1271" s="60">
        <v>60738</v>
      </c>
      <c r="I1271" s="60">
        <v>13</v>
      </c>
      <c r="J1271" s="60">
        <v>728</v>
      </c>
      <c r="K1271" s="60">
        <v>166</v>
      </c>
      <c r="L1271" s="60">
        <v>56</v>
      </c>
      <c r="M1271" s="61"/>
      <c r="N1271" s="61"/>
      <c r="O1271" s="61"/>
      <c r="P1271" s="61"/>
      <c r="Q1271" s="61"/>
      <c r="R1271" s="61"/>
      <c r="S1271" s="61"/>
      <c r="T1271" s="61"/>
    </row>
    <row r="1272" spans="1:20" ht="14.5" x14ac:dyDescent="0.35">
      <c r="A1272" t="str">
        <f t="shared" si="31"/>
        <v>Steiermark728</v>
      </c>
      <c r="B1272">
        <v>1272</v>
      </c>
      <c r="C1272" s="59" t="s">
        <v>267</v>
      </c>
      <c r="D1272" s="59" t="s">
        <v>619</v>
      </c>
      <c r="E1272" s="59" t="s">
        <v>962</v>
      </c>
      <c r="F1272" s="60">
        <v>127466648</v>
      </c>
      <c r="G1272" s="60">
        <v>160169663</v>
      </c>
      <c r="H1272" s="60">
        <v>166934732</v>
      </c>
      <c r="I1272" s="60">
        <v>184680317</v>
      </c>
      <c r="J1272" s="60">
        <v>228158614</v>
      </c>
      <c r="K1272" s="60">
        <v>190662234</v>
      </c>
      <c r="L1272" s="60">
        <v>192105866</v>
      </c>
      <c r="M1272" s="60">
        <v>569885649</v>
      </c>
      <c r="N1272" s="60">
        <v>624167724</v>
      </c>
      <c r="O1272" s="60">
        <v>433314539</v>
      </c>
      <c r="P1272" s="60">
        <v>432548374</v>
      </c>
      <c r="Q1272" s="60">
        <v>553684784</v>
      </c>
      <c r="R1272" s="60">
        <v>813343624</v>
      </c>
      <c r="S1272" s="60">
        <v>577199094</v>
      </c>
      <c r="T1272" s="60">
        <v>460305746</v>
      </c>
    </row>
    <row r="1273" spans="1:20" ht="14.5" x14ac:dyDescent="0.35">
      <c r="A1273" t="str">
        <f t="shared" si="31"/>
        <v>Steiermark636</v>
      </c>
      <c r="B1273">
        <v>1273</v>
      </c>
      <c r="C1273" s="59" t="s">
        <v>267</v>
      </c>
      <c r="D1273" s="59" t="s">
        <v>579</v>
      </c>
      <c r="E1273" s="59" t="s">
        <v>154</v>
      </c>
      <c r="F1273" s="60">
        <v>18873310</v>
      </c>
      <c r="G1273" s="60">
        <v>14375124</v>
      </c>
      <c r="H1273" s="60">
        <v>18017815</v>
      </c>
      <c r="I1273" s="60">
        <v>13530567</v>
      </c>
      <c r="J1273" s="60">
        <v>16190750</v>
      </c>
      <c r="K1273" s="60">
        <v>18649479</v>
      </c>
      <c r="L1273" s="60">
        <v>21073474</v>
      </c>
      <c r="M1273" s="60">
        <v>11693542</v>
      </c>
      <c r="N1273" s="60">
        <v>16392100</v>
      </c>
      <c r="O1273" s="60">
        <v>22216244</v>
      </c>
      <c r="P1273" s="60">
        <v>26795176</v>
      </c>
      <c r="Q1273" s="60">
        <v>22482986</v>
      </c>
      <c r="R1273" s="60">
        <v>26479494</v>
      </c>
      <c r="S1273" s="60">
        <v>18264589</v>
      </c>
      <c r="T1273" s="60">
        <v>30405347</v>
      </c>
    </row>
    <row r="1274" spans="1:20" ht="14.5" x14ac:dyDescent="0.35">
      <c r="A1274" t="str">
        <f t="shared" si="31"/>
        <v>Steiermark463</v>
      </c>
      <c r="B1274">
        <v>1274</v>
      </c>
      <c r="C1274" s="59" t="s">
        <v>267</v>
      </c>
      <c r="D1274" s="59" t="s">
        <v>518</v>
      </c>
      <c r="E1274" s="59" t="s">
        <v>126</v>
      </c>
      <c r="F1274" s="60">
        <v>34207</v>
      </c>
      <c r="G1274" s="60">
        <v>116663</v>
      </c>
      <c r="H1274" s="60">
        <v>156049</v>
      </c>
      <c r="I1274" s="60">
        <v>99898</v>
      </c>
      <c r="J1274" s="60">
        <v>205542</v>
      </c>
      <c r="K1274" s="60">
        <v>106251</v>
      </c>
      <c r="L1274" s="60">
        <v>31990</v>
      </c>
      <c r="M1274" s="61"/>
      <c r="N1274" s="60">
        <v>34444</v>
      </c>
      <c r="O1274" s="60">
        <v>14766</v>
      </c>
      <c r="P1274" s="60">
        <v>35</v>
      </c>
      <c r="Q1274" s="61"/>
      <c r="R1274" s="60">
        <v>167712</v>
      </c>
      <c r="S1274" s="61"/>
      <c r="T1274" s="60">
        <v>157787</v>
      </c>
    </row>
    <row r="1275" spans="1:20" ht="14.5" x14ac:dyDescent="0.35">
      <c r="A1275" t="str">
        <f t="shared" si="31"/>
        <v>Steiermark079</v>
      </c>
      <c r="B1275">
        <v>1275</v>
      </c>
      <c r="C1275" s="59" t="s">
        <v>267</v>
      </c>
      <c r="D1275" s="59" t="s">
        <v>371</v>
      </c>
      <c r="E1275" s="59" t="s">
        <v>41</v>
      </c>
      <c r="F1275" s="60">
        <v>24357354</v>
      </c>
      <c r="G1275" s="60">
        <v>29651622</v>
      </c>
      <c r="H1275" s="60">
        <v>32383634</v>
      </c>
      <c r="I1275" s="60">
        <v>26773581</v>
      </c>
      <c r="J1275" s="60">
        <v>21970979</v>
      </c>
      <c r="K1275" s="60">
        <v>33538137</v>
      </c>
      <c r="L1275" s="60">
        <v>13474403</v>
      </c>
      <c r="M1275" s="60">
        <v>11729591</v>
      </c>
      <c r="N1275" s="60">
        <v>16827154</v>
      </c>
      <c r="O1275" s="60">
        <v>14503483</v>
      </c>
      <c r="P1275" s="60">
        <v>11108476</v>
      </c>
      <c r="Q1275" s="60">
        <v>11892580</v>
      </c>
      <c r="R1275" s="60">
        <v>18307691</v>
      </c>
      <c r="S1275" s="60">
        <v>20552643</v>
      </c>
      <c r="T1275" s="60">
        <v>22222711</v>
      </c>
    </row>
    <row r="1276" spans="1:20" ht="14.5" x14ac:dyDescent="0.35">
      <c r="A1276" t="str">
        <f t="shared" si="31"/>
        <v>Steiermark684</v>
      </c>
      <c r="B1276">
        <v>1276</v>
      </c>
      <c r="C1276" s="59" t="s">
        <v>267</v>
      </c>
      <c r="D1276" s="59" t="s">
        <v>601</v>
      </c>
      <c r="E1276" s="59" t="s">
        <v>249</v>
      </c>
      <c r="F1276" s="60">
        <v>1543921</v>
      </c>
      <c r="G1276" s="60">
        <v>366443</v>
      </c>
      <c r="H1276" s="60">
        <v>5581919</v>
      </c>
      <c r="I1276" s="60">
        <v>2353976</v>
      </c>
      <c r="J1276" s="60">
        <v>741867</v>
      </c>
      <c r="K1276" s="60">
        <v>464774</v>
      </c>
      <c r="L1276" s="60">
        <v>654373</v>
      </c>
      <c r="M1276" s="60">
        <v>20731293</v>
      </c>
      <c r="N1276" s="60">
        <v>15332887</v>
      </c>
      <c r="O1276" s="60">
        <v>4671285</v>
      </c>
      <c r="P1276" s="60">
        <v>5610494</v>
      </c>
      <c r="Q1276" s="60">
        <v>1053509</v>
      </c>
      <c r="R1276" s="60">
        <v>4464237</v>
      </c>
      <c r="S1276" s="60">
        <v>1832916</v>
      </c>
      <c r="T1276" s="60">
        <v>1208533</v>
      </c>
    </row>
    <row r="1277" spans="1:20" ht="14.5" x14ac:dyDescent="0.35">
      <c r="A1277" t="str">
        <f t="shared" si="31"/>
        <v>Steiermark604</v>
      </c>
      <c r="B1277">
        <v>1277</v>
      </c>
      <c r="C1277" s="59" t="s">
        <v>267</v>
      </c>
      <c r="D1277" s="59" t="s">
        <v>563</v>
      </c>
      <c r="E1277" s="59" t="s">
        <v>148</v>
      </c>
      <c r="F1277" s="60">
        <v>5905011</v>
      </c>
      <c r="G1277" s="60">
        <v>6608246</v>
      </c>
      <c r="H1277" s="60">
        <v>8509047</v>
      </c>
      <c r="I1277" s="60">
        <v>11549213</v>
      </c>
      <c r="J1277" s="60">
        <v>11396215</v>
      </c>
      <c r="K1277" s="60">
        <v>10851144</v>
      </c>
      <c r="L1277" s="60">
        <v>7689839</v>
      </c>
      <c r="M1277" s="60">
        <v>7425062</v>
      </c>
      <c r="N1277" s="60">
        <v>10588660</v>
      </c>
      <c r="O1277" s="60">
        <v>11464842</v>
      </c>
      <c r="P1277" s="60">
        <v>4036066</v>
      </c>
      <c r="Q1277" s="60">
        <v>2631566</v>
      </c>
      <c r="R1277" s="60">
        <v>5348357</v>
      </c>
      <c r="S1277" s="60">
        <v>5754907</v>
      </c>
      <c r="T1277" s="60">
        <v>4480759</v>
      </c>
    </row>
    <row r="1278" spans="1:20" ht="14.5" x14ac:dyDescent="0.35">
      <c r="A1278" t="str">
        <f t="shared" si="31"/>
        <v>Steiermark465</v>
      </c>
      <c r="B1278">
        <v>1278</v>
      </c>
      <c r="C1278" s="59" t="s">
        <v>267</v>
      </c>
      <c r="D1278" s="59" t="s">
        <v>522</v>
      </c>
      <c r="E1278" s="59" t="s">
        <v>128</v>
      </c>
      <c r="F1278" s="61"/>
      <c r="G1278" s="60">
        <v>90199</v>
      </c>
      <c r="H1278" s="60">
        <v>81719</v>
      </c>
      <c r="I1278" s="61"/>
      <c r="J1278" s="60">
        <v>273357</v>
      </c>
      <c r="K1278" s="60">
        <v>249824</v>
      </c>
      <c r="L1278" s="60">
        <v>71944</v>
      </c>
      <c r="M1278" s="60">
        <v>12936</v>
      </c>
      <c r="N1278" s="61"/>
      <c r="O1278" s="60">
        <v>183064</v>
      </c>
      <c r="P1278" s="60">
        <v>32718</v>
      </c>
      <c r="Q1278" s="60">
        <v>8939</v>
      </c>
      <c r="R1278" s="60">
        <v>11089</v>
      </c>
      <c r="S1278" s="60">
        <v>155176</v>
      </c>
      <c r="T1278" s="60">
        <v>5434</v>
      </c>
    </row>
    <row r="1279" spans="1:20" ht="14.5" x14ac:dyDescent="0.35">
      <c r="A1279" t="str">
        <f t="shared" si="31"/>
        <v>Steiermark037</v>
      </c>
      <c r="B1279">
        <v>1279</v>
      </c>
      <c r="C1279" s="59" t="s">
        <v>267</v>
      </c>
      <c r="D1279" s="59" t="s">
        <v>326</v>
      </c>
      <c r="E1279" s="59" t="s">
        <v>19</v>
      </c>
      <c r="F1279" s="61"/>
      <c r="G1279" s="60">
        <v>18945419</v>
      </c>
      <c r="H1279" s="60">
        <v>14744305</v>
      </c>
      <c r="I1279" s="60">
        <v>16906141</v>
      </c>
      <c r="J1279" s="60">
        <v>24526091</v>
      </c>
      <c r="K1279" s="60">
        <v>22612586</v>
      </c>
      <c r="L1279" s="60">
        <v>22969345</v>
      </c>
      <c r="M1279" s="60">
        <v>21302661</v>
      </c>
      <c r="N1279" s="60">
        <v>25268968</v>
      </c>
      <c r="O1279" s="60">
        <v>24907544</v>
      </c>
      <c r="P1279" s="60">
        <v>20970393</v>
      </c>
      <c r="Q1279" s="60">
        <v>23785074</v>
      </c>
      <c r="R1279" s="60">
        <v>30146563</v>
      </c>
      <c r="S1279" s="60">
        <v>24803661</v>
      </c>
      <c r="T1279" s="60">
        <v>20660998</v>
      </c>
    </row>
    <row r="1280" spans="1:20" ht="14.5" x14ac:dyDescent="0.35">
      <c r="A1280" t="str">
        <f t="shared" si="31"/>
        <v>Steiermark669</v>
      </c>
      <c r="B1280">
        <v>1280</v>
      </c>
      <c r="C1280" s="59" t="s">
        <v>267</v>
      </c>
      <c r="D1280" s="59" t="s">
        <v>596</v>
      </c>
      <c r="E1280" s="59" t="s">
        <v>165</v>
      </c>
      <c r="F1280" s="60">
        <v>732462</v>
      </c>
      <c r="G1280" s="60">
        <v>9297386</v>
      </c>
      <c r="H1280" s="60">
        <v>1021017</v>
      </c>
      <c r="I1280" s="60">
        <v>1159364</v>
      </c>
      <c r="J1280" s="60">
        <v>1551181</v>
      </c>
      <c r="K1280" s="60">
        <v>3993887</v>
      </c>
      <c r="L1280" s="60">
        <v>4683288</v>
      </c>
      <c r="M1280" s="60">
        <v>1264518</v>
      </c>
      <c r="N1280" s="60">
        <v>1474628</v>
      </c>
      <c r="O1280" s="60">
        <v>4646435</v>
      </c>
      <c r="P1280" s="60">
        <v>1459024</v>
      </c>
      <c r="Q1280" s="60">
        <v>1507243</v>
      </c>
      <c r="R1280" s="60">
        <v>1283746</v>
      </c>
      <c r="S1280" s="60">
        <v>6355551</v>
      </c>
      <c r="T1280" s="60">
        <v>2144669</v>
      </c>
    </row>
    <row r="1281" spans="1:20" ht="14.5" x14ac:dyDescent="0.35">
      <c r="A1281" t="str">
        <f t="shared" si="31"/>
        <v>Steiermark268</v>
      </c>
      <c r="B1281">
        <v>1281</v>
      </c>
      <c r="C1281" s="59" t="s">
        <v>267</v>
      </c>
      <c r="D1281" s="59" t="s">
        <v>421</v>
      </c>
      <c r="E1281" s="59" t="s">
        <v>68</v>
      </c>
      <c r="F1281" s="60">
        <v>222997</v>
      </c>
      <c r="G1281" s="60">
        <v>7003</v>
      </c>
      <c r="H1281" s="60">
        <v>61801</v>
      </c>
      <c r="I1281" s="60">
        <v>14258</v>
      </c>
      <c r="J1281" s="61"/>
      <c r="K1281" s="60">
        <v>694537</v>
      </c>
      <c r="L1281" s="60">
        <v>787087</v>
      </c>
      <c r="M1281" s="60">
        <v>190349</v>
      </c>
      <c r="N1281" s="60">
        <v>400307</v>
      </c>
      <c r="O1281" s="60">
        <v>14277</v>
      </c>
      <c r="P1281" s="60">
        <v>8372</v>
      </c>
      <c r="Q1281" s="60">
        <v>30724</v>
      </c>
      <c r="R1281" s="61"/>
      <c r="S1281" s="60">
        <v>4225</v>
      </c>
      <c r="T1281" s="61"/>
    </row>
    <row r="1282" spans="1:20" ht="14.5" x14ac:dyDescent="0.35">
      <c r="A1282" t="str">
        <f t="shared" si="31"/>
        <v>Steiermark395</v>
      </c>
      <c r="B1282">
        <v>1282</v>
      </c>
      <c r="C1282" s="59" t="s">
        <v>267</v>
      </c>
      <c r="D1282" s="59" t="s">
        <v>483</v>
      </c>
      <c r="E1282" s="59" t="s">
        <v>102</v>
      </c>
      <c r="F1282" s="61"/>
      <c r="G1282" s="60">
        <v>79</v>
      </c>
      <c r="H1282" s="61"/>
      <c r="I1282" s="61"/>
      <c r="J1282" s="61"/>
      <c r="K1282" s="61"/>
      <c r="L1282" s="61"/>
      <c r="M1282" s="61"/>
      <c r="N1282" s="60">
        <v>7331</v>
      </c>
      <c r="O1282" s="60">
        <v>83272</v>
      </c>
      <c r="P1282" s="60">
        <v>10581</v>
      </c>
      <c r="Q1282" s="60">
        <v>4322</v>
      </c>
      <c r="R1282" s="60">
        <v>87</v>
      </c>
      <c r="S1282" s="60">
        <v>91480</v>
      </c>
      <c r="T1282" s="61"/>
    </row>
    <row r="1283" spans="1:20" ht="14.5" x14ac:dyDescent="0.35">
      <c r="A1283" t="str">
        <f t="shared" si="31"/>
        <v>Steiermark055</v>
      </c>
      <c r="B1283">
        <v>1283</v>
      </c>
      <c r="C1283" s="59" t="s">
        <v>267</v>
      </c>
      <c r="D1283" s="59" t="s">
        <v>343</v>
      </c>
      <c r="E1283" s="59" t="s">
        <v>29</v>
      </c>
      <c r="F1283" s="60">
        <v>13288399</v>
      </c>
      <c r="G1283" s="60">
        <v>19325159</v>
      </c>
      <c r="H1283" s="60">
        <v>25907248</v>
      </c>
      <c r="I1283" s="60">
        <v>23244057</v>
      </c>
      <c r="J1283" s="60">
        <v>18269619</v>
      </c>
      <c r="K1283" s="60">
        <v>19141992</v>
      </c>
      <c r="L1283" s="60">
        <v>20636977</v>
      </c>
      <c r="M1283" s="60">
        <v>20370609</v>
      </c>
      <c r="N1283" s="60">
        <v>22474966</v>
      </c>
      <c r="O1283" s="60">
        <v>22114864</v>
      </c>
      <c r="P1283" s="60">
        <v>22947771</v>
      </c>
      <c r="Q1283" s="60">
        <v>31600581</v>
      </c>
      <c r="R1283" s="60">
        <v>33310338</v>
      </c>
      <c r="S1283" s="60">
        <v>31031524</v>
      </c>
      <c r="T1283" s="60">
        <v>35448199</v>
      </c>
    </row>
    <row r="1284" spans="1:20" ht="14.5" x14ac:dyDescent="0.35">
      <c r="A1284" t="str">
        <f t="shared" si="31"/>
        <v>Steiermark018</v>
      </c>
      <c r="B1284">
        <v>1284</v>
      </c>
      <c r="C1284" s="59" t="s">
        <v>267</v>
      </c>
      <c r="D1284" s="59" t="s">
        <v>315</v>
      </c>
      <c r="E1284" s="59" t="s">
        <v>12</v>
      </c>
      <c r="F1284" s="60">
        <v>19329954</v>
      </c>
      <c r="G1284" s="60">
        <v>28881184</v>
      </c>
      <c r="H1284" s="60">
        <v>29999405</v>
      </c>
      <c r="I1284" s="60">
        <v>23245552</v>
      </c>
      <c r="J1284" s="60">
        <v>26395022</v>
      </c>
      <c r="K1284" s="60">
        <v>24573595</v>
      </c>
      <c r="L1284" s="60">
        <v>24784577</v>
      </c>
      <c r="M1284" s="60">
        <v>35301587</v>
      </c>
      <c r="N1284" s="60">
        <v>32744150</v>
      </c>
      <c r="O1284" s="60">
        <v>32012703</v>
      </c>
      <c r="P1284" s="60">
        <v>28213647</v>
      </c>
      <c r="Q1284" s="60">
        <v>33686936</v>
      </c>
      <c r="R1284" s="60">
        <v>39981053</v>
      </c>
      <c r="S1284" s="60">
        <v>40041653</v>
      </c>
      <c r="T1284" s="60">
        <v>44483847</v>
      </c>
    </row>
    <row r="1285" spans="1:20" ht="14.5" x14ac:dyDescent="0.35">
      <c r="A1285" t="str">
        <f t="shared" si="31"/>
        <v>Steiermark054</v>
      </c>
      <c r="B1285">
        <v>1285</v>
      </c>
      <c r="C1285" s="59" t="s">
        <v>267</v>
      </c>
      <c r="D1285" s="59" t="s">
        <v>341</v>
      </c>
      <c r="E1285" s="59" t="s">
        <v>28</v>
      </c>
      <c r="F1285" s="60">
        <v>11984896</v>
      </c>
      <c r="G1285" s="60">
        <v>14952804</v>
      </c>
      <c r="H1285" s="60">
        <v>16561381</v>
      </c>
      <c r="I1285" s="60">
        <v>18030340</v>
      </c>
      <c r="J1285" s="60">
        <v>15825333</v>
      </c>
      <c r="K1285" s="60">
        <v>15816479</v>
      </c>
      <c r="L1285" s="60">
        <v>13402687</v>
      </c>
      <c r="M1285" s="60">
        <v>14388204</v>
      </c>
      <c r="N1285" s="60">
        <v>21390892</v>
      </c>
      <c r="O1285" s="60">
        <v>19264167</v>
      </c>
      <c r="P1285" s="60">
        <v>15861530</v>
      </c>
      <c r="Q1285" s="60">
        <v>20225823</v>
      </c>
      <c r="R1285" s="60">
        <v>27039694</v>
      </c>
      <c r="S1285" s="60">
        <v>31538362</v>
      </c>
      <c r="T1285" s="60">
        <v>26340783</v>
      </c>
    </row>
    <row r="1286" spans="1:20" ht="14.5" x14ac:dyDescent="0.35">
      <c r="A1286" t="str">
        <f t="shared" si="31"/>
        <v>Steiermark216</v>
      </c>
      <c r="B1286">
        <v>1286</v>
      </c>
      <c r="C1286" s="59" t="s">
        <v>267</v>
      </c>
      <c r="D1286" s="59" t="s">
        <v>398</v>
      </c>
      <c r="E1286" s="59" t="s">
        <v>250</v>
      </c>
      <c r="F1286" s="60">
        <v>16588817</v>
      </c>
      <c r="G1286" s="60">
        <v>2103704</v>
      </c>
      <c r="H1286" s="60">
        <v>3705637</v>
      </c>
      <c r="I1286" s="60">
        <v>11938462</v>
      </c>
      <c r="J1286" s="60">
        <v>3885824</v>
      </c>
      <c r="K1286" s="60">
        <v>1193451</v>
      </c>
      <c r="L1286" s="60">
        <v>1165223</v>
      </c>
      <c r="M1286" s="60">
        <v>847416</v>
      </c>
      <c r="N1286" s="60">
        <v>3879666</v>
      </c>
      <c r="O1286" s="60">
        <v>6582868</v>
      </c>
      <c r="P1286" s="60">
        <v>6184588</v>
      </c>
      <c r="Q1286" s="60">
        <v>7888791</v>
      </c>
      <c r="R1286" s="60">
        <v>1893924</v>
      </c>
      <c r="S1286" s="60">
        <v>4293159</v>
      </c>
      <c r="T1286" s="60">
        <v>9577161</v>
      </c>
    </row>
    <row r="1287" spans="1:20" ht="14.5" x14ac:dyDescent="0.35">
      <c r="A1287" t="str">
        <f t="shared" si="31"/>
        <v>Steiermark204</v>
      </c>
      <c r="B1287">
        <v>1287</v>
      </c>
      <c r="C1287" s="59" t="s">
        <v>267</v>
      </c>
      <c r="D1287" s="59" t="s">
        <v>392</v>
      </c>
      <c r="E1287" s="59" t="s">
        <v>52</v>
      </c>
      <c r="F1287" s="60">
        <v>14832566</v>
      </c>
      <c r="G1287" s="60">
        <v>18379897</v>
      </c>
      <c r="H1287" s="60">
        <v>14567556</v>
      </c>
      <c r="I1287" s="60">
        <v>13476039</v>
      </c>
      <c r="J1287" s="60">
        <v>15044416</v>
      </c>
      <c r="K1287" s="60">
        <v>11485824</v>
      </c>
      <c r="L1287" s="60">
        <v>14854793</v>
      </c>
      <c r="M1287" s="60">
        <v>20061949</v>
      </c>
      <c r="N1287" s="60">
        <v>19573536</v>
      </c>
      <c r="O1287" s="60">
        <v>17616007</v>
      </c>
      <c r="P1287" s="60">
        <v>11012137</v>
      </c>
      <c r="Q1287" s="60">
        <v>24048741</v>
      </c>
      <c r="R1287" s="60">
        <v>20348882</v>
      </c>
      <c r="S1287" s="60">
        <v>20711372</v>
      </c>
      <c r="T1287" s="60">
        <v>22809338</v>
      </c>
    </row>
    <row r="1288" spans="1:20" ht="14.5" x14ac:dyDescent="0.35">
      <c r="A1288" t="str">
        <f t="shared" ref="A1288:A1351" si="32">C1288&amp;D1288</f>
        <v>Steiermark074</v>
      </c>
      <c r="B1288">
        <v>1288</v>
      </c>
      <c r="C1288" s="59" t="s">
        <v>267</v>
      </c>
      <c r="D1288" s="59" t="s">
        <v>361</v>
      </c>
      <c r="E1288" s="59" t="s">
        <v>251</v>
      </c>
      <c r="F1288" s="60">
        <v>2420083</v>
      </c>
      <c r="G1288" s="60">
        <v>2420535</v>
      </c>
      <c r="H1288" s="60">
        <v>2636317</v>
      </c>
      <c r="I1288" s="60">
        <v>4072403</v>
      </c>
      <c r="J1288" s="60">
        <v>2133826</v>
      </c>
      <c r="K1288" s="60">
        <v>1692019</v>
      </c>
      <c r="L1288" s="60">
        <v>3078737</v>
      </c>
      <c r="M1288" s="60">
        <v>3009508</v>
      </c>
      <c r="N1288" s="60">
        <v>4512435</v>
      </c>
      <c r="O1288" s="60">
        <v>7488606</v>
      </c>
      <c r="P1288" s="60">
        <v>7313351</v>
      </c>
      <c r="Q1288" s="60">
        <v>12367612</v>
      </c>
      <c r="R1288" s="60">
        <v>10526816</v>
      </c>
      <c r="S1288" s="60">
        <v>4456198</v>
      </c>
      <c r="T1288" s="60">
        <v>4058011</v>
      </c>
    </row>
    <row r="1289" spans="1:20" ht="14.5" x14ac:dyDescent="0.35">
      <c r="A1289" t="str">
        <f t="shared" si="32"/>
        <v>Steiermark097</v>
      </c>
      <c r="B1289">
        <v>1289</v>
      </c>
      <c r="C1289" s="59" t="s">
        <v>267</v>
      </c>
      <c r="D1289" s="59" t="s">
        <v>389</v>
      </c>
      <c r="E1289" s="59" t="s">
        <v>50</v>
      </c>
      <c r="F1289" s="60">
        <v>2465931</v>
      </c>
      <c r="G1289" s="60">
        <v>1938872</v>
      </c>
      <c r="H1289" s="60">
        <v>2405994</v>
      </c>
      <c r="I1289" s="60">
        <v>2634538</v>
      </c>
      <c r="J1289" s="60">
        <v>2581802</v>
      </c>
      <c r="K1289" s="60">
        <v>2335741</v>
      </c>
      <c r="L1289" s="60">
        <v>3175150</v>
      </c>
      <c r="M1289" s="60">
        <v>3700230</v>
      </c>
      <c r="N1289" s="60">
        <v>3871912</v>
      </c>
      <c r="O1289" s="60">
        <v>4800894</v>
      </c>
      <c r="P1289" s="60">
        <v>2193878</v>
      </c>
      <c r="Q1289" s="60">
        <v>2666593</v>
      </c>
      <c r="R1289" s="60">
        <v>4987208</v>
      </c>
      <c r="S1289" s="60">
        <v>3527932</v>
      </c>
      <c r="T1289" s="60">
        <v>5097703</v>
      </c>
    </row>
    <row r="1290" spans="1:20" ht="14.5" x14ac:dyDescent="0.35">
      <c r="A1290" t="str">
        <f t="shared" si="32"/>
        <v>Steiermark370</v>
      </c>
      <c r="B1290">
        <v>1290</v>
      </c>
      <c r="C1290" s="59" t="s">
        <v>267</v>
      </c>
      <c r="D1290" s="59" t="s">
        <v>465</v>
      </c>
      <c r="E1290" s="59" t="s">
        <v>91</v>
      </c>
      <c r="F1290" s="60">
        <v>295499</v>
      </c>
      <c r="G1290" s="60">
        <v>105226</v>
      </c>
      <c r="H1290" s="60">
        <v>761779</v>
      </c>
      <c r="I1290" s="60">
        <v>183989</v>
      </c>
      <c r="J1290" s="60">
        <v>118359</v>
      </c>
      <c r="K1290" s="60">
        <v>362092</v>
      </c>
      <c r="L1290" s="60">
        <v>265109</v>
      </c>
      <c r="M1290" s="60">
        <v>265629</v>
      </c>
      <c r="N1290" s="60">
        <v>167017</v>
      </c>
      <c r="O1290" s="60">
        <v>423521</v>
      </c>
      <c r="P1290" s="60">
        <v>163173</v>
      </c>
      <c r="Q1290" s="60">
        <v>442157</v>
      </c>
      <c r="R1290" s="60">
        <v>467231</v>
      </c>
      <c r="S1290" s="60">
        <v>265789</v>
      </c>
      <c r="T1290" s="60">
        <v>482440</v>
      </c>
    </row>
    <row r="1291" spans="1:20" ht="14.5" x14ac:dyDescent="0.35">
      <c r="A1291" t="str">
        <f t="shared" si="32"/>
        <v>Steiermark824</v>
      </c>
      <c r="B1291">
        <v>1291</v>
      </c>
      <c r="C1291" s="59" t="s">
        <v>267</v>
      </c>
      <c r="D1291" s="59" t="s">
        <v>654</v>
      </c>
      <c r="E1291" s="59" t="s">
        <v>198</v>
      </c>
      <c r="F1291" s="60">
        <v>597</v>
      </c>
      <c r="G1291" s="61"/>
      <c r="H1291" s="61"/>
      <c r="I1291" s="61"/>
      <c r="J1291" s="61"/>
      <c r="K1291" s="61"/>
      <c r="L1291" s="60">
        <v>10883</v>
      </c>
      <c r="M1291" s="60">
        <v>5764</v>
      </c>
      <c r="N1291" s="60">
        <v>245</v>
      </c>
      <c r="O1291" s="61"/>
      <c r="P1291" s="60">
        <v>2107</v>
      </c>
      <c r="Q1291" s="60">
        <v>1302</v>
      </c>
      <c r="R1291" s="60">
        <v>602</v>
      </c>
      <c r="S1291" s="60">
        <v>416</v>
      </c>
      <c r="T1291" s="60">
        <v>785</v>
      </c>
    </row>
    <row r="1292" spans="1:20" ht="14.5" x14ac:dyDescent="0.35">
      <c r="A1292" t="str">
        <f t="shared" si="32"/>
        <v>Steiermark096</v>
      </c>
      <c r="B1292">
        <v>1292</v>
      </c>
      <c r="C1292" s="59" t="s">
        <v>267</v>
      </c>
      <c r="D1292" s="59" t="s">
        <v>387</v>
      </c>
      <c r="E1292" s="59" t="s">
        <v>252</v>
      </c>
      <c r="F1292" s="60">
        <v>7221933</v>
      </c>
      <c r="G1292" s="60">
        <v>9411114</v>
      </c>
      <c r="H1292" s="60">
        <v>10939627</v>
      </c>
      <c r="I1292" s="60">
        <v>11661685</v>
      </c>
      <c r="J1292" s="60">
        <v>9983102</v>
      </c>
      <c r="K1292" s="60">
        <v>7345590</v>
      </c>
      <c r="L1292" s="60">
        <v>7517180</v>
      </c>
      <c r="M1292" s="60">
        <v>8749883</v>
      </c>
      <c r="N1292" s="60">
        <v>9299287</v>
      </c>
      <c r="O1292" s="60">
        <v>11966065</v>
      </c>
      <c r="P1292" s="60">
        <v>10263846</v>
      </c>
      <c r="Q1292" s="60">
        <v>13480662</v>
      </c>
      <c r="R1292" s="60">
        <v>28945434</v>
      </c>
      <c r="S1292" s="60">
        <v>24690088</v>
      </c>
      <c r="T1292" s="60">
        <v>22328718</v>
      </c>
    </row>
    <row r="1293" spans="1:20" ht="14.5" x14ac:dyDescent="0.35">
      <c r="A1293" t="str">
        <f t="shared" si="32"/>
        <v>Steiermark232</v>
      </c>
      <c r="B1293">
        <v>1293</v>
      </c>
      <c r="C1293" s="59" t="s">
        <v>267</v>
      </c>
      <c r="D1293" s="59" t="s">
        <v>409</v>
      </c>
      <c r="E1293" s="59" t="s">
        <v>58</v>
      </c>
      <c r="F1293" s="60">
        <v>104209</v>
      </c>
      <c r="G1293" s="60">
        <v>239437</v>
      </c>
      <c r="H1293" s="60">
        <v>544473</v>
      </c>
      <c r="I1293" s="60">
        <v>207573</v>
      </c>
      <c r="J1293" s="61"/>
      <c r="K1293" s="60">
        <v>300513</v>
      </c>
      <c r="L1293" s="60">
        <v>303298</v>
      </c>
      <c r="M1293" s="60">
        <v>202124</v>
      </c>
      <c r="N1293" s="60">
        <v>414700</v>
      </c>
      <c r="O1293" s="60">
        <v>256174</v>
      </c>
      <c r="P1293" s="60">
        <v>350788</v>
      </c>
      <c r="Q1293" s="60">
        <v>617635</v>
      </c>
      <c r="R1293" s="60">
        <v>588561</v>
      </c>
      <c r="S1293" s="60">
        <v>136736</v>
      </c>
      <c r="T1293" s="60">
        <v>110493</v>
      </c>
    </row>
    <row r="1294" spans="1:20" ht="14.5" x14ac:dyDescent="0.35">
      <c r="A1294" t="str">
        <f t="shared" si="32"/>
        <v>Steiermark676</v>
      </c>
      <c r="B1294">
        <v>1294</v>
      </c>
      <c r="C1294" s="59" t="s">
        <v>267</v>
      </c>
      <c r="D1294" s="59" t="s">
        <v>599</v>
      </c>
      <c r="E1294" s="59" t="s">
        <v>168</v>
      </c>
      <c r="F1294" s="61"/>
      <c r="G1294" s="60">
        <v>884330</v>
      </c>
      <c r="H1294" s="60">
        <v>680695</v>
      </c>
      <c r="I1294" s="60">
        <v>50869</v>
      </c>
      <c r="J1294" s="60">
        <v>589170</v>
      </c>
      <c r="K1294" s="60">
        <v>2384746</v>
      </c>
      <c r="L1294" s="60">
        <v>209184</v>
      </c>
      <c r="M1294" s="60">
        <v>6206268</v>
      </c>
      <c r="N1294" s="60">
        <v>1185494</v>
      </c>
      <c r="O1294" s="60">
        <v>381035</v>
      </c>
      <c r="P1294" s="60">
        <v>433920</v>
      </c>
      <c r="Q1294" s="60">
        <v>271072</v>
      </c>
      <c r="R1294" s="60">
        <v>212432</v>
      </c>
      <c r="S1294" s="60">
        <v>25780</v>
      </c>
      <c r="T1294" s="60">
        <v>24607</v>
      </c>
    </row>
    <row r="1295" spans="1:20" ht="14.5" x14ac:dyDescent="0.35">
      <c r="A1295" t="str">
        <f t="shared" si="32"/>
        <v>Steiermark716</v>
      </c>
      <c r="B1295">
        <v>1295</v>
      </c>
      <c r="C1295" s="59" t="s">
        <v>267</v>
      </c>
      <c r="D1295" s="59" t="s">
        <v>614</v>
      </c>
      <c r="E1295" s="59" t="s">
        <v>176</v>
      </c>
      <c r="F1295" s="60">
        <v>885141</v>
      </c>
      <c r="G1295" s="60">
        <v>3343222</v>
      </c>
      <c r="H1295" s="60">
        <v>4889007</v>
      </c>
      <c r="I1295" s="60">
        <v>6920158</v>
      </c>
      <c r="J1295" s="60">
        <v>1236202</v>
      </c>
      <c r="K1295" s="60">
        <v>1316243</v>
      </c>
      <c r="L1295" s="60">
        <v>2640592</v>
      </c>
      <c r="M1295" s="60">
        <v>1820797</v>
      </c>
      <c r="N1295" s="60">
        <v>2148266</v>
      </c>
      <c r="O1295" s="60">
        <v>7569725</v>
      </c>
      <c r="P1295" s="60">
        <v>7428537</v>
      </c>
      <c r="Q1295" s="60">
        <v>7682258</v>
      </c>
      <c r="R1295" s="60">
        <v>15169051</v>
      </c>
      <c r="S1295" s="60">
        <v>5452264</v>
      </c>
      <c r="T1295" s="60">
        <v>8715016</v>
      </c>
    </row>
    <row r="1296" spans="1:20" ht="14.5" x14ac:dyDescent="0.35">
      <c r="A1296" t="str">
        <f t="shared" si="32"/>
        <v>Steiermark743</v>
      </c>
      <c r="B1296">
        <v>1296</v>
      </c>
      <c r="C1296" s="59" t="s">
        <v>267</v>
      </c>
      <c r="D1296" s="59" t="s">
        <v>625</v>
      </c>
      <c r="E1296" s="59" t="s">
        <v>181</v>
      </c>
      <c r="F1296" s="60">
        <v>274009</v>
      </c>
      <c r="G1296" s="60">
        <v>66589</v>
      </c>
      <c r="H1296" s="60">
        <v>78577</v>
      </c>
      <c r="I1296" s="60">
        <v>47664</v>
      </c>
      <c r="J1296" s="60">
        <v>62934</v>
      </c>
      <c r="K1296" s="60">
        <v>171391</v>
      </c>
      <c r="L1296" s="60">
        <v>155017</v>
      </c>
      <c r="M1296" s="60">
        <v>47220</v>
      </c>
      <c r="N1296" s="60">
        <v>77158</v>
      </c>
      <c r="O1296" s="60">
        <v>171236</v>
      </c>
      <c r="P1296" s="60">
        <v>137798</v>
      </c>
      <c r="Q1296" s="60">
        <v>806465</v>
      </c>
      <c r="R1296" s="60">
        <v>648748</v>
      </c>
      <c r="S1296" s="60">
        <v>352988</v>
      </c>
      <c r="T1296" s="60">
        <v>313550</v>
      </c>
    </row>
    <row r="1297" spans="1:20" ht="14.5" x14ac:dyDescent="0.35">
      <c r="A1297" t="str">
        <f t="shared" si="32"/>
        <v>Steiermark820</v>
      </c>
      <c r="B1297">
        <v>1297</v>
      </c>
      <c r="C1297" s="59" t="s">
        <v>267</v>
      </c>
      <c r="D1297" s="59" t="s">
        <v>648</v>
      </c>
      <c r="E1297" s="59" t="s">
        <v>195</v>
      </c>
      <c r="F1297" s="61"/>
      <c r="G1297" s="61"/>
      <c r="H1297" s="61"/>
      <c r="I1297" s="61"/>
      <c r="J1297" s="61"/>
      <c r="K1297" s="61"/>
      <c r="L1297" s="61"/>
      <c r="M1297" s="61"/>
      <c r="N1297" s="61"/>
      <c r="O1297" s="61"/>
      <c r="P1297" s="61"/>
      <c r="Q1297" s="60">
        <v>2011</v>
      </c>
      <c r="R1297" s="61"/>
      <c r="S1297" s="61"/>
      <c r="T1297" s="61"/>
    </row>
    <row r="1298" spans="1:20" ht="14.5" x14ac:dyDescent="0.35">
      <c r="A1298" t="str">
        <f t="shared" si="32"/>
        <v>Steiermark228</v>
      </c>
      <c r="B1298">
        <v>1298</v>
      </c>
      <c r="C1298" s="59" t="s">
        <v>267</v>
      </c>
      <c r="D1298" s="59" t="s">
        <v>405</v>
      </c>
      <c r="E1298" s="59" t="s">
        <v>57</v>
      </c>
      <c r="F1298" s="60">
        <v>82183</v>
      </c>
      <c r="G1298" s="60">
        <v>64077</v>
      </c>
      <c r="H1298" s="60">
        <v>361871</v>
      </c>
      <c r="I1298" s="60">
        <v>90266</v>
      </c>
      <c r="J1298" s="60">
        <v>262273</v>
      </c>
      <c r="K1298" s="60">
        <v>1791568</v>
      </c>
      <c r="L1298" s="60">
        <v>20792</v>
      </c>
      <c r="M1298" s="60">
        <v>138027</v>
      </c>
      <c r="N1298" s="60">
        <v>172002</v>
      </c>
      <c r="O1298" s="60">
        <v>210633</v>
      </c>
      <c r="P1298" s="60">
        <v>55197</v>
      </c>
      <c r="Q1298" s="61"/>
      <c r="R1298" s="61"/>
      <c r="S1298" s="61"/>
      <c r="T1298" s="60">
        <v>76434</v>
      </c>
    </row>
    <row r="1299" spans="1:20" ht="14.5" x14ac:dyDescent="0.35">
      <c r="A1299" t="str">
        <f t="shared" si="32"/>
        <v>Steiermark470</v>
      </c>
      <c r="B1299">
        <v>1299</v>
      </c>
      <c r="C1299" s="59" t="s">
        <v>267</v>
      </c>
      <c r="D1299" s="59" t="s">
        <v>530</v>
      </c>
      <c r="E1299" s="59" t="s">
        <v>130</v>
      </c>
      <c r="F1299" s="61"/>
      <c r="G1299" s="61"/>
      <c r="H1299" s="61"/>
      <c r="I1299" s="61"/>
      <c r="J1299" s="61"/>
      <c r="K1299" s="61"/>
      <c r="L1299" s="61"/>
      <c r="M1299" s="61"/>
      <c r="N1299" s="61"/>
      <c r="O1299" s="61"/>
      <c r="P1299" s="61"/>
      <c r="Q1299" s="61"/>
      <c r="R1299" s="61"/>
      <c r="S1299" s="61"/>
      <c r="T1299" s="60">
        <v>140280</v>
      </c>
    </row>
    <row r="1300" spans="1:20" ht="14.5" x14ac:dyDescent="0.35">
      <c r="A1300" t="str">
        <f t="shared" si="32"/>
        <v>Steiermark046</v>
      </c>
      <c r="B1300">
        <v>1300</v>
      </c>
      <c r="C1300" s="59" t="s">
        <v>267</v>
      </c>
      <c r="D1300" s="59" t="s">
        <v>335</v>
      </c>
      <c r="E1300" s="59" t="s">
        <v>24</v>
      </c>
      <c r="F1300" s="60">
        <v>3192806</v>
      </c>
      <c r="G1300" s="60">
        <v>7762371</v>
      </c>
      <c r="H1300" s="60">
        <v>3280035</v>
      </c>
      <c r="I1300" s="60">
        <v>2776903</v>
      </c>
      <c r="J1300" s="60">
        <v>4044581</v>
      </c>
      <c r="K1300" s="60">
        <v>4558957</v>
      </c>
      <c r="L1300" s="60">
        <v>6545684</v>
      </c>
      <c r="M1300" s="60">
        <v>3843352</v>
      </c>
      <c r="N1300" s="60">
        <v>7960149</v>
      </c>
      <c r="O1300" s="60">
        <v>6438689</v>
      </c>
      <c r="P1300" s="60">
        <v>2662370</v>
      </c>
      <c r="Q1300" s="60">
        <v>2532047</v>
      </c>
      <c r="R1300" s="60">
        <v>4640394</v>
      </c>
      <c r="S1300" s="60">
        <v>4078393</v>
      </c>
      <c r="T1300" s="60">
        <v>2584088</v>
      </c>
    </row>
    <row r="1301" spans="1:20" ht="14.5" x14ac:dyDescent="0.35">
      <c r="A1301" t="str">
        <f t="shared" si="32"/>
        <v>Steiermark373</v>
      </c>
      <c r="B1301">
        <v>1301</v>
      </c>
      <c r="C1301" s="59" t="s">
        <v>267</v>
      </c>
      <c r="D1301" s="59" t="s">
        <v>467</v>
      </c>
      <c r="E1301" s="59" t="s">
        <v>92</v>
      </c>
      <c r="F1301" s="60">
        <v>996672</v>
      </c>
      <c r="G1301" s="60">
        <v>1613492</v>
      </c>
      <c r="H1301" s="60">
        <v>660655</v>
      </c>
      <c r="I1301" s="60">
        <v>1343629</v>
      </c>
      <c r="J1301" s="60">
        <v>817436</v>
      </c>
      <c r="K1301" s="60">
        <v>926902</v>
      </c>
      <c r="L1301" s="60">
        <v>1121373</v>
      </c>
      <c r="M1301" s="60">
        <v>1638722</v>
      </c>
      <c r="N1301" s="60">
        <v>2220515</v>
      </c>
      <c r="O1301" s="60">
        <v>2951940</v>
      </c>
      <c r="P1301" s="60">
        <v>830533</v>
      </c>
      <c r="Q1301" s="60">
        <v>4589758</v>
      </c>
      <c r="R1301" s="60">
        <v>2997003</v>
      </c>
      <c r="S1301" s="60">
        <v>2458088</v>
      </c>
      <c r="T1301" s="60">
        <v>1079016</v>
      </c>
    </row>
    <row r="1302" spans="1:20" ht="14.5" x14ac:dyDescent="0.35">
      <c r="A1302" t="str">
        <f t="shared" si="32"/>
        <v>Steiermark667</v>
      </c>
      <c r="B1302">
        <v>1302</v>
      </c>
      <c r="C1302" s="59" t="s">
        <v>267</v>
      </c>
      <c r="D1302" s="59" t="s">
        <v>594</v>
      </c>
      <c r="E1302" s="59" t="s">
        <v>164</v>
      </c>
      <c r="F1302" s="60">
        <v>20580</v>
      </c>
      <c r="G1302" s="60">
        <v>12095</v>
      </c>
      <c r="H1302" s="60">
        <v>8109</v>
      </c>
      <c r="I1302" s="60">
        <v>4763</v>
      </c>
      <c r="J1302" s="60">
        <v>56625</v>
      </c>
      <c r="K1302" s="60">
        <v>92902</v>
      </c>
      <c r="L1302" s="60">
        <v>442023</v>
      </c>
      <c r="M1302" s="60">
        <v>281890</v>
      </c>
      <c r="N1302" s="60">
        <v>163815</v>
      </c>
      <c r="O1302" s="60">
        <v>1525195</v>
      </c>
      <c r="P1302" s="60">
        <v>36918</v>
      </c>
      <c r="Q1302" s="60">
        <v>307869</v>
      </c>
      <c r="R1302" s="60">
        <v>294093</v>
      </c>
      <c r="S1302" s="60">
        <v>757440</v>
      </c>
      <c r="T1302" s="60">
        <v>275421</v>
      </c>
    </row>
    <row r="1303" spans="1:20" ht="14.5" x14ac:dyDescent="0.35">
      <c r="A1303" t="str">
        <f t="shared" si="32"/>
        <v>Steiermark386</v>
      </c>
      <c r="B1303">
        <v>1303</v>
      </c>
      <c r="C1303" s="59" t="s">
        <v>267</v>
      </c>
      <c r="D1303" s="59" t="s">
        <v>475</v>
      </c>
      <c r="E1303" s="59" t="s">
        <v>97</v>
      </c>
      <c r="F1303" s="60">
        <v>80675</v>
      </c>
      <c r="G1303" s="60">
        <v>8272</v>
      </c>
      <c r="H1303" s="60">
        <v>52328</v>
      </c>
      <c r="I1303" s="60">
        <v>41109</v>
      </c>
      <c r="J1303" s="60">
        <v>274989</v>
      </c>
      <c r="K1303" s="60">
        <v>425785</v>
      </c>
      <c r="L1303" s="60">
        <v>484183</v>
      </c>
      <c r="M1303" s="60">
        <v>4675685</v>
      </c>
      <c r="N1303" s="60">
        <v>1956245</v>
      </c>
      <c r="O1303" s="60">
        <v>501542</v>
      </c>
      <c r="P1303" s="60">
        <v>260538</v>
      </c>
      <c r="Q1303" s="60">
        <v>138618</v>
      </c>
      <c r="R1303" s="60">
        <v>259214</v>
      </c>
      <c r="S1303" s="60">
        <v>123216</v>
      </c>
      <c r="T1303" s="60">
        <v>140143</v>
      </c>
    </row>
    <row r="1304" spans="1:20" ht="14.5" x14ac:dyDescent="0.35">
      <c r="A1304" t="str">
        <f t="shared" si="32"/>
        <v>Steiermark412</v>
      </c>
      <c r="B1304">
        <v>1304</v>
      </c>
      <c r="C1304" s="59" t="s">
        <v>267</v>
      </c>
      <c r="D1304" s="59" t="s">
        <v>492</v>
      </c>
      <c r="E1304" s="59" t="s">
        <v>107</v>
      </c>
      <c r="F1304" s="60">
        <v>94614344</v>
      </c>
      <c r="G1304" s="60">
        <v>94775395</v>
      </c>
      <c r="H1304" s="60">
        <v>102277923</v>
      </c>
      <c r="I1304" s="60">
        <v>112150993</v>
      </c>
      <c r="J1304" s="60">
        <v>125513523</v>
      </c>
      <c r="K1304" s="60">
        <v>123895510</v>
      </c>
      <c r="L1304" s="60">
        <v>108839647</v>
      </c>
      <c r="M1304" s="60">
        <v>139188522</v>
      </c>
      <c r="N1304" s="60">
        <v>204500649</v>
      </c>
      <c r="O1304" s="60">
        <v>181006891</v>
      </c>
      <c r="P1304" s="60">
        <v>140733714</v>
      </c>
      <c r="Q1304" s="60">
        <v>169590802</v>
      </c>
      <c r="R1304" s="60">
        <v>207511593</v>
      </c>
      <c r="S1304" s="60">
        <v>211203264</v>
      </c>
      <c r="T1304" s="60">
        <v>224072329</v>
      </c>
    </row>
    <row r="1305" spans="1:20" ht="14.5" x14ac:dyDescent="0.35">
      <c r="A1305" t="str">
        <f t="shared" si="32"/>
        <v>Steiermark701</v>
      </c>
      <c r="B1305">
        <v>1305</v>
      </c>
      <c r="C1305" s="59" t="s">
        <v>267</v>
      </c>
      <c r="D1305" s="59" t="s">
        <v>608</v>
      </c>
      <c r="E1305" s="59" t="s">
        <v>173</v>
      </c>
      <c r="F1305" s="60">
        <v>44396099</v>
      </c>
      <c r="G1305" s="60">
        <v>35909046</v>
      </c>
      <c r="H1305" s="60">
        <v>49037318</v>
      </c>
      <c r="I1305" s="60">
        <v>56629638</v>
      </c>
      <c r="J1305" s="60">
        <v>49891916</v>
      </c>
      <c r="K1305" s="60">
        <v>65411037</v>
      </c>
      <c r="L1305" s="60">
        <v>63910668</v>
      </c>
      <c r="M1305" s="60">
        <v>94380805</v>
      </c>
      <c r="N1305" s="60">
        <v>93107180</v>
      </c>
      <c r="O1305" s="60">
        <v>60574830</v>
      </c>
      <c r="P1305" s="60">
        <v>48879531</v>
      </c>
      <c r="Q1305" s="60">
        <v>50027565</v>
      </c>
      <c r="R1305" s="60">
        <v>51620747</v>
      </c>
      <c r="S1305" s="60">
        <v>46202737</v>
      </c>
      <c r="T1305" s="60">
        <v>127025109</v>
      </c>
    </row>
    <row r="1306" spans="1:20" ht="14.5" x14ac:dyDescent="0.35">
      <c r="A1306" t="str">
        <f t="shared" si="32"/>
        <v>Steiermark366</v>
      </c>
      <c r="B1306">
        <v>1306</v>
      </c>
      <c r="C1306" s="59" t="s">
        <v>267</v>
      </c>
      <c r="D1306" s="59" t="s">
        <v>463</v>
      </c>
      <c r="E1306" s="59" t="s">
        <v>90</v>
      </c>
      <c r="F1306" s="60">
        <v>82475</v>
      </c>
      <c r="G1306" s="60">
        <v>150806</v>
      </c>
      <c r="H1306" s="60">
        <v>118343</v>
      </c>
      <c r="I1306" s="60">
        <v>1220680</v>
      </c>
      <c r="J1306" s="60">
        <v>174594</v>
      </c>
      <c r="K1306" s="60">
        <v>195661</v>
      </c>
      <c r="L1306" s="60">
        <v>932822</v>
      </c>
      <c r="M1306" s="60">
        <v>1811798</v>
      </c>
      <c r="N1306" s="60">
        <v>780248</v>
      </c>
      <c r="O1306" s="60">
        <v>32348</v>
      </c>
      <c r="P1306" s="60">
        <v>260413</v>
      </c>
      <c r="Q1306" s="60">
        <v>323804</v>
      </c>
      <c r="R1306" s="60">
        <v>161067</v>
      </c>
      <c r="S1306" s="60">
        <v>423175</v>
      </c>
      <c r="T1306" s="60">
        <v>570718</v>
      </c>
    </row>
    <row r="1307" spans="1:20" ht="14.5" x14ac:dyDescent="0.35">
      <c r="A1307" t="str">
        <f t="shared" si="32"/>
        <v>Steiermark389</v>
      </c>
      <c r="B1307">
        <v>1307</v>
      </c>
      <c r="C1307" s="59" t="s">
        <v>267</v>
      </c>
      <c r="D1307" s="59" t="s">
        <v>478</v>
      </c>
      <c r="E1307" s="59" t="s">
        <v>99</v>
      </c>
      <c r="F1307" s="60">
        <v>1324234</v>
      </c>
      <c r="G1307" s="60">
        <v>8082057</v>
      </c>
      <c r="H1307" s="60">
        <v>627508</v>
      </c>
      <c r="I1307" s="60">
        <v>1134374</v>
      </c>
      <c r="J1307" s="60">
        <v>2355356</v>
      </c>
      <c r="K1307" s="60">
        <v>5600928</v>
      </c>
      <c r="L1307" s="60">
        <v>493033</v>
      </c>
      <c r="M1307" s="60">
        <v>966940</v>
      </c>
      <c r="N1307" s="60">
        <v>689256</v>
      </c>
      <c r="O1307" s="60">
        <v>13575778</v>
      </c>
      <c r="P1307" s="60">
        <v>6929603</v>
      </c>
      <c r="Q1307" s="60">
        <v>559829</v>
      </c>
      <c r="R1307" s="60">
        <v>1639951</v>
      </c>
      <c r="S1307" s="60">
        <v>922487</v>
      </c>
      <c r="T1307" s="60">
        <v>1115128</v>
      </c>
    </row>
    <row r="1308" spans="1:20" ht="14.5" x14ac:dyDescent="0.35">
      <c r="A1308" t="str">
        <f t="shared" si="32"/>
        <v>Steiermark809</v>
      </c>
      <c r="B1308">
        <v>1308</v>
      </c>
      <c r="C1308" s="59" t="s">
        <v>267</v>
      </c>
      <c r="D1308" s="59" t="s">
        <v>637</v>
      </c>
      <c r="E1308" s="59" t="s">
        <v>188</v>
      </c>
      <c r="F1308" s="60">
        <v>633566</v>
      </c>
      <c r="G1308" s="60">
        <v>1651429</v>
      </c>
      <c r="H1308" s="60">
        <v>1688743</v>
      </c>
      <c r="I1308" s="60">
        <v>1362468</v>
      </c>
      <c r="J1308" s="60">
        <v>1288345</v>
      </c>
      <c r="K1308" s="60">
        <v>884781</v>
      </c>
      <c r="L1308" s="60">
        <v>822620</v>
      </c>
      <c r="M1308" s="60">
        <v>475057</v>
      </c>
      <c r="N1308" s="60">
        <v>1944945</v>
      </c>
      <c r="O1308" s="60">
        <v>1758536</v>
      </c>
      <c r="P1308" s="60">
        <v>575083</v>
      </c>
      <c r="Q1308" s="60">
        <v>615065</v>
      </c>
      <c r="R1308" s="60">
        <v>1221088</v>
      </c>
      <c r="S1308" s="60">
        <v>1317728</v>
      </c>
      <c r="T1308" s="60">
        <v>236779</v>
      </c>
    </row>
    <row r="1309" spans="1:20" ht="14.5" x14ac:dyDescent="0.35">
      <c r="A1309" t="str">
        <f t="shared" si="32"/>
        <v>Steiermark240</v>
      </c>
      <c r="B1309">
        <v>1309</v>
      </c>
      <c r="C1309" s="59" t="s">
        <v>267</v>
      </c>
      <c r="D1309" s="59" t="s">
        <v>411</v>
      </c>
      <c r="E1309" s="59" t="s">
        <v>60</v>
      </c>
      <c r="F1309" s="60">
        <v>228296</v>
      </c>
      <c r="G1309" s="60">
        <v>178357</v>
      </c>
      <c r="H1309" s="60">
        <v>91701</v>
      </c>
      <c r="I1309" s="60">
        <v>46175</v>
      </c>
      <c r="J1309" s="60">
        <v>44111</v>
      </c>
      <c r="K1309" s="60">
        <v>59678</v>
      </c>
      <c r="L1309" s="61"/>
      <c r="M1309" s="60">
        <v>141692</v>
      </c>
      <c r="N1309" s="60">
        <v>70260</v>
      </c>
      <c r="O1309" s="60">
        <v>93040</v>
      </c>
      <c r="P1309" s="60">
        <v>138854</v>
      </c>
      <c r="Q1309" s="60">
        <v>174869</v>
      </c>
      <c r="R1309" s="60">
        <v>335018</v>
      </c>
      <c r="S1309" s="60">
        <v>262206</v>
      </c>
      <c r="T1309" s="61"/>
    </row>
    <row r="1310" spans="1:20" ht="14.5" x14ac:dyDescent="0.35">
      <c r="A1310" t="str">
        <f t="shared" si="32"/>
        <v>Steiermark288</v>
      </c>
      <c r="B1310">
        <v>1310</v>
      </c>
      <c r="C1310" s="59" t="s">
        <v>267</v>
      </c>
      <c r="D1310" s="59" t="s">
        <v>427</v>
      </c>
      <c r="E1310" s="59" t="s">
        <v>72</v>
      </c>
      <c r="F1310" s="60">
        <v>9540383</v>
      </c>
      <c r="G1310" s="60">
        <v>13704422</v>
      </c>
      <c r="H1310" s="60">
        <v>9147142</v>
      </c>
      <c r="I1310" s="60">
        <v>9444248</v>
      </c>
      <c r="J1310" s="60">
        <v>7710075</v>
      </c>
      <c r="K1310" s="60">
        <v>9108686</v>
      </c>
      <c r="L1310" s="60">
        <v>7270502</v>
      </c>
      <c r="M1310" s="60">
        <v>4431089</v>
      </c>
      <c r="N1310" s="60">
        <v>6701378</v>
      </c>
      <c r="O1310" s="60">
        <v>20863403</v>
      </c>
      <c r="P1310" s="60">
        <v>8251805</v>
      </c>
      <c r="Q1310" s="60">
        <v>8516383</v>
      </c>
      <c r="R1310" s="60">
        <v>19971049</v>
      </c>
      <c r="S1310" s="60">
        <v>7367014</v>
      </c>
      <c r="T1310" s="60">
        <v>6366519</v>
      </c>
    </row>
    <row r="1311" spans="1:20" ht="14.5" x14ac:dyDescent="0.35">
      <c r="A1311" t="str">
        <f t="shared" si="32"/>
        <v>Steiermark432</v>
      </c>
      <c r="B1311">
        <v>1311</v>
      </c>
      <c r="C1311" s="59" t="s">
        <v>267</v>
      </c>
      <c r="D1311" s="59" t="s">
        <v>499</v>
      </c>
      <c r="E1311" s="59" t="s">
        <v>113</v>
      </c>
      <c r="F1311" s="60">
        <v>260609</v>
      </c>
      <c r="G1311" s="60">
        <v>83199</v>
      </c>
      <c r="H1311" s="60">
        <v>202010</v>
      </c>
      <c r="I1311" s="60">
        <v>138956</v>
      </c>
      <c r="J1311" s="60">
        <v>156522</v>
      </c>
      <c r="K1311" s="60">
        <v>392274</v>
      </c>
      <c r="L1311" s="60">
        <v>81113</v>
      </c>
      <c r="M1311" s="60">
        <v>1105393</v>
      </c>
      <c r="N1311" s="60">
        <v>528775</v>
      </c>
      <c r="O1311" s="60">
        <v>595806</v>
      </c>
      <c r="P1311" s="60">
        <v>189200</v>
      </c>
      <c r="Q1311" s="60">
        <v>144358</v>
      </c>
      <c r="R1311" s="60">
        <v>208905</v>
      </c>
      <c r="S1311" s="60">
        <v>153010</v>
      </c>
      <c r="T1311" s="60">
        <v>85026</v>
      </c>
    </row>
    <row r="1312" spans="1:20" ht="14.5" x14ac:dyDescent="0.35">
      <c r="A1312" t="str">
        <f t="shared" si="32"/>
        <v>Steiermark003</v>
      </c>
      <c r="B1312">
        <v>1312</v>
      </c>
      <c r="C1312" s="59" t="s">
        <v>267</v>
      </c>
      <c r="D1312" s="59" t="s">
        <v>295</v>
      </c>
      <c r="E1312" s="59" t="s">
        <v>2</v>
      </c>
      <c r="F1312" s="60">
        <v>202338482</v>
      </c>
      <c r="G1312" s="60">
        <v>254036807</v>
      </c>
      <c r="H1312" s="60">
        <v>277108467</v>
      </c>
      <c r="I1312" s="60">
        <v>276421227</v>
      </c>
      <c r="J1312" s="60">
        <v>255870307</v>
      </c>
      <c r="K1312" s="60">
        <v>253510628</v>
      </c>
      <c r="L1312" s="60">
        <v>257797779</v>
      </c>
      <c r="M1312" s="60">
        <v>298274961</v>
      </c>
      <c r="N1312" s="60">
        <v>484532399</v>
      </c>
      <c r="O1312" s="60">
        <v>424853924</v>
      </c>
      <c r="P1312" s="60">
        <v>383467132</v>
      </c>
      <c r="Q1312" s="60">
        <v>408135871</v>
      </c>
      <c r="R1312" s="60">
        <v>542087282</v>
      </c>
      <c r="S1312" s="60">
        <v>453985483</v>
      </c>
      <c r="T1312" s="60">
        <v>387987556</v>
      </c>
    </row>
    <row r="1313" spans="1:20" ht="14.5" x14ac:dyDescent="0.35">
      <c r="A1313" t="str">
        <f t="shared" si="32"/>
        <v>Steiermark028</v>
      </c>
      <c r="B1313">
        <v>1313</v>
      </c>
      <c r="C1313" s="59" t="s">
        <v>267</v>
      </c>
      <c r="D1313" s="59" t="s">
        <v>320</v>
      </c>
      <c r="E1313" s="59" t="s">
        <v>16</v>
      </c>
      <c r="F1313" s="60">
        <v>66508112</v>
      </c>
      <c r="G1313" s="60">
        <v>66747022</v>
      </c>
      <c r="H1313" s="60">
        <v>92363895</v>
      </c>
      <c r="I1313" s="60">
        <v>97632899</v>
      </c>
      <c r="J1313" s="60">
        <v>82063955</v>
      </c>
      <c r="K1313" s="60">
        <v>72690063</v>
      </c>
      <c r="L1313" s="60">
        <v>57610733</v>
      </c>
      <c r="M1313" s="60">
        <v>76478100</v>
      </c>
      <c r="N1313" s="60">
        <v>154019772</v>
      </c>
      <c r="O1313" s="60">
        <v>272485262</v>
      </c>
      <c r="P1313" s="60">
        <v>141157779</v>
      </c>
      <c r="Q1313" s="60">
        <v>117006487</v>
      </c>
      <c r="R1313" s="60">
        <v>105484755</v>
      </c>
      <c r="S1313" s="60">
        <v>129979559</v>
      </c>
      <c r="T1313" s="60">
        <v>95636787</v>
      </c>
    </row>
    <row r="1314" spans="1:20" ht="14.5" x14ac:dyDescent="0.35">
      <c r="A1314" t="str">
        <f t="shared" si="32"/>
        <v>Steiermark672</v>
      </c>
      <c r="B1314">
        <v>1314</v>
      </c>
      <c r="C1314" s="59" t="s">
        <v>267</v>
      </c>
      <c r="D1314" s="59" t="s">
        <v>597</v>
      </c>
      <c r="E1314" s="59" t="s">
        <v>166</v>
      </c>
      <c r="F1314" s="60">
        <v>168254</v>
      </c>
      <c r="G1314" s="60">
        <v>417114</v>
      </c>
      <c r="H1314" s="60">
        <v>212542</v>
      </c>
      <c r="I1314" s="60">
        <v>394213</v>
      </c>
      <c r="J1314" s="60">
        <v>864319</v>
      </c>
      <c r="K1314" s="60">
        <v>162895</v>
      </c>
      <c r="L1314" s="60">
        <v>195675</v>
      </c>
      <c r="M1314" s="60">
        <v>183724</v>
      </c>
      <c r="N1314" s="60">
        <v>893188</v>
      </c>
      <c r="O1314" s="60">
        <v>319695</v>
      </c>
      <c r="P1314" s="60">
        <v>164665</v>
      </c>
      <c r="Q1314" s="60">
        <v>505707</v>
      </c>
      <c r="R1314" s="60">
        <v>399060</v>
      </c>
      <c r="S1314" s="60">
        <v>358111</v>
      </c>
      <c r="T1314" s="60">
        <v>904896</v>
      </c>
    </row>
    <row r="1315" spans="1:20" ht="14.5" x14ac:dyDescent="0.35">
      <c r="A1315" t="str">
        <f t="shared" si="32"/>
        <v>Steiermark803</v>
      </c>
      <c r="B1315">
        <v>1315</v>
      </c>
      <c r="C1315" s="59" t="s">
        <v>267</v>
      </c>
      <c r="D1315" s="59" t="s">
        <v>631</v>
      </c>
      <c r="E1315" s="59" t="s">
        <v>184</v>
      </c>
      <c r="F1315" s="61"/>
      <c r="G1315" s="60">
        <v>31512</v>
      </c>
      <c r="H1315" s="61"/>
      <c r="I1315" s="61"/>
      <c r="J1315" s="61"/>
      <c r="K1315" s="61"/>
      <c r="L1315" s="61"/>
      <c r="M1315" s="61"/>
      <c r="N1315" s="61"/>
      <c r="O1315" s="61"/>
      <c r="P1315" s="61"/>
      <c r="Q1315" s="61"/>
      <c r="R1315" s="61"/>
      <c r="S1315" s="61"/>
      <c r="T1315" s="61"/>
    </row>
    <row r="1316" spans="1:20" ht="14.5" x14ac:dyDescent="0.35">
      <c r="A1316" t="str">
        <f t="shared" si="32"/>
        <v>Steiermark804</v>
      </c>
      <c r="B1316">
        <v>1316</v>
      </c>
      <c r="C1316" s="59" t="s">
        <v>267</v>
      </c>
      <c r="D1316" s="59" t="s">
        <v>632</v>
      </c>
      <c r="E1316" s="59" t="s">
        <v>185</v>
      </c>
      <c r="F1316" s="60">
        <v>6639450</v>
      </c>
      <c r="G1316" s="60">
        <v>14413705</v>
      </c>
      <c r="H1316" s="60">
        <v>9058499</v>
      </c>
      <c r="I1316" s="60">
        <v>19798654</v>
      </c>
      <c r="J1316" s="60">
        <v>17027427</v>
      </c>
      <c r="K1316" s="60">
        <v>22580518</v>
      </c>
      <c r="L1316" s="60">
        <v>15304558</v>
      </c>
      <c r="M1316" s="60">
        <v>20812776</v>
      </c>
      <c r="N1316" s="60">
        <v>29498505</v>
      </c>
      <c r="O1316" s="60">
        <v>41374335</v>
      </c>
      <c r="P1316" s="60">
        <v>33785663</v>
      </c>
      <c r="Q1316" s="60">
        <v>31261330</v>
      </c>
      <c r="R1316" s="60">
        <v>27049214</v>
      </c>
      <c r="S1316" s="60">
        <v>28292748</v>
      </c>
      <c r="T1316" s="60">
        <v>19017433</v>
      </c>
    </row>
    <row r="1317" spans="1:20" ht="14.5" x14ac:dyDescent="0.35">
      <c r="A1317" t="str">
        <f t="shared" si="32"/>
        <v>Steiermark649</v>
      </c>
      <c r="B1317">
        <v>1317</v>
      </c>
      <c r="C1317" s="59" t="s">
        <v>267</v>
      </c>
      <c r="D1317" s="59" t="s">
        <v>585</v>
      </c>
      <c r="E1317" s="59" t="s">
        <v>158</v>
      </c>
      <c r="F1317" s="60">
        <v>10434854</v>
      </c>
      <c r="G1317" s="60">
        <v>6527250</v>
      </c>
      <c r="H1317" s="60">
        <v>12795891</v>
      </c>
      <c r="I1317" s="60">
        <v>9865752</v>
      </c>
      <c r="J1317" s="60">
        <v>11054685</v>
      </c>
      <c r="K1317" s="60">
        <v>4968809</v>
      </c>
      <c r="L1317" s="60">
        <v>11826832</v>
      </c>
      <c r="M1317" s="60">
        <v>4276642</v>
      </c>
      <c r="N1317" s="60">
        <v>7860805</v>
      </c>
      <c r="O1317" s="60">
        <v>9371658</v>
      </c>
      <c r="P1317" s="60">
        <v>6677536</v>
      </c>
      <c r="Q1317" s="60">
        <v>7193821</v>
      </c>
      <c r="R1317" s="60">
        <v>8599631</v>
      </c>
      <c r="S1317" s="60">
        <v>9872083</v>
      </c>
      <c r="T1317" s="60">
        <v>13031121</v>
      </c>
    </row>
    <row r="1318" spans="1:20" ht="14.5" x14ac:dyDescent="0.35">
      <c r="A1318" t="str">
        <f t="shared" si="32"/>
        <v>Steiermark442</v>
      </c>
      <c r="B1318">
        <v>1318</v>
      </c>
      <c r="C1318" s="59" t="s">
        <v>267</v>
      </c>
      <c r="D1318" s="59" t="s">
        <v>501</v>
      </c>
      <c r="E1318" s="59" t="s">
        <v>115</v>
      </c>
      <c r="F1318" s="60">
        <v>1420512</v>
      </c>
      <c r="G1318" s="60">
        <v>4621376</v>
      </c>
      <c r="H1318" s="60">
        <v>6897762</v>
      </c>
      <c r="I1318" s="60">
        <v>2276093</v>
      </c>
      <c r="J1318" s="60">
        <v>4718032</v>
      </c>
      <c r="K1318" s="60">
        <v>4292884</v>
      </c>
      <c r="L1318" s="60">
        <v>8631732</v>
      </c>
      <c r="M1318" s="60">
        <v>4726813</v>
      </c>
      <c r="N1318" s="60">
        <v>4572925</v>
      </c>
      <c r="O1318" s="60">
        <v>2598988</v>
      </c>
      <c r="P1318" s="60">
        <v>955070</v>
      </c>
      <c r="Q1318" s="60">
        <v>862923</v>
      </c>
      <c r="R1318" s="60">
        <v>2817762</v>
      </c>
      <c r="S1318" s="60">
        <v>2146231</v>
      </c>
      <c r="T1318" s="60">
        <v>1226606</v>
      </c>
    </row>
    <row r="1319" spans="1:20" ht="14.5" x14ac:dyDescent="0.35">
      <c r="A1319" t="str">
        <f t="shared" si="32"/>
        <v>Steiermark504</v>
      </c>
      <c r="B1319">
        <v>1319</v>
      </c>
      <c r="C1319" s="59" t="s">
        <v>267</v>
      </c>
      <c r="D1319" s="59" t="s">
        <v>549</v>
      </c>
      <c r="E1319" s="59" t="s">
        <v>139</v>
      </c>
      <c r="F1319" s="60">
        <v>14286695</v>
      </c>
      <c r="G1319" s="60">
        <v>9198562</v>
      </c>
      <c r="H1319" s="60">
        <v>17941977</v>
      </c>
      <c r="I1319" s="60">
        <v>22559298</v>
      </c>
      <c r="J1319" s="60">
        <v>25781143</v>
      </c>
      <c r="K1319" s="60">
        <v>25261622</v>
      </c>
      <c r="L1319" s="60">
        <v>14704120</v>
      </c>
      <c r="M1319" s="60">
        <v>9259980</v>
      </c>
      <c r="N1319" s="60">
        <v>13601498</v>
      </c>
      <c r="O1319" s="60">
        <v>9909378</v>
      </c>
      <c r="P1319" s="60">
        <v>13765357</v>
      </c>
      <c r="Q1319" s="60">
        <v>9474144</v>
      </c>
      <c r="R1319" s="60">
        <v>8991770</v>
      </c>
      <c r="S1319" s="60">
        <v>17058468</v>
      </c>
      <c r="T1319" s="60">
        <v>7846153</v>
      </c>
    </row>
    <row r="1320" spans="1:20" ht="14.5" x14ac:dyDescent="0.35">
      <c r="A1320" t="str">
        <f t="shared" si="32"/>
        <v>Steiermark822</v>
      </c>
      <c r="B1320">
        <v>1320</v>
      </c>
      <c r="C1320" s="59" t="s">
        <v>267</v>
      </c>
      <c r="D1320" s="59" t="s">
        <v>650</v>
      </c>
      <c r="E1320" s="59" t="s">
        <v>196</v>
      </c>
      <c r="F1320" s="60">
        <v>79859</v>
      </c>
      <c r="G1320" s="60">
        <v>480671</v>
      </c>
      <c r="H1320" s="60">
        <v>170984</v>
      </c>
      <c r="I1320" s="60">
        <v>284460</v>
      </c>
      <c r="J1320" s="60">
        <v>201895</v>
      </c>
      <c r="K1320" s="60">
        <v>318985</v>
      </c>
      <c r="L1320" s="60">
        <v>104865</v>
      </c>
      <c r="M1320" s="60">
        <v>53164</v>
      </c>
      <c r="N1320" s="60">
        <v>37659</v>
      </c>
      <c r="O1320" s="60">
        <v>52083</v>
      </c>
      <c r="P1320" s="60">
        <v>34368</v>
      </c>
      <c r="Q1320" s="60">
        <v>44980</v>
      </c>
      <c r="R1320" s="60">
        <v>73056</v>
      </c>
      <c r="S1320" s="60">
        <v>81289</v>
      </c>
      <c r="T1320" s="60">
        <v>74538</v>
      </c>
    </row>
    <row r="1321" spans="1:20" ht="14.5" x14ac:dyDescent="0.35">
      <c r="A1321" t="str">
        <f t="shared" si="32"/>
        <v>Steiermark801</v>
      </c>
      <c r="B1321">
        <v>1321</v>
      </c>
      <c r="C1321" s="59" t="s">
        <v>267</v>
      </c>
      <c r="D1321" s="59" t="s">
        <v>629</v>
      </c>
      <c r="E1321" s="59" t="s">
        <v>183</v>
      </c>
      <c r="F1321" s="60">
        <v>26380</v>
      </c>
      <c r="G1321" s="60">
        <v>18410</v>
      </c>
      <c r="H1321" s="60">
        <v>90296</v>
      </c>
      <c r="I1321" s="60">
        <v>3412476</v>
      </c>
      <c r="J1321" s="60">
        <v>345797</v>
      </c>
      <c r="K1321" s="60">
        <v>146248</v>
      </c>
      <c r="L1321" s="60">
        <v>225829</v>
      </c>
      <c r="M1321" s="60">
        <v>96445</v>
      </c>
      <c r="N1321" s="60">
        <v>385736</v>
      </c>
      <c r="O1321" s="60">
        <v>157190</v>
      </c>
      <c r="P1321" s="60">
        <v>205095</v>
      </c>
      <c r="Q1321" s="60">
        <v>170127</v>
      </c>
      <c r="R1321" s="60">
        <v>221530</v>
      </c>
      <c r="S1321" s="60">
        <v>203426</v>
      </c>
      <c r="T1321" s="60">
        <v>100694</v>
      </c>
    </row>
    <row r="1322" spans="1:20" ht="14.5" x14ac:dyDescent="0.35">
      <c r="A1322" t="str">
        <f t="shared" si="32"/>
        <v>Steiermark708</v>
      </c>
      <c r="B1322">
        <v>1322</v>
      </c>
      <c r="C1322" s="59" t="s">
        <v>267</v>
      </c>
      <c r="D1322" s="59" t="s">
        <v>612</v>
      </c>
      <c r="E1322" s="59" t="s">
        <v>175</v>
      </c>
      <c r="F1322" s="60">
        <v>64253127</v>
      </c>
      <c r="G1322" s="60">
        <v>44773012</v>
      </c>
      <c r="H1322" s="60">
        <v>33638526</v>
      </c>
      <c r="I1322" s="60">
        <v>31788324</v>
      </c>
      <c r="J1322" s="60">
        <v>42179282</v>
      </c>
      <c r="K1322" s="60">
        <v>42975745</v>
      </c>
      <c r="L1322" s="60">
        <v>41156354</v>
      </c>
      <c r="M1322" s="60">
        <v>48119629</v>
      </c>
      <c r="N1322" s="60">
        <v>55217883</v>
      </c>
      <c r="O1322" s="60">
        <v>40356529</v>
      </c>
      <c r="P1322" s="60">
        <v>46859237</v>
      </c>
      <c r="Q1322" s="60">
        <v>53303992</v>
      </c>
      <c r="R1322" s="60">
        <v>66160163</v>
      </c>
      <c r="S1322" s="60">
        <v>51242494</v>
      </c>
      <c r="T1322" s="60">
        <v>48236741</v>
      </c>
    </row>
    <row r="1323" spans="1:20" ht="14.5" x14ac:dyDescent="0.35">
      <c r="A1323" t="str">
        <f t="shared" si="32"/>
        <v>Steiermark662</v>
      </c>
      <c r="B1323">
        <v>1323</v>
      </c>
      <c r="C1323" s="59" t="s">
        <v>267</v>
      </c>
      <c r="D1323" s="59" t="s">
        <v>589</v>
      </c>
      <c r="E1323" s="59" t="s">
        <v>161</v>
      </c>
      <c r="F1323" s="60">
        <v>9232836</v>
      </c>
      <c r="G1323" s="60">
        <v>7562016</v>
      </c>
      <c r="H1323" s="60">
        <v>6882285</v>
      </c>
      <c r="I1323" s="60">
        <v>4281797</v>
      </c>
      <c r="J1323" s="60">
        <v>5062811</v>
      </c>
      <c r="K1323" s="60">
        <v>16848470</v>
      </c>
      <c r="L1323" s="60">
        <v>15699038</v>
      </c>
      <c r="M1323" s="60">
        <v>10261291</v>
      </c>
      <c r="N1323" s="60">
        <v>13187697</v>
      </c>
      <c r="O1323" s="60">
        <v>17463758</v>
      </c>
      <c r="P1323" s="60">
        <v>8569096</v>
      </c>
      <c r="Q1323" s="60">
        <v>14209220</v>
      </c>
      <c r="R1323" s="60">
        <v>12238709</v>
      </c>
      <c r="S1323" s="60">
        <v>5885610</v>
      </c>
      <c r="T1323" s="60">
        <v>10510199</v>
      </c>
    </row>
    <row r="1324" spans="1:20" ht="14.5" x14ac:dyDescent="0.35">
      <c r="A1324" t="str">
        <f t="shared" si="32"/>
        <v>Steiermark060</v>
      </c>
      <c r="B1324">
        <v>1324</v>
      </c>
      <c r="C1324" s="59" t="s">
        <v>267</v>
      </c>
      <c r="D1324" s="59" t="s">
        <v>345</v>
      </c>
      <c r="E1324" s="59" t="s">
        <v>30</v>
      </c>
      <c r="F1324" s="60">
        <v>279354780</v>
      </c>
      <c r="G1324" s="60">
        <v>316941358</v>
      </c>
      <c r="H1324" s="60">
        <v>342927370</v>
      </c>
      <c r="I1324" s="60">
        <v>353813884</v>
      </c>
      <c r="J1324" s="60">
        <v>387911916</v>
      </c>
      <c r="K1324" s="60">
        <v>421222889</v>
      </c>
      <c r="L1324" s="60">
        <v>456096177</v>
      </c>
      <c r="M1324" s="60">
        <v>562160073</v>
      </c>
      <c r="N1324" s="60">
        <v>633857532</v>
      </c>
      <c r="O1324" s="60">
        <v>624095762</v>
      </c>
      <c r="P1324" s="60">
        <v>525064771</v>
      </c>
      <c r="Q1324" s="60">
        <v>660827331</v>
      </c>
      <c r="R1324" s="60">
        <v>834509466</v>
      </c>
      <c r="S1324" s="60">
        <v>815477164</v>
      </c>
      <c r="T1324" s="60">
        <v>791112404</v>
      </c>
    </row>
    <row r="1325" spans="1:20" ht="14.5" x14ac:dyDescent="0.35">
      <c r="A1325" t="str">
        <f t="shared" si="32"/>
        <v>Steiermark408</v>
      </c>
      <c r="B1325">
        <v>1325</v>
      </c>
      <c r="C1325" s="59" t="s">
        <v>267</v>
      </c>
      <c r="D1325" s="59" t="s">
        <v>490</v>
      </c>
      <c r="E1325" s="59" t="s">
        <v>106</v>
      </c>
      <c r="F1325" s="61"/>
      <c r="G1325" s="61"/>
      <c r="H1325" s="60">
        <v>1559</v>
      </c>
      <c r="I1325" s="61"/>
      <c r="J1325" s="61"/>
      <c r="K1325" s="61"/>
      <c r="L1325" s="61"/>
      <c r="M1325" s="61"/>
      <c r="N1325" s="61"/>
      <c r="O1325" s="61"/>
      <c r="P1325" s="61"/>
      <c r="Q1325" s="61"/>
      <c r="R1325" s="61"/>
      <c r="S1325" s="61"/>
      <c r="T1325" s="61"/>
    </row>
    <row r="1326" spans="1:20" ht="14.5" x14ac:dyDescent="0.35">
      <c r="A1326" t="str">
        <f t="shared" si="32"/>
        <v>Steiermark625</v>
      </c>
      <c r="B1326">
        <v>1326</v>
      </c>
      <c r="C1326" s="59" t="s">
        <v>267</v>
      </c>
      <c r="D1326" s="59" t="s">
        <v>572</v>
      </c>
      <c r="E1326" s="59" t="s">
        <v>253</v>
      </c>
      <c r="F1326" s="60">
        <v>12435</v>
      </c>
      <c r="G1326" s="61"/>
      <c r="H1326" s="61"/>
      <c r="I1326" s="60">
        <v>24663</v>
      </c>
      <c r="J1326" s="60">
        <v>54708</v>
      </c>
      <c r="K1326" s="61"/>
      <c r="L1326" s="60">
        <v>149894</v>
      </c>
      <c r="M1326" s="60">
        <v>300026</v>
      </c>
      <c r="N1326" s="60">
        <v>681312</v>
      </c>
      <c r="O1326" s="60">
        <v>1344505</v>
      </c>
      <c r="P1326" s="60">
        <v>881100</v>
      </c>
      <c r="Q1326" s="60">
        <v>801070</v>
      </c>
      <c r="R1326" s="60">
        <v>1070436</v>
      </c>
      <c r="S1326" s="60">
        <v>1314380</v>
      </c>
      <c r="T1326" s="60">
        <v>249380</v>
      </c>
    </row>
    <row r="1327" spans="1:20" ht="14.5" x14ac:dyDescent="0.35">
      <c r="A1327" t="str">
        <f t="shared" si="32"/>
        <v>Steiermark010</v>
      </c>
      <c r="B1327">
        <v>1327</v>
      </c>
      <c r="C1327" s="59" t="s">
        <v>267</v>
      </c>
      <c r="D1327" s="59" t="s">
        <v>310</v>
      </c>
      <c r="E1327" s="59" t="s">
        <v>9</v>
      </c>
      <c r="F1327" s="60">
        <v>73238402</v>
      </c>
      <c r="G1327" s="60">
        <v>64826710</v>
      </c>
      <c r="H1327" s="60">
        <v>77200110</v>
      </c>
      <c r="I1327" s="60">
        <v>61934167</v>
      </c>
      <c r="J1327" s="60">
        <v>62627264</v>
      </c>
      <c r="K1327" s="60">
        <v>57920625</v>
      </c>
      <c r="L1327" s="60">
        <v>52130711</v>
      </c>
      <c r="M1327" s="60">
        <v>65314337</v>
      </c>
      <c r="N1327" s="60">
        <v>71098529</v>
      </c>
      <c r="O1327" s="60">
        <v>91583479</v>
      </c>
      <c r="P1327" s="60">
        <v>50162393</v>
      </c>
      <c r="Q1327" s="60">
        <v>71345711</v>
      </c>
      <c r="R1327" s="60">
        <v>82184062</v>
      </c>
      <c r="S1327" s="60">
        <v>65449139</v>
      </c>
      <c r="T1327" s="60">
        <v>79427294</v>
      </c>
    </row>
    <row r="1328" spans="1:20" ht="14.5" x14ac:dyDescent="0.35">
      <c r="A1328" t="str">
        <f t="shared" si="32"/>
        <v>Steiermark825</v>
      </c>
      <c r="B1328">
        <v>1328</v>
      </c>
      <c r="C1328" s="59" t="s">
        <v>267</v>
      </c>
      <c r="D1328" s="59" t="s">
        <v>656</v>
      </c>
      <c r="E1328" s="59" t="s">
        <v>199</v>
      </c>
      <c r="F1328" s="61"/>
      <c r="G1328" s="61"/>
      <c r="H1328" s="61"/>
      <c r="I1328" s="61"/>
      <c r="J1328" s="61"/>
      <c r="K1328" s="61"/>
      <c r="L1328" s="61"/>
      <c r="M1328" s="61"/>
      <c r="N1328" s="60">
        <v>37331</v>
      </c>
      <c r="O1328" s="61"/>
      <c r="P1328" s="61"/>
      <c r="Q1328" s="61"/>
      <c r="R1328" s="60">
        <v>5</v>
      </c>
      <c r="S1328" s="61"/>
      <c r="T1328" s="60">
        <v>24481</v>
      </c>
    </row>
    <row r="1329" spans="1:20" ht="14.5" x14ac:dyDescent="0.35">
      <c r="A1329" t="str">
        <f t="shared" si="32"/>
        <v>Steiermark520</v>
      </c>
      <c r="B1329">
        <v>1329</v>
      </c>
      <c r="C1329" s="59" t="s">
        <v>267</v>
      </c>
      <c r="D1329" s="59" t="s">
        <v>555</v>
      </c>
      <c r="E1329" s="59" t="s">
        <v>143</v>
      </c>
      <c r="F1329" s="60">
        <v>926762</v>
      </c>
      <c r="G1329" s="60">
        <v>2024800</v>
      </c>
      <c r="H1329" s="60">
        <v>881273</v>
      </c>
      <c r="I1329" s="60">
        <v>2569444</v>
      </c>
      <c r="J1329" s="60">
        <v>1582473</v>
      </c>
      <c r="K1329" s="60">
        <v>1305689</v>
      </c>
      <c r="L1329" s="60">
        <v>504466</v>
      </c>
      <c r="M1329" s="60">
        <v>559905</v>
      </c>
      <c r="N1329" s="60">
        <v>987657</v>
      </c>
      <c r="O1329" s="60">
        <v>2239577</v>
      </c>
      <c r="P1329" s="60">
        <v>1044144</v>
      </c>
      <c r="Q1329" s="60">
        <v>1272421</v>
      </c>
      <c r="R1329" s="60">
        <v>1483710</v>
      </c>
      <c r="S1329" s="60">
        <v>1073793</v>
      </c>
      <c r="T1329" s="60">
        <v>1002328</v>
      </c>
    </row>
    <row r="1330" spans="1:20" ht="14.5" x14ac:dyDescent="0.35">
      <c r="A1330" t="str">
        <f t="shared" si="32"/>
        <v>Steiermark644</v>
      </c>
      <c r="B1330">
        <v>1330</v>
      </c>
      <c r="C1330" s="59" t="s">
        <v>267</v>
      </c>
      <c r="D1330" s="59" t="s">
        <v>581</v>
      </c>
      <c r="E1330" s="59" t="s">
        <v>156</v>
      </c>
      <c r="F1330" s="60">
        <v>15826472</v>
      </c>
      <c r="G1330" s="60">
        <v>20708712</v>
      </c>
      <c r="H1330" s="60">
        <v>31870054</v>
      </c>
      <c r="I1330" s="60">
        <v>25914358</v>
      </c>
      <c r="J1330" s="60">
        <v>21785402</v>
      </c>
      <c r="K1330" s="60">
        <v>28646867</v>
      </c>
      <c r="L1330" s="60">
        <v>24881933</v>
      </c>
      <c r="M1330" s="60">
        <v>21767229</v>
      </c>
      <c r="N1330" s="60">
        <v>29054603</v>
      </c>
      <c r="O1330" s="60">
        <v>20066470</v>
      </c>
      <c r="P1330" s="60">
        <v>17340108</v>
      </c>
      <c r="Q1330" s="60">
        <v>18005608</v>
      </c>
      <c r="R1330" s="60">
        <v>16897142</v>
      </c>
      <c r="S1330" s="60">
        <v>11711789</v>
      </c>
      <c r="T1330" s="60">
        <v>17419099</v>
      </c>
    </row>
    <row r="1331" spans="1:20" ht="14.5" x14ac:dyDescent="0.35">
      <c r="A1331" t="str">
        <f t="shared" si="32"/>
        <v>Steiermark955</v>
      </c>
      <c r="B1331">
        <v>1331</v>
      </c>
      <c r="C1331" s="59" t="s">
        <v>267</v>
      </c>
      <c r="D1331" s="59" t="s">
        <v>694</v>
      </c>
      <c r="E1331" s="59" t="s">
        <v>693</v>
      </c>
      <c r="F1331" s="61"/>
      <c r="G1331" s="61"/>
      <c r="H1331" s="61"/>
      <c r="I1331" s="61"/>
      <c r="J1331" s="61"/>
      <c r="K1331" s="61"/>
      <c r="L1331" s="61"/>
      <c r="M1331" s="61"/>
      <c r="N1331" s="61"/>
      <c r="O1331" s="61"/>
      <c r="P1331" s="61"/>
      <c r="Q1331" s="61"/>
      <c r="R1331" s="60">
        <v>2015</v>
      </c>
      <c r="S1331" s="61"/>
      <c r="T1331" s="60">
        <v>10656</v>
      </c>
    </row>
    <row r="1332" spans="1:20" ht="14.5" x14ac:dyDescent="0.35">
      <c r="A1332" t="str">
        <f t="shared" si="32"/>
        <v>Steiermark960</v>
      </c>
      <c r="B1332">
        <v>1332</v>
      </c>
      <c r="C1332" s="59" t="s">
        <v>267</v>
      </c>
      <c r="D1332" s="59" t="s">
        <v>691</v>
      </c>
      <c r="E1332" s="59" t="s">
        <v>284</v>
      </c>
      <c r="F1332" s="61"/>
      <c r="G1332" s="61"/>
      <c r="H1332" s="61"/>
      <c r="I1332" s="61"/>
      <c r="J1332" s="61"/>
      <c r="K1332" s="61"/>
      <c r="L1332" s="61"/>
      <c r="M1332" s="61"/>
      <c r="N1332" s="61"/>
      <c r="O1332" s="61"/>
      <c r="P1332" s="61"/>
      <c r="Q1332" s="61"/>
      <c r="R1332" s="61"/>
      <c r="S1332" s="60">
        <v>293</v>
      </c>
      <c r="T1332" s="61"/>
    </row>
    <row r="1333" spans="1:20" ht="14.5" x14ac:dyDescent="0.35">
      <c r="A1333" t="str">
        <f t="shared" si="32"/>
        <v>Steiermark066</v>
      </c>
      <c r="B1333">
        <v>1333</v>
      </c>
      <c r="C1333" s="59" t="s">
        <v>267</v>
      </c>
      <c r="D1333" s="59" t="s">
        <v>353</v>
      </c>
      <c r="E1333" s="59" t="s">
        <v>34</v>
      </c>
      <c r="F1333" s="60">
        <v>186373668</v>
      </c>
      <c r="G1333" s="60">
        <v>205400908</v>
      </c>
      <c r="H1333" s="60">
        <v>205395841</v>
      </c>
      <c r="I1333" s="60">
        <v>204289192</v>
      </c>
      <c r="J1333" s="60">
        <v>230509795</v>
      </c>
      <c r="K1333" s="60">
        <v>261483311</v>
      </c>
      <c r="L1333" s="60">
        <v>287327819</v>
      </c>
      <c r="M1333" s="60">
        <v>409467695</v>
      </c>
      <c r="N1333" s="60">
        <v>411865900</v>
      </c>
      <c r="O1333" s="60">
        <v>365760214</v>
      </c>
      <c r="P1333" s="60">
        <v>313124534</v>
      </c>
      <c r="Q1333" s="60">
        <v>409373588</v>
      </c>
      <c r="R1333" s="60">
        <v>497896484</v>
      </c>
      <c r="S1333" s="60">
        <v>467227535</v>
      </c>
      <c r="T1333" s="60">
        <v>464330291</v>
      </c>
    </row>
    <row r="1334" spans="1:20" ht="14.5" x14ac:dyDescent="0.35">
      <c r="A1334" t="str">
        <f t="shared" si="32"/>
        <v>Steiermark075</v>
      </c>
      <c r="B1334">
        <v>1334</v>
      </c>
      <c r="C1334" s="59" t="s">
        <v>267</v>
      </c>
      <c r="D1334" s="59" t="s">
        <v>363</v>
      </c>
      <c r="E1334" s="59" t="s">
        <v>254</v>
      </c>
      <c r="F1334" s="60">
        <v>282841708</v>
      </c>
      <c r="G1334" s="60">
        <v>375370893</v>
      </c>
      <c r="H1334" s="60">
        <v>496131800</v>
      </c>
      <c r="I1334" s="60">
        <v>557244411</v>
      </c>
      <c r="J1334" s="60">
        <v>401565258</v>
      </c>
      <c r="K1334" s="60">
        <v>239241082</v>
      </c>
      <c r="L1334" s="60">
        <v>186696794</v>
      </c>
      <c r="M1334" s="60">
        <v>236445332</v>
      </c>
      <c r="N1334" s="60">
        <v>294058005</v>
      </c>
      <c r="O1334" s="60">
        <v>344851715</v>
      </c>
      <c r="P1334" s="60">
        <v>323165979</v>
      </c>
      <c r="Q1334" s="60">
        <v>188961480</v>
      </c>
      <c r="R1334" s="60">
        <v>111645020</v>
      </c>
      <c r="S1334" s="60">
        <v>51107822</v>
      </c>
      <c r="T1334" s="60">
        <v>36518213</v>
      </c>
    </row>
    <row r="1335" spans="1:20" ht="14.5" x14ac:dyDescent="0.35">
      <c r="A1335" t="str">
        <f t="shared" si="32"/>
        <v>Steiermark324</v>
      </c>
      <c r="B1335">
        <v>1335</v>
      </c>
      <c r="C1335" s="59" t="s">
        <v>267</v>
      </c>
      <c r="D1335" s="59" t="s">
        <v>442</v>
      </c>
      <c r="E1335" s="59" t="s">
        <v>78</v>
      </c>
      <c r="F1335" s="61"/>
      <c r="G1335" s="60">
        <v>52788</v>
      </c>
      <c r="H1335" s="60">
        <v>130357</v>
      </c>
      <c r="I1335" s="60">
        <v>30248</v>
      </c>
      <c r="J1335" s="60">
        <v>2026</v>
      </c>
      <c r="K1335" s="60">
        <v>15806</v>
      </c>
      <c r="L1335" s="60">
        <v>66939</v>
      </c>
      <c r="M1335" s="60">
        <v>20393</v>
      </c>
      <c r="N1335" s="60">
        <v>471040</v>
      </c>
      <c r="O1335" s="60">
        <v>150508</v>
      </c>
      <c r="P1335" s="60">
        <v>497483</v>
      </c>
      <c r="Q1335" s="60">
        <v>390394</v>
      </c>
      <c r="R1335" s="60">
        <v>49473</v>
      </c>
      <c r="S1335" s="60">
        <v>64752</v>
      </c>
      <c r="T1335" s="60">
        <v>30133</v>
      </c>
    </row>
    <row r="1336" spans="1:20" ht="14.5" x14ac:dyDescent="0.35">
      <c r="A1336" t="str">
        <f t="shared" si="32"/>
        <v>Steiermark632</v>
      </c>
      <c r="B1336">
        <v>1336</v>
      </c>
      <c r="C1336" s="59" t="s">
        <v>267</v>
      </c>
      <c r="D1336" s="59" t="s">
        <v>577</v>
      </c>
      <c r="E1336" s="59" t="s">
        <v>153</v>
      </c>
      <c r="F1336" s="60">
        <v>51991446</v>
      </c>
      <c r="G1336" s="60">
        <v>85677222</v>
      </c>
      <c r="H1336" s="60">
        <v>101573450</v>
      </c>
      <c r="I1336" s="60">
        <v>127242781</v>
      </c>
      <c r="J1336" s="60">
        <v>146021875</v>
      </c>
      <c r="K1336" s="60">
        <v>125797654</v>
      </c>
      <c r="L1336" s="60">
        <v>122497736</v>
      </c>
      <c r="M1336" s="60">
        <v>67676244</v>
      </c>
      <c r="N1336" s="60">
        <v>47073057</v>
      </c>
      <c r="O1336" s="60">
        <v>55668814</v>
      </c>
      <c r="P1336" s="60">
        <v>56301326</v>
      </c>
      <c r="Q1336" s="60">
        <v>64426743</v>
      </c>
      <c r="R1336" s="60">
        <v>56787070</v>
      </c>
      <c r="S1336" s="60">
        <v>95220310</v>
      </c>
      <c r="T1336" s="60">
        <v>224415582</v>
      </c>
    </row>
    <row r="1337" spans="1:20" ht="14.5" x14ac:dyDescent="0.35">
      <c r="A1337" t="str">
        <f t="shared" si="32"/>
        <v>Steiermark806</v>
      </c>
      <c r="B1337">
        <v>1337</v>
      </c>
      <c r="C1337" s="59" t="s">
        <v>267</v>
      </c>
      <c r="D1337" s="59" t="s">
        <v>634</v>
      </c>
      <c r="E1337" s="59" t="s">
        <v>186</v>
      </c>
      <c r="F1337" s="61"/>
      <c r="G1337" s="61"/>
      <c r="H1337" s="60">
        <v>334</v>
      </c>
      <c r="I1337" s="60">
        <v>5</v>
      </c>
      <c r="J1337" s="60">
        <v>434</v>
      </c>
      <c r="K1337" s="61"/>
      <c r="L1337" s="61"/>
      <c r="M1337" s="61"/>
      <c r="N1337" s="60">
        <v>58321</v>
      </c>
      <c r="O1337" s="60">
        <v>412</v>
      </c>
      <c r="P1337" s="60">
        <v>511</v>
      </c>
      <c r="Q1337" s="60">
        <v>4670</v>
      </c>
      <c r="R1337" s="61"/>
      <c r="S1337" s="60">
        <v>13572</v>
      </c>
      <c r="T1337" s="60">
        <v>2648</v>
      </c>
    </row>
    <row r="1338" spans="1:20" ht="14.5" x14ac:dyDescent="0.35">
      <c r="A1338" t="str">
        <f t="shared" si="32"/>
        <v>Steiermark355</v>
      </c>
      <c r="B1338">
        <v>1338</v>
      </c>
      <c r="C1338" s="59" t="s">
        <v>267</v>
      </c>
      <c r="D1338" s="59" t="s">
        <v>459</v>
      </c>
      <c r="E1338" s="59" t="s">
        <v>88</v>
      </c>
      <c r="F1338" s="60">
        <v>21956</v>
      </c>
      <c r="G1338" s="60">
        <v>176333</v>
      </c>
      <c r="H1338" s="60">
        <v>19200</v>
      </c>
      <c r="I1338" s="60">
        <v>90314</v>
      </c>
      <c r="J1338" s="60">
        <v>113555</v>
      </c>
      <c r="K1338" s="60">
        <v>56132</v>
      </c>
      <c r="L1338" s="60">
        <v>110235</v>
      </c>
      <c r="M1338" s="60">
        <v>82168</v>
      </c>
      <c r="N1338" s="60">
        <v>21922</v>
      </c>
      <c r="O1338" s="60">
        <v>1048</v>
      </c>
      <c r="P1338" s="61"/>
      <c r="Q1338" s="60">
        <v>19596</v>
      </c>
      <c r="R1338" s="60">
        <v>775</v>
      </c>
      <c r="S1338" s="60">
        <v>4788</v>
      </c>
      <c r="T1338" s="60">
        <v>17640</v>
      </c>
    </row>
    <row r="1339" spans="1:20" ht="14.5" x14ac:dyDescent="0.35">
      <c r="A1339" t="str">
        <f t="shared" si="32"/>
        <v>Steiermark224</v>
      </c>
      <c r="B1339">
        <v>1339</v>
      </c>
      <c r="C1339" s="59" t="s">
        <v>267</v>
      </c>
      <c r="D1339" s="59" t="s">
        <v>402</v>
      </c>
      <c r="E1339" s="59" t="s">
        <v>56</v>
      </c>
      <c r="F1339" s="60">
        <v>3691973</v>
      </c>
      <c r="G1339" s="60">
        <v>6993872</v>
      </c>
      <c r="H1339" s="60">
        <v>2213444</v>
      </c>
      <c r="I1339" s="60">
        <v>3540189</v>
      </c>
      <c r="J1339" s="60">
        <v>4046940</v>
      </c>
      <c r="K1339" s="60">
        <v>942320</v>
      </c>
      <c r="L1339" s="60">
        <v>2136867</v>
      </c>
      <c r="M1339" s="60">
        <v>4422627</v>
      </c>
      <c r="N1339" s="60">
        <v>1957321</v>
      </c>
      <c r="O1339" s="60">
        <v>1005618</v>
      </c>
      <c r="P1339" s="60">
        <v>9199015</v>
      </c>
      <c r="Q1339" s="60">
        <v>2515249</v>
      </c>
      <c r="R1339" s="60">
        <v>237973</v>
      </c>
      <c r="S1339" s="60">
        <v>566823</v>
      </c>
      <c r="T1339" s="60">
        <v>1897065</v>
      </c>
    </row>
    <row r="1340" spans="1:20" ht="14.5" x14ac:dyDescent="0.35">
      <c r="A1340" t="str">
        <f t="shared" si="32"/>
        <v>Steiermark030</v>
      </c>
      <c r="B1340">
        <v>1340</v>
      </c>
      <c r="C1340" s="59" t="s">
        <v>267</v>
      </c>
      <c r="D1340" s="59" t="s">
        <v>322</v>
      </c>
      <c r="E1340" s="59" t="s">
        <v>17</v>
      </c>
      <c r="F1340" s="60">
        <v>196065994</v>
      </c>
      <c r="G1340" s="60">
        <v>273577237</v>
      </c>
      <c r="H1340" s="60">
        <v>237304457</v>
      </c>
      <c r="I1340" s="60">
        <v>247197483</v>
      </c>
      <c r="J1340" s="60">
        <v>256514350</v>
      </c>
      <c r="K1340" s="60">
        <v>259475462</v>
      </c>
      <c r="L1340" s="60">
        <v>282027856</v>
      </c>
      <c r="M1340" s="60">
        <v>326892664</v>
      </c>
      <c r="N1340" s="60">
        <v>394977004</v>
      </c>
      <c r="O1340" s="60">
        <v>387634904</v>
      </c>
      <c r="P1340" s="60">
        <v>282232865</v>
      </c>
      <c r="Q1340" s="60">
        <v>346113369</v>
      </c>
      <c r="R1340" s="60">
        <v>431620505</v>
      </c>
      <c r="S1340" s="60">
        <v>356434426</v>
      </c>
      <c r="T1340" s="60">
        <v>365986997</v>
      </c>
    </row>
    <row r="1341" spans="1:20" ht="14.5" x14ac:dyDescent="0.35">
      <c r="A1341" t="str">
        <f t="shared" si="32"/>
        <v>Steiermark706</v>
      </c>
      <c r="B1341">
        <v>1341</v>
      </c>
      <c r="C1341" s="59" t="s">
        <v>267</v>
      </c>
      <c r="D1341" s="59" t="s">
        <v>610</v>
      </c>
      <c r="E1341" s="59" t="s">
        <v>174</v>
      </c>
      <c r="F1341" s="60">
        <v>33065015</v>
      </c>
      <c r="G1341" s="60">
        <v>47802297</v>
      </c>
      <c r="H1341" s="60">
        <v>48336559</v>
      </c>
      <c r="I1341" s="60">
        <v>53083248</v>
      </c>
      <c r="J1341" s="60">
        <v>53557717</v>
      </c>
      <c r="K1341" s="60">
        <v>45943490</v>
      </c>
      <c r="L1341" s="60">
        <v>44546821</v>
      </c>
      <c r="M1341" s="60">
        <v>67155662</v>
      </c>
      <c r="N1341" s="60">
        <v>76398750</v>
      </c>
      <c r="O1341" s="60">
        <v>63429962</v>
      </c>
      <c r="P1341" s="60">
        <v>51323989</v>
      </c>
      <c r="Q1341" s="60">
        <v>66284015</v>
      </c>
      <c r="R1341" s="60">
        <v>71125809</v>
      </c>
      <c r="S1341" s="60">
        <v>78097981</v>
      </c>
      <c r="T1341" s="60">
        <v>62006999</v>
      </c>
    </row>
    <row r="1342" spans="1:20" ht="14.5" x14ac:dyDescent="0.35">
      <c r="A1342" t="str">
        <f t="shared" si="32"/>
        <v>Steiermark329</v>
      </c>
      <c r="B1342">
        <v>1342</v>
      </c>
      <c r="C1342" s="59" t="s">
        <v>267</v>
      </c>
      <c r="D1342" s="59" t="s">
        <v>445</v>
      </c>
      <c r="E1342" s="59" t="s">
        <v>80</v>
      </c>
      <c r="F1342" s="61"/>
      <c r="G1342" s="61"/>
      <c r="H1342" s="60">
        <v>852</v>
      </c>
      <c r="I1342" s="61"/>
      <c r="J1342" s="60">
        <v>1119</v>
      </c>
      <c r="K1342" s="61"/>
      <c r="L1342" s="60">
        <v>94</v>
      </c>
      <c r="M1342" s="61"/>
      <c r="N1342" s="61"/>
      <c r="O1342" s="61"/>
      <c r="P1342" s="60">
        <v>17777</v>
      </c>
      <c r="Q1342" s="61"/>
      <c r="R1342" s="60">
        <v>36897</v>
      </c>
      <c r="S1342" s="60">
        <v>845</v>
      </c>
      <c r="T1342" s="61"/>
    </row>
    <row r="1343" spans="1:20" ht="14.5" x14ac:dyDescent="0.35">
      <c r="A1343" t="str">
        <f t="shared" si="32"/>
        <v>Steiermark091</v>
      </c>
      <c r="B1343">
        <v>1343</v>
      </c>
      <c r="C1343" s="59" t="s">
        <v>267</v>
      </c>
      <c r="D1343" s="59" t="s">
        <v>380</v>
      </c>
      <c r="E1343" s="59" t="s">
        <v>46</v>
      </c>
      <c r="F1343" s="60">
        <v>448757003</v>
      </c>
      <c r="G1343" s="60">
        <v>414145985</v>
      </c>
      <c r="H1343" s="60">
        <v>409125018</v>
      </c>
      <c r="I1343" s="60">
        <v>489864926</v>
      </c>
      <c r="J1343" s="60">
        <v>461813557</v>
      </c>
      <c r="K1343" s="60">
        <v>494783899</v>
      </c>
      <c r="L1343" s="60">
        <v>532672318</v>
      </c>
      <c r="M1343" s="60">
        <v>594393327</v>
      </c>
      <c r="N1343" s="60">
        <v>652308144</v>
      </c>
      <c r="O1343" s="60">
        <v>666215514</v>
      </c>
      <c r="P1343" s="60">
        <v>570355667</v>
      </c>
      <c r="Q1343" s="60">
        <v>646164179</v>
      </c>
      <c r="R1343" s="60">
        <v>827812718</v>
      </c>
      <c r="S1343" s="60">
        <v>766302630</v>
      </c>
      <c r="T1343" s="60">
        <v>732335693</v>
      </c>
    </row>
    <row r="1344" spans="1:20" ht="14.5" x14ac:dyDescent="0.35">
      <c r="A1344" t="str">
        <f t="shared" si="32"/>
        <v>Steiermark063</v>
      </c>
      <c r="B1344">
        <v>1344</v>
      </c>
      <c r="C1344" s="59" t="s">
        <v>267</v>
      </c>
      <c r="D1344" s="59" t="s">
        <v>349</v>
      </c>
      <c r="E1344" s="59" t="s">
        <v>32</v>
      </c>
      <c r="F1344" s="60">
        <v>247039291</v>
      </c>
      <c r="G1344" s="60">
        <v>287985402</v>
      </c>
      <c r="H1344" s="60">
        <v>349051922</v>
      </c>
      <c r="I1344" s="60">
        <v>342518717</v>
      </c>
      <c r="J1344" s="60">
        <v>335581174</v>
      </c>
      <c r="K1344" s="60">
        <v>359755569</v>
      </c>
      <c r="L1344" s="60">
        <v>399544468</v>
      </c>
      <c r="M1344" s="60">
        <v>388527726</v>
      </c>
      <c r="N1344" s="60">
        <v>477735946</v>
      </c>
      <c r="O1344" s="60">
        <v>557535024</v>
      </c>
      <c r="P1344" s="60">
        <v>558294883</v>
      </c>
      <c r="Q1344" s="60">
        <v>478634580</v>
      </c>
      <c r="R1344" s="60">
        <v>529880711</v>
      </c>
      <c r="S1344" s="60">
        <v>536481460</v>
      </c>
      <c r="T1344" s="60">
        <v>565442048</v>
      </c>
    </row>
    <row r="1345" spans="1:20" ht="14.5" x14ac:dyDescent="0.35">
      <c r="A1345" t="str">
        <f t="shared" si="32"/>
        <v>Steiermark264</v>
      </c>
      <c r="B1345">
        <v>1345</v>
      </c>
      <c r="C1345" s="59" t="s">
        <v>267</v>
      </c>
      <c r="D1345" s="59" t="s">
        <v>420</v>
      </c>
      <c r="E1345" s="59" t="s">
        <v>67</v>
      </c>
      <c r="F1345" s="60">
        <v>100721</v>
      </c>
      <c r="G1345" s="60">
        <v>183677</v>
      </c>
      <c r="H1345" s="60">
        <v>166839</v>
      </c>
      <c r="I1345" s="60">
        <v>37144</v>
      </c>
      <c r="J1345" s="60">
        <v>54758</v>
      </c>
      <c r="K1345" s="60">
        <v>131444</v>
      </c>
      <c r="L1345" s="60">
        <v>172171</v>
      </c>
      <c r="M1345" s="60">
        <v>95116</v>
      </c>
      <c r="N1345" s="60">
        <v>5230</v>
      </c>
      <c r="O1345" s="60">
        <v>47093</v>
      </c>
      <c r="P1345" s="60">
        <v>116830</v>
      </c>
      <c r="Q1345" s="60">
        <v>45873</v>
      </c>
      <c r="R1345" s="60">
        <v>496622</v>
      </c>
      <c r="S1345" s="60">
        <v>251438</v>
      </c>
      <c r="T1345" s="60">
        <v>218663</v>
      </c>
    </row>
    <row r="1346" spans="1:20" ht="14.5" x14ac:dyDescent="0.35">
      <c r="A1346" t="str">
        <f t="shared" si="32"/>
        <v>Steiermark047</v>
      </c>
      <c r="B1346">
        <v>1346</v>
      </c>
      <c r="C1346" s="59" t="s">
        <v>267</v>
      </c>
      <c r="D1346" s="59" t="s">
        <v>336</v>
      </c>
      <c r="E1346" s="59" t="s">
        <v>25</v>
      </c>
      <c r="F1346" s="60">
        <v>662963</v>
      </c>
      <c r="G1346" s="60">
        <v>624118</v>
      </c>
      <c r="H1346" s="60">
        <v>541261</v>
      </c>
      <c r="I1346" s="60">
        <v>778293</v>
      </c>
      <c r="J1346" s="60">
        <v>960264</v>
      </c>
      <c r="K1346" s="60">
        <v>777315</v>
      </c>
      <c r="L1346" s="60">
        <v>1128921</v>
      </c>
      <c r="M1346" s="60">
        <v>1269159</v>
      </c>
      <c r="N1346" s="60">
        <v>856232</v>
      </c>
      <c r="O1346" s="60">
        <v>1161193</v>
      </c>
      <c r="P1346" s="60">
        <v>491451</v>
      </c>
      <c r="Q1346" s="60">
        <v>895960</v>
      </c>
      <c r="R1346" s="60">
        <v>1047019</v>
      </c>
      <c r="S1346" s="60">
        <v>956669</v>
      </c>
      <c r="T1346" s="60">
        <v>891964</v>
      </c>
    </row>
    <row r="1347" spans="1:20" ht="14.5" x14ac:dyDescent="0.35">
      <c r="A1347" t="str">
        <f t="shared" si="32"/>
        <v>Steiermark248</v>
      </c>
      <c r="B1347">
        <v>1347</v>
      </c>
      <c r="C1347" s="59" t="s">
        <v>267</v>
      </c>
      <c r="D1347" s="59" t="s">
        <v>416</v>
      </c>
      <c r="E1347" s="59" t="s">
        <v>63</v>
      </c>
      <c r="F1347" s="60">
        <v>444018</v>
      </c>
      <c r="G1347" s="60">
        <v>1250080</v>
      </c>
      <c r="H1347" s="60">
        <v>3564277</v>
      </c>
      <c r="I1347" s="60">
        <v>3139169</v>
      </c>
      <c r="J1347" s="60">
        <v>1183502</v>
      </c>
      <c r="K1347" s="60">
        <v>853696</v>
      </c>
      <c r="L1347" s="60">
        <v>8301095</v>
      </c>
      <c r="M1347" s="60">
        <v>5518690</v>
      </c>
      <c r="N1347" s="60">
        <v>1338807</v>
      </c>
      <c r="O1347" s="60">
        <v>1360778</v>
      </c>
      <c r="P1347" s="60">
        <v>512292</v>
      </c>
      <c r="Q1347" s="60">
        <v>328144</v>
      </c>
      <c r="R1347" s="60">
        <v>3058792</v>
      </c>
      <c r="S1347" s="60">
        <v>894991</v>
      </c>
      <c r="T1347" s="60">
        <v>849020</v>
      </c>
    </row>
    <row r="1348" spans="1:20" ht="14.5" x14ac:dyDescent="0.35">
      <c r="A1348" t="str">
        <f t="shared" si="32"/>
        <v>Steiermark342</v>
      </c>
      <c r="B1348">
        <v>1348</v>
      </c>
      <c r="C1348" s="59" t="s">
        <v>267</v>
      </c>
      <c r="D1348" s="59" t="s">
        <v>453</v>
      </c>
      <c r="E1348" s="59" t="s">
        <v>85</v>
      </c>
      <c r="F1348" s="61"/>
      <c r="G1348" s="61"/>
      <c r="H1348" s="60">
        <v>10490</v>
      </c>
      <c r="I1348" s="60">
        <v>874</v>
      </c>
      <c r="J1348" s="60">
        <v>3514</v>
      </c>
      <c r="K1348" s="60">
        <v>3220</v>
      </c>
      <c r="L1348" s="60">
        <v>79787</v>
      </c>
      <c r="M1348" s="60">
        <v>3754</v>
      </c>
      <c r="N1348" s="60">
        <v>45</v>
      </c>
      <c r="O1348" s="60">
        <v>80780</v>
      </c>
      <c r="P1348" s="60">
        <v>291466</v>
      </c>
      <c r="Q1348" s="60">
        <v>1031192</v>
      </c>
      <c r="R1348" s="60">
        <v>679239</v>
      </c>
      <c r="S1348" s="60">
        <v>138253</v>
      </c>
      <c r="T1348" s="60">
        <v>441408</v>
      </c>
    </row>
    <row r="1349" spans="1:20" ht="14.5" x14ac:dyDescent="0.35">
      <c r="A1349" t="str">
        <f t="shared" si="32"/>
        <v>Steiermark492</v>
      </c>
      <c r="B1349">
        <v>1349</v>
      </c>
      <c r="C1349" s="59" t="s">
        <v>267</v>
      </c>
      <c r="D1349" s="59" t="s">
        <v>547</v>
      </c>
      <c r="E1349" s="59" t="s">
        <v>137</v>
      </c>
      <c r="F1349" s="60">
        <v>91520</v>
      </c>
      <c r="G1349" s="60">
        <v>167859</v>
      </c>
      <c r="H1349" s="60">
        <v>140436</v>
      </c>
      <c r="I1349" s="60">
        <v>90218</v>
      </c>
      <c r="J1349" s="60">
        <v>187583</v>
      </c>
      <c r="K1349" s="60">
        <v>90474</v>
      </c>
      <c r="L1349" s="60">
        <v>51433</v>
      </c>
      <c r="M1349" s="60">
        <v>581388</v>
      </c>
      <c r="N1349" s="60">
        <v>301880</v>
      </c>
      <c r="O1349" s="60">
        <v>569383</v>
      </c>
      <c r="P1349" s="60">
        <v>114248</v>
      </c>
      <c r="Q1349" s="60">
        <v>179754</v>
      </c>
      <c r="R1349" s="60">
        <v>211182</v>
      </c>
      <c r="S1349" s="60">
        <v>298924</v>
      </c>
      <c r="T1349" s="60">
        <v>207907</v>
      </c>
    </row>
    <row r="1350" spans="1:20" ht="14.5" x14ac:dyDescent="0.35">
      <c r="A1350" t="str">
        <f t="shared" si="32"/>
        <v>Steiermark225</v>
      </c>
      <c r="B1350">
        <v>1350</v>
      </c>
      <c r="C1350" s="59" t="s">
        <v>267</v>
      </c>
      <c r="D1350" s="59" t="s">
        <v>403</v>
      </c>
      <c r="E1350" s="59" t="s">
        <v>220</v>
      </c>
      <c r="F1350" s="61"/>
      <c r="G1350" s="61"/>
      <c r="H1350" s="61"/>
      <c r="I1350" s="61"/>
      <c r="J1350" s="60">
        <v>1035</v>
      </c>
      <c r="K1350" s="60">
        <v>7917</v>
      </c>
      <c r="L1350" s="60">
        <v>720</v>
      </c>
      <c r="M1350" s="60">
        <v>546</v>
      </c>
      <c r="N1350" s="60">
        <v>1374</v>
      </c>
      <c r="O1350" s="61"/>
      <c r="P1350" s="61"/>
      <c r="Q1350" s="60">
        <v>192</v>
      </c>
      <c r="R1350" s="60">
        <v>6</v>
      </c>
      <c r="S1350" s="61"/>
      <c r="T1350" s="60">
        <v>6036</v>
      </c>
    </row>
    <row r="1351" spans="1:20" ht="14.5" x14ac:dyDescent="0.35">
      <c r="A1351" t="str">
        <f t="shared" si="32"/>
        <v>Steiermark311</v>
      </c>
      <c r="B1351">
        <v>1351</v>
      </c>
      <c r="C1351" s="59" t="s">
        <v>267</v>
      </c>
      <c r="D1351" s="59" t="s">
        <v>434</v>
      </c>
      <c r="E1351" s="59" t="s">
        <v>76</v>
      </c>
      <c r="F1351" s="61"/>
      <c r="G1351" s="61"/>
      <c r="H1351" s="61"/>
      <c r="I1351" s="61"/>
      <c r="J1351" s="61"/>
      <c r="K1351" s="60">
        <v>148</v>
      </c>
      <c r="L1351" s="61"/>
      <c r="M1351" s="61"/>
      <c r="N1351" s="61"/>
      <c r="O1351" s="61"/>
      <c r="P1351" s="60">
        <v>1</v>
      </c>
      <c r="Q1351" s="61"/>
      <c r="R1351" s="61"/>
      <c r="S1351" s="60">
        <v>18</v>
      </c>
      <c r="T1351" s="61"/>
    </row>
    <row r="1352" spans="1:20" ht="14.5" x14ac:dyDescent="0.35">
      <c r="A1352" t="str">
        <f t="shared" ref="A1352:A1415" si="33">C1352&amp;D1352</f>
        <v>Steiermark428</v>
      </c>
      <c r="B1352">
        <v>1352</v>
      </c>
      <c r="C1352" s="59" t="s">
        <v>267</v>
      </c>
      <c r="D1352" s="59" t="s">
        <v>498</v>
      </c>
      <c r="E1352" s="59" t="s">
        <v>112</v>
      </c>
      <c r="F1352" s="60">
        <v>630944</v>
      </c>
      <c r="G1352" s="60">
        <v>858794</v>
      </c>
      <c r="H1352" s="60">
        <v>887535</v>
      </c>
      <c r="I1352" s="60">
        <v>752307</v>
      </c>
      <c r="J1352" s="60">
        <v>581743</v>
      </c>
      <c r="K1352" s="60">
        <v>937182</v>
      </c>
      <c r="L1352" s="60">
        <v>685038</v>
      </c>
      <c r="M1352" s="60">
        <v>1283520</v>
      </c>
      <c r="N1352" s="60">
        <v>741783</v>
      </c>
      <c r="O1352" s="60">
        <v>526775</v>
      </c>
      <c r="P1352" s="60">
        <v>594212</v>
      </c>
      <c r="Q1352" s="60">
        <v>830294</v>
      </c>
      <c r="R1352" s="60">
        <v>2007462</v>
      </c>
      <c r="S1352" s="60">
        <v>1289111</v>
      </c>
      <c r="T1352" s="60">
        <v>1327053</v>
      </c>
    </row>
    <row r="1353" spans="1:20" ht="14.5" x14ac:dyDescent="0.35">
      <c r="A1353" t="str">
        <f t="shared" si="33"/>
        <v>Steiermark479</v>
      </c>
      <c r="B1353">
        <v>1353</v>
      </c>
      <c r="C1353" s="59" t="s">
        <v>267</v>
      </c>
      <c r="D1353" s="59" t="s">
        <v>541</v>
      </c>
      <c r="E1353" s="59" t="s">
        <v>225</v>
      </c>
      <c r="F1353" s="61"/>
      <c r="G1353" s="61"/>
      <c r="H1353" s="61"/>
      <c r="I1353" s="60">
        <v>21286</v>
      </c>
      <c r="J1353" s="60">
        <v>52692</v>
      </c>
      <c r="K1353" s="61"/>
      <c r="L1353" s="61"/>
      <c r="M1353" s="60">
        <v>109015</v>
      </c>
      <c r="N1353" s="60">
        <v>49699</v>
      </c>
      <c r="O1353" s="60">
        <v>12941</v>
      </c>
      <c r="P1353" s="60">
        <v>4097</v>
      </c>
      <c r="Q1353" s="61"/>
      <c r="R1353" s="60">
        <v>4013</v>
      </c>
      <c r="S1353" s="61"/>
      <c r="T1353" s="60">
        <v>11287</v>
      </c>
    </row>
    <row r="1354" spans="1:20" ht="14.5" x14ac:dyDescent="0.35">
      <c r="A1354" t="str">
        <f t="shared" si="33"/>
        <v>Steiermark608</v>
      </c>
      <c r="B1354">
        <v>1354</v>
      </c>
      <c r="C1354" s="59" t="s">
        <v>267</v>
      </c>
      <c r="D1354" s="59" t="s">
        <v>565</v>
      </c>
      <c r="E1354" s="59" t="s">
        <v>255</v>
      </c>
      <c r="F1354" s="60">
        <v>4247188</v>
      </c>
      <c r="G1354" s="60">
        <v>13590284</v>
      </c>
      <c r="H1354" s="60">
        <v>826892</v>
      </c>
      <c r="I1354" s="60">
        <v>57494</v>
      </c>
      <c r="J1354" s="60">
        <v>90547</v>
      </c>
      <c r="K1354" s="60">
        <v>259360</v>
      </c>
      <c r="L1354" s="60">
        <v>125421</v>
      </c>
      <c r="M1354" s="60">
        <v>196453</v>
      </c>
      <c r="N1354" s="60">
        <v>394223</v>
      </c>
      <c r="O1354" s="60">
        <v>526594</v>
      </c>
      <c r="P1354" s="60">
        <v>21022</v>
      </c>
      <c r="Q1354" s="60">
        <v>122120</v>
      </c>
      <c r="R1354" s="60">
        <v>44211</v>
      </c>
      <c r="S1354" s="60">
        <v>13017</v>
      </c>
      <c r="T1354" s="60">
        <v>267820</v>
      </c>
    </row>
    <row r="1355" spans="1:20" ht="14.5" x14ac:dyDescent="0.35">
      <c r="A1355" t="str">
        <f t="shared" si="33"/>
        <v>Steiermark393</v>
      </c>
      <c r="B1355">
        <v>1355</v>
      </c>
      <c r="C1355" s="59" t="s">
        <v>267</v>
      </c>
      <c r="D1355" s="59" t="s">
        <v>481</v>
      </c>
      <c r="E1355" s="59" t="s">
        <v>101</v>
      </c>
      <c r="F1355" s="60">
        <v>40</v>
      </c>
      <c r="G1355" s="61"/>
      <c r="H1355" s="60">
        <v>703</v>
      </c>
      <c r="I1355" s="61"/>
      <c r="J1355" s="61"/>
      <c r="K1355" s="61"/>
      <c r="L1355" s="61"/>
      <c r="M1355" s="61"/>
      <c r="N1355" s="61"/>
      <c r="O1355" s="61"/>
      <c r="P1355" s="60">
        <v>10</v>
      </c>
      <c r="Q1355" s="60">
        <v>19</v>
      </c>
      <c r="R1355" s="61"/>
      <c r="S1355" s="61"/>
      <c r="T1355" s="60">
        <v>26</v>
      </c>
    </row>
    <row r="1356" spans="1:20" ht="14.5" x14ac:dyDescent="0.35">
      <c r="A1356" t="str">
        <f t="shared" si="33"/>
        <v>Steiermark454</v>
      </c>
      <c r="B1356">
        <v>1356</v>
      </c>
      <c r="C1356" s="59" t="s">
        <v>267</v>
      </c>
      <c r="D1356" s="59" t="s">
        <v>509</v>
      </c>
      <c r="E1356" s="59" t="s">
        <v>121</v>
      </c>
      <c r="F1356" s="61"/>
      <c r="G1356" s="61"/>
      <c r="H1356" s="61"/>
      <c r="I1356" s="61"/>
      <c r="J1356" s="61"/>
      <c r="K1356" s="61"/>
      <c r="L1356" s="61"/>
      <c r="M1356" s="60">
        <v>14938</v>
      </c>
      <c r="N1356" s="60">
        <v>23369</v>
      </c>
      <c r="O1356" s="60">
        <v>20290</v>
      </c>
      <c r="P1356" s="61"/>
      <c r="Q1356" s="60">
        <v>417</v>
      </c>
      <c r="R1356" s="61"/>
      <c r="S1356" s="60">
        <v>480</v>
      </c>
      <c r="T1356" s="60">
        <v>570</v>
      </c>
    </row>
    <row r="1357" spans="1:20" ht="14.5" x14ac:dyDescent="0.35">
      <c r="A1357" t="str">
        <f t="shared" si="33"/>
        <v>Steiermark244</v>
      </c>
      <c r="B1357">
        <v>1357</v>
      </c>
      <c r="C1357" s="59" t="s">
        <v>267</v>
      </c>
      <c r="D1357" s="59" t="s">
        <v>412</v>
      </c>
      <c r="E1357" s="59" t="s">
        <v>61</v>
      </c>
      <c r="F1357" s="60">
        <v>8401045</v>
      </c>
      <c r="G1357" s="61"/>
      <c r="H1357" s="60">
        <v>1586619</v>
      </c>
      <c r="I1357" s="60">
        <v>1216472</v>
      </c>
      <c r="J1357" s="60">
        <v>6532968</v>
      </c>
      <c r="K1357" s="60">
        <v>2000893</v>
      </c>
      <c r="L1357" s="61"/>
      <c r="M1357" s="61"/>
      <c r="N1357" s="60">
        <v>107737</v>
      </c>
      <c r="O1357" s="60">
        <v>120742</v>
      </c>
      <c r="P1357" s="60">
        <v>22865</v>
      </c>
      <c r="Q1357" s="60">
        <v>71740</v>
      </c>
      <c r="R1357" s="60">
        <v>24194</v>
      </c>
      <c r="S1357" s="60">
        <v>14731</v>
      </c>
      <c r="T1357" s="60">
        <v>72032</v>
      </c>
    </row>
    <row r="1358" spans="1:20" ht="14.5" x14ac:dyDescent="0.35">
      <c r="A1358" t="str">
        <f t="shared" si="33"/>
        <v>Steiermark894</v>
      </c>
      <c r="B1358">
        <v>1358</v>
      </c>
      <c r="C1358" s="59" t="s">
        <v>267</v>
      </c>
      <c r="D1358" s="59" t="s">
        <v>682</v>
      </c>
      <c r="E1358" s="59" t="s">
        <v>256</v>
      </c>
      <c r="F1358" s="60">
        <v>307</v>
      </c>
      <c r="G1358" s="61"/>
      <c r="H1358" s="60">
        <v>7078</v>
      </c>
      <c r="I1358" s="60">
        <v>24</v>
      </c>
      <c r="J1358" s="61"/>
      <c r="K1358" s="61"/>
      <c r="L1358" s="61"/>
      <c r="M1358" s="61"/>
      <c r="N1358" s="61"/>
      <c r="O1358" s="61"/>
      <c r="P1358" s="61"/>
      <c r="Q1358" s="61"/>
      <c r="R1358" s="61"/>
      <c r="S1358" s="61"/>
      <c r="T1358" s="61"/>
    </row>
    <row r="1359" spans="1:20" ht="14.5" x14ac:dyDescent="0.35">
      <c r="A1359" t="str">
        <f t="shared" si="33"/>
        <v>Steiermark280</v>
      </c>
      <c r="B1359">
        <v>1359</v>
      </c>
      <c r="C1359" s="59" t="s">
        <v>267</v>
      </c>
      <c r="D1359" s="59" t="s">
        <v>425</v>
      </c>
      <c r="E1359" s="59" t="s">
        <v>70</v>
      </c>
      <c r="F1359" s="60">
        <v>1437255</v>
      </c>
      <c r="G1359" s="60">
        <v>1426041</v>
      </c>
      <c r="H1359" s="60">
        <v>238393</v>
      </c>
      <c r="I1359" s="60">
        <v>215823</v>
      </c>
      <c r="J1359" s="60">
        <v>188763</v>
      </c>
      <c r="K1359" s="60">
        <v>115438</v>
      </c>
      <c r="L1359" s="60">
        <v>87172</v>
      </c>
      <c r="M1359" s="60">
        <v>140198</v>
      </c>
      <c r="N1359" s="60">
        <v>196009</v>
      </c>
      <c r="O1359" s="60">
        <v>62518</v>
      </c>
      <c r="P1359" s="60">
        <v>212587</v>
      </c>
      <c r="Q1359" s="61"/>
      <c r="R1359" s="61"/>
      <c r="S1359" s="60">
        <v>186633</v>
      </c>
      <c r="T1359" s="60">
        <v>18998</v>
      </c>
    </row>
    <row r="1360" spans="1:20" ht="14.5" x14ac:dyDescent="0.35">
      <c r="A1360" t="str">
        <f t="shared" si="33"/>
        <v>Steiermark680</v>
      </c>
      <c r="B1360">
        <v>1360</v>
      </c>
      <c r="C1360" s="59" t="s">
        <v>267</v>
      </c>
      <c r="D1360" s="59" t="s">
        <v>600</v>
      </c>
      <c r="E1360" s="59" t="s">
        <v>169</v>
      </c>
      <c r="F1360" s="60">
        <v>17923498</v>
      </c>
      <c r="G1360" s="60">
        <v>26678342</v>
      </c>
      <c r="H1360" s="60">
        <v>37760511</v>
      </c>
      <c r="I1360" s="60">
        <v>37093499</v>
      </c>
      <c r="J1360" s="60">
        <v>40468514</v>
      </c>
      <c r="K1360" s="60">
        <v>29195037</v>
      </c>
      <c r="L1360" s="60">
        <v>39099632</v>
      </c>
      <c r="M1360" s="60">
        <v>44133170</v>
      </c>
      <c r="N1360" s="60">
        <v>38380250</v>
      </c>
      <c r="O1360" s="60">
        <v>116361396</v>
      </c>
      <c r="P1360" s="60">
        <v>67468642</v>
      </c>
      <c r="Q1360" s="60">
        <v>53875407</v>
      </c>
      <c r="R1360" s="60">
        <v>43651222</v>
      </c>
      <c r="S1360" s="60">
        <v>58684451</v>
      </c>
      <c r="T1360" s="60">
        <v>55342823</v>
      </c>
    </row>
    <row r="1361" spans="1:20" ht="14.5" x14ac:dyDescent="0.35">
      <c r="A1361" t="str">
        <f t="shared" si="33"/>
        <v>Steiermark082</v>
      </c>
      <c r="B1361">
        <v>1361</v>
      </c>
      <c r="C1361" s="59" t="s">
        <v>267</v>
      </c>
      <c r="D1361" s="59" t="s">
        <v>376</v>
      </c>
      <c r="E1361" s="59" t="s">
        <v>44</v>
      </c>
      <c r="F1361" s="61"/>
      <c r="G1361" s="61"/>
      <c r="H1361" s="60">
        <v>1017300</v>
      </c>
      <c r="I1361" s="60">
        <v>337861</v>
      </c>
      <c r="J1361" s="60">
        <v>41046</v>
      </c>
      <c r="K1361" s="61"/>
      <c r="L1361" s="60">
        <v>91765</v>
      </c>
      <c r="M1361" s="60">
        <v>109173</v>
      </c>
      <c r="N1361" s="60">
        <v>25045</v>
      </c>
      <c r="O1361" s="60">
        <v>365073</v>
      </c>
      <c r="P1361" s="60">
        <v>2436911</v>
      </c>
      <c r="Q1361" s="60">
        <v>2147562</v>
      </c>
      <c r="R1361" s="60">
        <v>2559798</v>
      </c>
      <c r="S1361" s="60">
        <v>841915</v>
      </c>
      <c r="T1361" s="60">
        <v>602170</v>
      </c>
    </row>
    <row r="1362" spans="1:20" ht="14.5" x14ac:dyDescent="0.35">
      <c r="A1362" t="str">
        <f t="shared" si="33"/>
        <v>Steiermark839</v>
      </c>
      <c r="B1362">
        <v>1362</v>
      </c>
      <c r="C1362" s="59" t="s">
        <v>267</v>
      </c>
      <c r="D1362" s="59" t="s">
        <v>674</v>
      </c>
      <c r="E1362" s="59" t="s">
        <v>205</v>
      </c>
      <c r="F1362" s="61"/>
      <c r="G1362" s="61"/>
      <c r="H1362" s="61"/>
      <c r="I1362" s="61"/>
      <c r="J1362" s="61"/>
      <c r="K1362" s="60">
        <v>1883</v>
      </c>
      <c r="L1362" s="60">
        <v>6891</v>
      </c>
      <c r="M1362" s="61"/>
      <c r="N1362" s="61"/>
      <c r="O1362" s="61"/>
      <c r="P1362" s="61"/>
      <c r="Q1362" s="61"/>
      <c r="R1362" s="61"/>
      <c r="S1362" s="61"/>
      <c r="T1362" s="61"/>
    </row>
    <row r="1363" spans="1:20" ht="14.5" x14ac:dyDescent="0.35">
      <c r="A1363" t="str">
        <f t="shared" si="33"/>
        <v>Steiermark626</v>
      </c>
      <c r="B1363">
        <v>1363</v>
      </c>
      <c r="C1363" s="59" t="s">
        <v>267</v>
      </c>
      <c r="D1363" s="59" t="s">
        <v>574</v>
      </c>
      <c r="E1363" s="59" t="s">
        <v>151</v>
      </c>
      <c r="F1363" s="60">
        <v>126</v>
      </c>
      <c r="G1363" s="60">
        <v>186</v>
      </c>
      <c r="H1363" s="61"/>
      <c r="I1363" s="61"/>
      <c r="J1363" s="61"/>
      <c r="K1363" s="61"/>
      <c r="L1363" s="61"/>
      <c r="M1363" s="61"/>
      <c r="N1363" s="60">
        <v>2373</v>
      </c>
      <c r="O1363" s="60">
        <v>11059</v>
      </c>
      <c r="P1363" s="61"/>
      <c r="Q1363" s="60">
        <v>180</v>
      </c>
      <c r="R1363" s="60">
        <v>3</v>
      </c>
      <c r="S1363" s="60">
        <v>2409</v>
      </c>
      <c r="T1363" s="61"/>
    </row>
    <row r="1364" spans="1:20" ht="14.5" x14ac:dyDescent="0.35">
      <c r="A1364" t="str">
        <f t="shared" si="33"/>
        <v>Steiermark080</v>
      </c>
      <c r="B1364">
        <v>1364</v>
      </c>
      <c r="C1364" s="59" t="s">
        <v>267</v>
      </c>
      <c r="D1364" s="59" t="s">
        <v>373</v>
      </c>
      <c r="E1364" s="59" t="s">
        <v>42</v>
      </c>
      <c r="F1364" s="60">
        <v>1459365</v>
      </c>
      <c r="G1364" s="60">
        <v>781255</v>
      </c>
      <c r="H1364" s="60">
        <v>2932153</v>
      </c>
      <c r="I1364" s="60">
        <v>1763727</v>
      </c>
      <c r="J1364" s="60">
        <v>14038894</v>
      </c>
      <c r="K1364" s="60">
        <v>8798559</v>
      </c>
      <c r="L1364" s="60">
        <v>1984655</v>
      </c>
      <c r="M1364" s="60">
        <v>2804203</v>
      </c>
      <c r="N1364" s="60">
        <v>1951020</v>
      </c>
      <c r="O1364" s="60">
        <v>2798732</v>
      </c>
      <c r="P1364" s="60">
        <v>42866</v>
      </c>
      <c r="Q1364" s="60">
        <v>809613</v>
      </c>
      <c r="R1364" s="60">
        <v>2792444</v>
      </c>
      <c r="S1364" s="60">
        <v>1784440</v>
      </c>
      <c r="T1364" s="60">
        <v>371440</v>
      </c>
    </row>
    <row r="1365" spans="1:20" ht="14.5" x14ac:dyDescent="0.35">
      <c r="A1365" t="str">
        <f t="shared" si="33"/>
        <v>Steiermark212</v>
      </c>
      <c r="B1365">
        <v>1365</v>
      </c>
      <c r="C1365" s="59" t="s">
        <v>267</v>
      </c>
      <c r="D1365" s="59" t="s">
        <v>396</v>
      </c>
      <c r="E1365" s="59" t="s">
        <v>54</v>
      </c>
      <c r="F1365" s="60">
        <v>13730466</v>
      </c>
      <c r="G1365" s="60">
        <v>19925237</v>
      </c>
      <c r="H1365" s="60">
        <v>25393196</v>
      </c>
      <c r="I1365" s="60">
        <v>23259281</v>
      </c>
      <c r="J1365" s="60">
        <v>18488264</v>
      </c>
      <c r="K1365" s="60">
        <v>14913204</v>
      </c>
      <c r="L1365" s="60">
        <v>17811606</v>
      </c>
      <c r="M1365" s="60">
        <v>14030777</v>
      </c>
      <c r="N1365" s="60">
        <v>14188434</v>
      </c>
      <c r="O1365" s="60">
        <v>16735241</v>
      </c>
      <c r="P1365" s="60">
        <v>5646164</v>
      </c>
      <c r="Q1365" s="60">
        <v>9008608</v>
      </c>
      <c r="R1365" s="60">
        <v>8378210</v>
      </c>
      <c r="S1365" s="60">
        <v>7529419</v>
      </c>
      <c r="T1365" s="60">
        <v>7511306</v>
      </c>
    </row>
    <row r="1366" spans="1:20" ht="14.5" x14ac:dyDescent="0.35">
      <c r="A1366" t="str">
        <f t="shared" si="33"/>
        <v>Steiermark817</v>
      </c>
      <c r="B1366">
        <v>1366</v>
      </c>
      <c r="C1366" s="59" t="s">
        <v>267</v>
      </c>
      <c r="D1366" s="59" t="s">
        <v>646</v>
      </c>
      <c r="E1366" s="59" t="s">
        <v>193</v>
      </c>
      <c r="F1366" s="61"/>
      <c r="G1366" s="61"/>
      <c r="H1366" s="61"/>
      <c r="I1366" s="60">
        <v>998</v>
      </c>
      <c r="J1366" s="61"/>
      <c r="K1366" s="61"/>
      <c r="L1366" s="61"/>
      <c r="M1366" s="61"/>
      <c r="N1366" s="61"/>
      <c r="O1366" s="61"/>
      <c r="P1366" s="61"/>
      <c r="Q1366" s="60">
        <v>110</v>
      </c>
      <c r="R1366" s="60">
        <v>89</v>
      </c>
      <c r="S1366" s="61"/>
      <c r="T1366" s="60">
        <v>87</v>
      </c>
    </row>
    <row r="1367" spans="1:20" ht="14.5" x14ac:dyDescent="0.35">
      <c r="A1367" t="str">
        <f t="shared" si="33"/>
        <v>Steiermark052</v>
      </c>
      <c r="B1367">
        <v>1367</v>
      </c>
      <c r="C1367" s="59" t="s">
        <v>267</v>
      </c>
      <c r="D1367" s="59" t="s">
        <v>337</v>
      </c>
      <c r="E1367" s="59" t="s">
        <v>26</v>
      </c>
      <c r="F1367" s="60">
        <v>172398205</v>
      </c>
      <c r="G1367" s="60">
        <v>176614794</v>
      </c>
      <c r="H1367" s="60">
        <v>171012187</v>
      </c>
      <c r="I1367" s="60">
        <v>196428307</v>
      </c>
      <c r="J1367" s="60">
        <v>168352385</v>
      </c>
      <c r="K1367" s="60">
        <v>207767902</v>
      </c>
      <c r="L1367" s="60">
        <v>159757838</v>
      </c>
      <c r="M1367" s="60">
        <v>214697265</v>
      </c>
      <c r="N1367" s="60">
        <v>242499510</v>
      </c>
      <c r="O1367" s="60">
        <v>163806600</v>
      </c>
      <c r="P1367" s="60">
        <v>235832036</v>
      </c>
      <c r="Q1367" s="60">
        <v>275731692</v>
      </c>
      <c r="R1367" s="60">
        <v>280870522</v>
      </c>
      <c r="S1367" s="60">
        <v>312987832</v>
      </c>
      <c r="T1367" s="60">
        <v>207283919</v>
      </c>
    </row>
    <row r="1368" spans="1:20" ht="14.5" x14ac:dyDescent="0.35">
      <c r="A1368" t="str">
        <f t="shared" si="33"/>
        <v>Steiermark472</v>
      </c>
      <c r="B1368">
        <v>1368</v>
      </c>
      <c r="C1368" s="59" t="s">
        <v>267</v>
      </c>
      <c r="D1368" s="59" t="s">
        <v>531</v>
      </c>
      <c r="E1368" s="59" t="s">
        <v>131</v>
      </c>
      <c r="F1368" s="60">
        <v>748696</v>
      </c>
      <c r="G1368" s="60">
        <v>1026460</v>
      </c>
      <c r="H1368" s="60">
        <v>1126601</v>
      </c>
      <c r="I1368" s="60">
        <v>2038799</v>
      </c>
      <c r="J1368" s="60">
        <v>2243457</v>
      </c>
      <c r="K1368" s="60">
        <v>1479297</v>
      </c>
      <c r="L1368" s="60">
        <v>776755</v>
      </c>
      <c r="M1368" s="60">
        <v>456236</v>
      </c>
      <c r="N1368" s="60">
        <v>1224908</v>
      </c>
      <c r="O1368" s="60">
        <v>2294862</v>
      </c>
      <c r="P1368" s="60">
        <v>1089491</v>
      </c>
      <c r="Q1368" s="60">
        <v>388171</v>
      </c>
      <c r="R1368" s="60">
        <v>627442</v>
      </c>
      <c r="S1368" s="60">
        <v>7000712</v>
      </c>
      <c r="T1368" s="60">
        <v>2579380</v>
      </c>
    </row>
    <row r="1369" spans="1:20" ht="14.5" x14ac:dyDescent="0.35">
      <c r="A1369" t="str">
        <f t="shared" si="33"/>
        <v>Steiermark807</v>
      </c>
      <c r="B1369">
        <v>1369</v>
      </c>
      <c r="C1369" s="59" t="s">
        <v>267</v>
      </c>
      <c r="D1369" s="59" t="s">
        <v>636</v>
      </c>
      <c r="E1369" s="59" t="s">
        <v>187</v>
      </c>
      <c r="F1369" s="61"/>
      <c r="G1369" s="61"/>
      <c r="H1369" s="61"/>
      <c r="I1369" s="61"/>
      <c r="J1369" s="61"/>
      <c r="K1369" s="61"/>
      <c r="L1369" s="61"/>
      <c r="M1369" s="61"/>
      <c r="N1369" s="60">
        <v>3</v>
      </c>
      <c r="O1369" s="61"/>
      <c r="P1369" s="61"/>
      <c r="Q1369" s="61"/>
      <c r="R1369" s="61"/>
      <c r="S1369" s="61"/>
      <c r="T1369" s="60">
        <v>2879</v>
      </c>
    </row>
    <row r="1370" spans="1:20" ht="14.5" x14ac:dyDescent="0.35">
      <c r="A1370" t="str">
        <f t="shared" si="33"/>
        <v>Steiermark736</v>
      </c>
      <c r="B1370">
        <v>1370</v>
      </c>
      <c r="C1370" s="59" t="s">
        <v>267</v>
      </c>
      <c r="D1370" s="59" t="s">
        <v>622</v>
      </c>
      <c r="E1370" s="59" t="s">
        <v>179</v>
      </c>
      <c r="F1370" s="60">
        <v>23441658</v>
      </c>
      <c r="G1370" s="60">
        <v>30622353</v>
      </c>
      <c r="H1370" s="60">
        <v>27067354</v>
      </c>
      <c r="I1370" s="60">
        <v>27943205</v>
      </c>
      <c r="J1370" s="60">
        <v>37543194</v>
      </c>
      <c r="K1370" s="60">
        <v>44835948</v>
      </c>
      <c r="L1370" s="60">
        <v>44562354</v>
      </c>
      <c r="M1370" s="60">
        <v>65959933</v>
      </c>
      <c r="N1370" s="60">
        <v>84022387</v>
      </c>
      <c r="O1370" s="60">
        <v>64923780</v>
      </c>
      <c r="P1370" s="60">
        <v>81056050</v>
      </c>
      <c r="Q1370" s="60">
        <v>72242687</v>
      </c>
      <c r="R1370" s="60">
        <v>80015518</v>
      </c>
      <c r="S1370" s="60">
        <v>109367462</v>
      </c>
      <c r="T1370" s="60">
        <v>96937950</v>
      </c>
    </row>
    <row r="1371" spans="1:20" ht="14.5" x14ac:dyDescent="0.35">
      <c r="A1371" t="str">
        <f t="shared" si="33"/>
        <v>Steiermark352</v>
      </c>
      <c r="B1371">
        <v>1371</v>
      </c>
      <c r="C1371" s="59" t="s">
        <v>267</v>
      </c>
      <c r="D1371" s="59" t="s">
        <v>457</v>
      </c>
      <c r="E1371" s="59" t="s">
        <v>257</v>
      </c>
      <c r="F1371" s="61"/>
      <c r="G1371" s="60">
        <v>480418</v>
      </c>
      <c r="H1371" s="60">
        <v>917859</v>
      </c>
      <c r="I1371" s="60">
        <v>2002926</v>
      </c>
      <c r="J1371" s="60">
        <v>3525204</v>
      </c>
      <c r="K1371" s="60">
        <v>2322977</v>
      </c>
      <c r="L1371" s="60">
        <v>1123376</v>
      </c>
      <c r="M1371" s="60">
        <v>921632</v>
      </c>
      <c r="N1371" s="60">
        <v>1114756</v>
      </c>
      <c r="O1371" s="60">
        <v>12203824</v>
      </c>
      <c r="P1371" s="60">
        <v>11591781</v>
      </c>
      <c r="Q1371" s="60">
        <v>1787824</v>
      </c>
      <c r="R1371" s="60">
        <v>2986842</v>
      </c>
      <c r="S1371" s="60">
        <v>6156720</v>
      </c>
      <c r="T1371" s="60">
        <v>9636009</v>
      </c>
    </row>
    <row r="1372" spans="1:20" ht="14.5" x14ac:dyDescent="0.35">
      <c r="A1372" t="str">
        <f t="shared" si="33"/>
        <v>Steiermark072</v>
      </c>
      <c r="B1372">
        <v>1372</v>
      </c>
      <c r="C1372" s="59" t="s">
        <v>267</v>
      </c>
      <c r="D1372" s="59" t="s">
        <v>359</v>
      </c>
      <c r="E1372" s="59" t="s">
        <v>37</v>
      </c>
      <c r="F1372" s="60">
        <v>59388762</v>
      </c>
      <c r="G1372" s="60">
        <v>51388418</v>
      </c>
      <c r="H1372" s="60">
        <v>52823793</v>
      </c>
      <c r="I1372" s="60">
        <v>43510963</v>
      </c>
      <c r="J1372" s="60">
        <v>29391838</v>
      </c>
      <c r="K1372" s="60">
        <v>27060498</v>
      </c>
      <c r="L1372" s="60">
        <v>25145561</v>
      </c>
      <c r="M1372" s="60">
        <v>45000837</v>
      </c>
      <c r="N1372" s="60">
        <v>52680781</v>
      </c>
      <c r="O1372" s="60">
        <v>74564106</v>
      </c>
      <c r="P1372" s="60">
        <v>68146655</v>
      </c>
      <c r="Q1372" s="60">
        <v>72068689</v>
      </c>
      <c r="R1372" s="60">
        <v>49520784</v>
      </c>
      <c r="S1372" s="60">
        <v>70179618</v>
      </c>
      <c r="T1372" s="60">
        <v>64841059</v>
      </c>
    </row>
    <row r="1373" spans="1:20" ht="14.5" x14ac:dyDescent="0.35">
      <c r="A1373" t="str">
        <f t="shared" si="33"/>
        <v>Steiermark350</v>
      </c>
      <c r="B1373">
        <v>1373</v>
      </c>
      <c r="C1373" s="59" t="s">
        <v>267</v>
      </c>
      <c r="D1373" s="59" t="s">
        <v>456</v>
      </c>
      <c r="E1373" s="59" t="s">
        <v>87</v>
      </c>
      <c r="F1373" s="60">
        <v>238760</v>
      </c>
      <c r="G1373" s="60">
        <v>479552</v>
      </c>
      <c r="H1373" s="60">
        <v>108419</v>
      </c>
      <c r="I1373" s="60">
        <v>761408</v>
      </c>
      <c r="J1373" s="60">
        <v>273469</v>
      </c>
      <c r="K1373" s="60">
        <v>235747</v>
      </c>
      <c r="L1373" s="60">
        <v>362224</v>
      </c>
      <c r="M1373" s="60">
        <v>381017</v>
      </c>
      <c r="N1373" s="60">
        <v>515653</v>
      </c>
      <c r="O1373" s="60">
        <v>961997</v>
      </c>
      <c r="P1373" s="60">
        <v>322580</v>
      </c>
      <c r="Q1373" s="60">
        <v>286939</v>
      </c>
      <c r="R1373" s="60">
        <v>706365</v>
      </c>
      <c r="S1373" s="60">
        <v>86108</v>
      </c>
      <c r="T1373" s="60">
        <v>260625</v>
      </c>
    </row>
    <row r="1374" spans="1:20" ht="14.5" x14ac:dyDescent="0.35">
      <c r="A1374" t="str">
        <f t="shared" si="33"/>
        <v>Steiermark400</v>
      </c>
      <c r="B1374">
        <v>1374</v>
      </c>
      <c r="C1374" s="59" t="s">
        <v>267</v>
      </c>
      <c r="D1374" s="59" t="s">
        <v>484</v>
      </c>
      <c r="E1374" s="59" t="s">
        <v>103</v>
      </c>
      <c r="F1374" s="60">
        <v>829405176</v>
      </c>
      <c r="G1374" s="60">
        <v>1198168578</v>
      </c>
      <c r="H1374" s="60">
        <v>1351595658</v>
      </c>
      <c r="I1374" s="60">
        <v>1374480321</v>
      </c>
      <c r="J1374" s="60">
        <v>1501609320</v>
      </c>
      <c r="K1374" s="60">
        <v>1630467839</v>
      </c>
      <c r="L1374" s="60">
        <v>1376437925</v>
      </c>
      <c r="M1374" s="60">
        <v>1871089183</v>
      </c>
      <c r="N1374" s="60">
        <v>2435012190</v>
      </c>
      <c r="O1374" s="60">
        <v>2291476223</v>
      </c>
      <c r="P1374" s="60">
        <v>1772028561</v>
      </c>
      <c r="Q1374" s="60">
        <v>2392048249</v>
      </c>
      <c r="R1374" s="60">
        <v>2620549135</v>
      </c>
      <c r="S1374" s="60">
        <v>3064098238</v>
      </c>
      <c r="T1374" s="60">
        <v>3774632920</v>
      </c>
    </row>
    <row r="1375" spans="1:20" ht="14.5" x14ac:dyDescent="0.35">
      <c r="A1375" t="str">
        <f t="shared" si="33"/>
        <v>Steiermark524</v>
      </c>
      <c r="B1375">
        <v>1375</v>
      </c>
      <c r="C1375" s="59" t="s">
        <v>267</v>
      </c>
      <c r="D1375" s="59" t="s">
        <v>556</v>
      </c>
      <c r="E1375" s="59" t="s">
        <v>144</v>
      </c>
      <c r="F1375" s="60">
        <v>1400938</v>
      </c>
      <c r="G1375" s="60">
        <v>2035840</v>
      </c>
      <c r="H1375" s="60">
        <v>23106799</v>
      </c>
      <c r="I1375" s="60">
        <v>7158945</v>
      </c>
      <c r="J1375" s="60">
        <v>4960561</v>
      </c>
      <c r="K1375" s="60">
        <v>2941154</v>
      </c>
      <c r="L1375" s="60">
        <v>2687464</v>
      </c>
      <c r="M1375" s="60">
        <v>5505434</v>
      </c>
      <c r="N1375" s="60">
        <v>2875251</v>
      </c>
      <c r="O1375" s="60">
        <v>3288713</v>
      </c>
      <c r="P1375" s="60">
        <v>2663857</v>
      </c>
      <c r="Q1375" s="60">
        <v>2810202</v>
      </c>
      <c r="R1375" s="60">
        <v>6905267</v>
      </c>
      <c r="S1375" s="60">
        <v>10721018</v>
      </c>
      <c r="T1375" s="60">
        <v>3186157</v>
      </c>
    </row>
    <row r="1376" spans="1:20" ht="14.5" x14ac:dyDescent="0.35">
      <c r="A1376" t="str">
        <f t="shared" si="33"/>
        <v>Steiermark081</v>
      </c>
      <c r="B1376">
        <v>1376</v>
      </c>
      <c r="C1376" s="59" t="s">
        <v>267</v>
      </c>
      <c r="D1376" s="59" t="s">
        <v>374</v>
      </c>
      <c r="E1376" s="59" t="s">
        <v>43</v>
      </c>
      <c r="F1376" s="60">
        <v>13612703</v>
      </c>
      <c r="G1376" s="60">
        <v>8072321</v>
      </c>
      <c r="H1376" s="60">
        <v>11370776</v>
      </c>
      <c r="I1376" s="60">
        <v>14117460</v>
      </c>
      <c r="J1376" s="60">
        <v>5418391</v>
      </c>
      <c r="K1376" s="60">
        <v>5784302</v>
      </c>
      <c r="L1376" s="60">
        <v>1720622</v>
      </c>
      <c r="M1376" s="60">
        <v>1953500</v>
      </c>
      <c r="N1376" s="60">
        <v>4126351</v>
      </c>
      <c r="O1376" s="60">
        <v>13177856</v>
      </c>
      <c r="P1376" s="60">
        <v>10957163</v>
      </c>
      <c r="Q1376" s="60">
        <v>10961767</v>
      </c>
      <c r="R1376" s="60">
        <v>27358598</v>
      </c>
      <c r="S1376" s="60">
        <v>13941326</v>
      </c>
      <c r="T1376" s="60">
        <v>4482435</v>
      </c>
    </row>
    <row r="1377" spans="1:20" ht="14.5" x14ac:dyDescent="0.35">
      <c r="A1377" t="str">
        <f t="shared" si="33"/>
        <v>Steiermark045</v>
      </c>
      <c r="B1377">
        <v>1377</v>
      </c>
      <c r="C1377" s="59" t="s">
        <v>267</v>
      </c>
      <c r="D1377" s="59" t="s">
        <v>333</v>
      </c>
      <c r="E1377" s="59" t="s">
        <v>258</v>
      </c>
      <c r="F1377" s="61"/>
      <c r="G1377" s="60">
        <v>21065</v>
      </c>
      <c r="H1377" s="60">
        <v>56229</v>
      </c>
      <c r="I1377" s="61"/>
      <c r="J1377" s="60">
        <v>21106</v>
      </c>
      <c r="K1377" s="61"/>
      <c r="L1377" s="61"/>
      <c r="M1377" s="60">
        <v>14821</v>
      </c>
      <c r="N1377" s="61"/>
      <c r="O1377" s="61"/>
      <c r="P1377" s="60">
        <v>18638</v>
      </c>
      <c r="Q1377" s="61"/>
      <c r="R1377" s="61"/>
      <c r="S1377" s="61"/>
      <c r="T1377" s="61"/>
    </row>
    <row r="1378" spans="1:20" ht="14.5" x14ac:dyDescent="0.35">
      <c r="A1378" t="str">
        <f t="shared" si="33"/>
        <v>Steiermark467</v>
      </c>
      <c r="B1378">
        <v>1378</v>
      </c>
      <c r="C1378" s="59" t="s">
        <v>267</v>
      </c>
      <c r="D1378" s="59" t="s">
        <v>525</v>
      </c>
      <c r="E1378" s="59" t="s">
        <v>263</v>
      </c>
      <c r="F1378" s="61"/>
      <c r="G1378" s="61"/>
      <c r="H1378" s="61"/>
      <c r="I1378" s="60">
        <v>966</v>
      </c>
      <c r="J1378" s="61"/>
      <c r="K1378" s="60">
        <v>2842</v>
      </c>
      <c r="L1378" s="60">
        <v>2539</v>
      </c>
      <c r="M1378" s="60">
        <v>21</v>
      </c>
      <c r="N1378" s="61"/>
      <c r="O1378" s="61"/>
      <c r="P1378" s="60">
        <v>5144</v>
      </c>
      <c r="Q1378" s="60">
        <v>3092</v>
      </c>
      <c r="R1378" s="61"/>
      <c r="S1378" s="60">
        <v>40</v>
      </c>
      <c r="T1378" s="61"/>
    </row>
    <row r="1379" spans="1:20" ht="14.5" x14ac:dyDescent="0.35">
      <c r="A1379" t="str">
        <f t="shared" si="33"/>
        <v>Steiermark484</v>
      </c>
      <c r="B1379">
        <v>1379</v>
      </c>
      <c r="C1379" s="59" t="s">
        <v>267</v>
      </c>
      <c r="D1379" s="59" t="s">
        <v>545</v>
      </c>
      <c r="E1379" s="59" t="s">
        <v>135</v>
      </c>
      <c r="F1379" s="60">
        <v>16370166</v>
      </c>
      <c r="G1379" s="60">
        <v>10056730</v>
      </c>
      <c r="H1379" s="60">
        <v>47480334</v>
      </c>
      <c r="I1379" s="60">
        <v>8745831</v>
      </c>
      <c r="J1379" s="60">
        <v>106834181</v>
      </c>
      <c r="K1379" s="60">
        <v>67189155</v>
      </c>
      <c r="L1379" s="60">
        <v>1445283</v>
      </c>
      <c r="M1379" s="60">
        <v>1801445</v>
      </c>
      <c r="N1379" s="60">
        <v>358437</v>
      </c>
      <c r="O1379" s="60">
        <v>379294</v>
      </c>
      <c r="P1379" s="60">
        <v>362242</v>
      </c>
      <c r="Q1379" s="60">
        <v>395535</v>
      </c>
      <c r="R1379" s="60">
        <v>624301</v>
      </c>
      <c r="S1379" s="60">
        <v>541286</v>
      </c>
      <c r="T1379" s="60">
        <v>1258457</v>
      </c>
    </row>
    <row r="1380" spans="1:20" ht="14.5" x14ac:dyDescent="0.35">
      <c r="A1380" t="str">
        <f t="shared" si="33"/>
        <v>Steiermark468</v>
      </c>
      <c r="B1380">
        <v>1380</v>
      </c>
      <c r="C1380" s="59" t="s">
        <v>267</v>
      </c>
      <c r="D1380" s="59" t="s">
        <v>527</v>
      </c>
      <c r="E1380" s="59" t="s">
        <v>259</v>
      </c>
      <c r="F1380" s="60">
        <v>424971</v>
      </c>
      <c r="G1380" s="60">
        <v>90501</v>
      </c>
      <c r="H1380" s="61"/>
      <c r="I1380" s="60">
        <v>13350</v>
      </c>
      <c r="J1380" s="60">
        <v>180361</v>
      </c>
      <c r="K1380" s="60">
        <v>301342</v>
      </c>
      <c r="L1380" s="60">
        <v>5290426</v>
      </c>
      <c r="M1380" s="60">
        <v>859212</v>
      </c>
      <c r="N1380" s="60">
        <v>353979</v>
      </c>
      <c r="O1380" s="61"/>
      <c r="P1380" s="61"/>
      <c r="Q1380" s="61"/>
      <c r="R1380" s="60">
        <v>414</v>
      </c>
      <c r="S1380" s="61"/>
      <c r="T1380" s="60">
        <v>3740</v>
      </c>
    </row>
    <row r="1381" spans="1:20" ht="14.5" x14ac:dyDescent="0.35">
      <c r="A1381" t="str">
        <f t="shared" si="33"/>
        <v>Steiermark457</v>
      </c>
      <c r="B1381">
        <v>1381</v>
      </c>
      <c r="C1381" s="59" t="s">
        <v>267</v>
      </c>
      <c r="D1381" s="59" t="s">
        <v>513</v>
      </c>
      <c r="E1381" s="59" t="s">
        <v>123</v>
      </c>
      <c r="F1381" s="61"/>
      <c r="G1381" s="61"/>
      <c r="H1381" s="61"/>
      <c r="I1381" s="61"/>
      <c r="J1381" s="60">
        <v>2</v>
      </c>
      <c r="K1381" s="61"/>
      <c r="L1381" s="61"/>
      <c r="M1381" s="61"/>
      <c r="N1381" s="61"/>
      <c r="O1381" s="61"/>
      <c r="P1381" s="61"/>
      <c r="Q1381" s="60">
        <v>3059</v>
      </c>
      <c r="R1381" s="61"/>
      <c r="S1381" s="61"/>
      <c r="T1381" s="61"/>
    </row>
    <row r="1382" spans="1:20" ht="14.5" x14ac:dyDescent="0.35">
      <c r="A1382" t="str">
        <f t="shared" si="33"/>
        <v>Steiermark690</v>
      </c>
      <c r="B1382">
        <v>1382</v>
      </c>
      <c r="C1382" s="59" t="s">
        <v>267</v>
      </c>
      <c r="D1382" s="59" t="s">
        <v>603</v>
      </c>
      <c r="E1382" s="59" t="s">
        <v>170</v>
      </c>
      <c r="F1382" s="60">
        <v>7401242</v>
      </c>
      <c r="G1382" s="60">
        <v>21330405</v>
      </c>
      <c r="H1382" s="60">
        <v>13595147</v>
      </c>
      <c r="I1382" s="60">
        <v>15393448</v>
      </c>
      <c r="J1382" s="60">
        <v>9120320</v>
      </c>
      <c r="K1382" s="60">
        <v>16206412</v>
      </c>
      <c r="L1382" s="60">
        <v>16347665</v>
      </c>
      <c r="M1382" s="60">
        <v>30071325</v>
      </c>
      <c r="N1382" s="60">
        <v>36344790</v>
      </c>
      <c r="O1382" s="60">
        <v>36309588</v>
      </c>
      <c r="P1382" s="60">
        <v>32088865</v>
      </c>
      <c r="Q1382" s="60">
        <v>26823581</v>
      </c>
      <c r="R1382" s="60">
        <v>29571012</v>
      </c>
      <c r="S1382" s="60">
        <v>19837150</v>
      </c>
      <c r="T1382" s="60">
        <v>25387483</v>
      </c>
    </row>
    <row r="1383" spans="1:20" ht="14.5" x14ac:dyDescent="0.35">
      <c r="A1383" t="str">
        <f t="shared" si="33"/>
        <v>Steiermark816</v>
      </c>
      <c r="B1383">
        <v>1383</v>
      </c>
      <c r="C1383" s="59" t="s">
        <v>267</v>
      </c>
      <c r="D1383" s="59" t="s">
        <v>645</v>
      </c>
      <c r="E1383" s="59" t="s">
        <v>192</v>
      </c>
      <c r="F1383" s="60">
        <v>780</v>
      </c>
      <c r="G1383" s="60">
        <v>4402</v>
      </c>
      <c r="H1383" s="61"/>
      <c r="I1383" s="60">
        <v>740</v>
      </c>
      <c r="J1383" s="61"/>
      <c r="K1383" s="61"/>
      <c r="L1383" s="61"/>
      <c r="M1383" s="61"/>
      <c r="N1383" s="60">
        <v>1207</v>
      </c>
      <c r="O1383" s="60">
        <v>4423</v>
      </c>
      <c r="P1383" s="60">
        <v>23900</v>
      </c>
      <c r="Q1383" s="60">
        <v>1565</v>
      </c>
      <c r="R1383" s="60">
        <v>7581</v>
      </c>
      <c r="S1383" s="60">
        <v>6168</v>
      </c>
      <c r="T1383" s="60">
        <v>2703</v>
      </c>
    </row>
    <row r="1384" spans="1:20" ht="14.5" x14ac:dyDescent="0.35">
      <c r="A1384" t="str">
        <f t="shared" si="33"/>
        <v>Steiermark819</v>
      </c>
      <c r="B1384">
        <v>1384</v>
      </c>
      <c r="C1384" s="59" t="s">
        <v>267</v>
      </c>
      <c r="D1384" s="59" t="s">
        <v>647</v>
      </c>
      <c r="E1384" s="59" t="s">
        <v>194</v>
      </c>
      <c r="F1384" s="61"/>
      <c r="G1384" s="61"/>
      <c r="H1384" s="60">
        <v>3763</v>
      </c>
      <c r="I1384" s="61"/>
      <c r="J1384" s="60">
        <v>447</v>
      </c>
      <c r="K1384" s="60">
        <v>3841</v>
      </c>
      <c r="L1384" s="61"/>
      <c r="M1384" s="61"/>
      <c r="N1384" s="60">
        <v>3723</v>
      </c>
      <c r="O1384" s="60">
        <v>1793</v>
      </c>
      <c r="P1384" s="61"/>
      <c r="Q1384" s="60">
        <v>2568</v>
      </c>
      <c r="R1384" s="61"/>
      <c r="S1384" s="60">
        <v>153</v>
      </c>
      <c r="T1384" s="61"/>
    </row>
    <row r="1385" spans="1:20" ht="14.5" x14ac:dyDescent="0.35">
      <c r="A1385" t="str">
        <f t="shared" si="33"/>
        <v>Steiermark022</v>
      </c>
      <c r="B1385">
        <v>1385</v>
      </c>
      <c r="C1385" s="59" t="s">
        <v>267</v>
      </c>
      <c r="D1385" s="59" t="s">
        <v>726</v>
      </c>
      <c r="E1385" s="59" t="s">
        <v>13</v>
      </c>
      <c r="F1385" s="61"/>
      <c r="G1385" s="61"/>
      <c r="H1385" s="61"/>
      <c r="I1385" s="61"/>
      <c r="J1385" s="61"/>
      <c r="K1385" s="61"/>
      <c r="L1385" s="61"/>
      <c r="M1385" s="60">
        <v>7998</v>
      </c>
      <c r="N1385" s="60">
        <v>44</v>
      </c>
      <c r="O1385" s="60">
        <v>99</v>
      </c>
      <c r="P1385" s="60">
        <v>111</v>
      </c>
      <c r="Q1385" s="60">
        <v>3095</v>
      </c>
      <c r="R1385" s="60">
        <v>4093</v>
      </c>
      <c r="S1385" s="60">
        <v>11914</v>
      </c>
      <c r="T1385" s="60">
        <v>1284</v>
      </c>
    </row>
    <row r="1386" spans="1:20" ht="14.5" x14ac:dyDescent="0.35">
      <c r="A1386" t="str">
        <f t="shared" si="33"/>
        <v>Steiermark095</v>
      </c>
      <c r="B1386">
        <v>1386</v>
      </c>
      <c r="C1386" s="59" t="s">
        <v>267</v>
      </c>
      <c r="D1386" s="59" t="s">
        <v>386</v>
      </c>
      <c r="E1386" s="59" t="s">
        <v>49</v>
      </c>
      <c r="F1386" s="60">
        <v>2681565</v>
      </c>
      <c r="G1386" s="60">
        <v>4673025</v>
      </c>
      <c r="H1386" s="60">
        <v>3412909</v>
      </c>
      <c r="I1386" s="60">
        <v>3188921</v>
      </c>
      <c r="J1386" s="60">
        <v>2993582</v>
      </c>
      <c r="K1386" s="60">
        <v>3000517</v>
      </c>
      <c r="L1386" s="60">
        <v>4341572</v>
      </c>
      <c r="M1386" s="60">
        <v>5531353</v>
      </c>
      <c r="N1386" s="60">
        <v>4543330</v>
      </c>
      <c r="O1386" s="60">
        <v>6536720</v>
      </c>
      <c r="P1386" s="60">
        <v>6392113</v>
      </c>
      <c r="Q1386" s="60">
        <v>9130076</v>
      </c>
      <c r="R1386" s="60">
        <v>10262544</v>
      </c>
      <c r="S1386" s="60">
        <v>8205704</v>
      </c>
      <c r="T1386" s="60">
        <v>9271167</v>
      </c>
    </row>
    <row r="1387" spans="1:20" ht="14.5" x14ac:dyDescent="0.35">
      <c r="A1387" t="str">
        <f t="shared" si="33"/>
        <v>Steiermark023</v>
      </c>
      <c r="B1387">
        <v>1387</v>
      </c>
      <c r="C1387" s="59" t="s">
        <v>267</v>
      </c>
      <c r="D1387" s="59" t="s">
        <v>317</v>
      </c>
      <c r="E1387" s="59" t="s">
        <v>14</v>
      </c>
      <c r="F1387" s="60">
        <v>824</v>
      </c>
      <c r="G1387" s="60">
        <v>1498</v>
      </c>
      <c r="H1387" s="61"/>
      <c r="I1387" s="61"/>
      <c r="J1387" s="60">
        <v>1258</v>
      </c>
      <c r="K1387" s="61"/>
      <c r="L1387" s="61"/>
      <c r="M1387" s="60">
        <v>21</v>
      </c>
      <c r="N1387" s="61"/>
      <c r="O1387" s="61"/>
      <c r="P1387" s="60">
        <v>58429</v>
      </c>
      <c r="Q1387" s="61"/>
      <c r="R1387" s="61"/>
      <c r="S1387" s="60">
        <v>242</v>
      </c>
      <c r="T1387" s="60">
        <v>5614</v>
      </c>
    </row>
    <row r="1388" spans="1:20" ht="14.5" x14ac:dyDescent="0.35">
      <c r="A1388" t="str">
        <f t="shared" si="33"/>
        <v>Steiermark098</v>
      </c>
      <c r="B1388">
        <v>1388</v>
      </c>
      <c r="C1388" s="59" t="s">
        <v>267</v>
      </c>
      <c r="D1388" s="59" t="s">
        <v>390</v>
      </c>
      <c r="E1388" s="59" t="s">
        <v>51</v>
      </c>
      <c r="F1388" s="60">
        <v>58222623</v>
      </c>
      <c r="G1388" s="60">
        <v>57901402</v>
      </c>
      <c r="H1388" s="60">
        <v>57998956</v>
      </c>
      <c r="I1388" s="60">
        <v>52610151</v>
      </c>
      <c r="J1388" s="60">
        <v>52890369</v>
      </c>
      <c r="K1388" s="60">
        <v>52023431</v>
      </c>
      <c r="L1388" s="60">
        <v>67683689</v>
      </c>
      <c r="M1388" s="60">
        <v>75667046</v>
      </c>
      <c r="N1388" s="60">
        <v>93094109</v>
      </c>
      <c r="O1388" s="60">
        <v>90632045</v>
      </c>
      <c r="P1388" s="60">
        <v>81721534</v>
      </c>
      <c r="Q1388" s="60">
        <v>85165334</v>
      </c>
      <c r="R1388" s="60">
        <v>106810994</v>
      </c>
      <c r="S1388" s="60">
        <v>99045398</v>
      </c>
      <c r="T1388" s="60">
        <v>112718036</v>
      </c>
    </row>
    <row r="1389" spans="1:20" ht="14.5" x14ac:dyDescent="0.35">
      <c r="A1389" t="str">
        <f t="shared" si="33"/>
        <v>Steiermark653</v>
      </c>
      <c r="B1389">
        <v>1389</v>
      </c>
      <c r="C1389" s="59" t="s">
        <v>267</v>
      </c>
      <c r="D1389" s="59" t="s">
        <v>586</v>
      </c>
      <c r="E1389" s="59" t="s">
        <v>159</v>
      </c>
      <c r="F1389" s="60">
        <v>3386837</v>
      </c>
      <c r="G1389" s="60">
        <v>2728529</v>
      </c>
      <c r="H1389" s="60">
        <v>1761388</v>
      </c>
      <c r="I1389" s="60">
        <v>3244994</v>
      </c>
      <c r="J1389" s="60">
        <v>1811836</v>
      </c>
      <c r="K1389" s="60">
        <v>731368</v>
      </c>
      <c r="L1389" s="60">
        <v>151104</v>
      </c>
      <c r="M1389" s="60">
        <v>254975</v>
      </c>
      <c r="N1389" s="60">
        <v>506618</v>
      </c>
      <c r="O1389" s="60">
        <v>143260</v>
      </c>
      <c r="P1389" s="60">
        <v>695817</v>
      </c>
      <c r="Q1389" s="60">
        <v>466879</v>
      </c>
      <c r="R1389" s="60">
        <v>181264</v>
      </c>
      <c r="S1389" s="61"/>
      <c r="T1389" s="60">
        <v>813719</v>
      </c>
    </row>
    <row r="1390" spans="1:20" ht="14.5" x14ac:dyDescent="0.35">
      <c r="A1390" t="str">
        <f t="shared" si="33"/>
        <v>Steiermark377</v>
      </c>
      <c r="B1390">
        <v>1390</v>
      </c>
      <c r="C1390" s="59" t="s">
        <v>267</v>
      </c>
      <c r="D1390" s="59" t="s">
        <v>470</v>
      </c>
      <c r="E1390" s="59" t="s">
        <v>94</v>
      </c>
      <c r="F1390" s="60">
        <v>850</v>
      </c>
      <c r="G1390" s="61"/>
      <c r="H1390" s="61"/>
      <c r="I1390" s="61"/>
      <c r="J1390" s="61"/>
      <c r="K1390" s="61"/>
      <c r="L1390" s="61"/>
      <c r="M1390" s="61"/>
      <c r="N1390" s="61"/>
      <c r="O1390" s="61"/>
      <c r="P1390" s="61"/>
      <c r="Q1390" s="61"/>
      <c r="R1390" s="61"/>
      <c r="S1390" s="61"/>
      <c r="T1390" s="61"/>
    </row>
    <row r="1391" spans="1:20" ht="14.5" x14ac:dyDescent="0.35">
      <c r="A1391" t="str">
        <f t="shared" si="33"/>
        <v>Steiermark388</v>
      </c>
      <c r="B1391">
        <v>1391</v>
      </c>
      <c r="C1391" s="59" t="s">
        <v>267</v>
      </c>
      <c r="D1391" s="59" t="s">
        <v>476</v>
      </c>
      <c r="E1391" s="59" t="s">
        <v>98</v>
      </c>
      <c r="F1391" s="60">
        <v>133080172</v>
      </c>
      <c r="G1391" s="60">
        <v>141311419</v>
      </c>
      <c r="H1391" s="60">
        <v>172621037</v>
      </c>
      <c r="I1391" s="60">
        <v>137932770</v>
      </c>
      <c r="J1391" s="60">
        <v>121933565</v>
      </c>
      <c r="K1391" s="60">
        <v>125335749</v>
      </c>
      <c r="L1391" s="60">
        <v>92037206</v>
      </c>
      <c r="M1391" s="60">
        <v>84144877</v>
      </c>
      <c r="N1391" s="60">
        <v>135909720</v>
      </c>
      <c r="O1391" s="60">
        <v>104536323</v>
      </c>
      <c r="P1391" s="60">
        <v>72678769</v>
      </c>
      <c r="Q1391" s="60">
        <v>94782489</v>
      </c>
      <c r="R1391" s="60">
        <v>109629693</v>
      </c>
      <c r="S1391" s="60">
        <v>99880030</v>
      </c>
      <c r="T1391" s="60">
        <v>96580808</v>
      </c>
    </row>
    <row r="1392" spans="1:20" ht="14.5" x14ac:dyDescent="0.35">
      <c r="A1392" t="str">
        <f t="shared" si="33"/>
        <v>Steiermark378</v>
      </c>
      <c r="B1392">
        <v>1392</v>
      </c>
      <c r="C1392" s="59" t="s">
        <v>267</v>
      </c>
      <c r="D1392" s="59" t="s">
        <v>471</v>
      </c>
      <c r="E1392" s="59" t="s">
        <v>95</v>
      </c>
      <c r="F1392" s="60">
        <v>38431</v>
      </c>
      <c r="G1392" s="60">
        <v>54800</v>
      </c>
      <c r="H1392" s="60">
        <v>83918</v>
      </c>
      <c r="I1392" s="60">
        <v>105207</v>
      </c>
      <c r="J1392" s="60">
        <v>62835</v>
      </c>
      <c r="K1392" s="60">
        <v>32323</v>
      </c>
      <c r="L1392" s="60">
        <v>1100225</v>
      </c>
      <c r="M1392" s="60">
        <v>239411</v>
      </c>
      <c r="N1392" s="60">
        <v>3270561</v>
      </c>
      <c r="O1392" s="60">
        <v>1954910</v>
      </c>
      <c r="P1392" s="60">
        <v>641809</v>
      </c>
      <c r="Q1392" s="60">
        <v>732163</v>
      </c>
      <c r="R1392" s="60">
        <v>2738704</v>
      </c>
      <c r="S1392" s="60">
        <v>1182138</v>
      </c>
      <c r="T1392" s="60">
        <v>2580489</v>
      </c>
    </row>
    <row r="1393" spans="1:20" ht="14.5" x14ac:dyDescent="0.35">
      <c r="A1393" t="str">
        <f t="shared" si="33"/>
        <v>Steiermark382</v>
      </c>
      <c r="B1393">
        <v>1393</v>
      </c>
      <c r="C1393" s="59" t="s">
        <v>267</v>
      </c>
      <c r="D1393" s="59" t="s">
        <v>473</v>
      </c>
      <c r="E1393" s="59" t="s">
        <v>96</v>
      </c>
      <c r="F1393" s="60">
        <v>91869</v>
      </c>
      <c r="G1393" s="60">
        <v>26938</v>
      </c>
      <c r="H1393" s="60">
        <v>19591</v>
      </c>
      <c r="I1393" s="60">
        <v>32666</v>
      </c>
      <c r="J1393" s="60">
        <v>27079</v>
      </c>
      <c r="K1393" s="60">
        <v>45880</v>
      </c>
      <c r="L1393" s="60">
        <v>117250</v>
      </c>
      <c r="M1393" s="61"/>
      <c r="N1393" s="60">
        <v>2367008</v>
      </c>
      <c r="O1393" s="60">
        <v>347765</v>
      </c>
      <c r="P1393" s="60">
        <v>338585</v>
      </c>
      <c r="Q1393" s="60">
        <v>298804</v>
      </c>
      <c r="R1393" s="60">
        <v>423004</v>
      </c>
      <c r="S1393" s="60">
        <v>2232302</v>
      </c>
      <c r="T1393" s="60">
        <v>104821</v>
      </c>
    </row>
    <row r="1394" spans="1:20" ht="14.5" x14ac:dyDescent="0.35">
      <c r="A1394" t="str">
        <f t="shared" si="33"/>
        <v>Steiermark9V</v>
      </c>
      <c r="B1394">
        <v>1394</v>
      </c>
      <c r="C1394" s="59" t="s">
        <v>267</v>
      </c>
      <c r="D1394" s="59" t="s">
        <v>956</v>
      </c>
      <c r="E1394" s="59" t="s">
        <v>260</v>
      </c>
      <c r="F1394" s="60">
        <v>791177</v>
      </c>
      <c r="G1394" s="60">
        <v>2714967</v>
      </c>
      <c r="H1394" s="60">
        <v>888197</v>
      </c>
      <c r="I1394" s="60">
        <v>305121</v>
      </c>
      <c r="J1394" s="60">
        <v>171418</v>
      </c>
      <c r="K1394" s="60">
        <v>453715</v>
      </c>
      <c r="L1394" s="60">
        <v>648878</v>
      </c>
      <c r="M1394" s="60">
        <v>671770</v>
      </c>
      <c r="N1394" s="60">
        <v>99725</v>
      </c>
      <c r="O1394" s="60">
        <v>460268</v>
      </c>
      <c r="P1394" s="60">
        <v>256044</v>
      </c>
      <c r="Q1394" s="60">
        <v>627757</v>
      </c>
      <c r="R1394" s="60">
        <v>148131</v>
      </c>
      <c r="S1394" s="60">
        <v>491565</v>
      </c>
      <c r="T1394" s="60">
        <v>282829</v>
      </c>
    </row>
    <row r="1395" spans="1:20" ht="14.5" x14ac:dyDescent="0.35">
      <c r="A1395" t="str">
        <f t="shared" si="33"/>
        <v>SteiermarkI00</v>
      </c>
      <c r="B1395">
        <v>1395</v>
      </c>
      <c r="C1395" s="59" t="s">
        <v>267</v>
      </c>
      <c r="D1395" s="59" t="s">
        <v>957</v>
      </c>
      <c r="E1395" s="59" t="s">
        <v>261</v>
      </c>
      <c r="F1395" s="60">
        <v>15359870402</v>
      </c>
      <c r="G1395" s="60">
        <v>17794996199</v>
      </c>
      <c r="H1395" s="60">
        <v>18918280803</v>
      </c>
      <c r="I1395" s="60">
        <v>19062191492</v>
      </c>
      <c r="J1395" s="60">
        <v>19402779111</v>
      </c>
      <c r="K1395" s="60">
        <v>19715796022</v>
      </c>
      <c r="L1395" s="60">
        <v>19305469105</v>
      </c>
      <c r="M1395" s="60">
        <v>21726442874</v>
      </c>
      <c r="N1395" s="60">
        <v>25443893097</v>
      </c>
      <c r="O1395" s="60">
        <v>25953947211</v>
      </c>
      <c r="P1395" s="60">
        <v>22386707923</v>
      </c>
      <c r="Q1395" s="60">
        <v>25683599275</v>
      </c>
      <c r="R1395" s="60">
        <v>29082313135</v>
      </c>
      <c r="S1395" s="60">
        <v>28876795151</v>
      </c>
      <c r="T1395" s="60">
        <v>28511366275</v>
      </c>
    </row>
    <row r="1396" spans="1:20" ht="14.5" x14ac:dyDescent="0.35">
      <c r="A1396" t="str">
        <f t="shared" si="33"/>
        <v>Tirol043</v>
      </c>
      <c r="B1396">
        <v>1396</v>
      </c>
      <c r="C1396" s="59" t="s">
        <v>268</v>
      </c>
      <c r="D1396" s="59" t="s">
        <v>331</v>
      </c>
      <c r="E1396" s="59" t="s">
        <v>22</v>
      </c>
      <c r="F1396" s="60">
        <v>674059</v>
      </c>
      <c r="G1396" s="60">
        <v>687492</v>
      </c>
      <c r="H1396" s="60">
        <v>635992</v>
      </c>
      <c r="I1396" s="60">
        <v>837629</v>
      </c>
      <c r="J1396" s="60">
        <v>1311216</v>
      </c>
      <c r="K1396" s="60">
        <v>1126071</v>
      </c>
      <c r="L1396" s="60">
        <v>937618</v>
      </c>
      <c r="M1396" s="60">
        <v>1193704</v>
      </c>
      <c r="N1396" s="60">
        <v>1243155</v>
      </c>
      <c r="O1396" s="60">
        <v>1575068</v>
      </c>
      <c r="P1396" s="60">
        <v>1081616</v>
      </c>
      <c r="Q1396" s="60">
        <v>1151104</v>
      </c>
      <c r="R1396" s="60">
        <v>1623763</v>
      </c>
      <c r="S1396" s="60">
        <v>1874984</v>
      </c>
      <c r="T1396" s="60">
        <v>1585596</v>
      </c>
    </row>
    <row r="1397" spans="1:20" ht="14.5" x14ac:dyDescent="0.35">
      <c r="A1397" t="str">
        <f t="shared" si="33"/>
        <v>Tirol647</v>
      </c>
      <c r="B1397">
        <v>1397</v>
      </c>
      <c r="C1397" s="59" t="s">
        <v>268</v>
      </c>
      <c r="D1397" s="59" t="s">
        <v>583</v>
      </c>
      <c r="E1397" s="59" t="s">
        <v>157</v>
      </c>
      <c r="F1397" s="60">
        <v>54474821</v>
      </c>
      <c r="G1397" s="60">
        <v>72533618</v>
      </c>
      <c r="H1397" s="60">
        <v>75301710</v>
      </c>
      <c r="I1397" s="60">
        <v>89017600</v>
      </c>
      <c r="J1397" s="60">
        <v>66225870</v>
      </c>
      <c r="K1397" s="60">
        <v>61874188</v>
      </c>
      <c r="L1397" s="60">
        <v>68888135</v>
      </c>
      <c r="M1397" s="60">
        <v>48550541</v>
      </c>
      <c r="N1397" s="60">
        <v>34971038</v>
      </c>
      <c r="O1397" s="60">
        <v>40648482</v>
      </c>
      <c r="P1397" s="60">
        <v>41701319</v>
      </c>
      <c r="Q1397" s="60">
        <v>35932308</v>
      </c>
      <c r="R1397" s="60">
        <v>53480536</v>
      </c>
      <c r="S1397" s="60">
        <v>52649509</v>
      </c>
      <c r="T1397" s="60">
        <v>74189912</v>
      </c>
    </row>
    <row r="1398" spans="1:20" ht="14.5" x14ac:dyDescent="0.35">
      <c r="A1398" t="str">
        <f t="shared" si="33"/>
        <v>Tirol660</v>
      </c>
      <c r="B1398">
        <v>1398</v>
      </c>
      <c r="C1398" s="59" t="s">
        <v>268</v>
      </c>
      <c r="D1398" s="59" t="s">
        <v>588</v>
      </c>
      <c r="E1398" s="59" t="s">
        <v>160</v>
      </c>
      <c r="F1398" s="60">
        <v>276715</v>
      </c>
      <c r="G1398" s="60">
        <v>404807</v>
      </c>
      <c r="H1398" s="60">
        <v>217447</v>
      </c>
      <c r="I1398" s="61"/>
      <c r="J1398" s="60">
        <v>89327</v>
      </c>
      <c r="K1398" s="60">
        <v>99048</v>
      </c>
      <c r="L1398" s="60">
        <v>89477</v>
      </c>
      <c r="M1398" s="60">
        <v>57687</v>
      </c>
      <c r="N1398" s="60">
        <v>5959</v>
      </c>
      <c r="O1398" s="61"/>
      <c r="P1398" s="61"/>
      <c r="Q1398" s="61"/>
      <c r="R1398" s="60">
        <v>1010</v>
      </c>
      <c r="S1398" s="61"/>
      <c r="T1398" s="60">
        <v>65621</v>
      </c>
    </row>
    <row r="1399" spans="1:20" ht="14.5" x14ac:dyDescent="0.35">
      <c r="A1399" t="str">
        <f t="shared" si="33"/>
        <v>Tirol459</v>
      </c>
      <c r="B1399">
        <v>1399</v>
      </c>
      <c r="C1399" s="59" t="s">
        <v>268</v>
      </c>
      <c r="D1399" s="59" t="s">
        <v>515</v>
      </c>
      <c r="E1399" s="59" t="s">
        <v>124</v>
      </c>
      <c r="F1399" s="60">
        <v>843</v>
      </c>
      <c r="G1399" s="61"/>
      <c r="H1399" s="61"/>
      <c r="I1399" s="60">
        <v>1361</v>
      </c>
      <c r="J1399" s="60">
        <v>958</v>
      </c>
      <c r="K1399" s="60">
        <v>47263</v>
      </c>
      <c r="L1399" s="60">
        <v>7722</v>
      </c>
      <c r="M1399" s="60">
        <v>98669</v>
      </c>
      <c r="N1399" s="61"/>
      <c r="O1399" s="60">
        <v>300</v>
      </c>
      <c r="P1399" s="60">
        <v>5904</v>
      </c>
      <c r="Q1399" s="60">
        <v>9143</v>
      </c>
      <c r="R1399" s="60">
        <v>25603</v>
      </c>
      <c r="S1399" s="60">
        <v>4974</v>
      </c>
      <c r="T1399" s="61"/>
    </row>
    <row r="1400" spans="1:20" ht="14.5" x14ac:dyDescent="0.35">
      <c r="A1400" t="str">
        <f t="shared" si="33"/>
        <v>Tirol446</v>
      </c>
      <c r="B1400">
        <v>1400</v>
      </c>
      <c r="C1400" s="59" t="s">
        <v>268</v>
      </c>
      <c r="D1400" s="59" t="s">
        <v>502</v>
      </c>
      <c r="E1400" s="59" t="s">
        <v>116</v>
      </c>
      <c r="F1400" s="60">
        <v>160</v>
      </c>
      <c r="G1400" s="60">
        <v>566</v>
      </c>
      <c r="H1400" s="61"/>
      <c r="I1400" s="61"/>
      <c r="J1400" s="61"/>
      <c r="K1400" s="61"/>
      <c r="L1400" s="61"/>
      <c r="M1400" s="61"/>
      <c r="N1400" s="60">
        <v>165</v>
      </c>
      <c r="O1400" s="61"/>
      <c r="P1400" s="61"/>
      <c r="Q1400" s="61"/>
      <c r="R1400" s="61"/>
      <c r="S1400" s="61"/>
      <c r="T1400" s="61"/>
    </row>
    <row r="1401" spans="1:20" ht="14.5" x14ac:dyDescent="0.35">
      <c r="A1401" t="str">
        <f t="shared" si="33"/>
        <v>Tirol070</v>
      </c>
      <c r="B1401">
        <v>1401</v>
      </c>
      <c r="C1401" s="59" t="s">
        <v>268</v>
      </c>
      <c r="D1401" s="59" t="s">
        <v>357</v>
      </c>
      <c r="E1401" s="59" t="s">
        <v>36</v>
      </c>
      <c r="F1401" s="60">
        <v>2047527</v>
      </c>
      <c r="G1401" s="60">
        <v>1372621</v>
      </c>
      <c r="H1401" s="60">
        <v>3985316</v>
      </c>
      <c r="I1401" s="60">
        <v>1602382</v>
      </c>
      <c r="J1401" s="60">
        <v>1028269</v>
      </c>
      <c r="K1401" s="60">
        <v>4068179</v>
      </c>
      <c r="L1401" s="60">
        <v>1271416</v>
      </c>
      <c r="M1401" s="60">
        <v>618066</v>
      </c>
      <c r="N1401" s="60">
        <v>1671223</v>
      </c>
      <c r="O1401" s="60">
        <v>1905053</v>
      </c>
      <c r="P1401" s="60">
        <v>785771</v>
      </c>
      <c r="Q1401" s="60">
        <v>1420946</v>
      </c>
      <c r="R1401" s="60">
        <v>2808958</v>
      </c>
      <c r="S1401" s="60">
        <v>2956165</v>
      </c>
      <c r="T1401" s="60">
        <v>1724140</v>
      </c>
    </row>
    <row r="1402" spans="1:20" ht="14.5" x14ac:dyDescent="0.35">
      <c r="A1402" t="str">
        <f t="shared" si="33"/>
        <v>Tirol077</v>
      </c>
      <c r="B1402">
        <v>1402</v>
      </c>
      <c r="C1402" s="59" t="s">
        <v>268</v>
      </c>
      <c r="D1402" s="59" t="s">
        <v>367</v>
      </c>
      <c r="E1402" s="59" t="s">
        <v>39</v>
      </c>
      <c r="F1402" s="60">
        <v>1023820</v>
      </c>
      <c r="G1402" s="60">
        <v>1105336</v>
      </c>
      <c r="H1402" s="60">
        <v>1305605</v>
      </c>
      <c r="I1402" s="60">
        <v>1369475</v>
      </c>
      <c r="J1402" s="60">
        <v>1648774</v>
      </c>
      <c r="K1402" s="60">
        <v>2089888</v>
      </c>
      <c r="L1402" s="60">
        <v>2862179</v>
      </c>
      <c r="M1402" s="60">
        <v>1610735</v>
      </c>
      <c r="N1402" s="60">
        <v>2031824</v>
      </c>
      <c r="O1402" s="60">
        <v>1877383</v>
      </c>
      <c r="P1402" s="60">
        <v>1748377</v>
      </c>
      <c r="Q1402" s="60">
        <v>1425060</v>
      </c>
      <c r="R1402" s="60">
        <v>3081055</v>
      </c>
      <c r="S1402" s="60">
        <v>5451907</v>
      </c>
      <c r="T1402" s="60">
        <v>3333533</v>
      </c>
    </row>
    <row r="1403" spans="1:20" ht="14.5" x14ac:dyDescent="0.35">
      <c r="A1403" t="str">
        <f t="shared" si="33"/>
        <v>Tirol478</v>
      </c>
      <c r="B1403">
        <v>1403</v>
      </c>
      <c r="C1403" s="59" t="s">
        <v>268</v>
      </c>
      <c r="D1403" s="59" t="s">
        <v>539</v>
      </c>
      <c r="E1403" s="59" t="s">
        <v>240</v>
      </c>
      <c r="F1403" s="60">
        <v>138067</v>
      </c>
      <c r="G1403" s="60">
        <v>15529</v>
      </c>
      <c r="H1403" s="61"/>
      <c r="I1403" s="61"/>
      <c r="J1403" s="61"/>
      <c r="K1403" s="61"/>
      <c r="L1403" s="61"/>
      <c r="M1403" s="61"/>
      <c r="N1403" s="61"/>
      <c r="O1403" s="61"/>
      <c r="P1403" s="61"/>
      <c r="Q1403" s="61"/>
      <c r="R1403" s="61"/>
      <c r="S1403" s="61"/>
      <c r="T1403" s="61"/>
    </row>
    <row r="1404" spans="1:20" ht="14.5" x14ac:dyDescent="0.35">
      <c r="A1404" t="str">
        <f t="shared" si="33"/>
        <v>Tirol330</v>
      </c>
      <c r="B1404">
        <v>1404</v>
      </c>
      <c r="C1404" s="59" t="s">
        <v>268</v>
      </c>
      <c r="D1404" s="59" t="s">
        <v>447</v>
      </c>
      <c r="E1404" s="59" t="s">
        <v>81</v>
      </c>
      <c r="F1404" s="60">
        <v>1064082</v>
      </c>
      <c r="G1404" s="60">
        <v>519518</v>
      </c>
      <c r="H1404" s="60">
        <v>1950075</v>
      </c>
      <c r="I1404" s="60">
        <v>2468948</v>
      </c>
      <c r="J1404" s="60">
        <v>686889</v>
      </c>
      <c r="K1404" s="60">
        <v>1918572</v>
      </c>
      <c r="L1404" s="60">
        <v>978869</v>
      </c>
      <c r="M1404" s="60">
        <v>853978</v>
      </c>
      <c r="N1404" s="60">
        <v>259796</v>
      </c>
      <c r="O1404" s="60">
        <v>130472</v>
      </c>
      <c r="P1404" s="60">
        <v>1864200</v>
      </c>
      <c r="Q1404" s="60">
        <v>780723</v>
      </c>
      <c r="R1404" s="60">
        <v>861842</v>
      </c>
      <c r="S1404" s="60">
        <v>183254</v>
      </c>
      <c r="T1404" s="60">
        <v>283863</v>
      </c>
    </row>
    <row r="1405" spans="1:20" ht="14.5" x14ac:dyDescent="0.35">
      <c r="A1405" t="str">
        <f t="shared" si="33"/>
        <v>Tirol528</v>
      </c>
      <c r="B1405">
        <v>1405</v>
      </c>
      <c r="C1405" s="59" t="s">
        <v>268</v>
      </c>
      <c r="D1405" s="59" t="s">
        <v>557</v>
      </c>
      <c r="E1405" s="59" t="s">
        <v>145</v>
      </c>
      <c r="F1405" s="60">
        <v>17197245</v>
      </c>
      <c r="G1405" s="60">
        <v>26007367</v>
      </c>
      <c r="H1405" s="60">
        <v>25899934</v>
      </c>
      <c r="I1405" s="60">
        <v>25853191</v>
      </c>
      <c r="J1405" s="60">
        <v>27008882</v>
      </c>
      <c r="K1405" s="60">
        <v>15108390</v>
      </c>
      <c r="L1405" s="60">
        <v>20333513</v>
      </c>
      <c r="M1405" s="60">
        <v>23151668</v>
      </c>
      <c r="N1405" s="60">
        <v>19386546</v>
      </c>
      <c r="O1405" s="60">
        <v>22132227</v>
      </c>
      <c r="P1405" s="60">
        <v>17733642</v>
      </c>
      <c r="Q1405" s="60">
        <v>14667215</v>
      </c>
      <c r="R1405" s="60">
        <v>33948189</v>
      </c>
      <c r="S1405" s="60">
        <v>25753567</v>
      </c>
      <c r="T1405" s="60">
        <v>27197773</v>
      </c>
    </row>
    <row r="1406" spans="1:20" ht="14.5" x14ac:dyDescent="0.35">
      <c r="A1406" t="str">
        <f t="shared" si="33"/>
        <v>Tirol800</v>
      </c>
      <c r="B1406">
        <v>1406</v>
      </c>
      <c r="C1406" s="59" t="s">
        <v>268</v>
      </c>
      <c r="D1406" s="59" t="s">
        <v>627</v>
      </c>
      <c r="E1406" s="59" t="s">
        <v>182</v>
      </c>
      <c r="F1406" s="60">
        <v>42465428</v>
      </c>
      <c r="G1406" s="60">
        <v>56081110</v>
      </c>
      <c r="H1406" s="60">
        <v>50482385</v>
      </c>
      <c r="I1406" s="60">
        <v>48348048</v>
      </c>
      <c r="J1406" s="60">
        <v>55693785</v>
      </c>
      <c r="K1406" s="60">
        <v>51326694</v>
      </c>
      <c r="L1406" s="60">
        <v>58743607</v>
      </c>
      <c r="M1406" s="60">
        <v>66920584</v>
      </c>
      <c r="N1406" s="60">
        <v>73804915</v>
      </c>
      <c r="O1406" s="60">
        <v>57962994</v>
      </c>
      <c r="P1406" s="60">
        <v>74968267</v>
      </c>
      <c r="Q1406" s="60">
        <v>58449857</v>
      </c>
      <c r="R1406" s="60">
        <v>67595097</v>
      </c>
      <c r="S1406" s="60">
        <v>98966807</v>
      </c>
      <c r="T1406" s="60">
        <v>75508757</v>
      </c>
    </row>
    <row r="1407" spans="1:20" ht="14.5" x14ac:dyDescent="0.35">
      <c r="A1407" t="str">
        <f t="shared" si="33"/>
        <v>Tirol474</v>
      </c>
      <c r="B1407">
        <v>1407</v>
      </c>
      <c r="C1407" s="59" t="s">
        <v>268</v>
      </c>
      <c r="D1407" s="59" t="s">
        <v>534</v>
      </c>
      <c r="E1407" s="59" t="s">
        <v>133</v>
      </c>
      <c r="F1407" s="60">
        <v>20787</v>
      </c>
      <c r="G1407" s="60">
        <v>24017</v>
      </c>
      <c r="H1407" s="60">
        <v>50863</v>
      </c>
      <c r="I1407" s="60">
        <v>238915</v>
      </c>
      <c r="J1407" s="60">
        <v>192815</v>
      </c>
      <c r="K1407" s="60">
        <v>168123</v>
      </c>
      <c r="L1407" s="60">
        <v>204353</v>
      </c>
      <c r="M1407" s="60">
        <v>222572</v>
      </c>
      <c r="N1407" s="60">
        <v>263469</v>
      </c>
      <c r="O1407" s="60">
        <v>337455</v>
      </c>
      <c r="P1407" s="60">
        <v>67334</v>
      </c>
      <c r="Q1407" s="60">
        <v>240690</v>
      </c>
      <c r="R1407" s="60">
        <v>228193</v>
      </c>
      <c r="S1407" s="60">
        <v>219600</v>
      </c>
      <c r="T1407" s="60">
        <v>391957</v>
      </c>
    </row>
    <row r="1408" spans="1:20" ht="14.5" x14ac:dyDescent="0.35">
      <c r="A1408" t="str">
        <f t="shared" si="33"/>
        <v>Tirol078</v>
      </c>
      <c r="B1408">
        <v>1408</v>
      </c>
      <c r="C1408" s="59" t="s">
        <v>268</v>
      </c>
      <c r="D1408" s="59" t="s">
        <v>369</v>
      </c>
      <c r="E1408" s="59" t="s">
        <v>40</v>
      </c>
      <c r="F1408" s="60">
        <v>1314281</v>
      </c>
      <c r="G1408" s="60">
        <v>7919346</v>
      </c>
      <c r="H1408" s="60">
        <v>11187077</v>
      </c>
      <c r="I1408" s="60">
        <v>5647692</v>
      </c>
      <c r="J1408" s="60">
        <v>2901124</v>
      </c>
      <c r="K1408" s="60">
        <v>4858998</v>
      </c>
      <c r="L1408" s="60">
        <v>2810521</v>
      </c>
      <c r="M1408" s="60">
        <v>1443816</v>
      </c>
      <c r="N1408" s="60">
        <v>1103524</v>
      </c>
      <c r="O1408" s="60">
        <v>1681699</v>
      </c>
      <c r="P1408" s="60">
        <v>715800</v>
      </c>
      <c r="Q1408" s="60">
        <v>678974</v>
      </c>
      <c r="R1408" s="60">
        <v>1248514</v>
      </c>
      <c r="S1408" s="60">
        <v>958128</v>
      </c>
      <c r="T1408" s="60">
        <v>1841832</v>
      </c>
    </row>
    <row r="1409" spans="1:20" ht="14.5" x14ac:dyDescent="0.35">
      <c r="A1409" t="str">
        <f t="shared" si="33"/>
        <v>Tirol093</v>
      </c>
      <c r="B1409">
        <v>1409</v>
      </c>
      <c r="C1409" s="59" t="s">
        <v>268</v>
      </c>
      <c r="D1409" s="59" t="s">
        <v>384</v>
      </c>
      <c r="E1409" s="59" t="s">
        <v>48</v>
      </c>
      <c r="F1409" s="60">
        <v>10881665</v>
      </c>
      <c r="G1409" s="60">
        <v>9863799</v>
      </c>
      <c r="H1409" s="60">
        <v>7312508</v>
      </c>
      <c r="I1409" s="60">
        <v>5818537</v>
      </c>
      <c r="J1409" s="60">
        <v>7713174</v>
      </c>
      <c r="K1409" s="60">
        <v>7469844</v>
      </c>
      <c r="L1409" s="60">
        <v>7335659</v>
      </c>
      <c r="M1409" s="60">
        <v>6528870</v>
      </c>
      <c r="N1409" s="60">
        <v>7157614</v>
      </c>
      <c r="O1409" s="60">
        <v>8796628</v>
      </c>
      <c r="P1409" s="60">
        <v>7203242</v>
      </c>
      <c r="Q1409" s="60">
        <v>9264469</v>
      </c>
      <c r="R1409" s="60">
        <v>12804516</v>
      </c>
      <c r="S1409" s="60">
        <v>12634496</v>
      </c>
      <c r="T1409" s="60">
        <v>12107743</v>
      </c>
    </row>
    <row r="1410" spans="1:20" ht="14.5" x14ac:dyDescent="0.35">
      <c r="A1410" t="str">
        <f t="shared" si="33"/>
        <v>Tirol469</v>
      </c>
      <c r="B1410">
        <v>1410</v>
      </c>
      <c r="C1410" s="59" t="s">
        <v>268</v>
      </c>
      <c r="D1410" s="59" t="s">
        <v>529</v>
      </c>
      <c r="E1410" s="59" t="s">
        <v>129</v>
      </c>
      <c r="F1410" s="61"/>
      <c r="G1410" s="60">
        <v>48668</v>
      </c>
      <c r="H1410" s="60">
        <v>93402</v>
      </c>
      <c r="I1410" s="60">
        <v>21742</v>
      </c>
      <c r="J1410" s="60">
        <v>40108</v>
      </c>
      <c r="K1410" s="60">
        <v>37415</v>
      </c>
      <c r="L1410" s="60">
        <v>46110</v>
      </c>
      <c r="M1410" s="60">
        <v>35690</v>
      </c>
      <c r="N1410" s="61"/>
      <c r="O1410" s="60">
        <v>17005</v>
      </c>
      <c r="P1410" s="60">
        <v>5371</v>
      </c>
      <c r="Q1410" s="61"/>
      <c r="R1410" s="60">
        <v>13037</v>
      </c>
      <c r="S1410" s="61"/>
      <c r="T1410" s="60">
        <v>2287</v>
      </c>
    </row>
    <row r="1411" spans="1:20" ht="14.5" x14ac:dyDescent="0.35">
      <c r="A1411" t="str">
        <f t="shared" si="33"/>
        <v>Tirol666</v>
      </c>
      <c r="B1411">
        <v>1411</v>
      </c>
      <c r="C1411" s="59" t="s">
        <v>268</v>
      </c>
      <c r="D1411" s="59" t="s">
        <v>592</v>
      </c>
      <c r="E1411" s="59" t="s">
        <v>163</v>
      </c>
      <c r="F1411" s="60">
        <v>14603971</v>
      </c>
      <c r="G1411" s="60">
        <v>19389867</v>
      </c>
      <c r="H1411" s="60">
        <v>42662938</v>
      </c>
      <c r="I1411" s="60">
        <v>17287149</v>
      </c>
      <c r="J1411" s="60">
        <v>17285121</v>
      </c>
      <c r="K1411" s="60">
        <v>22079655</v>
      </c>
      <c r="L1411" s="60">
        <v>21957237</v>
      </c>
      <c r="M1411" s="60">
        <v>14389744</v>
      </c>
      <c r="N1411" s="60">
        <v>14333169</v>
      </c>
      <c r="O1411" s="60">
        <v>21213495</v>
      </c>
      <c r="P1411" s="60">
        <v>12786890</v>
      </c>
      <c r="Q1411" s="60">
        <v>26571167</v>
      </c>
      <c r="R1411" s="60">
        <v>26600066</v>
      </c>
      <c r="S1411" s="60">
        <v>18181955</v>
      </c>
      <c r="T1411" s="60">
        <v>22528490</v>
      </c>
    </row>
    <row r="1412" spans="1:20" ht="14.5" x14ac:dyDescent="0.35">
      <c r="A1412" t="str">
        <f t="shared" si="33"/>
        <v>Tirol017</v>
      </c>
      <c r="B1412">
        <v>1412</v>
      </c>
      <c r="C1412" s="59" t="s">
        <v>268</v>
      </c>
      <c r="D1412" s="59" t="s">
        <v>313</v>
      </c>
      <c r="E1412" s="59" t="s">
        <v>11</v>
      </c>
      <c r="F1412" s="60">
        <v>101584679</v>
      </c>
      <c r="G1412" s="60">
        <v>109480755</v>
      </c>
      <c r="H1412" s="60">
        <v>94724072</v>
      </c>
      <c r="I1412" s="60">
        <v>141092529</v>
      </c>
      <c r="J1412" s="60">
        <v>124498782</v>
      </c>
      <c r="K1412" s="60">
        <v>126526130</v>
      </c>
      <c r="L1412" s="60">
        <v>123082324</v>
      </c>
      <c r="M1412" s="60">
        <v>127939452</v>
      </c>
      <c r="N1412" s="60">
        <v>142886325</v>
      </c>
      <c r="O1412" s="60">
        <v>159191303</v>
      </c>
      <c r="P1412" s="60">
        <v>147893494</v>
      </c>
      <c r="Q1412" s="60">
        <v>187109585</v>
      </c>
      <c r="R1412" s="60">
        <v>169906966</v>
      </c>
      <c r="S1412" s="60">
        <v>244160426</v>
      </c>
      <c r="T1412" s="60">
        <v>239129477</v>
      </c>
    </row>
    <row r="1413" spans="1:20" ht="14.5" x14ac:dyDescent="0.35">
      <c r="A1413" t="str">
        <f t="shared" si="33"/>
        <v>Tirol236</v>
      </c>
      <c r="B1413">
        <v>1413</v>
      </c>
      <c r="C1413" s="59" t="s">
        <v>268</v>
      </c>
      <c r="D1413" s="59" t="s">
        <v>410</v>
      </c>
      <c r="E1413" s="59" t="s">
        <v>59</v>
      </c>
      <c r="F1413" s="60">
        <v>74890</v>
      </c>
      <c r="G1413" s="61"/>
      <c r="H1413" s="60">
        <v>520122</v>
      </c>
      <c r="I1413" s="60">
        <v>29779</v>
      </c>
      <c r="J1413" s="60">
        <v>27542</v>
      </c>
      <c r="K1413" s="60">
        <v>82403</v>
      </c>
      <c r="L1413" s="60">
        <v>145062</v>
      </c>
      <c r="M1413" s="60">
        <v>30092</v>
      </c>
      <c r="N1413" s="61"/>
      <c r="O1413" s="60">
        <v>37673</v>
      </c>
      <c r="P1413" s="60">
        <v>51428</v>
      </c>
      <c r="Q1413" s="61"/>
      <c r="R1413" s="60">
        <v>44897</v>
      </c>
      <c r="S1413" s="60">
        <v>7987</v>
      </c>
      <c r="T1413" s="60">
        <v>86942</v>
      </c>
    </row>
    <row r="1414" spans="1:20" ht="14.5" x14ac:dyDescent="0.35">
      <c r="A1414" t="str">
        <f t="shared" si="33"/>
        <v>Tirol068</v>
      </c>
      <c r="B1414">
        <v>1414</v>
      </c>
      <c r="C1414" s="59" t="s">
        <v>268</v>
      </c>
      <c r="D1414" s="59" t="s">
        <v>355</v>
      </c>
      <c r="E1414" s="59" t="s">
        <v>35</v>
      </c>
      <c r="F1414" s="60">
        <v>75656638</v>
      </c>
      <c r="G1414" s="60">
        <v>56859447</v>
      </c>
      <c r="H1414" s="60">
        <v>46895001</v>
      </c>
      <c r="I1414" s="60">
        <v>50801507</v>
      </c>
      <c r="J1414" s="60">
        <v>56664638</v>
      </c>
      <c r="K1414" s="60">
        <v>48232628</v>
      </c>
      <c r="L1414" s="60">
        <v>44164329</v>
      </c>
      <c r="M1414" s="60">
        <v>50514885</v>
      </c>
      <c r="N1414" s="60">
        <v>57506390</v>
      </c>
      <c r="O1414" s="60">
        <v>94526915</v>
      </c>
      <c r="P1414" s="60">
        <v>117718523</v>
      </c>
      <c r="Q1414" s="60">
        <v>73702779</v>
      </c>
      <c r="R1414" s="60">
        <v>100830510</v>
      </c>
      <c r="S1414" s="60">
        <v>95855265</v>
      </c>
      <c r="T1414" s="60">
        <v>122351057</v>
      </c>
    </row>
    <row r="1415" spans="1:20" ht="14.5" x14ac:dyDescent="0.35">
      <c r="A1415" t="str">
        <f t="shared" si="33"/>
        <v>Tirol640</v>
      </c>
      <c r="B1415">
        <v>1415</v>
      </c>
      <c r="C1415" s="59" t="s">
        <v>268</v>
      </c>
      <c r="D1415" s="59" t="s">
        <v>580</v>
      </c>
      <c r="E1415" s="59" t="s">
        <v>155</v>
      </c>
      <c r="F1415" s="60">
        <v>1031761</v>
      </c>
      <c r="G1415" s="60">
        <v>413834</v>
      </c>
      <c r="H1415" s="60">
        <v>594888</v>
      </c>
      <c r="I1415" s="60">
        <v>875116</v>
      </c>
      <c r="J1415" s="60">
        <v>1492928</v>
      </c>
      <c r="K1415" s="60">
        <v>2465813</v>
      </c>
      <c r="L1415" s="60">
        <v>2778694</v>
      </c>
      <c r="M1415" s="60">
        <v>808428</v>
      </c>
      <c r="N1415" s="60">
        <v>1579889</v>
      </c>
      <c r="O1415" s="60">
        <v>1831111</v>
      </c>
      <c r="P1415" s="60">
        <v>574781</v>
      </c>
      <c r="Q1415" s="60">
        <v>1368488</v>
      </c>
      <c r="R1415" s="60">
        <v>825006</v>
      </c>
      <c r="S1415" s="60">
        <v>1084101</v>
      </c>
      <c r="T1415" s="60">
        <v>1002332</v>
      </c>
    </row>
    <row r="1416" spans="1:20" ht="14.5" x14ac:dyDescent="0.35">
      <c r="A1416" t="str">
        <f t="shared" ref="A1416:A1479" si="34">C1416&amp;D1416</f>
        <v>Tirol328</v>
      </c>
      <c r="B1416">
        <v>1416</v>
      </c>
      <c r="C1416" s="59" t="s">
        <v>268</v>
      </c>
      <c r="D1416" s="59" t="s">
        <v>444</v>
      </c>
      <c r="E1416" s="59" t="s">
        <v>79</v>
      </c>
      <c r="F1416" s="61"/>
      <c r="G1416" s="60">
        <v>343</v>
      </c>
      <c r="H1416" s="61"/>
      <c r="I1416" s="61"/>
      <c r="J1416" s="61"/>
      <c r="K1416" s="61"/>
      <c r="L1416" s="61"/>
      <c r="M1416" s="61"/>
      <c r="N1416" s="61"/>
      <c r="O1416" s="60">
        <v>22075</v>
      </c>
      <c r="P1416" s="60">
        <v>1449</v>
      </c>
      <c r="Q1416" s="61"/>
      <c r="R1416" s="60">
        <v>10274</v>
      </c>
      <c r="S1416" s="60">
        <v>11012</v>
      </c>
      <c r="T1416" s="60">
        <v>49</v>
      </c>
    </row>
    <row r="1417" spans="1:20" ht="14.5" x14ac:dyDescent="0.35">
      <c r="A1417" t="str">
        <f t="shared" si="34"/>
        <v>Tirol284</v>
      </c>
      <c r="B1417">
        <v>1417</v>
      </c>
      <c r="C1417" s="59" t="s">
        <v>268</v>
      </c>
      <c r="D1417" s="59" t="s">
        <v>426</v>
      </c>
      <c r="E1417" s="59" t="s">
        <v>71</v>
      </c>
      <c r="F1417" s="60">
        <v>83629</v>
      </c>
      <c r="G1417" s="61"/>
      <c r="H1417" s="60">
        <v>159350</v>
      </c>
      <c r="I1417" s="60">
        <v>103957</v>
      </c>
      <c r="J1417" s="60">
        <v>196298</v>
      </c>
      <c r="K1417" s="60">
        <v>147837</v>
      </c>
      <c r="L1417" s="60">
        <v>34909</v>
      </c>
      <c r="M1417" s="61"/>
      <c r="N1417" s="61"/>
      <c r="O1417" s="60">
        <v>26728</v>
      </c>
      <c r="P1417" s="61"/>
      <c r="Q1417" s="61"/>
      <c r="R1417" s="60">
        <v>808604</v>
      </c>
      <c r="S1417" s="60">
        <v>1755626</v>
      </c>
      <c r="T1417" s="60">
        <v>409665</v>
      </c>
    </row>
    <row r="1418" spans="1:20" ht="14.5" x14ac:dyDescent="0.35">
      <c r="A1418" t="str">
        <f t="shared" si="34"/>
        <v>Tirol466</v>
      </c>
      <c r="B1418">
        <v>1418</v>
      </c>
      <c r="C1418" s="59" t="s">
        <v>268</v>
      </c>
      <c r="D1418" s="59" t="s">
        <v>523</v>
      </c>
      <c r="E1418" s="59" t="s">
        <v>222</v>
      </c>
      <c r="F1418" s="61"/>
      <c r="G1418" s="61"/>
      <c r="H1418" s="61"/>
      <c r="I1418" s="61"/>
      <c r="J1418" s="61"/>
      <c r="K1418" s="61"/>
      <c r="L1418" s="60">
        <v>24008</v>
      </c>
      <c r="M1418" s="60">
        <v>543</v>
      </c>
      <c r="N1418" s="61"/>
      <c r="O1418" s="61"/>
      <c r="P1418" s="61"/>
      <c r="Q1418" s="60">
        <v>714</v>
      </c>
      <c r="R1418" s="60">
        <v>1929</v>
      </c>
      <c r="S1418" s="61"/>
      <c r="T1418" s="61"/>
    </row>
    <row r="1419" spans="1:20" ht="14.5" x14ac:dyDescent="0.35">
      <c r="A1419" t="str">
        <f t="shared" si="34"/>
        <v>Tirol413</v>
      </c>
      <c r="B1419">
        <v>1419</v>
      </c>
      <c r="C1419" s="59" t="s">
        <v>268</v>
      </c>
      <c r="D1419" s="59" t="s">
        <v>494</v>
      </c>
      <c r="E1419" s="59" t="s">
        <v>108</v>
      </c>
      <c r="F1419" s="60">
        <v>1225</v>
      </c>
      <c r="G1419" s="61"/>
      <c r="H1419" s="61"/>
      <c r="I1419" s="61"/>
      <c r="J1419" s="60">
        <v>30795</v>
      </c>
      <c r="K1419" s="60">
        <v>49432</v>
      </c>
      <c r="L1419" s="60">
        <v>52106</v>
      </c>
      <c r="M1419" s="60">
        <v>322123</v>
      </c>
      <c r="N1419" s="60">
        <v>25601</v>
      </c>
      <c r="O1419" s="60">
        <v>40808</v>
      </c>
      <c r="P1419" s="60">
        <v>29749</v>
      </c>
      <c r="Q1419" s="60">
        <v>21516</v>
      </c>
      <c r="R1419" s="60">
        <v>39971</v>
      </c>
      <c r="S1419" s="60">
        <v>5073</v>
      </c>
      <c r="T1419" s="60">
        <v>1744</v>
      </c>
    </row>
    <row r="1420" spans="1:20" ht="14.5" x14ac:dyDescent="0.35">
      <c r="A1420" t="str">
        <f t="shared" si="34"/>
        <v>Tirol703</v>
      </c>
      <c r="B1420">
        <v>1420</v>
      </c>
      <c r="C1420" s="59" t="s">
        <v>268</v>
      </c>
      <c r="D1420" s="59" t="s">
        <v>609</v>
      </c>
      <c r="E1420" s="59" t="s">
        <v>241</v>
      </c>
      <c r="F1420" s="60">
        <v>9552</v>
      </c>
      <c r="G1420" s="60">
        <v>9927</v>
      </c>
      <c r="H1420" s="60">
        <v>2916</v>
      </c>
      <c r="I1420" s="61"/>
      <c r="J1420" s="60">
        <v>1794</v>
      </c>
      <c r="K1420" s="60">
        <v>35825</v>
      </c>
      <c r="L1420" s="60">
        <v>19782</v>
      </c>
      <c r="M1420" s="60">
        <v>16315</v>
      </c>
      <c r="N1420" s="60">
        <v>15622</v>
      </c>
      <c r="O1420" s="60">
        <v>49612</v>
      </c>
      <c r="P1420" s="60">
        <v>23158</v>
      </c>
      <c r="Q1420" s="60">
        <v>24598</v>
      </c>
      <c r="R1420" s="60">
        <v>64230</v>
      </c>
      <c r="S1420" s="60">
        <v>64952</v>
      </c>
      <c r="T1420" s="60">
        <v>17796</v>
      </c>
    </row>
    <row r="1421" spans="1:20" ht="14.5" x14ac:dyDescent="0.35">
      <c r="A1421" t="str">
        <f t="shared" si="34"/>
        <v>Tirol516</v>
      </c>
      <c r="B1421">
        <v>1421</v>
      </c>
      <c r="C1421" s="59" t="s">
        <v>268</v>
      </c>
      <c r="D1421" s="59" t="s">
        <v>553</v>
      </c>
      <c r="E1421" s="59" t="s">
        <v>142</v>
      </c>
      <c r="F1421" s="60">
        <v>315053</v>
      </c>
      <c r="G1421" s="60">
        <v>445789</v>
      </c>
      <c r="H1421" s="60">
        <v>481536</v>
      </c>
      <c r="I1421" s="60">
        <v>1609218</v>
      </c>
      <c r="J1421" s="60">
        <v>738728</v>
      </c>
      <c r="K1421" s="60">
        <v>554775</v>
      </c>
      <c r="L1421" s="60">
        <v>266595</v>
      </c>
      <c r="M1421" s="60">
        <v>188890</v>
      </c>
      <c r="N1421" s="60">
        <v>302841</v>
      </c>
      <c r="O1421" s="60">
        <v>301291</v>
      </c>
      <c r="P1421" s="60">
        <v>151569</v>
      </c>
      <c r="Q1421" s="60">
        <v>227335</v>
      </c>
      <c r="R1421" s="60">
        <v>398607</v>
      </c>
      <c r="S1421" s="60">
        <v>385565</v>
      </c>
      <c r="T1421" s="60">
        <v>85954</v>
      </c>
    </row>
    <row r="1422" spans="1:20" ht="14.5" x14ac:dyDescent="0.35">
      <c r="A1422" t="str">
        <f t="shared" si="34"/>
        <v>Tirol477</v>
      </c>
      <c r="B1422">
        <v>1422</v>
      </c>
      <c r="C1422" s="59" t="s">
        <v>268</v>
      </c>
      <c r="D1422" s="59" t="s">
        <v>537</v>
      </c>
      <c r="E1422" s="59" t="s">
        <v>224</v>
      </c>
      <c r="F1422" s="61"/>
      <c r="G1422" s="61"/>
      <c r="H1422" s="61"/>
      <c r="I1422" s="61"/>
      <c r="J1422" s="60">
        <v>49</v>
      </c>
      <c r="K1422" s="61"/>
      <c r="L1422" s="61"/>
      <c r="M1422" s="61"/>
      <c r="N1422" s="60">
        <v>173</v>
      </c>
      <c r="O1422" s="61"/>
      <c r="P1422" s="61"/>
      <c r="Q1422" s="61"/>
      <c r="R1422" s="61"/>
      <c r="S1422" s="61"/>
      <c r="T1422" s="60">
        <v>1</v>
      </c>
    </row>
    <row r="1423" spans="1:20" ht="14.5" x14ac:dyDescent="0.35">
      <c r="A1423" t="str">
        <f t="shared" si="34"/>
        <v>Tirol508</v>
      </c>
      <c r="B1423">
        <v>1423</v>
      </c>
      <c r="C1423" s="59" t="s">
        <v>268</v>
      </c>
      <c r="D1423" s="59" t="s">
        <v>550</v>
      </c>
      <c r="E1423" s="59" t="s">
        <v>140</v>
      </c>
      <c r="F1423" s="60">
        <v>78966082</v>
      </c>
      <c r="G1423" s="60">
        <v>48133023</v>
      </c>
      <c r="H1423" s="60">
        <v>53542061</v>
      </c>
      <c r="I1423" s="60">
        <v>41027436</v>
      </c>
      <c r="J1423" s="60">
        <v>38899796</v>
      </c>
      <c r="K1423" s="60">
        <v>47024176</v>
      </c>
      <c r="L1423" s="60">
        <v>41033496</v>
      </c>
      <c r="M1423" s="60">
        <v>43447286</v>
      </c>
      <c r="N1423" s="60">
        <v>41962266</v>
      </c>
      <c r="O1423" s="60">
        <v>65489902</v>
      </c>
      <c r="P1423" s="60">
        <v>45824863</v>
      </c>
      <c r="Q1423" s="60">
        <v>45934459</v>
      </c>
      <c r="R1423" s="60">
        <v>54060724</v>
      </c>
      <c r="S1423" s="60">
        <v>56184276</v>
      </c>
      <c r="T1423" s="60">
        <v>68682421</v>
      </c>
    </row>
    <row r="1424" spans="1:20" ht="14.5" x14ac:dyDescent="0.35">
      <c r="A1424" t="str">
        <f t="shared" si="34"/>
        <v>Tirol453</v>
      </c>
      <c r="B1424">
        <v>1424</v>
      </c>
      <c r="C1424" s="59" t="s">
        <v>268</v>
      </c>
      <c r="D1424" s="59" t="s">
        <v>508</v>
      </c>
      <c r="E1424" s="59" t="s">
        <v>120</v>
      </c>
      <c r="F1424" s="60">
        <v>95176</v>
      </c>
      <c r="G1424" s="61"/>
      <c r="H1424" s="61"/>
      <c r="I1424" s="60">
        <v>1874</v>
      </c>
      <c r="J1424" s="60">
        <v>62276</v>
      </c>
      <c r="K1424" s="60">
        <v>59528</v>
      </c>
      <c r="L1424" s="60">
        <v>45038</v>
      </c>
      <c r="M1424" s="60">
        <v>105264</v>
      </c>
      <c r="N1424" s="60">
        <v>30831</v>
      </c>
      <c r="O1424" s="60">
        <v>81458</v>
      </c>
      <c r="P1424" s="60">
        <v>42467</v>
      </c>
      <c r="Q1424" s="60">
        <v>46253</v>
      </c>
      <c r="R1424" s="60">
        <v>50795</v>
      </c>
      <c r="S1424" s="60">
        <v>117530</v>
      </c>
      <c r="T1424" s="60">
        <v>938900</v>
      </c>
    </row>
    <row r="1425" spans="1:20" ht="14.5" x14ac:dyDescent="0.35">
      <c r="A1425" t="str">
        <f t="shared" si="34"/>
        <v>Tirol675</v>
      </c>
      <c r="B1425">
        <v>1425</v>
      </c>
      <c r="C1425" s="59" t="s">
        <v>268</v>
      </c>
      <c r="D1425" s="59" t="s">
        <v>598</v>
      </c>
      <c r="E1425" s="59" t="s">
        <v>167</v>
      </c>
      <c r="F1425" s="60">
        <v>6580</v>
      </c>
      <c r="G1425" s="60">
        <v>64626</v>
      </c>
      <c r="H1425" s="60">
        <v>65889</v>
      </c>
      <c r="I1425" s="60">
        <v>52509</v>
      </c>
      <c r="J1425" s="60">
        <v>39362</v>
      </c>
      <c r="K1425" s="60">
        <v>163219</v>
      </c>
      <c r="L1425" s="60">
        <v>198354</v>
      </c>
      <c r="M1425" s="60">
        <v>472993</v>
      </c>
      <c r="N1425" s="60">
        <v>251141</v>
      </c>
      <c r="O1425" s="60">
        <v>293418</v>
      </c>
      <c r="P1425" s="61"/>
      <c r="Q1425" s="60">
        <v>107657</v>
      </c>
      <c r="R1425" s="60">
        <v>69718</v>
      </c>
      <c r="S1425" s="60">
        <v>617957</v>
      </c>
      <c r="T1425" s="60">
        <v>1035028</v>
      </c>
    </row>
    <row r="1426" spans="1:20" ht="14.5" x14ac:dyDescent="0.35">
      <c r="A1426" t="str">
        <f t="shared" si="34"/>
        <v>Tirol391</v>
      </c>
      <c r="B1426">
        <v>1426</v>
      </c>
      <c r="C1426" s="59" t="s">
        <v>268</v>
      </c>
      <c r="D1426" s="59" t="s">
        <v>479</v>
      </c>
      <c r="E1426" s="59" t="s">
        <v>100</v>
      </c>
      <c r="F1426" s="60">
        <v>21434</v>
      </c>
      <c r="G1426" s="60">
        <v>1904</v>
      </c>
      <c r="H1426" s="61"/>
      <c r="I1426" s="60">
        <v>11820</v>
      </c>
      <c r="J1426" s="60">
        <v>10480</v>
      </c>
      <c r="K1426" s="60">
        <v>32125</v>
      </c>
      <c r="L1426" s="60">
        <v>40175</v>
      </c>
      <c r="M1426" s="60">
        <v>74166</v>
      </c>
      <c r="N1426" s="60">
        <v>26702</v>
      </c>
      <c r="O1426" s="60">
        <v>128416</v>
      </c>
      <c r="P1426" s="60">
        <v>80511</v>
      </c>
      <c r="Q1426" s="60">
        <v>84088</v>
      </c>
      <c r="R1426" s="60">
        <v>49305</v>
      </c>
      <c r="S1426" s="60">
        <v>72196</v>
      </c>
      <c r="T1426" s="60">
        <v>62973</v>
      </c>
    </row>
    <row r="1427" spans="1:20" ht="14.5" x14ac:dyDescent="0.35">
      <c r="A1427" t="str">
        <f t="shared" si="34"/>
        <v>Tirol073</v>
      </c>
      <c r="B1427">
        <v>1427</v>
      </c>
      <c r="C1427" s="59" t="s">
        <v>268</v>
      </c>
      <c r="D1427" s="59" t="s">
        <v>360</v>
      </c>
      <c r="E1427" s="59" t="s">
        <v>242</v>
      </c>
      <c r="F1427" s="60">
        <v>7001343</v>
      </c>
      <c r="G1427" s="60">
        <v>7320544</v>
      </c>
      <c r="H1427" s="60">
        <v>10126845</v>
      </c>
      <c r="I1427" s="60">
        <v>5877341</v>
      </c>
      <c r="J1427" s="60">
        <v>6398219</v>
      </c>
      <c r="K1427" s="60">
        <v>8171190</v>
      </c>
      <c r="L1427" s="60">
        <v>14281208</v>
      </c>
      <c r="M1427" s="60">
        <v>12372177</v>
      </c>
      <c r="N1427" s="60">
        <v>10500036</v>
      </c>
      <c r="O1427" s="60">
        <v>8682858</v>
      </c>
      <c r="P1427" s="60">
        <v>7114102</v>
      </c>
      <c r="Q1427" s="60">
        <v>4755367</v>
      </c>
      <c r="R1427" s="60">
        <v>4043816</v>
      </c>
      <c r="S1427" s="60">
        <v>5119641</v>
      </c>
      <c r="T1427" s="60">
        <v>5121051</v>
      </c>
    </row>
    <row r="1428" spans="1:20" ht="14.5" x14ac:dyDescent="0.35">
      <c r="A1428" t="str">
        <f t="shared" si="34"/>
        <v>Tirol421</v>
      </c>
      <c r="B1428">
        <v>1428</v>
      </c>
      <c r="C1428" s="59" t="s">
        <v>268</v>
      </c>
      <c r="D1428" s="59" t="s">
        <v>496</v>
      </c>
      <c r="E1428" s="59" t="s">
        <v>110</v>
      </c>
      <c r="F1428" s="61"/>
      <c r="G1428" s="61"/>
      <c r="H1428" s="61"/>
      <c r="I1428" s="61"/>
      <c r="J1428" s="60">
        <v>6772</v>
      </c>
      <c r="K1428" s="60">
        <v>31832</v>
      </c>
      <c r="L1428" s="60">
        <v>4472</v>
      </c>
      <c r="M1428" s="61"/>
      <c r="N1428" s="60">
        <v>16251</v>
      </c>
      <c r="O1428" s="60">
        <v>4</v>
      </c>
      <c r="P1428" s="60">
        <v>183362</v>
      </c>
      <c r="Q1428" s="60">
        <v>616505</v>
      </c>
      <c r="R1428" s="60">
        <v>1167194</v>
      </c>
      <c r="S1428" s="60">
        <v>1765967</v>
      </c>
      <c r="T1428" s="60">
        <v>441516</v>
      </c>
    </row>
    <row r="1429" spans="1:20" ht="14.5" x14ac:dyDescent="0.35">
      <c r="A1429" t="str">
        <f t="shared" si="34"/>
        <v>Tirol404</v>
      </c>
      <c r="B1429">
        <v>1429</v>
      </c>
      <c r="C1429" s="59" t="s">
        <v>268</v>
      </c>
      <c r="D1429" s="59" t="s">
        <v>486</v>
      </c>
      <c r="E1429" s="59" t="s">
        <v>104</v>
      </c>
      <c r="F1429" s="60">
        <v>71131445</v>
      </c>
      <c r="G1429" s="60">
        <v>56941527</v>
      </c>
      <c r="H1429" s="60">
        <v>61812167</v>
      </c>
      <c r="I1429" s="60">
        <v>56589838</v>
      </c>
      <c r="J1429" s="60">
        <v>57546056</v>
      </c>
      <c r="K1429" s="60">
        <v>65314402</v>
      </c>
      <c r="L1429" s="60">
        <v>55829453</v>
      </c>
      <c r="M1429" s="60">
        <v>62650436</v>
      </c>
      <c r="N1429" s="60">
        <v>62986430</v>
      </c>
      <c r="O1429" s="60">
        <v>69351572</v>
      </c>
      <c r="P1429" s="60">
        <v>72947184</v>
      </c>
      <c r="Q1429" s="60">
        <v>72765100</v>
      </c>
      <c r="R1429" s="60">
        <v>90110165</v>
      </c>
      <c r="S1429" s="60">
        <v>109505844</v>
      </c>
      <c r="T1429" s="60">
        <v>131689516</v>
      </c>
    </row>
    <row r="1430" spans="1:20" ht="14.5" x14ac:dyDescent="0.35">
      <c r="A1430" t="str">
        <f t="shared" si="34"/>
        <v>Tirol322</v>
      </c>
      <c r="B1430">
        <v>1430</v>
      </c>
      <c r="C1430" s="59" t="s">
        <v>268</v>
      </c>
      <c r="D1430" s="59" t="s">
        <v>440</v>
      </c>
      <c r="E1430" s="59" t="s">
        <v>243</v>
      </c>
      <c r="F1430" s="60">
        <v>94173</v>
      </c>
      <c r="G1430" s="60">
        <v>156469</v>
      </c>
      <c r="H1430" s="60">
        <v>221289</v>
      </c>
      <c r="I1430" s="60">
        <v>171511</v>
      </c>
      <c r="J1430" s="60">
        <v>1158188</v>
      </c>
      <c r="K1430" s="60">
        <v>1210186</v>
      </c>
      <c r="L1430" s="60">
        <v>1642506</v>
      </c>
      <c r="M1430" s="60">
        <v>1264547</v>
      </c>
      <c r="N1430" s="60">
        <v>311969</v>
      </c>
      <c r="O1430" s="60">
        <v>2515995</v>
      </c>
      <c r="P1430" s="60">
        <v>111080</v>
      </c>
      <c r="Q1430" s="60">
        <v>175359</v>
      </c>
      <c r="R1430" s="60">
        <v>171107</v>
      </c>
      <c r="S1430" s="60">
        <v>103882</v>
      </c>
      <c r="T1430" s="60">
        <v>450917</v>
      </c>
    </row>
    <row r="1431" spans="1:20" ht="14.5" x14ac:dyDescent="0.35">
      <c r="A1431" t="str">
        <f t="shared" si="34"/>
        <v>Tirol306</v>
      </c>
      <c r="B1431">
        <v>1431</v>
      </c>
      <c r="C1431" s="59" t="s">
        <v>268</v>
      </c>
      <c r="D1431" s="59" t="s">
        <v>430</v>
      </c>
      <c r="E1431" s="59" t="s">
        <v>74</v>
      </c>
      <c r="F1431" s="60">
        <v>11348</v>
      </c>
      <c r="G1431" s="61"/>
      <c r="H1431" s="60">
        <v>375</v>
      </c>
      <c r="I1431" s="60">
        <v>1</v>
      </c>
      <c r="J1431" s="60">
        <v>359</v>
      </c>
      <c r="K1431" s="60">
        <v>243</v>
      </c>
      <c r="L1431" s="60">
        <v>6868</v>
      </c>
      <c r="M1431" s="61"/>
      <c r="N1431" s="61"/>
      <c r="O1431" s="61"/>
      <c r="P1431" s="60">
        <v>142</v>
      </c>
      <c r="Q1431" s="60">
        <v>333</v>
      </c>
      <c r="R1431" s="60">
        <v>6</v>
      </c>
      <c r="S1431" s="61"/>
      <c r="T1431" s="61"/>
    </row>
    <row r="1432" spans="1:20" ht="14.5" x14ac:dyDescent="0.35">
      <c r="A1432" t="str">
        <f t="shared" si="34"/>
        <v>Tirol318</v>
      </c>
      <c r="B1432">
        <v>1432</v>
      </c>
      <c r="C1432" s="59" t="s">
        <v>268</v>
      </c>
      <c r="D1432" s="59" t="s">
        <v>438</v>
      </c>
      <c r="E1432" s="59" t="s">
        <v>244</v>
      </c>
      <c r="F1432" s="60">
        <v>76091</v>
      </c>
      <c r="G1432" s="60">
        <v>155471</v>
      </c>
      <c r="H1432" s="60">
        <v>547620</v>
      </c>
      <c r="I1432" s="60">
        <v>1018704</v>
      </c>
      <c r="J1432" s="60">
        <v>2658369</v>
      </c>
      <c r="K1432" s="60">
        <v>311603</v>
      </c>
      <c r="L1432" s="60">
        <v>242177</v>
      </c>
      <c r="M1432" s="60">
        <v>350313</v>
      </c>
      <c r="N1432" s="60">
        <v>120352</v>
      </c>
      <c r="O1432" s="60">
        <v>49095</v>
      </c>
      <c r="P1432" s="60">
        <v>63540</v>
      </c>
      <c r="Q1432" s="60">
        <v>90257</v>
      </c>
      <c r="R1432" s="60">
        <v>375882</v>
      </c>
      <c r="S1432" s="60">
        <v>95936</v>
      </c>
      <c r="T1432" s="60">
        <v>51093</v>
      </c>
    </row>
    <row r="1433" spans="1:20" ht="14.5" x14ac:dyDescent="0.35">
      <c r="A1433" t="str">
        <f t="shared" si="34"/>
        <v>Tirol039</v>
      </c>
      <c r="B1433">
        <v>1433</v>
      </c>
      <c r="C1433" s="59" t="s">
        <v>268</v>
      </c>
      <c r="D1433" s="59" t="s">
        <v>327</v>
      </c>
      <c r="E1433" s="59" t="s">
        <v>20</v>
      </c>
      <c r="F1433" s="60">
        <v>1310553323</v>
      </c>
      <c r="G1433" s="60">
        <v>1541121228</v>
      </c>
      <c r="H1433" s="60">
        <v>1657026776</v>
      </c>
      <c r="I1433" s="60">
        <v>1633865642</v>
      </c>
      <c r="J1433" s="60">
        <v>1743820936</v>
      </c>
      <c r="K1433" s="60">
        <v>1742542592</v>
      </c>
      <c r="L1433" s="60">
        <v>2248694877</v>
      </c>
      <c r="M1433" s="60">
        <v>1999798257</v>
      </c>
      <c r="N1433" s="60">
        <v>1752643976</v>
      </c>
      <c r="O1433" s="60">
        <v>1978717914</v>
      </c>
      <c r="P1433" s="60">
        <v>2374229571</v>
      </c>
      <c r="Q1433" s="60">
        <v>2494520340</v>
      </c>
      <c r="R1433" s="60">
        <v>2831774112</v>
      </c>
      <c r="S1433" s="60">
        <v>2700921593</v>
      </c>
      <c r="T1433" s="60">
        <v>2656384767</v>
      </c>
    </row>
    <row r="1434" spans="1:20" ht="14.5" x14ac:dyDescent="0.35">
      <c r="A1434" t="str">
        <f t="shared" si="34"/>
        <v>Tirol272</v>
      </c>
      <c r="B1434">
        <v>1434</v>
      </c>
      <c r="C1434" s="59" t="s">
        <v>268</v>
      </c>
      <c r="D1434" s="59" t="s">
        <v>422</v>
      </c>
      <c r="E1434" s="59" t="s">
        <v>245</v>
      </c>
      <c r="F1434" s="61"/>
      <c r="G1434" s="60">
        <v>72032</v>
      </c>
      <c r="H1434" s="60">
        <v>68613</v>
      </c>
      <c r="I1434" s="60">
        <v>578928</v>
      </c>
      <c r="J1434" s="60">
        <v>628661</v>
      </c>
      <c r="K1434" s="60">
        <v>190109</v>
      </c>
      <c r="L1434" s="60">
        <v>348643</v>
      </c>
      <c r="M1434" s="61"/>
      <c r="N1434" s="60">
        <v>1970061</v>
      </c>
      <c r="O1434" s="60">
        <v>1973901</v>
      </c>
      <c r="P1434" s="60">
        <v>1971837</v>
      </c>
      <c r="Q1434" s="60">
        <v>1447883</v>
      </c>
      <c r="R1434" s="60">
        <v>1979972</v>
      </c>
      <c r="S1434" s="60">
        <v>3714910</v>
      </c>
      <c r="T1434" s="60">
        <v>1352299</v>
      </c>
    </row>
    <row r="1435" spans="1:20" ht="14.5" x14ac:dyDescent="0.35">
      <c r="A1435" t="str">
        <f t="shared" si="34"/>
        <v>Tirol837</v>
      </c>
      <c r="B1435">
        <v>1435</v>
      </c>
      <c r="C1435" s="59" t="s">
        <v>268</v>
      </c>
      <c r="D1435" s="59" t="s">
        <v>671</v>
      </c>
      <c r="E1435" s="59" t="s">
        <v>203</v>
      </c>
      <c r="F1435" s="61"/>
      <c r="G1435" s="60">
        <v>170</v>
      </c>
      <c r="H1435" s="60">
        <v>47</v>
      </c>
      <c r="I1435" s="61"/>
      <c r="J1435" s="61"/>
      <c r="K1435" s="60">
        <v>386</v>
      </c>
      <c r="L1435" s="60">
        <v>7413</v>
      </c>
      <c r="M1435" s="61"/>
      <c r="N1435" s="60">
        <v>1282</v>
      </c>
      <c r="O1435" s="61"/>
      <c r="P1435" s="60">
        <v>3208</v>
      </c>
      <c r="Q1435" s="60">
        <v>8627</v>
      </c>
      <c r="R1435" s="60">
        <v>721</v>
      </c>
      <c r="S1435" s="60">
        <v>6656</v>
      </c>
      <c r="T1435" s="60">
        <v>1388</v>
      </c>
    </row>
    <row r="1436" spans="1:20" ht="14.5" x14ac:dyDescent="0.35">
      <c r="A1436" t="str">
        <f t="shared" si="34"/>
        <v>Tirol512</v>
      </c>
      <c r="B1436">
        <v>1436</v>
      </c>
      <c r="C1436" s="59" t="s">
        <v>268</v>
      </c>
      <c r="D1436" s="59" t="s">
        <v>552</v>
      </c>
      <c r="E1436" s="59" t="s">
        <v>141</v>
      </c>
      <c r="F1436" s="60">
        <v>5864980</v>
      </c>
      <c r="G1436" s="60">
        <v>7673660</v>
      </c>
      <c r="H1436" s="60">
        <v>8157544</v>
      </c>
      <c r="I1436" s="60">
        <v>11199557</v>
      </c>
      <c r="J1436" s="60">
        <v>8934910</v>
      </c>
      <c r="K1436" s="60">
        <v>14706677</v>
      </c>
      <c r="L1436" s="60">
        <v>10189653</v>
      </c>
      <c r="M1436" s="60">
        <v>12437360</v>
      </c>
      <c r="N1436" s="60">
        <v>11776825</v>
      </c>
      <c r="O1436" s="60">
        <v>10550735</v>
      </c>
      <c r="P1436" s="60">
        <v>9070810</v>
      </c>
      <c r="Q1436" s="60">
        <v>11166949</v>
      </c>
      <c r="R1436" s="60">
        <v>12717347</v>
      </c>
      <c r="S1436" s="60">
        <v>19097904</v>
      </c>
      <c r="T1436" s="60">
        <v>18326517</v>
      </c>
    </row>
    <row r="1437" spans="1:20" ht="14.5" x14ac:dyDescent="0.35">
      <c r="A1437" t="str">
        <f t="shared" si="34"/>
        <v>Tirol302</v>
      </c>
      <c r="B1437">
        <v>1437</v>
      </c>
      <c r="C1437" s="59" t="s">
        <v>268</v>
      </c>
      <c r="D1437" s="59" t="s">
        <v>428</v>
      </c>
      <c r="E1437" s="59" t="s">
        <v>73</v>
      </c>
      <c r="F1437" s="60">
        <v>436540</v>
      </c>
      <c r="G1437" s="60">
        <v>119520</v>
      </c>
      <c r="H1437" s="60">
        <v>232400</v>
      </c>
      <c r="I1437" s="60">
        <v>77265</v>
      </c>
      <c r="J1437" s="60">
        <v>144944</v>
      </c>
      <c r="K1437" s="60">
        <v>322691</v>
      </c>
      <c r="L1437" s="60">
        <v>145420</v>
      </c>
      <c r="M1437" s="60">
        <v>64872</v>
      </c>
      <c r="N1437" s="60">
        <v>938501</v>
      </c>
      <c r="O1437" s="61"/>
      <c r="P1437" s="60">
        <v>174407</v>
      </c>
      <c r="Q1437" s="60">
        <v>234083</v>
      </c>
      <c r="R1437" s="60">
        <v>49696</v>
      </c>
      <c r="S1437" s="61"/>
      <c r="T1437" s="60">
        <v>442220</v>
      </c>
    </row>
    <row r="1438" spans="1:20" ht="14.5" x14ac:dyDescent="0.35">
      <c r="A1438" t="str">
        <f t="shared" si="34"/>
        <v>Tirol720</v>
      </c>
      <c r="B1438">
        <v>1438</v>
      </c>
      <c r="C1438" s="59" t="s">
        <v>268</v>
      </c>
      <c r="D1438" s="59" t="s">
        <v>616</v>
      </c>
      <c r="E1438" s="59" t="s">
        <v>177</v>
      </c>
      <c r="F1438" s="60">
        <v>120139099</v>
      </c>
      <c r="G1438" s="60">
        <v>142099870</v>
      </c>
      <c r="H1438" s="60">
        <v>145183789</v>
      </c>
      <c r="I1438" s="60">
        <v>188780413</v>
      </c>
      <c r="J1438" s="60">
        <v>177840205</v>
      </c>
      <c r="K1438" s="60">
        <v>204345663</v>
      </c>
      <c r="L1438" s="60">
        <v>185611818</v>
      </c>
      <c r="M1438" s="60">
        <v>241169647</v>
      </c>
      <c r="N1438" s="60">
        <v>256936566</v>
      </c>
      <c r="O1438" s="60">
        <v>255959947</v>
      </c>
      <c r="P1438" s="60">
        <v>215014981</v>
      </c>
      <c r="Q1438" s="60">
        <v>287122552</v>
      </c>
      <c r="R1438" s="60">
        <v>287304197</v>
      </c>
      <c r="S1438" s="60">
        <v>295639833</v>
      </c>
      <c r="T1438" s="60">
        <v>264026342</v>
      </c>
    </row>
    <row r="1439" spans="1:20" ht="14.5" x14ac:dyDescent="0.35">
      <c r="A1439" t="str">
        <f t="shared" si="34"/>
        <v>Tirol480</v>
      </c>
      <c r="B1439">
        <v>1439</v>
      </c>
      <c r="C1439" s="59" t="s">
        <v>268</v>
      </c>
      <c r="D1439" s="59" t="s">
        <v>543</v>
      </c>
      <c r="E1439" s="59" t="s">
        <v>134</v>
      </c>
      <c r="F1439" s="60">
        <v>5597696</v>
      </c>
      <c r="G1439" s="60">
        <v>9610448</v>
      </c>
      <c r="H1439" s="60">
        <v>11150411</v>
      </c>
      <c r="I1439" s="60">
        <v>11260815</v>
      </c>
      <c r="J1439" s="60">
        <v>11631822</v>
      </c>
      <c r="K1439" s="60">
        <v>7588533</v>
      </c>
      <c r="L1439" s="60">
        <v>5834506</v>
      </c>
      <c r="M1439" s="60">
        <v>6320990</v>
      </c>
      <c r="N1439" s="60">
        <v>6205177</v>
      </c>
      <c r="O1439" s="60">
        <v>9530991</v>
      </c>
      <c r="P1439" s="60">
        <v>6761505</v>
      </c>
      <c r="Q1439" s="60">
        <v>8525002</v>
      </c>
      <c r="R1439" s="60">
        <v>7764601</v>
      </c>
      <c r="S1439" s="60">
        <v>6368927</v>
      </c>
      <c r="T1439" s="60">
        <v>7992785</v>
      </c>
    </row>
    <row r="1440" spans="1:20" ht="14.5" x14ac:dyDescent="0.35">
      <c r="A1440" t="str">
        <f t="shared" si="34"/>
        <v>Tirol436</v>
      </c>
      <c r="B1440">
        <v>1440</v>
      </c>
      <c r="C1440" s="59" t="s">
        <v>268</v>
      </c>
      <c r="D1440" s="59" t="s">
        <v>500</v>
      </c>
      <c r="E1440" s="59" t="s">
        <v>114</v>
      </c>
      <c r="F1440" s="60">
        <v>556487</v>
      </c>
      <c r="G1440" s="60">
        <v>841256</v>
      </c>
      <c r="H1440" s="60">
        <v>619179</v>
      </c>
      <c r="I1440" s="60">
        <v>663707</v>
      </c>
      <c r="J1440" s="60">
        <v>872810</v>
      </c>
      <c r="K1440" s="60">
        <v>953119</v>
      </c>
      <c r="L1440" s="60">
        <v>1380277</v>
      </c>
      <c r="M1440" s="60">
        <v>1131669</v>
      </c>
      <c r="N1440" s="60">
        <v>673285</v>
      </c>
      <c r="O1440" s="60">
        <v>735191</v>
      </c>
      <c r="P1440" s="60">
        <v>1202542</v>
      </c>
      <c r="Q1440" s="60">
        <v>1032859</v>
      </c>
      <c r="R1440" s="60">
        <v>1157766</v>
      </c>
      <c r="S1440" s="60">
        <v>1357842</v>
      </c>
      <c r="T1440" s="60">
        <v>650725</v>
      </c>
    </row>
    <row r="1441" spans="1:20" ht="14.5" x14ac:dyDescent="0.35">
      <c r="A1441" t="str">
        <f t="shared" si="34"/>
        <v>Tirol448</v>
      </c>
      <c r="B1441">
        <v>1441</v>
      </c>
      <c r="C1441" s="59" t="s">
        <v>268</v>
      </c>
      <c r="D1441" s="59" t="s">
        <v>503</v>
      </c>
      <c r="E1441" s="59" t="s">
        <v>117</v>
      </c>
      <c r="F1441" s="60">
        <v>907606</v>
      </c>
      <c r="G1441" s="60">
        <v>983207</v>
      </c>
      <c r="H1441" s="60">
        <v>1207607</v>
      </c>
      <c r="I1441" s="60">
        <v>1595343</v>
      </c>
      <c r="J1441" s="60">
        <v>1188980</v>
      </c>
      <c r="K1441" s="60">
        <v>2343289</v>
      </c>
      <c r="L1441" s="60">
        <v>1962711</v>
      </c>
      <c r="M1441" s="60">
        <v>713828</v>
      </c>
      <c r="N1441" s="60">
        <v>2351987</v>
      </c>
      <c r="O1441" s="60">
        <v>2366862</v>
      </c>
      <c r="P1441" s="60">
        <v>1771900</v>
      </c>
      <c r="Q1441" s="60">
        <v>4532727</v>
      </c>
      <c r="R1441" s="60">
        <v>2724330</v>
      </c>
      <c r="S1441" s="60">
        <v>2060626</v>
      </c>
      <c r="T1441" s="60">
        <v>1639705</v>
      </c>
    </row>
    <row r="1442" spans="1:20" ht="14.5" x14ac:dyDescent="0.35">
      <c r="A1442" t="str">
        <f t="shared" si="34"/>
        <v>Tirol247</v>
      </c>
      <c r="B1442">
        <v>1442</v>
      </c>
      <c r="C1442" s="59" t="s">
        <v>268</v>
      </c>
      <c r="D1442" s="59" t="s">
        <v>414</v>
      </c>
      <c r="E1442" s="59" t="s">
        <v>62</v>
      </c>
      <c r="F1442" s="60">
        <v>5406</v>
      </c>
      <c r="G1442" s="60">
        <v>14999</v>
      </c>
      <c r="H1442" s="60">
        <v>9833</v>
      </c>
      <c r="I1442" s="60">
        <v>12602</v>
      </c>
      <c r="J1442" s="60">
        <v>22394</v>
      </c>
      <c r="K1442" s="60">
        <v>13058</v>
      </c>
      <c r="L1442" s="60">
        <v>8714</v>
      </c>
      <c r="M1442" s="60">
        <v>28</v>
      </c>
      <c r="N1442" s="61"/>
      <c r="O1442" s="60">
        <v>20295</v>
      </c>
      <c r="P1442" s="60">
        <v>1320</v>
      </c>
      <c r="Q1442" s="60">
        <v>27796</v>
      </c>
      <c r="R1442" s="60">
        <v>33373</v>
      </c>
      <c r="S1442" s="60">
        <v>2327</v>
      </c>
      <c r="T1442" s="60">
        <v>61</v>
      </c>
    </row>
    <row r="1443" spans="1:20" ht="14.5" x14ac:dyDescent="0.35">
      <c r="A1443" t="str">
        <f t="shared" si="34"/>
        <v>Tirol475</v>
      </c>
      <c r="B1443">
        <v>1443</v>
      </c>
      <c r="C1443" s="59" t="s">
        <v>268</v>
      </c>
      <c r="D1443" s="59" t="s">
        <v>535</v>
      </c>
      <c r="E1443" s="59" t="s">
        <v>223</v>
      </c>
      <c r="F1443" s="61"/>
      <c r="G1443" s="61"/>
      <c r="H1443" s="61"/>
      <c r="I1443" s="61"/>
      <c r="J1443" s="61"/>
      <c r="K1443" s="60">
        <v>18614</v>
      </c>
      <c r="L1443" s="60">
        <v>5779</v>
      </c>
      <c r="M1443" s="60">
        <v>1251</v>
      </c>
      <c r="N1443" s="61"/>
      <c r="O1443" s="60">
        <v>756</v>
      </c>
      <c r="P1443" s="60">
        <v>305</v>
      </c>
      <c r="Q1443" s="60">
        <v>9658</v>
      </c>
      <c r="R1443" s="60">
        <v>1091</v>
      </c>
      <c r="S1443" s="60">
        <v>764</v>
      </c>
      <c r="T1443" s="61"/>
    </row>
    <row r="1444" spans="1:20" ht="14.5" x14ac:dyDescent="0.35">
      <c r="A1444" t="str">
        <f t="shared" si="34"/>
        <v>Tirol600</v>
      </c>
      <c r="B1444">
        <v>1444</v>
      </c>
      <c r="C1444" s="59" t="s">
        <v>268</v>
      </c>
      <c r="D1444" s="59" t="s">
        <v>561</v>
      </c>
      <c r="E1444" s="59" t="s">
        <v>147</v>
      </c>
      <c r="F1444" s="60">
        <v>9651666</v>
      </c>
      <c r="G1444" s="60">
        <v>17730230</v>
      </c>
      <c r="H1444" s="60">
        <v>14386203</v>
      </c>
      <c r="I1444" s="60">
        <v>12365515</v>
      </c>
      <c r="J1444" s="60">
        <v>7811103</v>
      </c>
      <c r="K1444" s="60">
        <v>4317322</v>
      </c>
      <c r="L1444" s="60">
        <v>4658619</v>
      </c>
      <c r="M1444" s="60">
        <v>5631652</v>
      </c>
      <c r="N1444" s="60">
        <v>5616314</v>
      </c>
      <c r="O1444" s="60">
        <v>7587466</v>
      </c>
      <c r="P1444" s="60">
        <v>6724315</v>
      </c>
      <c r="Q1444" s="60">
        <v>22359198</v>
      </c>
      <c r="R1444" s="60">
        <v>21938075</v>
      </c>
      <c r="S1444" s="60">
        <v>16176735</v>
      </c>
      <c r="T1444" s="60">
        <v>27687243</v>
      </c>
    </row>
    <row r="1445" spans="1:20" ht="14.5" x14ac:dyDescent="0.35">
      <c r="A1445" t="str">
        <f t="shared" si="34"/>
        <v>Tirol061</v>
      </c>
      <c r="B1445">
        <v>1445</v>
      </c>
      <c r="C1445" s="59" t="s">
        <v>268</v>
      </c>
      <c r="D1445" s="59" t="s">
        <v>347</v>
      </c>
      <c r="E1445" s="59" t="s">
        <v>31</v>
      </c>
      <c r="F1445" s="60">
        <v>164320232</v>
      </c>
      <c r="G1445" s="60">
        <v>189469608</v>
      </c>
      <c r="H1445" s="60">
        <v>224883360</v>
      </c>
      <c r="I1445" s="60">
        <v>202488413</v>
      </c>
      <c r="J1445" s="60">
        <v>180134688</v>
      </c>
      <c r="K1445" s="60">
        <v>162910585</v>
      </c>
      <c r="L1445" s="60">
        <v>161765995</v>
      </c>
      <c r="M1445" s="60">
        <v>177001232</v>
      </c>
      <c r="N1445" s="60">
        <v>196861098</v>
      </c>
      <c r="O1445" s="60">
        <v>210627818</v>
      </c>
      <c r="P1445" s="60">
        <v>219230204</v>
      </c>
      <c r="Q1445" s="60">
        <v>260136419</v>
      </c>
      <c r="R1445" s="60">
        <v>306187050</v>
      </c>
      <c r="S1445" s="60">
        <v>314145871</v>
      </c>
      <c r="T1445" s="60">
        <v>299344646</v>
      </c>
    </row>
    <row r="1446" spans="1:20" ht="14.5" x14ac:dyDescent="0.35">
      <c r="A1446" t="str">
        <f t="shared" si="34"/>
        <v>Tirol004</v>
      </c>
      <c r="B1446">
        <v>1446</v>
      </c>
      <c r="C1446" s="59" t="s">
        <v>268</v>
      </c>
      <c r="D1446" s="59" t="s">
        <v>297</v>
      </c>
      <c r="E1446" s="59" t="s">
        <v>3</v>
      </c>
      <c r="F1446" s="60">
        <v>2744580668</v>
      </c>
      <c r="G1446" s="60">
        <v>3058333914</v>
      </c>
      <c r="H1446" s="60">
        <v>2975008575</v>
      </c>
      <c r="I1446" s="60">
        <v>2934447758</v>
      </c>
      <c r="J1446" s="60">
        <v>3077111716</v>
      </c>
      <c r="K1446" s="60">
        <v>3089185624</v>
      </c>
      <c r="L1446" s="60">
        <v>3229732760</v>
      </c>
      <c r="M1446" s="60">
        <v>3346382062</v>
      </c>
      <c r="N1446" s="60">
        <v>3522412136</v>
      </c>
      <c r="O1446" s="60">
        <v>3481084003</v>
      </c>
      <c r="P1446" s="60">
        <v>3534593693</v>
      </c>
      <c r="Q1446" s="60">
        <v>4090576929</v>
      </c>
      <c r="R1446" s="60">
        <v>4871681114</v>
      </c>
      <c r="S1446" s="60">
        <v>5022461849</v>
      </c>
      <c r="T1446" s="60">
        <v>5067714173</v>
      </c>
    </row>
    <row r="1447" spans="1:20" ht="14.5" x14ac:dyDescent="0.35">
      <c r="A1447" t="str">
        <f t="shared" si="34"/>
        <v>Tirol338</v>
      </c>
      <c r="B1447">
        <v>1447</v>
      </c>
      <c r="C1447" s="59" t="s">
        <v>268</v>
      </c>
      <c r="D1447" s="59" t="s">
        <v>451</v>
      </c>
      <c r="E1447" s="59" t="s">
        <v>84</v>
      </c>
      <c r="F1447" s="60">
        <v>45320</v>
      </c>
      <c r="G1447" s="60">
        <v>18988</v>
      </c>
      <c r="H1447" s="60">
        <v>32943</v>
      </c>
      <c r="I1447" s="60">
        <v>2090</v>
      </c>
      <c r="J1447" s="60">
        <v>8443</v>
      </c>
      <c r="K1447" s="60">
        <v>15202</v>
      </c>
      <c r="L1447" s="61"/>
      <c r="M1447" s="60">
        <v>1988</v>
      </c>
      <c r="N1447" s="60">
        <v>519</v>
      </c>
      <c r="O1447" s="61"/>
      <c r="P1447" s="60">
        <v>11812</v>
      </c>
      <c r="Q1447" s="60">
        <v>30098</v>
      </c>
      <c r="R1447" s="61"/>
      <c r="S1447" s="61"/>
      <c r="T1447" s="61"/>
    </row>
    <row r="1448" spans="1:20" ht="14.5" x14ac:dyDescent="0.35">
      <c r="A1448" t="str">
        <f t="shared" si="34"/>
        <v>Tirol008</v>
      </c>
      <c r="B1448">
        <v>1448</v>
      </c>
      <c r="C1448" s="59" t="s">
        <v>268</v>
      </c>
      <c r="D1448" s="59" t="s">
        <v>306</v>
      </c>
      <c r="E1448" s="59" t="s">
        <v>7</v>
      </c>
      <c r="F1448" s="60">
        <v>40131419</v>
      </c>
      <c r="G1448" s="60">
        <v>37104953</v>
      </c>
      <c r="H1448" s="60">
        <v>31980300</v>
      </c>
      <c r="I1448" s="60">
        <v>32005691</v>
      </c>
      <c r="J1448" s="60">
        <v>33559150</v>
      </c>
      <c r="K1448" s="60">
        <v>40519685</v>
      </c>
      <c r="L1448" s="60">
        <v>42032149</v>
      </c>
      <c r="M1448" s="60">
        <v>37634886</v>
      </c>
      <c r="N1448" s="60">
        <v>38964023</v>
      </c>
      <c r="O1448" s="60">
        <v>61882172</v>
      </c>
      <c r="P1448" s="60">
        <v>79757172</v>
      </c>
      <c r="Q1448" s="60">
        <v>87379441</v>
      </c>
      <c r="R1448" s="60">
        <v>83878874</v>
      </c>
      <c r="S1448" s="60">
        <v>83122238</v>
      </c>
      <c r="T1448" s="60">
        <v>86628593</v>
      </c>
    </row>
    <row r="1449" spans="1:20" ht="14.5" x14ac:dyDescent="0.35">
      <c r="A1449" t="str">
        <f t="shared" si="34"/>
        <v>Tirol460</v>
      </c>
      <c r="B1449">
        <v>1449</v>
      </c>
      <c r="C1449" s="59" t="s">
        <v>268</v>
      </c>
      <c r="D1449" s="59" t="s">
        <v>517</v>
      </c>
      <c r="E1449" s="59" t="s">
        <v>125</v>
      </c>
      <c r="F1449" s="60">
        <v>6702</v>
      </c>
      <c r="G1449" s="61"/>
      <c r="H1449" s="61"/>
      <c r="I1449" s="61"/>
      <c r="J1449" s="61"/>
      <c r="K1449" s="61"/>
      <c r="L1449" s="60">
        <v>3421</v>
      </c>
      <c r="M1449" s="60">
        <v>7241</v>
      </c>
      <c r="N1449" s="61"/>
      <c r="O1449" s="61"/>
      <c r="P1449" s="61"/>
      <c r="Q1449" s="60">
        <v>11</v>
      </c>
      <c r="R1449" s="61"/>
      <c r="S1449" s="61"/>
      <c r="T1449" s="61"/>
    </row>
    <row r="1450" spans="1:20" ht="14.5" x14ac:dyDescent="0.35">
      <c r="A1450" t="str">
        <f t="shared" si="34"/>
        <v>Tirol456</v>
      </c>
      <c r="B1450">
        <v>1450</v>
      </c>
      <c r="C1450" s="59" t="s">
        <v>268</v>
      </c>
      <c r="D1450" s="59" t="s">
        <v>511</v>
      </c>
      <c r="E1450" s="59" t="s">
        <v>122</v>
      </c>
      <c r="F1450" s="60">
        <v>529802</v>
      </c>
      <c r="G1450" s="60">
        <v>347483</v>
      </c>
      <c r="H1450" s="60">
        <v>1151986</v>
      </c>
      <c r="I1450" s="60">
        <v>130935</v>
      </c>
      <c r="J1450" s="60">
        <v>658160</v>
      </c>
      <c r="K1450" s="60">
        <v>423065</v>
      </c>
      <c r="L1450" s="60">
        <v>234669</v>
      </c>
      <c r="M1450" s="60">
        <v>361690</v>
      </c>
      <c r="N1450" s="60">
        <v>262769</v>
      </c>
      <c r="O1450" s="60">
        <v>600281</v>
      </c>
      <c r="P1450" s="60">
        <v>873059</v>
      </c>
      <c r="Q1450" s="60">
        <v>738436</v>
      </c>
      <c r="R1450" s="60">
        <v>1374887</v>
      </c>
      <c r="S1450" s="60">
        <v>1586159</v>
      </c>
      <c r="T1450" s="60">
        <v>1438218</v>
      </c>
    </row>
    <row r="1451" spans="1:20" ht="14.5" x14ac:dyDescent="0.35">
      <c r="A1451" t="str">
        <f t="shared" si="34"/>
        <v>Tirol208</v>
      </c>
      <c r="B1451">
        <v>1451</v>
      </c>
      <c r="C1451" s="59" t="s">
        <v>268</v>
      </c>
      <c r="D1451" s="59" t="s">
        <v>394</v>
      </c>
      <c r="E1451" s="59" t="s">
        <v>53</v>
      </c>
      <c r="F1451" s="60">
        <v>31273766</v>
      </c>
      <c r="G1451" s="60">
        <v>30660963</v>
      </c>
      <c r="H1451" s="60">
        <v>32900204</v>
      </c>
      <c r="I1451" s="60">
        <v>39376875</v>
      </c>
      <c r="J1451" s="60">
        <v>47692010</v>
      </c>
      <c r="K1451" s="60">
        <v>19744973</v>
      </c>
      <c r="L1451" s="60">
        <v>26722692</v>
      </c>
      <c r="M1451" s="60">
        <v>25784020</v>
      </c>
      <c r="N1451" s="60">
        <v>27806423</v>
      </c>
      <c r="O1451" s="60">
        <v>24150636</v>
      </c>
      <c r="P1451" s="60">
        <v>26183032</v>
      </c>
      <c r="Q1451" s="60">
        <v>7547857</v>
      </c>
      <c r="R1451" s="60">
        <v>13286133</v>
      </c>
      <c r="S1451" s="60">
        <v>16808477</v>
      </c>
      <c r="T1451" s="60">
        <v>24608646</v>
      </c>
    </row>
    <row r="1452" spans="1:20" ht="14.5" x14ac:dyDescent="0.35">
      <c r="A1452" t="str">
        <f t="shared" si="34"/>
        <v>Tirol500</v>
      </c>
      <c r="B1452">
        <v>1452</v>
      </c>
      <c r="C1452" s="59" t="s">
        <v>268</v>
      </c>
      <c r="D1452" s="59" t="s">
        <v>548</v>
      </c>
      <c r="E1452" s="59" t="s">
        <v>138</v>
      </c>
      <c r="F1452" s="60">
        <v>3126822</v>
      </c>
      <c r="G1452" s="60">
        <v>2898243</v>
      </c>
      <c r="H1452" s="60">
        <v>2704636</v>
      </c>
      <c r="I1452" s="60">
        <v>3927428</v>
      </c>
      <c r="J1452" s="60">
        <v>1971339</v>
      </c>
      <c r="K1452" s="60">
        <v>1194260</v>
      </c>
      <c r="L1452" s="60">
        <v>1234423</v>
      </c>
      <c r="M1452" s="60">
        <v>2393667</v>
      </c>
      <c r="N1452" s="60">
        <v>1623426</v>
      </c>
      <c r="O1452" s="60">
        <v>1469123</v>
      </c>
      <c r="P1452" s="60">
        <v>1210446</v>
      </c>
      <c r="Q1452" s="60">
        <v>1308513</v>
      </c>
      <c r="R1452" s="60">
        <v>3613184</v>
      </c>
      <c r="S1452" s="60">
        <v>8540969</v>
      </c>
      <c r="T1452" s="60">
        <v>6124777</v>
      </c>
    </row>
    <row r="1453" spans="1:20" ht="14.5" x14ac:dyDescent="0.35">
      <c r="A1453" t="str">
        <f t="shared" si="34"/>
        <v>Tirol053</v>
      </c>
      <c r="B1453">
        <v>1453</v>
      </c>
      <c r="C1453" s="59" t="s">
        <v>268</v>
      </c>
      <c r="D1453" s="59" t="s">
        <v>339</v>
      </c>
      <c r="E1453" s="59" t="s">
        <v>27</v>
      </c>
      <c r="F1453" s="60">
        <v>5459094</v>
      </c>
      <c r="G1453" s="60">
        <v>9618280</v>
      </c>
      <c r="H1453" s="60">
        <v>5650347</v>
      </c>
      <c r="I1453" s="60">
        <v>9102399</v>
      </c>
      <c r="J1453" s="60">
        <v>9464525</v>
      </c>
      <c r="K1453" s="60">
        <v>4657387</v>
      </c>
      <c r="L1453" s="60">
        <v>10523548</v>
      </c>
      <c r="M1453" s="60">
        <v>11898456</v>
      </c>
      <c r="N1453" s="60">
        <v>12827296</v>
      </c>
      <c r="O1453" s="60">
        <v>10780949</v>
      </c>
      <c r="P1453" s="60">
        <v>5374610</v>
      </c>
      <c r="Q1453" s="60">
        <v>4893862</v>
      </c>
      <c r="R1453" s="60">
        <v>5859081</v>
      </c>
      <c r="S1453" s="60">
        <v>7087471</v>
      </c>
      <c r="T1453" s="60">
        <v>12606316</v>
      </c>
    </row>
    <row r="1454" spans="1:20" ht="14.5" x14ac:dyDescent="0.35">
      <c r="A1454" t="str">
        <f t="shared" si="34"/>
        <v>Tirol220</v>
      </c>
      <c r="B1454">
        <v>1454</v>
      </c>
      <c r="C1454" s="59" t="s">
        <v>268</v>
      </c>
      <c r="D1454" s="59" t="s">
        <v>400</v>
      </c>
      <c r="E1454" s="59" t="s">
        <v>55</v>
      </c>
      <c r="F1454" s="60">
        <v>11359242</v>
      </c>
      <c r="G1454" s="60">
        <v>13157039</v>
      </c>
      <c r="H1454" s="60">
        <v>18399952</v>
      </c>
      <c r="I1454" s="60">
        <v>20861585</v>
      </c>
      <c r="J1454" s="60">
        <v>16573560</v>
      </c>
      <c r="K1454" s="60">
        <v>20582198</v>
      </c>
      <c r="L1454" s="60">
        <v>20865233</v>
      </c>
      <c r="M1454" s="60">
        <v>21136997</v>
      </c>
      <c r="N1454" s="60">
        <v>18277132</v>
      </c>
      <c r="O1454" s="60">
        <v>18534741</v>
      </c>
      <c r="P1454" s="60">
        <v>15412908</v>
      </c>
      <c r="Q1454" s="60">
        <v>17033194</v>
      </c>
      <c r="R1454" s="60">
        <v>25639209</v>
      </c>
      <c r="S1454" s="60">
        <v>34925031</v>
      </c>
      <c r="T1454" s="60">
        <v>23539736</v>
      </c>
    </row>
    <row r="1455" spans="1:20" ht="14.5" x14ac:dyDescent="0.35">
      <c r="A1455" t="str">
        <f t="shared" si="34"/>
        <v>Tirol336</v>
      </c>
      <c r="B1455">
        <v>1455</v>
      </c>
      <c r="C1455" s="59" t="s">
        <v>268</v>
      </c>
      <c r="D1455" s="59" t="s">
        <v>450</v>
      </c>
      <c r="E1455" s="59" t="s">
        <v>83</v>
      </c>
      <c r="F1455" s="60">
        <v>60</v>
      </c>
      <c r="G1455" s="60">
        <v>12</v>
      </c>
      <c r="H1455" s="60">
        <v>30</v>
      </c>
      <c r="I1455" s="61"/>
      <c r="J1455" s="60">
        <v>9097</v>
      </c>
      <c r="K1455" s="61"/>
      <c r="L1455" s="60">
        <v>6494</v>
      </c>
      <c r="M1455" s="61"/>
      <c r="N1455" s="61"/>
      <c r="O1455" s="61"/>
      <c r="P1455" s="60">
        <v>42255</v>
      </c>
      <c r="Q1455" s="60">
        <v>11626</v>
      </c>
      <c r="R1455" s="61"/>
      <c r="S1455" s="61"/>
      <c r="T1455" s="60">
        <v>22</v>
      </c>
    </row>
    <row r="1456" spans="1:20" ht="14.5" x14ac:dyDescent="0.35">
      <c r="A1456" t="str">
        <f t="shared" si="34"/>
        <v>Tirol011</v>
      </c>
      <c r="B1456">
        <v>1456</v>
      </c>
      <c r="C1456" s="59" t="s">
        <v>268</v>
      </c>
      <c r="D1456" s="59" t="s">
        <v>311</v>
      </c>
      <c r="E1456" s="59" t="s">
        <v>10</v>
      </c>
      <c r="F1456" s="60">
        <v>167540364</v>
      </c>
      <c r="G1456" s="60">
        <v>171867772</v>
      </c>
      <c r="H1456" s="60">
        <v>167883549</v>
      </c>
      <c r="I1456" s="60">
        <v>163664943</v>
      </c>
      <c r="J1456" s="60">
        <v>161835305</v>
      </c>
      <c r="K1456" s="60">
        <v>168179812</v>
      </c>
      <c r="L1456" s="60">
        <v>190225956</v>
      </c>
      <c r="M1456" s="60">
        <v>196260607</v>
      </c>
      <c r="N1456" s="60">
        <v>207931240</v>
      </c>
      <c r="O1456" s="60">
        <v>218668332</v>
      </c>
      <c r="P1456" s="60">
        <v>189818464</v>
      </c>
      <c r="Q1456" s="60">
        <v>189730532</v>
      </c>
      <c r="R1456" s="60">
        <v>233404813</v>
      </c>
      <c r="S1456" s="60">
        <v>268881247</v>
      </c>
      <c r="T1456" s="60">
        <v>269650783</v>
      </c>
    </row>
    <row r="1457" spans="1:20" ht="14.5" x14ac:dyDescent="0.35">
      <c r="A1457" t="str">
        <f t="shared" si="34"/>
        <v>Tirol334</v>
      </c>
      <c r="B1457">
        <v>1457</v>
      </c>
      <c r="C1457" s="59" t="s">
        <v>268</v>
      </c>
      <c r="D1457" s="59" t="s">
        <v>448</v>
      </c>
      <c r="E1457" s="59" t="s">
        <v>82</v>
      </c>
      <c r="F1457" s="60">
        <v>521625</v>
      </c>
      <c r="G1457" s="60">
        <v>5336445</v>
      </c>
      <c r="H1457" s="60">
        <v>16213370</v>
      </c>
      <c r="I1457" s="60">
        <v>3472144</v>
      </c>
      <c r="J1457" s="60">
        <v>1187301</v>
      </c>
      <c r="K1457" s="60">
        <v>1801390</v>
      </c>
      <c r="L1457" s="60">
        <v>2316355</v>
      </c>
      <c r="M1457" s="60">
        <v>2038593</v>
      </c>
      <c r="N1457" s="60">
        <v>511164</v>
      </c>
      <c r="O1457" s="60">
        <v>1039168</v>
      </c>
      <c r="P1457" s="60">
        <v>601405</v>
      </c>
      <c r="Q1457" s="60">
        <v>117549</v>
      </c>
      <c r="R1457" s="60">
        <v>39989</v>
      </c>
      <c r="S1457" s="60">
        <v>988280</v>
      </c>
      <c r="T1457" s="60">
        <v>119502</v>
      </c>
    </row>
    <row r="1458" spans="1:20" ht="14.5" x14ac:dyDescent="0.35">
      <c r="A1458" t="str">
        <f t="shared" si="34"/>
        <v>Tirol032</v>
      </c>
      <c r="B1458">
        <v>1458</v>
      </c>
      <c r="C1458" s="59" t="s">
        <v>268</v>
      </c>
      <c r="D1458" s="59" t="s">
        <v>324</v>
      </c>
      <c r="E1458" s="59" t="s">
        <v>18</v>
      </c>
      <c r="F1458" s="60">
        <v>19658149</v>
      </c>
      <c r="G1458" s="60">
        <v>18190894</v>
      </c>
      <c r="H1458" s="60">
        <v>20586384</v>
      </c>
      <c r="I1458" s="60">
        <v>19378174</v>
      </c>
      <c r="J1458" s="60">
        <v>19495273</v>
      </c>
      <c r="K1458" s="60">
        <v>22570199</v>
      </c>
      <c r="L1458" s="60">
        <v>22397287</v>
      </c>
      <c r="M1458" s="60">
        <v>26091051</v>
      </c>
      <c r="N1458" s="60">
        <v>28932827</v>
      </c>
      <c r="O1458" s="60">
        <v>29297367</v>
      </c>
      <c r="P1458" s="60">
        <v>25160702</v>
      </c>
      <c r="Q1458" s="60">
        <v>29491118</v>
      </c>
      <c r="R1458" s="60">
        <v>30672729</v>
      </c>
      <c r="S1458" s="60">
        <v>27258082</v>
      </c>
      <c r="T1458" s="60">
        <v>24738613</v>
      </c>
    </row>
    <row r="1459" spans="1:20" ht="14.5" x14ac:dyDescent="0.35">
      <c r="A1459" t="str">
        <f t="shared" si="34"/>
        <v>Tirol815</v>
      </c>
      <c r="B1459">
        <v>1459</v>
      </c>
      <c r="C1459" s="59" t="s">
        <v>268</v>
      </c>
      <c r="D1459" s="59" t="s">
        <v>643</v>
      </c>
      <c r="E1459" s="59" t="s">
        <v>191</v>
      </c>
      <c r="F1459" s="60">
        <v>87</v>
      </c>
      <c r="G1459" s="60">
        <v>5887</v>
      </c>
      <c r="H1459" s="60">
        <v>302</v>
      </c>
      <c r="I1459" s="60">
        <v>7868</v>
      </c>
      <c r="J1459" s="60">
        <v>18855</v>
      </c>
      <c r="K1459" s="61"/>
      <c r="L1459" s="61"/>
      <c r="M1459" s="60">
        <v>782</v>
      </c>
      <c r="N1459" s="61"/>
      <c r="O1459" s="61"/>
      <c r="P1459" s="60">
        <v>9920</v>
      </c>
      <c r="Q1459" s="60">
        <v>1334</v>
      </c>
      <c r="R1459" s="60">
        <v>28874</v>
      </c>
      <c r="S1459" s="60">
        <v>245</v>
      </c>
      <c r="T1459" s="60">
        <v>48</v>
      </c>
    </row>
    <row r="1460" spans="1:20" ht="14.5" x14ac:dyDescent="0.35">
      <c r="A1460" t="str">
        <f t="shared" si="34"/>
        <v>Tirol529</v>
      </c>
      <c r="B1460">
        <v>1460</v>
      </c>
      <c r="C1460" s="59" t="s">
        <v>268</v>
      </c>
      <c r="D1460" s="59" t="s">
        <v>559</v>
      </c>
      <c r="E1460" s="59" t="s">
        <v>146</v>
      </c>
      <c r="F1460" s="61"/>
      <c r="G1460" s="61"/>
      <c r="H1460" s="61"/>
      <c r="I1460" s="61"/>
      <c r="J1460" s="61"/>
      <c r="K1460" s="61"/>
      <c r="L1460" s="61"/>
      <c r="M1460" s="61"/>
      <c r="N1460" s="61"/>
      <c r="O1460" s="60">
        <v>131</v>
      </c>
      <c r="P1460" s="61"/>
      <c r="Q1460" s="60">
        <v>517</v>
      </c>
      <c r="R1460" s="61"/>
      <c r="S1460" s="61"/>
      <c r="T1460" s="61"/>
    </row>
    <row r="1461" spans="1:20" ht="14.5" x14ac:dyDescent="0.35">
      <c r="A1461" t="str">
        <f t="shared" si="34"/>
        <v>Tirol823</v>
      </c>
      <c r="B1461">
        <v>1461</v>
      </c>
      <c r="C1461" s="59" t="s">
        <v>268</v>
      </c>
      <c r="D1461" s="59" t="s">
        <v>652</v>
      </c>
      <c r="E1461" s="59" t="s">
        <v>197</v>
      </c>
      <c r="F1461" s="61"/>
      <c r="G1461" s="61"/>
      <c r="H1461" s="61"/>
      <c r="I1461" s="60">
        <v>9928</v>
      </c>
      <c r="J1461" s="61"/>
      <c r="K1461" s="61"/>
      <c r="L1461" s="61"/>
      <c r="M1461" s="61"/>
      <c r="N1461" s="61"/>
      <c r="O1461" s="61"/>
      <c r="P1461" s="61"/>
      <c r="Q1461" s="61"/>
      <c r="R1461" s="61"/>
      <c r="S1461" s="61"/>
      <c r="T1461" s="61"/>
    </row>
    <row r="1462" spans="1:20" ht="14.5" x14ac:dyDescent="0.35">
      <c r="A1462" t="str">
        <f t="shared" si="34"/>
        <v>Tirol041</v>
      </c>
      <c r="B1462">
        <v>1462</v>
      </c>
      <c r="C1462" s="59" t="s">
        <v>268</v>
      </c>
      <c r="D1462" s="59" t="s">
        <v>329</v>
      </c>
      <c r="E1462" s="59" t="s">
        <v>21</v>
      </c>
      <c r="F1462" s="61"/>
      <c r="G1462" s="61"/>
      <c r="H1462" s="60">
        <v>16478</v>
      </c>
      <c r="I1462" s="60">
        <v>15480</v>
      </c>
      <c r="J1462" s="60">
        <v>12521</v>
      </c>
      <c r="K1462" s="60">
        <v>2690</v>
      </c>
      <c r="L1462" s="60">
        <v>22756</v>
      </c>
      <c r="M1462" s="60">
        <v>64533</v>
      </c>
      <c r="N1462" s="60">
        <v>16710</v>
      </c>
      <c r="O1462" s="60">
        <v>13350</v>
      </c>
      <c r="P1462" s="60">
        <v>19840</v>
      </c>
      <c r="Q1462" s="60">
        <v>24822</v>
      </c>
      <c r="R1462" s="60">
        <v>33906</v>
      </c>
      <c r="S1462" s="60">
        <v>23292</v>
      </c>
      <c r="T1462" s="60">
        <v>21686</v>
      </c>
    </row>
    <row r="1463" spans="1:20" ht="14.5" x14ac:dyDescent="0.35">
      <c r="A1463" t="str">
        <f t="shared" si="34"/>
        <v>Tirol001</v>
      </c>
      <c r="B1463">
        <v>1463</v>
      </c>
      <c r="C1463" s="59" t="s">
        <v>268</v>
      </c>
      <c r="D1463" s="59" t="s">
        <v>292</v>
      </c>
      <c r="E1463" s="59" t="s">
        <v>1</v>
      </c>
      <c r="F1463" s="60">
        <v>494659697</v>
      </c>
      <c r="G1463" s="60">
        <v>606821262</v>
      </c>
      <c r="H1463" s="60">
        <v>634979891</v>
      </c>
      <c r="I1463" s="60">
        <v>689656103</v>
      </c>
      <c r="J1463" s="60">
        <v>655611137</v>
      </c>
      <c r="K1463" s="60">
        <v>676361635</v>
      </c>
      <c r="L1463" s="60">
        <v>766012241</v>
      </c>
      <c r="M1463" s="60">
        <v>801675541</v>
      </c>
      <c r="N1463" s="60">
        <v>926421450</v>
      </c>
      <c r="O1463" s="60">
        <v>869528381</v>
      </c>
      <c r="P1463" s="60">
        <v>764958984</v>
      </c>
      <c r="Q1463" s="60">
        <v>916291208</v>
      </c>
      <c r="R1463" s="60">
        <v>898218616</v>
      </c>
      <c r="S1463" s="60">
        <v>701768321</v>
      </c>
      <c r="T1463" s="60">
        <v>719650846</v>
      </c>
    </row>
    <row r="1464" spans="1:20" ht="14.5" x14ac:dyDescent="0.35">
      <c r="A1464" t="str">
        <f t="shared" si="34"/>
        <v>Tirol314</v>
      </c>
      <c r="B1464">
        <v>1464</v>
      </c>
      <c r="C1464" s="59" t="s">
        <v>268</v>
      </c>
      <c r="D1464" s="59" t="s">
        <v>436</v>
      </c>
      <c r="E1464" s="59" t="s">
        <v>77</v>
      </c>
      <c r="F1464" s="60">
        <v>106269</v>
      </c>
      <c r="G1464" s="60">
        <v>61332</v>
      </c>
      <c r="H1464" s="60">
        <v>297527</v>
      </c>
      <c r="I1464" s="60">
        <v>504354</v>
      </c>
      <c r="J1464" s="60">
        <v>582406</v>
      </c>
      <c r="K1464" s="60">
        <v>387592</v>
      </c>
      <c r="L1464" s="61"/>
      <c r="M1464" s="60">
        <v>58568</v>
      </c>
      <c r="N1464" s="60">
        <v>65224</v>
      </c>
      <c r="O1464" s="60">
        <v>372953</v>
      </c>
      <c r="P1464" s="61"/>
      <c r="Q1464" s="60">
        <v>58777</v>
      </c>
      <c r="R1464" s="60">
        <v>35961</v>
      </c>
      <c r="S1464" s="60">
        <v>246260</v>
      </c>
      <c r="T1464" s="60">
        <v>42708</v>
      </c>
    </row>
    <row r="1465" spans="1:20" ht="14.5" x14ac:dyDescent="0.35">
      <c r="A1465" t="str">
        <f t="shared" si="34"/>
        <v>Tirol006</v>
      </c>
      <c r="B1465">
        <v>1465</v>
      </c>
      <c r="C1465" s="59" t="s">
        <v>268</v>
      </c>
      <c r="D1465" s="59" t="s">
        <v>302</v>
      </c>
      <c r="E1465" s="59" t="s">
        <v>5</v>
      </c>
      <c r="F1465" s="60">
        <v>245722189</v>
      </c>
      <c r="G1465" s="60">
        <v>225482940</v>
      </c>
      <c r="H1465" s="60">
        <v>238310035</v>
      </c>
      <c r="I1465" s="60">
        <v>270103617</v>
      </c>
      <c r="J1465" s="60">
        <v>270935828</v>
      </c>
      <c r="K1465" s="60">
        <v>300135986</v>
      </c>
      <c r="L1465" s="60">
        <v>383956442</v>
      </c>
      <c r="M1465" s="60">
        <v>344472944</v>
      </c>
      <c r="N1465" s="60">
        <v>309354027</v>
      </c>
      <c r="O1465" s="60">
        <v>324364861</v>
      </c>
      <c r="P1465" s="60">
        <v>316823593</v>
      </c>
      <c r="Q1465" s="60">
        <v>278307736</v>
      </c>
      <c r="R1465" s="60">
        <v>325765146</v>
      </c>
      <c r="S1465" s="60">
        <v>306713693</v>
      </c>
      <c r="T1465" s="60">
        <v>312252607</v>
      </c>
    </row>
    <row r="1466" spans="1:20" ht="14.5" x14ac:dyDescent="0.35">
      <c r="A1466" t="str">
        <f t="shared" si="34"/>
        <v>Tirol473</v>
      </c>
      <c r="B1466">
        <v>1466</v>
      </c>
      <c r="C1466" s="59" t="s">
        <v>268</v>
      </c>
      <c r="D1466" s="59" t="s">
        <v>533</v>
      </c>
      <c r="E1466" s="59" t="s">
        <v>132</v>
      </c>
      <c r="F1466" s="60">
        <v>938</v>
      </c>
      <c r="G1466" s="60">
        <v>620</v>
      </c>
      <c r="H1466" s="61"/>
      <c r="I1466" s="60">
        <v>817</v>
      </c>
      <c r="J1466" s="60">
        <v>372</v>
      </c>
      <c r="K1466" s="60">
        <v>107</v>
      </c>
      <c r="L1466" s="61"/>
      <c r="M1466" s="60">
        <v>746</v>
      </c>
      <c r="N1466" s="60">
        <v>15178</v>
      </c>
      <c r="O1466" s="61"/>
      <c r="P1466" s="60">
        <v>2719</v>
      </c>
      <c r="Q1466" s="61"/>
      <c r="R1466" s="61"/>
      <c r="S1466" s="60">
        <v>3785</v>
      </c>
      <c r="T1466" s="60">
        <v>5181</v>
      </c>
    </row>
    <row r="1467" spans="1:20" ht="14.5" x14ac:dyDescent="0.35">
      <c r="A1467" t="str">
        <f t="shared" si="34"/>
        <v>Tirol076</v>
      </c>
      <c r="B1467">
        <v>1467</v>
      </c>
      <c r="C1467" s="59" t="s">
        <v>268</v>
      </c>
      <c r="D1467" s="59" t="s">
        <v>365</v>
      </c>
      <c r="E1467" s="59" t="s">
        <v>38</v>
      </c>
      <c r="F1467" s="60">
        <v>2386767</v>
      </c>
      <c r="G1467" s="60">
        <v>4294248</v>
      </c>
      <c r="H1467" s="60">
        <v>3415293</v>
      </c>
      <c r="I1467" s="60">
        <v>2344928</v>
      </c>
      <c r="J1467" s="60">
        <v>1640741</v>
      </c>
      <c r="K1467" s="60">
        <v>1665619</v>
      </c>
      <c r="L1467" s="60">
        <v>1731113</v>
      </c>
      <c r="M1467" s="60">
        <v>2056897</v>
      </c>
      <c r="N1467" s="60">
        <v>1658252</v>
      </c>
      <c r="O1467" s="60">
        <v>6284663</v>
      </c>
      <c r="P1467" s="60">
        <v>4498279</v>
      </c>
      <c r="Q1467" s="60">
        <v>6447622</v>
      </c>
      <c r="R1467" s="60">
        <v>9793038</v>
      </c>
      <c r="S1467" s="60">
        <v>7673673</v>
      </c>
      <c r="T1467" s="60">
        <v>11597309</v>
      </c>
    </row>
    <row r="1468" spans="1:20" ht="14.5" x14ac:dyDescent="0.35">
      <c r="A1468" t="str">
        <f t="shared" si="34"/>
        <v>Tirol276</v>
      </c>
      <c r="B1468">
        <v>1468</v>
      </c>
      <c r="C1468" s="59" t="s">
        <v>268</v>
      </c>
      <c r="D1468" s="59" t="s">
        <v>424</v>
      </c>
      <c r="E1468" s="59" t="s">
        <v>69</v>
      </c>
      <c r="F1468" s="60">
        <v>369732</v>
      </c>
      <c r="G1468" s="60">
        <v>707495</v>
      </c>
      <c r="H1468" s="60">
        <v>674540</v>
      </c>
      <c r="I1468" s="60">
        <v>1015431</v>
      </c>
      <c r="J1468" s="60">
        <v>1362019</v>
      </c>
      <c r="K1468" s="60">
        <v>650186</v>
      </c>
      <c r="L1468" s="60">
        <v>600215</v>
      </c>
      <c r="M1468" s="60">
        <v>782070</v>
      </c>
      <c r="N1468" s="60">
        <v>683755</v>
      </c>
      <c r="O1468" s="60">
        <v>637461</v>
      </c>
      <c r="P1468" s="60">
        <v>877129</v>
      </c>
      <c r="Q1468" s="60">
        <v>1059050</v>
      </c>
      <c r="R1468" s="60">
        <v>3100409</v>
      </c>
      <c r="S1468" s="60">
        <v>1903783</v>
      </c>
      <c r="T1468" s="60">
        <v>2222027</v>
      </c>
    </row>
    <row r="1469" spans="1:20" ht="14.5" x14ac:dyDescent="0.35">
      <c r="A1469" t="str">
        <f t="shared" si="34"/>
        <v>Tirol044</v>
      </c>
      <c r="B1469">
        <v>1469</v>
      </c>
      <c r="C1469" s="59" t="s">
        <v>268</v>
      </c>
      <c r="D1469" s="59" t="s">
        <v>332</v>
      </c>
      <c r="E1469" s="59" t="s">
        <v>23</v>
      </c>
      <c r="F1469" s="60">
        <v>53013</v>
      </c>
      <c r="G1469" s="60">
        <v>33625</v>
      </c>
      <c r="H1469" s="60">
        <v>42334</v>
      </c>
      <c r="I1469" s="60">
        <v>46245</v>
      </c>
      <c r="J1469" s="60">
        <v>20993</v>
      </c>
      <c r="K1469" s="60">
        <v>129310</v>
      </c>
      <c r="L1469" s="60">
        <v>132265</v>
      </c>
      <c r="M1469" s="60">
        <v>20420</v>
      </c>
      <c r="N1469" s="61"/>
      <c r="O1469" s="60">
        <v>18037</v>
      </c>
      <c r="P1469" s="61"/>
      <c r="Q1469" s="60">
        <v>5314</v>
      </c>
      <c r="R1469" s="60">
        <v>1069</v>
      </c>
      <c r="S1469" s="60">
        <v>1662</v>
      </c>
      <c r="T1469" s="60">
        <v>13176</v>
      </c>
    </row>
    <row r="1470" spans="1:20" ht="14.5" x14ac:dyDescent="0.35">
      <c r="A1470" t="str">
        <f t="shared" si="34"/>
        <v>Tirol406</v>
      </c>
      <c r="B1470">
        <v>1470</v>
      </c>
      <c r="C1470" s="59" t="s">
        <v>268</v>
      </c>
      <c r="D1470" s="59" t="s">
        <v>488</v>
      </c>
      <c r="E1470" s="59" t="s">
        <v>105</v>
      </c>
      <c r="F1470" s="60">
        <v>1221</v>
      </c>
      <c r="G1470" s="60">
        <v>20257</v>
      </c>
      <c r="H1470" s="60">
        <v>33982</v>
      </c>
      <c r="I1470" s="60">
        <v>30656</v>
      </c>
      <c r="J1470" s="60">
        <v>10374</v>
      </c>
      <c r="K1470" s="60">
        <v>7198</v>
      </c>
      <c r="L1470" s="60">
        <v>72787</v>
      </c>
      <c r="M1470" s="60">
        <v>105992</v>
      </c>
      <c r="N1470" s="60">
        <v>26538</v>
      </c>
      <c r="O1470" s="60">
        <v>83362</v>
      </c>
      <c r="P1470" s="60">
        <v>61944</v>
      </c>
      <c r="Q1470" s="60">
        <v>92134</v>
      </c>
      <c r="R1470" s="60">
        <v>68725</v>
      </c>
      <c r="S1470" s="60">
        <v>62604</v>
      </c>
      <c r="T1470" s="60">
        <v>111844</v>
      </c>
    </row>
    <row r="1471" spans="1:20" ht="14.5" x14ac:dyDescent="0.35">
      <c r="A1471" t="str">
        <f t="shared" si="34"/>
        <v>Tirol252</v>
      </c>
      <c r="B1471">
        <v>1471</v>
      </c>
      <c r="C1471" s="59" t="s">
        <v>268</v>
      </c>
      <c r="D1471" s="59" t="s">
        <v>417</v>
      </c>
      <c r="E1471" s="59" t="s">
        <v>64</v>
      </c>
      <c r="F1471" s="60">
        <v>21250</v>
      </c>
      <c r="G1471" s="60">
        <v>8015</v>
      </c>
      <c r="H1471" s="60">
        <v>48406</v>
      </c>
      <c r="I1471" s="60">
        <v>97596</v>
      </c>
      <c r="J1471" s="61"/>
      <c r="K1471" s="60">
        <v>2486</v>
      </c>
      <c r="L1471" s="61"/>
      <c r="M1471" s="60">
        <v>36544</v>
      </c>
      <c r="N1471" s="60">
        <v>34448</v>
      </c>
      <c r="O1471" s="60">
        <v>64133</v>
      </c>
      <c r="P1471" s="60">
        <v>21824</v>
      </c>
      <c r="Q1471" s="61"/>
      <c r="R1471" s="61"/>
      <c r="S1471" s="60">
        <v>2584</v>
      </c>
      <c r="T1471" s="61"/>
    </row>
    <row r="1472" spans="1:20" ht="14.5" x14ac:dyDescent="0.35">
      <c r="A1472" t="str">
        <f t="shared" si="34"/>
        <v>Tirol260</v>
      </c>
      <c r="B1472">
        <v>1472</v>
      </c>
      <c r="C1472" s="59" t="s">
        <v>268</v>
      </c>
      <c r="D1472" s="59" t="s">
        <v>419</v>
      </c>
      <c r="E1472" s="59" t="s">
        <v>66</v>
      </c>
      <c r="F1472" s="60">
        <v>850</v>
      </c>
      <c r="G1472" s="61"/>
      <c r="H1472" s="61"/>
      <c r="I1472" s="61"/>
      <c r="J1472" s="60">
        <v>15061</v>
      </c>
      <c r="K1472" s="60">
        <v>93955</v>
      </c>
      <c r="L1472" s="60">
        <v>63138</v>
      </c>
      <c r="M1472" s="60">
        <v>1245451</v>
      </c>
      <c r="N1472" s="60">
        <v>100789</v>
      </c>
      <c r="O1472" s="61"/>
      <c r="P1472" s="60">
        <v>39874</v>
      </c>
      <c r="Q1472" s="61"/>
      <c r="R1472" s="60">
        <v>26952</v>
      </c>
      <c r="S1472" s="60">
        <v>27473</v>
      </c>
      <c r="T1472" s="60">
        <v>101170</v>
      </c>
    </row>
    <row r="1473" spans="1:20" ht="14.5" x14ac:dyDescent="0.35">
      <c r="A1473" t="str">
        <f t="shared" si="34"/>
        <v>Tirol310</v>
      </c>
      <c r="B1473">
        <v>1473</v>
      </c>
      <c r="C1473" s="59" t="s">
        <v>268</v>
      </c>
      <c r="D1473" s="59" t="s">
        <v>432</v>
      </c>
      <c r="E1473" s="59" t="s">
        <v>75</v>
      </c>
      <c r="F1473" s="60">
        <v>758</v>
      </c>
      <c r="G1473" s="61"/>
      <c r="H1473" s="61"/>
      <c r="I1473" s="60">
        <v>28282</v>
      </c>
      <c r="J1473" s="61"/>
      <c r="K1473" s="60">
        <v>43658</v>
      </c>
      <c r="L1473" s="61"/>
      <c r="M1473" s="61"/>
      <c r="N1473" s="60">
        <v>12317</v>
      </c>
      <c r="O1473" s="60">
        <v>6651</v>
      </c>
      <c r="P1473" s="61"/>
      <c r="Q1473" s="60">
        <v>20</v>
      </c>
      <c r="R1473" s="61"/>
      <c r="S1473" s="60">
        <v>5360</v>
      </c>
      <c r="T1473" s="61"/>
    </row>
    <row r="1474" spans="1:20" ht="14.5" x14ac:dyDescent="0.35">
      <c r="A1474" t="str">
        <f t="shared" si="34"/>
        <v>Tirol009</v>
      </c>
      <c r="B1474">
        <v>1474</v>
      </c>
      <c r="C1474" s="59" t="s">
        <v>268</v>
      </c>
      <c r="D1474" s="59" t="s">
        <v>308</v>
      </c>
      <c r="E1474" s="59" t="s">
        <v>8</v>
      </c>
      <c r="F1474" s="60">
        <v>31539891</v>
      </c>
      <c r="G1474" s="60">
        <v>30183662</v>
      </c>
      <c r="H1474" s="60">
        <v>23237238</v>
      </c>
      <c r="I1474" s="60">
        <v>24600541</v>
      </c>
      <c r="J1474" s="60">
        <v>25092919</v>
      </c>
      <c r="K1474" s="60">
        <v>28518200</v>
      </c>
      <c r="L1474" s="60">
        <v>34548310</v>
      </c>
      <c r="M1474" s="60">
        <v>34779653</v>
      </c>
      <c r="N1474" s="60">
        <v>32665443</v>
      </c>
      <c r="O1474" s="60">
        <v>37589247</v>
      </c>
      <c r="P1474" s="60">
        <v>34449675</v>
      </c>
      <c r="Q1474" s="60">
        <v>48184024</v>
      </c>
      <c r="R1474" s="60">
        <v>53323795</v>
      </c>
      <c r="S1474" s="60">
        <v>49271956</v>
      </c>
      <c r="T1474" s="60">
        <v>45009126</v>
      </c>
    </row>
    <row r="1475" spans="1:20" ht="14.5" x14ac:dyDescent="0.35">
      <c r="A1475" t="str">
        <f t="shared" si="34"/>
        <v>Tirol416</v>
      </c>
      <c r="B1475">
        <v>1475</v>
      </c>
      <c r="C1475" s="59" t="s">
        <v>268</v>
      </c>
      <c r="D1475" s="59" t="s">
        <v>495</v>
      </c>
      <c r="E1475" s="59" t="s">
        <v>109</v>
      </c>
      <c r="F1475" s="60">
        <v>163620</v>
      </c>
      <c r="G1475" s="60">
        <v>1034618</v>
      </c>
      <c r="H1475" s="60">
        <v>1684940</v>
      </c>
      <c r="I1475" s="60">
        <v>1116563</v>
      </c>
      <c r="J1475" s="60">
        <v>1239992</v>
      </c>
      <c r="K1475" s="60">
        <v>709013</v>
      </c>
      <c r="L1475" s="60">
        <v>272416</v>
      </c>
      <c r="M1475" s="60">
        <v>817176</v>
      </c>
      <c r="N1475" s="60">
        <v>479089</v>
      </c>
      <c r="O1475" s="60">
        <v>778563</v>
      </c>
      <c r="P1475" s="60">
        <v>869659</v>
      </c>
      <c r="Q1475" s="60">
        <v>809188</v>
      </c>
      <c r="R1475" s="60">
        <v>1110784</v>
      </c>
      <c r="S1475" s="60">
        <v>953480</v>
      </c>
      <c r="T1475" s="60">
        <v>1407231</v>
      </c>
    </row>
    <row r="1476" spans="1:20" ht="14.5" x14ac:dyDescent="0.35">
      <c r="A1476" t="str">
        <f t="shared" si="34"/>
        <v>Tirol831</v>
      </c>
      <c r="B1476">
        <v>1476</v>
      </c>
      <c r="C1476" s="59" t="s">
        <v>268</v>
      </c>
      <c r="D1476" s="59" t="s">
        <v>659</v>
      </c>
      <c r="E1476" s="59" t="s">
        <v>201</v>
      </c>
      <c r="F1476" s="60">
        <v>182</v>
      </c>
      <c r="G1476" s="61"/>
      <c r="H1476" s="61"/>
      <c r="I1476" s="61"/>
      <c r="J1476" s="61"/>
      <c r="K1476" s="60">
        <v>529</v>
      </c>
      <c r="L1476" s="61"/>
      <c r="M1476" s="60">
        <v>626</v>
      </c>
      <c r="N1476" s="61"/>
      <c r="O1476" s="61"/>
      <c r="P1476" s="61"/>
      <c r="Q1476" s="61"/>
      <c r="R1476" s="61"/>
      <c r="S1476" s="60">
        <v>1037</v>
      </c>
      <c r="T1476" s="61"/>
    </row>
    <row r="1477" spans="1:20" ht="14.5" x14ac:dyDescent="0.35">
      <c r="A1477" t="str">
        <f t="shared" si="34"/>
        <v>Tirol257</v>
      </c>
      <c r="B1477">
        <v>1477</v>
      </c>
      <c r="C1477" s="59" t="s">
        <v>268</v>
      </c>
      <c r="D1477" s="59" t="s">
        <v>418</v>
      </c>
      <c r="E1477" s="59" t="s">
        <v>65</v>
      </c>
      <c r="F1477" s="61"/>
      <c r="G1477" s="60">
        <v>105</v>
      </c>
      <c r="H1477" s="61"/>
      <c r="I1477" s="60">
        <v>814</v>
      </c>
      <c r="J1477" s="60">
        <v>362</v>
      </c>
      <c r="K1477" s="61"/>
      <c r="L1477" s="60">
        <v>7852</v>
      </c>
      <c r="M1477" s="61"/>
      <c r="N1477" s="60">
        <v>30</v>
      </c>
      <c r="O1477" s="61"/>
      <c r="P1477" s="61"/>
      <c r="Q1477" s="60">
        <v>136</v>
      </c>
      <c r="R1477" s="61"/>
      <c r="S1477" s="60">
        <v>171</v>
      </c>
      <c r="T1477" s="60">
        <v>141</v>
      </c>
    </row>
    <row r="1478" spans="1:20" ht="14.5" x14ac:dyDescent="0.35">
      <c r="A1478" t="str">
        <f t="shared" si="34"/>
        <v>Tirol488</v>
      </c>
      <c r="B1478">
        <v>1478</v>
      </c>
      <c r="C1478" s="59" t="s">
        <v>268</v>
      </c>
      <c r="D1478" s="59" t="s">
        <v>546</v>
      </c>
      <c r="E1478" s="59" t="s">
        <v>136</v>
      </c>
      <c r="F1478" s="60">
        <v>8735</v>
      </c>
      <c r="G1478" s="61"/>
      <c r="H1478" s="60">
        <v>31305</v>
      </c>
      <c r="I1478" s="61"/>
      <c r="J1478" s="60">
        <v>25062</v>
      </c>
      <c r="K1478" s="60">
        <v>7607</v>
      </c>
      <c r="L1478" s="60">
        <v>8571</v>
      </c>
      <c r="M1478" s="61"/>
      <c r="N1478" s="61"/>
      <c r="O1478" s="60">
        <v>44516</v>
      </c>
      <c r="P1478" s="60">
        <v>32834</v>
      </c>
      <c r="Q1478" s="60">
        <v>30874</v>
      </c>
      <c r="R1478" s="60">
        <v>2935</v>
      </c>
      <c r="S1478" s="60">
        <v>6869</v>
      </c>
      <c r="T1478" s="61"/>
    </row>
    <row r="1479" spans="1:20" ht="14.5" x14ac:dyDescent="0.35">
      <c r="A1479" t="str">
        <f t="shared" si="34"/>
        <v>Tirol740</v>
      </c>
      <c r="B1479">
        <v>1479</v>
      </c>
      <c r="C1479" s="59" t="s">
        <v>268</v>
      </c>
      <c r="D1479" s="59" t="s">
        <v>623</v>
      </c>
      <c r="E1479" s="59" t="s">
        <v>180</v>
      </c>
      <c r="F1479" s="60">
        <v>170505395</v>
      </c>
      <c r="G1479" s="60">
        <v>153214541</v>
      </c>
      <c r="H1479" s="60">
        <v>162261002</v>
      </c>
      <c r="I1479" s="60">
        <v>163248117</v>
      </c>
      <c r="J1479" s="60">
        <v>140667795</v>
      </c>
      <c r="K1479" s="60">
        <v>131348716</v>
      </c>
      <c r="L1479" s="60">
        <v>92990408</v>
      </c>
      <c r="M1479" s="60">
        <v>79885877</v>
      </c>
      <c r="N1479" s="60">
        <v>85335774</v>
      </c>
      <c r="O1479" s="60">
        <v>72746561</v>
      </c>
      <c r="P1479" s="60">
        <v>49763967</v>
      </c>
      <c r="Q1479" s="60">
        <v>80096071</v>
      </c>
      <c r="R1479" s="60">
        <v>56792660</v>
      </c>
      <c r="S1479" s="60">
        <v>69860292</v>
      </c>
      <c r="T1479" s="60">
        <v>67728714</v>
      </c>
    </row>
    <row r="1480" spans="1:20" ht="14.5" x14ac:dyDescent="0.35">
      <c r="A1480" t="str">
        <f t="shared" ref="A1480:A1543" si="35">C1480&amp;D1480</f>
        <v>Tirol424</v>
      </c>
      <c r="B1480">
        <v>1480</v>
      </c>
      <c r="C1480" s="59" t="s">
        <v>268</v>
      </c>
      <c r="D1480" s="59" t="s">
        <v>497</v>
      </c>
      <c r="E1480" s="59" t="s">
        <v>111</v>
      </c>
      <c r="F1480" s="60">
        <v>107051</v>
      </c>
      <c r="G1480" s="60">
        <v>111960</v>
      </c>
      <c r="H1480" s="60">
        <v>391701</v>
      </c>
      <c r="I1480" s="60">
        <v>134262</v>
      </c>
      <c r="J1480" s="60">
        <v>148360</v>
      </c>
      <c r="K1480" s="60">
        <v>137600</v>
      </c>
      <c r="L1480" s="60">
        <v>168597</v>
      </c>
      <c r="M1480" s="60">
        <v>374298</v>
      </c>
      <c r="N1480" s="60">
        <v>705961</v>
      </c>
      <c r="O1480" s="60">
        <v>905939</v>
      </c>
      <c r="P1480" s="60">
        <v>359194</v>
      </c>
      <c r="Q1480" s="60">
        <v>576942</v>
      </c>
      <c r="R1480" s="60">
        <v>839148</v>
      </c>
      <c r="S1480" s="60">
        <v>679234</v>
      </c>
      <c r="T1480" s="60">
        <v>677532</v>
      </c>
    </row>
    <row r="1481" spans="1:20" ht="14.5" x14ac:dyDescent="0.35">
      <c r="A1481" t="str">
        <f t="shared" si="35"/>
        <v>Tirol092</v>
      </c>
      <c r="B1481">
        <v>1481</v>
      </c>
      <c r="C1481" s="59" t="s">
        <v>268</v>
      </c>
      <c r="D1481" s="59" t="s">
        <v>382</v>
      </c>
      <c r="E1481" s="59" t="s">
        <v>47</v>
      </c>
      <c r="F1481" s="60">
        <v>37183808</v>
      </c>
      <c r="G1481" s="60">
        <v>37363902</v>
      </c>
      <c r="H1481" s="60">
        <v>36697059</v>
      </c>
      <c r="I1481" s="60">
        <v>45808259</v>
      </c>
      <c r="J1481" s="60">
        <v>41288432</v>
      </c>
      <c r="K1481" s="60">
        <v>44721912</v>
      </c>
      <c r="L1481" s="60">
        <v>42940227</v>
      </c>
      <c r="M1481" s="60">
        <v>51817957</v>
      </c>
      <c r="N1481" s="60">
        <v>56496540</v>
      </c>
      <c r="O1481" s="60">
        <v>61136398</v>
      </c>
      <c r="P1481" s="60">
        <v>50688025</v>
      </c>
      <c r="Q1481" s="60">
        <v>53880064</v>
      </c>
      <c r="R1481" s="60">
        <v>72226820</v>
      </c>
      <c r="S1481" s="60">
        <v>72427686</v>
      </c>
      <c r="T1481" s="60">
        <v>78009319</v>
      </c>
    </row>
    <row r="1482" spans="1:20" ht="14.5" x14ac:dyDescent="0.35">
      <c r="A1482" t="str">
        <f t="shared" si="35"/>
        <v>Tirol452</v>
      </c>
      <c r="B1482">
        <v>1482</v>
      </c>
      <c r="C1482" s="59" t="s">
        <v>268</v>
      </c>
      <c r="D1482" s="59" t="s">
        <v>507</v>
      </c>
      <c r="E1482" s="59" t="s">
        <v>119</v>
      </c>
      <c r="F1482" s="60">
        <v>186719</v>
      </c>
      <c r="G1482" s="60">
        <v>118729</v>
      </c>
      <c r="H1482" s="60">
        <v>50180</v>
      </c>
      <c r="I1482" s="61"/>
      <c r="J1482" s="60">
        <v>107219</v>
      </c>
      <c r="K1482" s="60">
        <v>143017</v>
      </c>
      <c r="L1482" s="61"/>
      <c r="M1482" s="61"/>
      <c r="N1482" s="61"/>
      <c r="O1482" s="61"/>
      <c r="P1482" s="61"/>
      <c r="Q1482" s="60">
        <v>278196</v>
      </c>
      <c r="R1482" s="60">
        <v>214253</v>
      </c>
      <c r="S1482" s="61"/>
      <c r="T1482" s="61"/>
    </row>
    <row r="1483" spans="1:20" ht="14.5" x14ac:dyDescent="0.35">
      <c r="A1483" t="str">
        <f t="shared" si="35"/>
        <v>Tirol064</v>
      </c>
      <c r="B1483">
        <v>1483</v>
      </c>
      <c r="C1483" s="59" t="s">
        <v>268</v>
      </c>
      <c r="D1483" s="59" t="s">
        <v>351</v>
      </c>
      <c r="E1483" s="59" t="s">
        <v>33</v>
      </c>
      <c r="F1483" s="60">
        <v>122258896</v>
      </c>
      <c r="G1483" s="60">
        <v>133093663</v>
      </c>
      <c r="H1483" s="60">
        <v>128403842</v>
      </c>
      <c r="I1483" s="60">
        <v>144932183</v>
      </c>
      <c r="J1483" s="60">
        <v>177647579</v>
      </c>
      <c r="K1483" s="60">
        <v>158974436</v>
      </c>
      <c r="L1483" s="60">
        <v>172822293</v>
      </c>
      <c r="M1483" s="60">
        <v>196072103</v>
      </c>
      <c r="N1483" s="60">
        <v>181356190</v>
      </c>
      <c r="O1483" s="60">
        <v>218537448</v>
      </c>
      <c r="P1483" s="60">
        <v>220632353</v>
      </c>
      <c r="Q1483" s="60">
        <v>232112723</v>
      </c>
      <c r="R1483" s="60">
        <v>323330708</v>
      </c>
      <c r="S1483" s="60">
        <v>290577865</v>
      </c>
      <c r="T1483" s="60">
        <v>267703440</v>
      </c>
    </row>
    <row r="1484" spans="1:20" ht="14.5" x14ac:dyDescent="0.35">
      <c r="A1484" t="str">
        <f t="shared" si="35"/>
        <v>Tirol700</v>
      </c>
      <c r="B1484">
        <v>1484</v>
      </c>
      <c r="C1484" s="59" t="s">
        <v>268</v>
      </c>
      <c r="D1484" s="59" t="s">
        <v>606</v>
      </c>
      <c r="E1484" s="59" t="s">
        <v>172</v>
      </c>
      <c r="F1484" s="60">
        <v>22495795</v>
      </c>
      <c r="G1484" s="60">
        <v>38114853</v>
      </c>
      <c r="H1484" s="60">
        <v>71200624</v>
      </c>
      <c r="I1484" s="60">
        <v>51016790</v>
      </c>
      <c r="J1484" s="60">
        <v>29663110</v>
      </c>
      <c r="K1484" s="60">
        <v>19691407</v>
      </c>
      <c r="L1484" s="60">
        <v>20072145</v>
      </c>
      <c r="M1484" s="60">
        <v>27336878</v>
      </c>
      <c r="N1484" s="60">
        <v>20239119</v>
      </c>
      <c r="O1484" s="60">
        <v>25062107</v>
      </c>
      <c r="P1484" s="60">
        <v>16046244</v>
      </c>
      <c r="Q1484" s="60">
        <v>20424658</v>
      </c>
      <c r="R1484" s="60">
        <v>23544117</v>
      </c>
      <c r="S1484" s="60">
        <v>39997764</v>
      </c>
      <c r="T1484" s="60">
        <v>33958524</v>
      </c>
    </row>
    <row r="1485" spans="1:20" ht="14.5" x14ac:dyDescent="0.35">
      <c r="A1485" t="str">
        <f t="shared" si="35"/>
        <v>Tirol007</v>
      </c>
      <c r="B1485">
        <v>1485</v>
      </c>
      <c r="C1485" s="59" t="s">
        <v>268</v>
      </c>
      <c r="D1485" s="59" t="s">
        <v>304</v>
      </c>
      <c r="E1485" s="59" t="s">
        <v>6</v>
      </c>
      <c r="F1485" s="60">
        <v>23011418</v>
      </c>
      <c r="G1485" s="60">
        <v>16974457</v>
      </c>
      <c r="H1485" s="60">
        <v>18088383</v>
      </c>
      <c r="I1485" s="60">
        <v>33023421</v>
      </c>
      <c r="J1485" s="60">
        <v>20605757</v>
      </c>
      <c r="K1485" s="60">
        <v>26006597</v>
      </c>
      <c r="L1485" s="60">
        <v>25582977</v>
      </c>
      <c r="M1485" s="60">
        <v>28073622</v>
      </c>
      <c r="N1485" s="60">
        <v>26920516</v>
      </c>
      <c r="O1485" s="60">
        <v>23647452</v>
      </c>
      <c r="P1485" s="60">
        <v>28019317</v>
      </c>
      <c r="Q1485" s="60">
        <v>30777995</v>
      </c>
      <c r="R1485" s="60">
        <v>30243583</v>
      </c>
      <c r="S1485" s="60">
        <v>30237132</v>
      </c>
      <c r="T1485" s="60">
        <v>29315833</v>
      </c>
    </row>
    <row r="1486" spans="1:20" ht="14.5" x14ac:dyDescent="0.35">
      <c r="A1486" t="str">
        <f t="shared" si="35"/>
        <v>Tirol624</v>
      </c>
      <c r="B1486">
        <v>1486</v>
      </c>
      <c r="C1486" s="59" t="s">
        <v>268</v>
      </c>
      <c r="D1486" s="59" t="s">
        <v>571</v>
      </c>
      <c r="E1486" s="59" t="s">
        <v>150</v>
      </c>
      <c r="F1486" s="60">
        <v>11768687</v>
      </c>
      <c r="G1486" s="60">
        <v>14453374</v>
      </c>
      <c r="H1486" s="60">
        <v>15281294</v>
      </c>
      <c r="I1486" s="60">
        <v>14093009</v>
      </c>
      <c r="J1486" s="60">
        <v>13229021</v>
      </c>
      <c r="K1486" s="60">
        <v>15140486</v>
      </c>
      <c r="L1486" s="60">
        <v>15803584</v>
      </c>
      <c r="M1486" s="60">
        <v>16326082</v>
      </c>
      <c r="N1486" s="60">
        <v>16998075</v>
      </c>
      <c r="O1486" s="60">
        <v>23387724</v>
      </c>
      <c r="P1486" s="60">
        <v>19736742</v>
      </c>
      <c r="Q1486" s="60">
        <v>18448976</v>
      </c>
      <c r="R1486" s="60">
        <v>25307171</v>
      </c>
      <c r="S1486" s="60">
        <v>18827804</v>
      </c>
      <c r="T1486" s="60">
        <v>46590080</v>
      </c>
    </row>
    <row r="1487" spans="1:20" ht="14.5" x14ac:dyDescent="0.35">
      <c r="A1487" t="str">
        <f t="shared" si="35"/>
        <v>Tirol664</v>
      </c>
      <c r="B1487">
        <v>1487</v>
      </c>
      <c r="C1487" s="59" t="s">
        <v>268</v>
      </c>
      <c r="D1487" s="59" t="s">
        <v>590</v>
      </c>
      <c r="E1487" s="59" t="s">
        <v>162</v>
      </c>
      <c r="F1487" s="60">
        <v>87900959</v>
      </c>
      <c r="G1487" s="60">
        <v>97512606</v>
      </c>
      <c r="H1487" s="60">
        <v>76288176</v>
      </c>
      <c r="I1487" s="60">
        <v>80697353</v>
      </c>
      <c r="J1487" s="60">
        <v>61935221</v>
      </c>
      <c r="K1487" s="60">
        <v>65333725</v>
      </c>
      <c r="L1487" s="60">
        <v>68412459</v>
      </c>
      <c r="M1487" s="60">
        <v>79100020</v>
      </c>
      <c r="N1487" s="60">
        <v>86938195</v>
      </c>
      <c r="O1487" s="60">
        <v>79115937</v>
      </c>
      <c r="P1487" s="60">
        <v>78889739</v>
      </c>
      <c r="Q1487" s="60">
        <v>108772467</v>
      </c>
      <c r="R1487" s="60">
        <v>131857054</v>
      </c>
      <c r="S1487" s="60">
        <v>139013693</v>
      </c>
      <c r="T1487" s="60">
        <v>119142984</v>
      </c>
    </row>
    <row r="1488" spans="1:20" ht="14.5" x14ac:dyDescent="0.35">
      <c r="A1488" t="str">
        <f t="shared" si="35"/>
        <v>Tirol357</v>
      </c>
      <c r="B1488">
        <v>1488</v>
      </c>
      <c r="C1488" s="59" t="s">
        <v>268</v>
      </c>
      <c r="D1488" s="59" t="s">
        <v>461</v>
      </c>
      <c r="E1488" s="59" t="s">
        <v>89</v>
      </c>
      <c r="F1488" s="61"/>
      <c r="G1488" s="60">
        <v>483</v>
      </c>
      <c r="H1488" s="61"/>
      <c r="I1488" s="61"/>
      <c r="J1488" s="61"/>
      <c r="K1488" s="61"/>
      <c r="L1488" s="61"/>
      <c r="M1488" s="61"/>
      <c r="N1488" s="61"/>
      <c r="O1488" s="61"/>
      <c r="P1488" s="61"/>
      <c r="Q1488" s="61"/>
      <c r="R1488" s="61"/>
      <c r="S1488" s="61"/>
      <c r="T1488" s="61"/>
    </row>
    <row r="1489" spans="1:20" ht="14.5" x14ac:dyDescent="0.35">
      <c r="A1489" t="str">
        <f t="shared" si="35"/>
        <v>Tirol612</v>
      </c>
      <c r="B1489">
        <v>1489</v>
      </c>
      <c r="C1489" s="59" t="s">
        <v>268</v>
      </c>
      <c r="D1489" s="59" t="s">
        <v>567</v>
      </c>
      <c r="E1489" s="59" t="s">
        <v>149</v>
      </c>
      <c r="F1489" s="60">
        <v>5822517</v>
      </c>
      <c r="G1489" s="60">
        <v>3133637</v>
      </c>
      <c r="H1489" s="60">
        <v>9840342</v>
      </c>
      <c r="I1489" s="60">
        <v>7737110</v>
      </c>
      <c r="J1489" s="60">
        <v>4754211</v>
      </c>
      <c r="K1489" s="60">
        <v>8437936</v>
      </c>
      <c r="L1489" s="60">
        <v>6788724</v>
      </c>
      <c r="M1489" s="60">
        <v>13046726</v>
      </c>
      <c r="N1489" s="60">
        <v>1833586</v>
      </c>
      <c r="O1489" s="60">
        <v>9809937</v>
      </c>
      <c r="P1489" s="60">
        <v>3161628</v>
      </c>
      <c r="Q1489" s="60">
        <v>18738424</v>
      </c>
      <c r="R1489" s="60">
        <v>2999767</v>
      </c>
      <c r="S1489" s="60">
        <v>10556680</v>
      </c>
      <c r="T1489" s="60">
        <v>12013398</v>
      </c>
    </row>
    <row r="1490" spans="1:20" ht="14.5" x14ac:dyDescent="0.35">
      <c r="A1490" t="str">
        <f t="shared" si="35"/>
        <v>Tirol616</v>
      </c>
      <c r="B1490">
        <v>1490</v>
      </c>
      <c r="C1490" s="59" t="s">
        <v>268</v>
      </c>
      <c r="D1490" s="59" t="s">
        <v>569</v>
      </c>
      <c r="E1490" s="59" t="s">
        <v>246</v>
      </c>
      <c r="F1490" s="60">
        <v>20324338</v>
      </c>
      <c r="G1490" s="60">
        <v>18001636</v>
      </c>
      <c r="H1490" s="60">
        <v>13032303</v>
      </c>
      <c r="I1490" s="60">
        <v>13802663</v>
      </c>
      <c r="J1490" s="60">
        <v>18006586</v>
      </c>
      <c r="K1490" s="60">
        <v>17348861</v>
      </c>
      <c r="L1490" s="60">
        <v>19925972</v>
      </c>
      <c r="M1490" s="60">
        <v>28260758</v>
      </c>
      <c r="N1490" s="60">
        <v>18166146</v>
      </c>
      <c r="O1490" s="60">
        <v>9149516</v>
      </c>
      <c r="P1490" s="60">
        <v>7976703</v>
      </c>
      <c r="Q1490" s="60">
        <v>7287308</v>
      </c>
      <c r="R1490" s="60">
        <v>11048508</v>
      </c>
      <c r="S1490" s="60">
        <v>15884339</v>
      </c>
      <c r="T1490" s="60">
        <v>7975286</v>
      </c>
    </row>
    <row r="1491" spans="1:20" ht="14.5" x14ac:dyDescent="0.35">
      <c r="A1491" t="str">
        <f t="shared" si="35"/>
        <v>Tirol024</v>
      </c>
      <c r="B1491">
        <v>1491</v>
      </c>
      <c r="C1491" s="59" t="s">
        <v>268</v>
      </c>
      <c r="D1491" s="59" t="s">
        <v>318</v>
      </c>
      <c r="E1491" s="59" t="s">
        <v>15</v>
      </c>
      <c r="F1491" s="60">
        <v>322125</v>
      </c>
      <c r="G1491" s="60">
        <v>496829</v>
      </c>
      <c r="H1491" s="60">
        <v>462103</v>
      </c>
      <c r="I1491" s="60">
        <v>500153</v>
      </c>
      <c r="J1491" s="60">
        <v>463694</v>
      </c>
      <c r="K1491" s="60">
        <v>532607</v>
      </c>
      <c r="L1491" s="60">
        <v>1137382</v>
      </c>
      <c r="M1491" s="60">
        <v>1684822</v>
      </c>
      <c r="N1491" s="60">
        <v>1065131</v>
      </c>
      <c r="O1491" s="60">
        <v>1750445</v>
      </c>
      <c r="P1491" s="60">
        <v>974198</v>
      </c>
      <c r="Q1491" s="60">
        <v>1725961</v>
      </c>
      <c r="R1491" s="60">
        <v>3212613</v>
      </c>
      <c r="S1491" s="60">
        <v>2692187</v>
      </c>
      <c r="T1491" s="60">
        <v>1545527</v>
      </c>
    </row>
    <row r="1492" spans="1:20" ht="14.5" x14ac:dyDescent="0.35">
      <c r="A1492" t="str">
        <f t="shared" si="35"/>
        <v>Tirol005</v>
      </c>
      <c r="B1492">
        <v>1492</v>
      </c>
      <c r="C1492" s="59" t="s">
        <v>268</v>
      </c>
      <c r="D1492" s="59" t="s">
        <v>300</v>
      </c>
      <c r="E1492" s="59" t="s">
        <v>4</v>
      </c>
      <c r="F1492" s="60">
        <v>1293921362</v>
      </c>
      <c r="G1492" s="60">
        <v>1229365259</v>
      </c>
      <c r="H1492" s="60">
        <v>1128376171</v>
      </c>
      <c r="I1492" s="60">
        <v>1079917475</v>
      </c>
      <c r="J1492" s="60">
        <v>1168380111</v>
      </c>
      <c r="K1492" s="60">
        <v>1242487133</v>
      </c>
      <c r="L1492" s="60">
        <v>1289343033</v>
      </c>
      <c r="M1492" s="60">
        <v>1524974480</v>
      </c>
      <c r="N1492" s="60">
        <v>1541274475</v>
      </c>
      <c r="O1492" s="60">
        <v>1613813126</v>
      </c>
      <c r="P1492" s="60">
        <v>1466889237</v>
      </c>
      <c r="Q1492" s="60">
        <v>1672633237</v>
      </c>
      <c r="R1492" s="60">
        <v>1750070697</v>
      </c>
      <c r="S1492" s="60">
        <v>1601971337</v>
      </c>
      <c r="T1492" s="60">
        <v>1660169542</v>
      </c>
    </row>
    <row r="1493" spans="1:20" ht="14.5" x14ac:dyDescent="0.35">
      <c r="A1493" t="str">
        <f t="shared" si="35"/>
        <v>Tirol464</v>
      </c>
      <c r="B1493">
        <v>1493</v>
      </c>
      <c r="C1493" s="59" t="s">
        <v>268</v>
      </c>
      <c r="D1493" s="59" t="s">
        <v>520</v>
      </c>
      <c r="E1493" s="59" t="s">
        <v>127</v>
      </c>
      <c r="F1493" s="60">
        <v>9826</v>
      </c>
      <c r="G1493" s="61"/>
      <c r="H1493" s="60">
        <v>36534</v>
      </c>
      <c r="I1493" s="60">
        <v>34924</v>
      </c>
      <c r="J1493" s="60">
        <v>10674</v>
      </c>
      <c r="K1493" s="61"/>
      <c r="L1493" s="60">
        <v>15492</v>
      </c>
      <c r="M1493" s="60">
        <v>15550</v>
      </c>
      <c r="N1493" s="60">
        <v>20778</v>
      </c>
      <c r="O1493" s="61"/>
      <c r="P1493" s="60">
        <v>25020</v>
      </c>
      <c r="Q1493" s="60">
        <v>122588</v>
      </c>
      <c r="R1493" s="60">
        <v>1399229</v>
      </c>
      <c r="S1493" s="60">
        <v>1142302</v>
      </c>
      <c r="T1493" s="60">
        <v>107183</v>
      </c>
    </row>
    <row r="1494" spans="1:20" ht="14.5" x14ac:dyDescent="0.35">
      <c r="A1494" t="str">
        <f t="shared" si="35"/>
        <v>Tirol628</v>
      </c>
      <c r="B1494">
        <v>1494</v>
      </c>
      <c r="C1494" s="59" t="s">
        <v>268</v>
      </c>
      <c r="D1494" s="59" t="s">
        <v>575</v>
      </c>
      <c r="E1494" s="59" t="s">
        <v>152</v>
      </c>
      <c r="F1494" s="60">
        <v>8595542</v>
      </c>
      <c r="G1494" s="60">
        <v>9934655</v>
      </c>
      <c r="H1494" s="60">
        <v>7900059</v>
      </c>
      <c r="I1494" s="60">
        <v>9789099</v>
      </c>
      <c r="J1494" s="60">
        <v>10198345</v>
      </c>
      <c r="K1494" s="60">
        <v>9431241</v>
      </c>
      <c r="L1494" s="60">
        <v>6603836</v>
      </c>
      <c r="M1494" s="60">
        <v>6183750</v>
      </c>
      <c r="N1494" s="60">
        <v>4048053</v>
      </c>
      <c r="O1494" s="60">
        <v>3678188</v>
      </c>
      <c r="P1494" s="60">
        <v>3781755</v>
      </c>
      <c r="Q1494" s="60">
        <v>3606971</v>
      </c>
      <c r="R1494" s="60">
        <v>4341562</v>
      </c>
      <c r="S1494" s="60">
        <v>3508737</v>
      </c>
      <c r="T1494" s="60">
        <v>3813260</v>
      </c>
    </row>
    <row r="1495" spans="1:20" ht="14.5" x14ac:dyDescent="0.35">
      <c r="A1495" t="str">
        <f t="shared" si="35"/>
        <v>Tirol732</v>
      </c>
      <c r="B1495">
        <v>1495</v>
      </c>
      <c r="C1495" s="59" t="s">
        <v>268</v>
      </c>
      <c r="D1495" s="59" t="s">
        <v>621</v>
      </c>
      <c r="E1495" s="59" t="s">
        <v>178</v>
      </c>
      <c r="F1495" s="60">
        <v>156854439</v>
      </c>
      <c r="G1495" s="60">
        <v>175989274</v>
      </c>
      <c r="H1495" s="60">
        <v>174346038</v>
      </c>
      <c r="I1495" s="60">
        <v>156705582</v>
      </c>
      <c r="J1495" s="60">
        <v>128890765</v>
      </c>
      <c r="K1495" s="60">
        <v>127213742</v>
      </c>
      <c r="L1495" s="60">
        <v>122605035</v>
      </c>
      <c r="M1495" s="60">
        <v>114206880</v>
      </c>
      <c r="N1495" s="60">
        <v>118215864</v>
      </c>
      <c r="O1495" s="60">
        <v>167010236</v>
      </c>
      <c r="P1495" s="60">
        <v>153687605</v>
      </c>
      <c r="Q1495" s="60">
        <v>149389241</v>
      </c>
      <c r="R1495" s="60">
        <v>136805577</v>
      </c>
      <c r="S1495" s="60">
        <v>132242857</v>
      </c>
      <c r="T1495" s="60">
        <v>131693616</v>
      </c>
    </row>
    <row r="1496" spans="1:20" ht="14.5" x14ac:dyDescent="0.35">
      <c r="A1496" t="str">
        <f t="shared" si="35"/>
        <v>Tirol346</v>
      </c>
      <c r="B1496">
        <v>1496</v>
      </c>
      <c r="C1496" s="59" t="s">
        <v>268</v>
      </c>
      <c r="D1496" s="59" t="s">
        <v>454</v>
      </c>
      <c r="E1496" s="59" t="s">
        <v>86</v>
      </c>
      <c r="F1496" s="60">
        <v>1439461</v>
      </c>
      <c r="G1496" s="60">
        <v>787703</v>
      </c>
      <c r="H1496" s="60">
        <v>1099733</v>
      </c>
      <c r="I1496" s="60">
        <v>1326918</v>
      </c>
      <c r="J1496" s="60">
        <v>2169467</v>
      </c>
      <c r="K1496" s="60">
        <v>2106006</v>
      </c>
      <c r="L1496" s="60">
        <v>1539324</v>
      </c>
      <c r="M1496" s="60">
        <v>1854560</v>
      </c>
      <c r="N1496" s="60">
        <v>2760088</v>
      </c>
      <c r="O1496" s="60">
        <v>2207772</v>
      </c>
      <c r="P1496" s="60">
        <v>1995877</v>
      </c>
      <c r="Q1496" s="60">
        <v>2395318</v>
      </c>
      <c r="R1496" s="60">
        <v>1877395</v>
      </c>
      <c r="S1496" s="60">
        <v>3327132</v>
      </c>
      <c r="T1496" s="60">
        <v>3410503</v>
      </c>
    </row>
    <row r="1497" spans="1:20" ht="14.5" x14ac:dyDescent="0.35">
      <c r="A1497" t="str">
        <f t="shared" si="35"/>
        <v>Tirol083</v>
      </c>
      <c r="B1497">
        <v>1497</v>
      </c>
      <c r="C1497" s="59" t="s">
        <v>268</v>
      </c>
      <c r="D1497" s="59" t="s">
        <v>378</v>
      </c>
      <c r="E1497" s="59" t="s">
        <v>45</v>
      </c>
      <c r="F1497" s="60">
        <v>262990</v>
      </c>
      <c r="G1497" s="60">
        <v>247242</v>
      </c>
      <c r="H1497" s="60">
        <v>109488</v>
      </c>
      <c r="I1497" s="60">
        <v>74690</v>
      </c>
      <c r="J1497" s="60">
        <v>125988</v>
      </c>
      <c r="K1497" s="60">
        <v>158865</v>
      </c>
      <c r="L1497" s="60">
        <v>82290</v>
      </c>
      <c r="M1497" s="60">
        <v>29454</v>
      </c>
      <c r="N1497" s="60">
        <v>96509</v>
      </c>
      <c r="O1497" s="60">
        <v>88361</v>
      </c>
      <c r="P1497" s="60">
        <v>1195758</v>
      </c>
      <c r="Q1497" s="60">
        <v>306044</v>
      </c>
      <c r="R1497" s="60">
        <v>1302363</v>
      </c>
      <c r="S1497" s="60">
        <v>3401064</v>
      </c>
      <c r="T1497" s="60">
        <v>7724571</v>
      </c>
    </row>
    <row r="1498" spans="1:20" ht="14.5" x14ac:dyDescent="0.35">
      <c r="A1498" t="str">
        <f t="shared" si="35"/>
        <v>Tirol696</v>
      </c>
      <c r="B1498">
        <v>1498</v>
      </c>
      <c r="C1498" s="59" t="s">
        <v>268</v>
      </c>
      <c r="D1498" s="59" t="s">
        <v>604</v>
      </c>
      <c r="E1498" s="59" t="s">
        <v>171</v>
      </c>
      <c r="F1498" s="60">
        <v>71658</v>
      </c>
      <c r="G1498" s="60">
        <v>460197</v>
      </c>
      <c r="H1498" s="60">
        <v>843655</v>
      </c>
      <c r="I1498" s="60">
        <v>317550</v>
      </c>
      <c r="J1498" s="60">
        <v>228135</v>
      </c>
      <c r="K1498" s="60">
        <v>365248</v>
      </c>
      <c r="L1498" s="60">
        <v>285892</v>
      </c>
      <c r="M1498" s="60">
        <v>196456</v>
      </c>
      <c r="N1498" s="60">
        <v>98123</v>
      </c>
      <c r="O1498" s="60">
        <v>311933</v>
      </c>
      <c r="P1498" s="60">
        <v>225983</v>
      </c>
      <c r="Q1498" s="60">
        <v>61086</v>
      </c>
      <c r="R1498" s="60">
        <v>295146</v>
      </c>
      <c r="S1498" s="60">
        <v>28812</v>
      </c>
      <c r="T1498" s="60">
        <v>134535</v>
      </c>
    </row>
    <row r="1499" spans="1:20" ht="14.5" x14ac:dyDescent="0.35">
      <c r="A1499" t="str">
        <f t="shared" si="35"/>
        <v>Tirol812</v>
      </c>
      <c r="B1499">
        <v>1499</v>
      </c>
      <c r="C1499" s="59" t="s">
        <v>268</v>
      </c>
      <c r="D1499" s="59" t="s">
        <v>641</v>
      </c>
      <c r="E1499" s="59" t="s">
        <v>189</v>
      </c>
      <c r="F1499" s="61"/>
      <c r="G1499" s="60">
        <v>109</v>
      </c>
      <c r="H1499" s="60">
        <v>134</v>
      </c>
      <c r="I1499" s="60">
        <v>125</v>
      </c>
      <c r="J1499" s="61"/>
      <c r="K1499" s="60">
        <v>370</v>
      </c>
      <c r="L1499" s="60">
        <v>2888</v>
      </c>
      <c r="M1499" s="61"/>
      <c r="N1499" s="60">
        <v>284</v>
      </c>
      <c r="O1499" s="61"/>
      <c r="P1499" s="60">
        <v>408</v>
      </c>
      <c r="Q1499" s="60">
        <v>12637</v>
      </c>
      <c r="R1499" s="61"/>
      <c r="S1499" s="60">
        <v>942</v>
      </c>
      <c r="T1499" s="60">
        <v>588</v>
      </c>
    </row>
    <row r="1500" spans="1:20" ht="14.5" x14ac:dyDescent="0.35">
      <c r="A1500" t="str">
        <f t="shared" si="35"/>
        <v>Tirol375</v>
      </c>
      <c r="B1500">
        <v>1500</v>
      </c>
      <c r="C1500" s="59" t="s">
        <v>268</v>
      </c>
      <c r="D1500" s="59" t="s">
        <v>468</v>
      </c>
      <c r="E1500" s="59" t="s">
        <v>93</v>
      </c>
      <c r="F1500" s="60">
        <v>7</v>
      </c>
      <c r="G1500" s="61"/>
      <c r="H1500" s="60">
        <v>1353</v>
      </c>
      <c r="I1500" s="61"/>
      <c r="J1500" s="61"/>
      <c r="K1500" s="61"/>
      <c r="L1500" s="61"/>
      <c r="M1500" s="61"/>
      <c r="N1500" s="61"/>
      <c r="O1500" s="61"/>
      <c r="P1500" s="61"/>
      <c r="Q1500" s="60">
        <v>7</v>
      </c>
      <c r="R1500" s="61"/>
      <c r="S1500" s="60">
        <v>251</v>
      </c>
      <c r="T1500" s="61"/>
    </row>
    <row r="1501" spans="1:20" ht="14.5" x14ac:dyDescent="0.35">
      <c r="A1501" t="str">
        <f t="shared" si="35"/>
        <v>Tirol449</v>
      </c>
      <c r="B1501">
        <v>1501</v>
      </c>
      <c r="C1501" s="59" t="s">
        <v>268</v>
      </c>
      <c r="D1501" s="59" t="s">
        <v>505</v>
      </c>
      <c r="E1501" s="59" t="s">
        <v>118</v>
      </c>
      <c r="F1501" s="61"/>
      <c r="G1501" s="60">
        <v>1944</v>
      </c>
      <c r="H1501" s="61"/>
      <c r="I1501" s="61"/>
      <c r="J1501" s="61"/>
      <c r="K1501" s="61"/>
      <c r="L1501" s="60">
        <v>6130</v>
      </c>
      <c r="M1501" s="61"/>
      <c r="N1501" s="61"/>
      <c r="O1501" s="61"/>
      <c r="P1501" s="60">
        <v>2258</v>
      </c>
      <c r="Q1501" s="61"/>
      <c r="R1501" s="61"/>
      <c r="S1501" s="61"/>
      <c r="T1501" s="61"/>
    </row>
    <row r="1502" spans="1:20" ht="14.5" x14ac:dyDescent="0.35">
      <c r="A1502" t="str">
        <f t="shared" si="35"/>
        <v>Tirol724</v>
      </c>
      <c r="B1502">
        <v>1502</v>
      </c>
      <c r="C1502" s="59" t="s">
        <v>268</v>
      </c>
      <c r="D1502" s="59" t="s">
        <v>617</v>
      </c>
      <c r="E1502" s="59" t="s">
        <v>247</v>
      </c>
      <c r="F1502" s="60">
        <v>260</v>
      </c>
      <c r="G1502" s="61"/>
      <c r="H1502" s="60">
        <v>73138</v>
      </c>
      <c r="I1502" s="61"/>
      <c r="J1502" s="60">
        <v>1189</v>
      </c>
      <c r="K1502" s="61"/>
      <c r="L1502" s="60">
        <v>134</v>
      </c>
      <c r="M1502" s="61"/>
      <c r="N1502" s="61"/>
      <c r="O1502" s="61"/>
      <c r="P1502" s="61"/>
      <c r="Q1502" s="61"/>
      <c r="R1502" s="61"/>
      <c r="S1502" s="61"/>
      <c r="T1502" s="61"/>
    </row>
    <row r="1503" spans="1:20" ht="14.5" x14ac:dyDescent="0.35">
      <c r="A1503" t="str">
        <f t="shared" si="35"/>
        <v>Tirol728</v>
      </c>
      <c r="B1503">
        <v>1503</v>
      </c>
      <c r="C1503" s="59" t="s">
        <v>268</v>
      </c>
      <c r="D1503" s="59" t="s">
        <v>619</v>
      </c>
      <c r="E1503" s="59" t="s">
        <v>962</v>
      </c>
      <c r="F1503" s="60">
        <v>63988613</v>
      </c>
      <c r="G1503" s="60">
        <v>59783870</v>
      </c>
      <c r="H1503" s="60">
        <v>72071521</v>
      </c>
      <c r="I1503" s="60">
        <v>69925357</v>
      </c>
      <c r="J1503" s="60">
        <v>71172053</v>
      </c>
      <c r="K1503" s="60">
        <v>79950088</v>
      </c>
      <c r="L1503" s="60">
        <v>76536734</v>
      </c>
      <c r="M1503" s="60">
        <v>73471607</v>
      </c>
      <c r="N1503" s="60">
        <v>72238312</v>
      </c>
      <c r="O1503" s="60">
        <v>69393480</v>
      </c>
      <c r="P1503" s="60">
        <v>60874677</v>
      </c>
      <c r="Q1503" s="60">
        <v>55336620</v>
      </c>
      <c r="R1503" s="60">
        <v>78750188</v>
      </c>
      <c r="S1503" s="60">
        <v>55533682</v>
      </c>
      <c r="T1503" s="60">
        <v>64526620</v>
      </c>
    </row>
    <row r="1504" spans="1:20" ht="14.5" x14ac:dyDescent="0.35">
      <c r="A1504" t="str">
        <f t="shared" si="35"/>
        <v>Tirol636</v>
      </c>
      <c r="B1504">
        <v>1504</v>
      </c>
      <c r="C1504" s="59" t="s">
        <v>268</v>
      </c>
      <c r="D1504" s="59" t="s">
        <v>579</v>
      </c>
      <c r="E1504" s="59" t="s">
        <v>154</v>
      </c>
      <c r="F1504" s="60">
        <v>6605434</v>
      </c>
      <c r="G1504" s="60">
        <v>6359964</v>
      </c>
      <c r="H1504" s="60">
        <v>11514400</v>
      </c>
      <c r="I1504" s="60">
        <v>12966616</v>
      </c>
      <c r="J1504" s="60">
        <v>8390100</v>
      </c>
      <c r="K1504" s="60">
        <v>11117753</v>
      </c>
      <c r="L1504" s="60">
        <v>12947957</v>
      </c>
      <c r="M1504" s="60">
        <v>3494171</v>
      </c>
      <c r="N1504" s="60">
        <v>9761024</v>
      </c>
      <c r="O1504" s="60">
        <v>9938102</v>
      </c>
      <c r="P1504" s="60">
        <v>8613947</v>
      </c>
      <c r="Q1504" s="60">
        <v>7052638</v>
      </c>
      <c r="R1504" s="60">
        <v>4884100</v>
      </c>
      <c r="S1504" s="60">
        <v>10187776</v>
      </c>
      <c r="T1504" s="60">
        <v>4163242</v>
      </c>
    </row>
    <row r="1505" spans="1:20" ht="14.5" x14ac:dyDescent="0.35">
      <c r="A1505" t="str">
        <f t="shared" si="35"/>
        <v>Tirol463</v>
      </c>
      <c r="B1505">
        <v>1505</v>
      </c>
      <c r="C1505" s="59" t="s">
        <v>268</v>
      </c>
      <c r="D1505" s="59" t="s">
        <v>518</v>
      </c>
      <c r="E1505" s="59" t="s">
        <v>126</v>
      </c>
      <c r="F1505" s="60">
        <v>24193</v>
      </c>
      <c r="G1505" s="61"/>
      <c r="H1505" s="60">
        <v>16864</v>
      </c>
      <c r="I1505" s="60">
        <v>6071</v>
      </c>
      <c r="J1505" s="60">
        <v>1954</v>
      </c>
      <c r="K1505" s="61"/>
      <c r="L1505" s="60">
        <v>3751</v>
      </c>
      <c r="M1505" s="61"/>
      <c r="N1505" s="61"/>
      <c r="O1505" s="61"/>
      <c r="P1505" s="61"/>
      <c r="Q1505" s="61"/>
      <c r="R1505" s="60">
        <v>333187</v>
      </c>
      <c r="S1505" s="60">
        <v>5</v>
      </c>
      <c r="T1505" s="60">
        <v>3389</v>
      </c>
    </row>
    <row r="1506" spans="1:20" ht="14.5" x14ac:dyDescent="0.35">
      <c r="A1506" t="str">
        <f t="shared" si="35"/>
        <v>Tirol079</v>
      </c>
      <c r="B1506">
        <v>1506</v>
      </c>
      <c r="C1506" s="59" t="s">
        <v>268</v>
      </c>
      <c r="D1506" s="59" t="s">
        <v>371</v>
      </c>
      <c r="E1506" s="59" t="s">
        <v>41</v>
      </c>
      <c r="F1506" s="60">
        <v>9341784</v>
      </c>
      <c r="G1506" s="60">
        <v>8618577</v>
      </c>
      <c r="H1506" s="60">
        <v>12551360</v>
      </c>
      <c r="I1506" s="60">
        <v>11691491</v>
      </c>
      <c r="J1506" s="60">
        <v>6275377</v>
      </c>
      <c r="K1506" s="60">
        <v>8134736</v>
      </c>
      <c r="L1506" s="60">
        <v>7201460</v>
      </c>
      <c r="M1506" s="60">
        <v>7111541</v>
      </c>
      <c r="N1506" s="60">
        <v>4574212</v>
      </c>
      <c r="O1506" s="60">
        <v>7803328</v>
      </c>
      <c r="P1506" s="60">
        <v>7455562</v>
      </c>
      <c r="Q1506" s="60">
        <v>8733635</v>
      </c>
      <c r="R1506" s="60">
        <v>20183729</v>
      </c>
      <c r="S1506" s="60">
        <v>24324510</v>
      </c>
      <c r="T1506" s="60">
        <v>17219666</v>
      </c>
    </row>
    <row r="1507" spans="1:20" ht="14.5" x14ac:dyDescent="0.35">
      <c r="A1507" t="str">
        <f t="shared" si="35"/>
        <v>Tirol684</v>
      </c>
      <c r="B1507">
        <v>1507</v>
      </c>
      <c r="C1507" s="59" t="s">
        <v>268</v>
      </c>
      <c r="D1507" s="59" t="s">
        <v>601</v>
      </c>
      <c r="E1507" s="59" t="s">
        <v>249</v>
      </c>
      <c r="F1507" s="60">
        <v>49594</v>
      </c>
      <c r="G1507" s="60">
        <v>13754</v>
      </c>
      <c r="H1507" s="61"/>
      <c r="I1507" s="60">
        <v>31767</v>
      </c>
      <c r="J1507" s="60">
        <v>117666</v>
      </c>
      <c r="K1507" s="61"/>
      <c r="L1507" s="60">
        <v>35578</v>
      </c>
      <c r="M1507" s="60">
        <v>849889</v>
      </c>
      <c r="N1507" s="60">
        <v>120348</v>
      </c>
      <c r="O1507" s="60">
        <v>41845</v>
      </c>
      <c r="P1507" s="60">
        <v>36271</v>
      </c>
      <c r="Q1507" s="60">
        <v>5836</v>
      </c>
      <c r="R1507" s="60">
        <v>859</v>
      </c>
      <c r="S1507" s="60">
        <v>4507</v>
      </c>
      <c r="T1507" s="60">
        <v>908</v>
      </c>
    </row>
    <row r="1508" spans="1:20" ht="14.5" x14ac:dyDescent="0.35">
      <c r="A1508" t="str">
        <f t="shared" si="35"/>
        <v>Tirol604</v>
      </c>
      <c r="B1508">
        <v>1508</v>
      </c>
      <c r="C1508" s="59" t="s">
        <v>268</v>
      </c>
      <c r="D1508" s="59" t="s">
        <v>563</v>
      </c>
      <c r="E1508" s="59" t="s">
        <v>148</v>
      </c>
      <c r="F1508" s="60">
        <v>6725995</v>
      </c>
      <c r="G1508" s="60">
        <v>6964175</v>
      </c>
      <c r="H1508" s="60">
        <v>8938095</v>
      </c>
      <c r="I1508" s="60">
        <v>9866214</v>
      </c>
      <c r="J1508" s="60">
        <v>10907850</v>
      </c>
      <c r="K1508" s="60">
        <v>10764557</v>
      </c>
      <c r="L1508" s="60">
        <v>10158025</v>
      </c>
      <c r="M1508" s="60">
        <v>6122543</v>
      </c>
      <c r="N1508" s="60">
        <v>4403999</v>
      </c>
      <c r="O1508" s="60">
        <v>3675075</v>
      </c>
      <c r="P1508" s="60">
        <v>1510613</v>
      </c>
      <c r="Q1508" s="60">
        <v>1446830</v>
      </c>
      <c r="R1508" s="60">
        <v>2793458</v>
      </c>
      <c r="S1508" s="60">
        <v>2288909</v>
      </c>
      <c r="T1508" s="60">
        <v>2666074</v>
      </c>
    </row>
    <row r="1509" spans="1:20" ht="14.5" x14ac:dyDescent="0.35">
      <c r="A1509" t="str">
        <f t="shared" si="35"/>
        <v>Tirol465</v>
      </c>
      <c r="B1509">
        <v>1509</v>
      </c>
      <c r="C1509" s="59" t="s">
        <v>268</v>
      </c>
      <c r="D1509" s="59" t="s">
        <v>522</v>
      </c>
      <c r="E1509" s="59" t="s">
        <v>128</v>
      </c>
      <c r="F1509" s="61"/>
      <c r="G1509" s="61"/>
      <c r="H1509" s="60">
        <v>342</v>
      </c>
      <c r="I1509" s="61"/>
      <c r="J1509" s="60">
        <v>7243</v>
      </c>
      <c r="K1509" s="60">
        <v>18677</v>
      </c>
      <c r="L1509" s="60">
        <v>2459</v>
      </c>
      <c r="M1509" s="60">
        <v>561</v>
      </c>
      <c r="N1509" s="61"/>
      <c r="O1509" s="61"/>
      <c r="P1509" s="60">
        <v>6214</v>
      </c>
      <c r="Q1509" s="61"/>
      <c r="R1509" s="61"/>
      <c r="S1509" s="61"/>
      <c r="T1509" s="60">
        <v>49</v>
      </c>
    </row>
    <row r="1510" spans="1:20" ht="14.5" x14ac:dyDescent="0.35">
      <c r="A1510" t="str">
        <f t="shared" si="35"/>
        <v>Tirol037</v>
      </c>
      <c r="B1510">
        <v>1510</v>
      </c>
      <c r="C1510" s="59" t="s">
        <v>268</v>
      </c>
      <c r="D1510" s="59" t="s">
        <v>326</v>
      </c>
      <c r="E1510" s="59" t="s">
        <v>19</v>
      </c>
      <c r="F1510" s="61"/>
      <c r="G1510" s="60">
        <v>107753857</v>
      </c>
      <c r="H1510" s="60">
        <v>89704486</v>
      </c>
      <c r="I1510" s="60">
        <v>87169069</v>
      </c>
      <c r="J1510" s="60">
        <v>106330440</v>
      </c>
      <c r="K1510" s="60">
        <v>80859794</v>
      </c>
      <c r="L1510" s="60">
        <v>65562999</v>
      </c>
      <c r="M1510" s="60">
        <v>56393883</v>
      </c>
      <c r="N1510" s="60">
        <v>39823446</v>
      </c>
      <c r="O1510" s="60">
        <v>38390371</v>
      </c>
      <c r="P1510" s="60">
        <v>24003365</v>
      </c>
      <c r="Q1510" s="60">
        <v>33573303</v>
      </c>
      <c r="R1510" s="60">
        <v>46112465</v>
      </c>
      <c r="S1510" s="60">
        <v>52637862</v>
      </c>
      <c r="T1510" s="60">
        <v>25419969</v>
      </c>
    </row>
    <row r="1511" spans="1:20" ht="14.5" x14ac:dyDescent="0.35">
      <c r="A1511" t="str">
        <f t="shared" si="35"/>
        <v>Tirol669</v>
      </c>
      <c r="B1511">
        <v>1511</v>
      </c>
      <c r="C1511" s="59" t="s">
        <v>268</v>
      </c>
      <c r="D1511" s="59" t="s">
        <v>596</v>
      </c>
      <c r="E1511" s="59" t="s">
        <v>165</v>
      </c>
      <c r="F1511" s="60">
        <v>938995</v>
      </c>
      <c r="G1511" s="60">
        <v>517954</v>
      </c>
      <c r="H1511" s="60">
        <v>903326</v>
      </c>
      <c r="I1511" s="60">
        <v>1592788</v>
      </c>
      <c r="J1511" s="60">
        <v>1524072</v>
      </c>
      <c r="K1511" s="60">
        <v>2589298</v>
      </c>
      <c r="L1511" s="60">
        <v>2642035</v>
      </c>
      <c r="M1511" s="60">
        <v>2945177</v>
      </c>
      <c r="N1511" s="60">
        <v>5191907</v>
      </c>
      <c r="O1511" s="60">
        <v>1952931</v>
      </c>
      <c r="P1511" s="60">
        <v>1051757</v>
      </c>
      <c r="Q1511" s="60">
        <v>1321164</v>
      </c>
      <c r="R1511" s="60">
        <v>2053699</v>
      </c>
      <c r="S1511" s="60">
        <v>2695058</v>
      </c>
      <c r="T1511" s="60">
        <v>3189463</v>
      </c>
    </row>
    <row r="1512" spans="1:20" ht="14.5" x14ac:dyDescent="0.35">
      <c r="A1512" t="str">
        <f t="shared" si="35"/>
        <v>Tirol268</v>
      </c>
      <c r="B1512">
        <v>1512</v>
      </c>
      <c r="C1512" s="59" t="s">
        <v>268</v>
      </c>
      <c r="D1512" s="59" t="s">
        <v>421</v>
      </c>
      <c r="E1512" s="59" t="s">
        <v>68</v>
      </c>
      <c r="F1512" s="60">
        <v>283007</v>
      </c>
      <c r="G1512" s="60">
        <v>685197</v>
      </c>
      <c r="H1512" s="60">
        <v>702877</v>
      </c>
      <c r="I1512" s="60">
        <v>858020</v>
      </c>
      <c r="J1512" s="60">
        <v>735298</v>
      </c>
      <c r="K1512" s="60">
        <v>1638789</v>
      </c>
      <c r="L1512" s="60">
        <v>1129446</v>
      </c>
      <c r="M1512" s="61"/>
      <c r="N1512" s="60">
        <v>1098442</v>
      </c>
      <c r="O1512" s="61"/>
      <c r="P1512" s="61"/>
      <c r="Q1512" s="60">
        <v>1413427</v>
      </c>
      <c r="R1512" s="60">
        <v>850707</v>
      </c>
      <c r="S1512" s="61"/>
      <c r="T1512" s="60">
        <v>980464</v>
      </c>
    </row>
    <row r="1513" spans="1:20" ht="14.5" x14ac:dyDescent="0.35">
      <c r="A1513" t="str">
        <f t="shared" si="35"/>
        <v>Tirol395</v>
      </c>
      <c r="B1513">
        <v>1513</v>
      </c>
      <c r="C1513" s="59" t="s">
        <v>268</v>
      </c>
      <c r="D1513" s="59" t="s">
        <v>483</v>
      </c>
      <c r="E1513" s="59" t="s">
        <v>102</v>
      </c>
      <c r="F1513" s="60">
        <v>57802</v>
      </c>
      <c r="G1513" s="60">
        <v>54</v>
      </c>
      <c r="H1513" s="61"/>
      <c r="I1513" s="61"/>
      <c r="J1513" s="61"/>
      <c r="K1513" s="61"/>
      <c r="L1513" s="61"/>
      <c r="M1513" s="61"/>
      <c r="N1513" s="60">
        <v>4990</v>
      </c>
      <c r="O1513" s="61"/>
      <c r="P1513" s="61"/>
      <c r="Q1513" s="61"/>
      <c r="R1513" s="61"/>
      <c r="S1513" s="60">
        <v>16572</v>
      </c>
      <c r="T1513" s="60">
        <v>8</v>
      </c>
    </row>
    <row r="1514" spans="1:20" ht="14.5" x14ac:dyDescent="0.35">
      <c r="A1514" t="str">
        <f t="shared" si="35"/>
        <v>Tirol055</v>
      </c>
      <c r="B1514">
        <v>1514</v>
      </c>
      <c r="C1514" s="59" t="s">
        <v>268</v>
      </c>
      <c r="D1514" s="59" t="s">
        <v>343</v>
      </c>
      <c r="E1514" s="59" t="s">
        <v>29</v>
      </c>
      <c r="F1514" s="60">
        <v>7616280</v>
      </c>
      <c r="G1514" s="60">
        <v>12679552</v>
      </c>
      <c r="H1514" s="60">
        <v>13927219</v>
      </c>
      <c r="I1514" s="60">
        <v>15923319</v>
      </c>
      <c r="J1514" s="60">
        <v>12329053</v>
      </c>
      <c r="K1514" s="60">
        <v>12485667</v>
      </c>
      <c r="L1514" s="60">
        <v>15172493</v>
      </c>
      <c r="M1514" s="60">
        <v>16386534</v>
      </c>
      <c r="N1514" s="60">
        <v>20359518</v>
      </c>
      <c r="O1514" s="60">
        <v>23759494</v>
      </c>
      <c r="P1514" s="60">
        <v>22567747</v>
      </c>
      <c r="Q1514" s="60">
        <v>23901036</v>
      </c>
      <c r="R1514" s="60">
        <v>24936129</v>
      </c>
      <c r="S1514" s="60">
        <v>32080779</v>
      </c>
      <c r="T1514" s="60">
        <v>28411270</v>
      </c>
    </row>
    <row r="1515" spans="1:20" ht="14.5" x14ac:dyDescent="0.35">
      <c r="A1515" t="str">
        <f t="shared" si="35"/>
        <v>Tirol018</v>
      </c>
      <c r="B1515">
        <v>1515</v>
      </c>
      <c r="C1515" s="59" t="s">
        <v>268</v>
      </c>
      <c r="D1515" s="59" t="s">
        <v>315</v>
      </c>
      <c r="E1515" s="59" t="s">
        <v>12</v>
      </c>
      <c r="F1515" s="60">
        <v>18889286</v>
      </c>
      <c r="G1515" s="60">
        <v>34123814</v>
      </c>
      <c r="H1515" s="60">
        <v>61233466</v>
      </c>
      <c r="I1515" s="60">
        <v>17019946</v>
      </c>
      <c r="J1515" s="60">
        <v>16366025</v>
      </c>
      <c r="K1515" s="60">
        <v>14993816</v>
      </c>
      <c r="L1515" s="60">
        <v>12579104</v>
      </c>
      <c r="M1515" s="60">
        <v>13243052</v>
      </c>
      <c r="N1515" s="60">
        <v>16244670</v>
      </c>
      <c r="O1515" s="60">
        <v>19414275</v>
      </c>
      <c r="P1515" s="60">
        <v>20435589</v>
      </c>
      <c r="Q1515" s="60">
        <v>22900279</v>
      </c>
      <c r="R1515" s="60">
        <v>18357458</v>
      </c>
      <c r="S1515" s="60">
        <v>15450378</v>
      </c>
      <c r="T1515" s="60">
        <v>13797549</v>
      </c>
    </row>
    <row r="1516" spans="1:20" ht="14.5" x14ac:dyDescent="0.35">
      <c r="A1516" t="str">
        <f t="shared" si="35"/>
        <v>Tirol054</v>
      </c>
      <c r="B1516">
        <v>1516</v>
      </c>
      <c r="C1516" s="59" t="s">
        <v>268</v>
      </c>
      <c r="D1516" s="59" t="s">
        <v>341</v>
      </c>
      <c r="E1516" s="59" t="s">
        <v>28</v>
      </c>
      <c r="F1516" s="60">
        <v>6456626</v>
      </c>
      <c r="G1516" s="60">
        <v>8886800</v>
      </c>
      <c r="H1516" s="60">
        <v>8106568</v>
      </c>
      <c r="I1516" s="60">
        <v>9435192</v>
      </c>
      <c r="J1516" s="60">
        <v>7333026</v>
      </c>
      <c r="K1516" s="60">
        <v>4989813</v>
      </c>
      <c r="L1516" s="60">
        <v>15263903</v>
      </c>
      <c r="M1516" s="60">
        <v>7670165</v>
      </c>
      <c r="N1516" s="60">
        <v>7392013</v>
      </c>
      <c r="O1516" s="60">
        <v>7308779</v>
      </c>
      <c r="P1516" s="60">
        <v>3802475</v>
      </c>
      <c r="Q1516" s="60">
        <v>7615984</v>
      </c>
      <c r="R1516" s="60">
        <v>10674808</v>
      </c>
      <c r="S1516" s="60">
        <v>7030433</v>
      </c>
      <c r="T1516" s="60">
        <v>11608660</v>
      </c>
    </row>
    <row r="1517" spans="1:20" ht="14.5" x14ac:dyDescent="0.35">
      <c r="A1517" t="str">
        <f t="shared" si="35"/>
        <v>Tirol216</v>
      </c>
      <c r="B1517">
        <v>1517</v>
      </c>
      <c r="C1517" s="59" t="s">
        <v>268</v>
      </c>
      <c r="D1517" s="59" t="s">
        <v>398</v>
      </c>
      <c r="E1517" s="59" t="s">
        <v>250</v>
      </c>
      <c r="F1517" s="60">
        <v>3907065</v>
      </c>
      <c r="G1517" s="60">
        <v>3140584</v>
      </c>
      <c r="H1517" s="60">
        <v>4271457</v>
      </c>
      <c r="I1517" s="60">
        <v>5146791</v>
      </c>
      <c r="J1517" s="60">
        <v>2946706</v>
      </c>
      <c r="K1517" s="60">
        <v>1155815</v>
      </c>
      <c r="L1517" s="60">
        <v>2771926</v>
      </c>
      <c r="M1517" s="60">
        <v>2529291</v>
      </c>
      <c r="N1517" s="60">
        <v>5789459</v>
      </c>
      <c r="O1517" s="60">
        <v>592708</v>
      </c>
      <c r="P1517" s="60">
        <v>268799</v>
      </c>
      <c r="Q1517" s="60">
        <v>1045355</v>
      </c>
      <c r="R1517" s="60">
        <v>718432</v>
      </c>
      <c r="S1517" s="60">
        <v>1249352</v>
      </c>
      <c r="T1517" s="60">
        <v>2853242</v>
      </c>
    </row>
    <row r="1518" spans="1:20" ht="14.5" x14ac:dyDescent="0.35">
      <c r="A1518" t="str">
        <f t="shared" si="35"/>
        <v>Tirol204</v>
      </c>
      <c r="B1518">
        <v>1518</v>
      </c>
      <c r="C1518" s="59" t="s">
        <v>268</v>
      </c>
      <c r="D1518" s="59" t="s">
        <v>392</v>
      </c>
      <c r="E1518" s="59" t="s">
        <v>52</v>
      </c>
      <c r="F1518" s="60">
        <v>6330738</v>
      </c>
      <c r="G1518" s="60">
        <v>3878006</v>
      </c>
      <c r="H1518" s="60">
        <v>5796374</v>
      </c>
      <c r="I1518" s="60">
        <v>4120416</v>
      </c>
      <c r="J1518" s="60">
        <v>5019994</v>
      </c>
      <c r="K1518" s="60">
        <v>14578221</v>
      </c>
      <c r="L1518" s="60">
        <v>7604114</v>
      </c>
      <c r="M1518" s="60">
        <v>3979602</v>
      </c>
      <c r="N1518" s="60">
        <v>5253283</v>
      </c>
      <c r="O1518" s="60">
        <v>3442887</v>
      </c>
      <c r="P1518" s="60">
        <v>3618202</v>
      </c>
      <c r="Q1518" s="60">
        <v>5738263</v>
      </c>
      <c r="R1518" s="60">
        <v>6040968</v>
      </c>
      <c r="S1518" s="60">
        <v>7169670</v>
      </c>
      <c r="T1518" s="60">
        <v>6562284</v>
      </c>
    </row>
    <row r="1519" spans="1:20" ht="14.5" x14ac:dyDescent="0.35">
      <c r="A1519" t="str">
        <f t="shared" si="35"/>
        <v>Tirol074</v>
      </c>
      <c r="B1519">
        <v>1519</v>
      </c>
      <c r="C1519" s="59" t="s">
        <v>268</v>
      </c>
      <c r="D1519" s="59" t="s">
        <v>361</v>
      </c>
      <c r="E1519" s="59" t="s">
        <v>251</v>
      </c>
      <c r="F1519" s="60">
        <v>2955087</v>
      </c>
      <c r="G1519" s="60">
        <v>3427647</v>
      </c>
      <c r="H1519" s="60">
        <v>4433944</v>
      </c>
      <c r="I1519" s="60">
        <v>1933465</v>
      </c>
      <c r="J1519" s="60">
        <v>4496753</v>
      </c>
      <c r="K1519" s="60">
        <v>2322523</v>
      </c>
      <c r="L1519" s="60">
        <v>7477355</v>
      </c>
      <c r="M1519" s="60">
        <v>1746587</v>
      </c>
      <c r="N1519" s="60">
        <v>4269561</v>
      </c>
      <c r="O1519" s="60">
        <v>4716055</v>
      </c>
      <c r="P1519" s="60">
        <v>2785302</v>
      </c>
      <c r="Q1519" s="60">
        <v>2864855</v>
      </c>
      <c r="R1519" s="60">
        <v>3960734</v>
      </c>
      <c r="S1519" s="60">
        <v>3141852</v>
      </c>
      <c r="T1519" s="60">
        <v>5210932</v>
      </c>
    </row>
    <row r="1520" spans="1:20" ht="14.5" x14ac:dyDescent="0.35">
      <c r="A1520" t="str">
        <f t="shared" si="35"/>
        <v>Tirol097</v>
      </c>
      <c r="B1520">
        <v>1520</v>
      </c>
      <c r="C1520" s="59" t="s">
        <v>268</v>
      </c>
      <c r="D1520" s="59" t="s">
        <v>389</v>
      </c>
      <c r="E1520" s="59" t="s">
        <v>50</v>
      </c>
      <c r="F1520" s="60">
        <v>1726276</v>
      </c>
      <c r="G1520" s="60">
        <v>413215</v>
      </c>
      <c r="H1520" s="60">
        <v>789717</v>
      </c>
      <c r="I1520" s="60">
        <v>1058802</v>
      </c>
      <c r="J1520" s="60">
        <v>1061775</v>
      </c>
      <c r="K1520" s="60">
        <v>1231836</v>
      </c>
      <c r="L1520" s="60">
        <v>1038560</v>
      </c>
      <c r="M1520" s="60">
        <v>854948</v>
      </c>
      <c r="N1520" s="60">
        <v>1926099</v>
      </c>
      <c r="O1520" s="60">
        <v>5579459</v>
      </c>
      <c r="P1520" s="60">
        <v>2283503</v>
      </c>
      <c r="Q1520" s="60">
        <v>389010</v>
      </c>
      <c r="R1520" s="60">
        <v>466170</v>
      </c>
      <c r="S1520" s="60">
        <v>1159284</v>
      </c>
      <c r="T1520" s="60">
        <v>718818</v>
      </c>
    </row>
    <row r="1521" spans="1:20" ht="14.5" x14ac:dyDescent="0.35">
      <c r="A1521" t="str">
        <f t="shared" si="35"/>
        <v>Tirol370</v>
      </c>
      <c r="B1521">
        <v>1521</v>
      </c>
      <c r="C1521" s="59" t="s">
        <v>268</v>
      </c>
      <c r="D1521" s="59" t="s">
        <v>465</v>
      </c>
      <c r="E1521" s="59" t="s">
        <v>91</v>
      </c>
      <c r="F1521" s="60">
        <v>14049</v>
      </c>
      <c r="G1521" s="60">
        <v>19198</v>
      </c>
      <c r="H1521" s="60">
        <v>25033</v>
      </c>
      <c r="I1521" s="60">
        <v>19638</v>
      </c>
      <c r="J1521" s="60">
        <v>17692</v>
      </c>
      <c r="K1521" s="60">
        <v>25541</v>
      </c>
      <c r="L1521" s="61"/>
      <c r="M1521" s="60">
        <v>85919</v>
      </c>
      <c r="N1521" s="60">
        <v>709547</v>
      </c>
      <c r="O1521" s="60">
        <v>138782</v>
      </c>
      <c r="P1521" s="60">
        <v>514979</v>
      </c>
      <c r="Q1521" s="60">
        <v>44268</v>
      </c>
      <c r="R1521" s="60">
        <v>76881</v>
      </c>
      <c r="S1521" s="60">
        <v>53502</v>
      </c>
      <c r="T1521" s="60">
        <v>184045</v>
      </c>
    </row>
    <row r="1522" spans="1:20" ht="14.5" x14ac:dyDescent="0.35">
      <c r="A1522" t="str">
        <f t="shared" si="35"/>
        <v>Tirol824</v>
      </c>
      <c r="B1522">
        <v>1522</v>
      </c>
      <c r="C1522" s="59" t="s">
        <v>268</v>
      </c>
      <c r="D1522" s="59" t="s">
        <v>654</v>
      </c>
      <c r="E1522" s="59" t="s">
        <v>198</v>
      </c>
      <c r="F1522" s="60">
        <v>157</v>
      </c>
      <c r="G1522" s="61"/>
      <c r="H1522" s="61"/>
      <c r="I1522" s="61"/>
      <c r="J1522" s="61"/>
      <c r="K1522" s="61"/>
      <c r="L1522" s="61"/>
      <c r="M1522" s="60">
        <v>116275</v>
      </c>
      <c r="N1522" s="60">
        <v>112</v>
      </c>
      <c r="O1522" s="60">
        <v>67</v>
      </c>
      <c r="P1522" s="60">
        <v>1327</v>
      </c>
      <c r="Q1522" s="61"/>
      <c r="R1522" s="61"/>
      <c r="S1522" s="60">
        <v>263</v>
      </c>
      <c r="T1522" s="60">
        <v>359</v>
      </c>
    </row>
    <row r="1523" spans="1:20" ht="14.5" x14ac:dyDescent="0.35">
      <c r="A1523" t="str">
        <f t="shared" si="35"/>
        <v>Tirol096</v>
      </c>
      <c r="B1523">
        <v>1523</v>
      </c>
      <c r="C1523" s="59" t="s">
        <v>268</v>
      </c>
      <c r="D1523" s="59" t="s">
        <v>387</v>
      </c>
      <c r="E1523" s="59" t="s">
        <v>252</v>
      </c>
      <c r="F1523" s="60">
        <v>3485956</v>
      </c>
      <c r="G1523" s="60">
        <v>2307799</v>
      </c>
      <c r="H1523" s="60">
        <v>2371937</v>
      </c>
      <c r="I1523" s="60">
        <v>1907321</v>
      </c>
      <c r="J1523" s="60">
        <v>2591814</v>
      </c>
      <c r="K1523" s="60">
        <v>5798209</v>
      </c>
      <c r="L1523" s="60">
        <v>2458091</v>
      </c>
      <c r="M1523" s="60">
        <v>2133356</v>
      </c>
      <c r="N1523" s="60">
        <v>2754920</v>
      </c>
      <c r="O1523" s="60">
        <v>3442934</v>
      </c>
      <c r="P1523" s="60">
        <v>3004902</v>
      </c>
      <c r="Q1523" s="60">
        <v>3685749</v>
      </c>
      <c r="R1523" s="60">
        <v>6956555</v>
      </c>
      <c r="S1523" s="60">
        <v>10740303</v>
      </c>
      <c r="T1523" s="60">
        <v>13738021</v>
      </c>
    </row>
    <row r="1524" spans="1:20" ht="14.5" x14ac:dyDescent="0.35">
      <c r="A1524" t="str">
        <f t="shared" si="35"/>
        <v>Tirol232</v>
      </c>
      <c r="B1524">
        <v>1524</v>
      </c>
      <c r="C1524" s="59" t="s">
        <v>268</v>
      </c>
      <c r="D1524" s="59" t="s">
        <v>409</v>
      </c>
      <c r="E1524" s="59" t="s">
        <v>58</v>
      </c>
      <c r="F1524" s="60">
        <v>68766</v>
      </c>
      <c r="G1524" s="60">
        <v>128144</v>
      </c>
      <c r="H1524" s="60">
        <v>121033</v>
      </c>
      <c r="I1524" s="60">
        <v>194894</v>
      </c>
      <c r="J1524" s="60">
        <v>360408</v>
      </c>
      <c r="K1524" s="60">
        <v>1865759</v>
      </c>
      <c r="L1524" s="60">
        <v>818581</v>
      </c>
      <c r="M1524" s="60">
        <v>223192</v>
      </c>
      <c r="N1524" s="60">
        <v>164255</v>
      </c>
      <c r="O1524" s="60">
        <v>260058</v>
      </c>
      <c r="P1524" s="60">
        <v>298754</v>
      </c>
      <c r="Q1524" s="60">
        <v>225004</v>
      </c>
      <c r="R1524" s="60">
        <v>265541</v>
      </c>
      <c r="S1524" s="60">
        <v>361799</v>
      </c>
      <c r="T1524" s="60">
        <v>213467</v>
      </c>
    </row>
    <row r="1525" spans="1:20" ht="14.5" x14ac:dyDescent="0.35">
      <c r="A1525" t="str">
        <f t="shared" si="35"/>
        <v>Tirol676</v>
      </c>
      <c r="B1525">
        <v>1525</v>
      </c>
      <c r="C1525" s="59" t="s">
        <v>268</v>
      </c>
      <c r="D1525" s="59" t="s">
        <v>599</v>
      </c>
      <c r="E1525" s="59" t="s">
        <v>168</v>
      </c>
      <c r="F1525" s="60">
        <v>4999588</v>
      </c>
      <c r="G1525" s="60">
        <v>4686315</v>
      </c>
      <c r="H1525" s="60">
        <v>4669125</v>
      </c>
      <c r="I1525" s="60">
        <v>3878247</v>
      </c>
      <c r="J1525" s="60">
        <v>2774435</v>
      </c>
      <c r="K1525" s="60">
        <v>3298840</v>
      </c>
      <c r="L1525" s="60">
        <v>2920481</v>
      </c>
      <c r="M1525" s="60">
        <v>2552472</v>
      </c>
      <c r="N1525" s="60">
        <v>2508849</v>
      </c>
      <c r="O1525" s="60">
        <v>4041387</v>
      </c>
      <c r="P1525" s="60">
        <v>2936785</v>
      </c>
      <c r="Q1525" s="60">
        <v>1600524</v>
      </c>
      <c r="R1525" s="60">
        <v>1187174</v>
      </c>
      <c r="S1525" s="60">
        <v>1019075</v>
      </c>
      <c r="T1525" s="60">
        <v>451071</v>
      </c>
    </row>
    <row r="1526" spans="1:20" ht="14.5" x14ac:dyDescent="0.35">
      <c r="A1526" t="str">
        <f t="shared" si="35"/>
        <v>Tirol716</v>
      </c>
      <c r="B1526">
        <v>1526</v>
      </c>
      <c r="C1526" s="59" t="s">
        <v>268</v>
      </c>
      <c r="D1526" s="59" t="s">
        <v>614</v>
      </c>
      <c r="E1526" s="59" t="s">
        <v>176</v>
      </c>
      <c r="F1526" s="60">
        <v>128488</v>
      </c>
      <c r="G1526" s="60">
        <v>3574736</v>
      </c>
      <c r="H1526" s="60">
        <v>360545</v>
      </c>
      <c r="I1526" s="60">
        <v>514868</v>
      </c>
      <c r="J1526" s="60">
        <v>515932</v>
      </c>
      <c r="K1526" s="60">
        <v>509758</v>
      </c>
      <c r="L1526" s="60">
        <v>604179</v>
      </c>
      <c r="M1526" s="60">
        <v>765726</v>
      </c>
      <c r="N1526" s="60">
        <v>2266851</v>
      </c>
      <c r="O1526" s="60">
        <v>7704066</v>
      </c>
      <c r="P1526" s="60">
        <v>1910316</v>
      </c>
      <c r="Q1526" s="60">
        <v>1780962</v>
      </c>
      <c r="R1526" s="60">
        <v>1759456</v>
      </c>
      <c r="S1526" s="60">
        <v>11518769</v>
      </c>
      <c r="T1526" s="60">
        <v>2404811</v>
      </c>
    </row>
    <row r="1527" spans="1:20" ht="14.5" x14ac:dyDescent="0.35">
      <c r="A1527" t="str">
        <f t="shared" si="35"/>
        <v>Tirol743</v>
      </c>
      <c r="B1527">
        <v>1527</v>
      </c>
      <c r="C1527" s="59" t="s">
        <v>268</v>
      </c>
      <c r="D1527" s="59" t="s">
        <v>625</v>
      </c>
      <c r="E1527" s="59" t="s">
        <v>181</v>
      </c>
      <c r="F1527" s="60">
        <v>234839</v>
      </c>
      <c r="G1527" s="60">
        <v>296043</v>
      </c>
      <c r="H1527" s="60">
        <v>164086</v>
      </c>
      <c r="I1527" s="60">
        <v>203989</v>
      </c>
      <c r="J1527" s="60">
        <v>282477</v>
      </c>
      <c r="K1527" s="60">
        <v>184738</v>
      </c>
      <c r="L1527" s="60">
        <v>122022</v>
      </c>
      <c r="M1527" s="60">
        <v>110395</v>
      </c>
      <c r="N1527" s="60">
        <v>133297</v>
      </c>
      <c r="O1527" s="60">
        <v>185825</v>
      </c>
      <c r="P1527" s="60">
        <v>172383</v>
      </c>
      <c r="Q1527" s="60">
        <v>419429</v>
      </c>
      <c r="R1527" s="60">
        <v>656587</v>
      </c>
      <c r="S1527" s="60">
        <v>676582</v>
      </c>
      <c r="T1527" s="60">
        <v>538130</v>
      </c>
    </row>
    <row r="1528" spans="1:20" ht="14.5" x14ac:dyDescent="0.35">
      <c r="A1528" t="str">
        <f t="shared" si="35"/>
        <v>Tirol820</v>
      </c>
      <c r="B1528">
        <v>1528</v>
      </c>
      <c r="C1528" s="59" t="s">
        <v>268</v>
      </c>
      <c r="D1528" s="59" t="s">
        <v>648</v>
      </c>
      <c r="E1528" s="59" t="s">
        <v>195</v>
      </c>
      <c r="F1528" s="61"/>
      <c r="G1528" s="61"/>
      <c r="H1528" s="61"/>
      <c r="I1528" s="61"/>
      <c r="J1528" s="61"/>
      <c r="K1528" s="61"/>
      <c r="L1528" s="61"/>
      <c r="M1528" s="61"/>
      <c r="N1528" s="61"/>
      <c r="O1528" s="61"/>
      <c r="P1528" s="61"/>
      <c r="Q1528" s="60">
        <v>1436</v>
      </c>
      <c r="R1528" s="61"/>
      <c r="S1528" s="61"/>
      <c r="T1528" s="61"/>
    </row>
    <row r="1529" spans="1:20" ht="14.5" x14ac:dyDescent="0.35">
      <c r="A1529" t="str">
        <f t="shared" si="35"/>
        <v>Tirol228</v>
      </c>
      <c r="B1529">
        <v>1529</v>
      </c>
      <c r="C1529" s="59" t="s">
        <v>268</v>
      </c>
      <c r="D1529" s="59" t="s">
        <v>405</v>
      </c>
      <c r="E1529" s="59" t="s">
        <v>57</v>
      </c>
      <c r="F1529" s="60">
        <v>1081307</v>
      </c>
      <c r="G1529" s="60">
        <v>747061</v>
      </c>
      <c r="H1529" s="60">
        <v>31642</v>
      </c>
      <c r="I1529" s="60">
        <v>156476</v>
      </c>
      <c r="J1529" s="60">
        <v>427646</v>
      </c>
      <c r="K1529" s="60">
        <v>16473</v>
      </c>
      <c r="L1529" s="60">
        <v>3961</v>
      </c>
      <c r="M1529" s="61"/>
      <c r="N1529" s="60">
        <v>32593</v>
      </c>
      <c r="O1529" s="60">
        <v>22522</v>
      </c>
      <c r="P1529" s="61"/>
      <c r="Q1529" s="61"/>
      <c r="R1529" s="60">
        <v>19763</v>
      </c>
      <c r="S1529" s="61"/>
      <c r="T1529" s="60">
        <v>46100</v>
      </c>
    </row>
    <row r="1530" spans="1:20" ht="14.5" x14ac:dyDescent="0.35">
      <c r="A1530" t="str">
        <f t="shared" si="35"/>
        <v>Tirol470</v>
      </c>
      <c r="B1530">
        <v>1530</v>
      </c>
      <c r="C1530" s="59" t="s">
        <v>268</v>
      </c>
      <c r="D1530" s="59" t="s">
        <v>530</v>
      </c>
      <c r="E1530" s="59" t="s">
        <v>130</v>
      </c>
      <c r="F1530" s="61"/>
      <c r="G1530" s="61"/>
      <c r="H1530" s="61"/>
      <c r="I1530" s="61"/>
      <c r="J1530" s="61"/>
      <c r="K1530" s="60">
        <v>3739</v>
      </c>
      <c r="L1530" s="61"/>
      <c r="M1530" s="61"/>
      <c r="N1530" s="61"/>
      <c r="O1530" s="61"/>
      <c r="P1530" s="60">
        <v>1358</v>
      </c>
      <c r="Q1530" s="61"/>
      <c r="R1530" s="61"/>
      <c r="S1530" s="61"/>
      <c r="T1530" s="60">
        <v>146</v>
      </c>
    </row>
    <row r="1531" spans="1:20" ht="14.5" x14ac:dyDescent="0.35">
      <c r="A1531" t="str">
        <f t="shared" si="35"/>
        <v>Tirol046</v>
      </c>
      <c r="B1531">
        <v>1531</v>
      </c>
      <c r="C1531" s="59" t="s">
        <v>268</v>
      </c>
      <c r="D1531" s="59" t="s">
        <v>335</v>
      </c>
      <c r="E1531" s="59" t="s">
        <v>24</v>
      </c>
      <c r="F1531" s="60">
        <v>1807440</v>
      </c>
      <c r="G1531" s="60">
        <v>2799146</v>
      </c>
      <c r="H1531" s="60">
        <v>2438690</v>
      </c>
      <c r="I1531" s="60">
        <v>4473000</v>
      </c>
      <c r="J1531" s="60">
        <v>11474292</v>
      </c>
      <c r="K1531" s="60">
        <v>3626539</v>
      </c>
      <c r="L1531" s="60">
        <v>3369725</v>
      </c>
      <c r="M1531" s="60">
        <v>4559486</v>
      </c>
      <c r="N1531" s="60">
        <v>3783936</v>
      </c>
      <c r="O1531" s="60">
        <v>4722117</v>
      </c>
      <c r="P1531" s="60">
        <v>4225790</v>
      </c>
      <c r="Q1531" s="60">
        <v>2852661</v>
      </c>
      <c r="R1531" s="60">
        <v>9298452</v>
      </c>
      <c r="S1531" s="60">
        <v>4703218</v>
      </c>
      <c r="T1531" s="60">
        <v>2339456</v>
      </c>
    </row>
    <row r="1532" spans="1:20" ht="14.5" x14ac:dyDescent="0.35">
      <c r="A1532" t="str">
        <f t="shared" si="35"/>
        <v>Tirol373</v>
      </c>
      <c r="B1532">
        <v>1532</v>
      </c>
      <c r="C1532" s="59" t="s">
        <v>268</v>
      </c>
      <c r="D1532" s="59" t="s">
        <v>467</v>
      </c>
      <c r="E1532" s="59" t="s">
        <v>92</v>
      </c>
      <c r="F1532" s="60">
        <v>1915863</v>
      </c>
      <c r="G1532" s="60">
        <v>1697191</v>
      </c>
      <c r="H1532" s="60">
        <v>1155601</v>
      </c>
      <c r="I1532" s="60">
        <v>1372910</v>
      </c>
      <c r="J1532" s="60">
        <v>2356412</v>
      </c>
      <c r="K1532" s="60">
        <v>1407651</v>
      </c>
      <c r="L1532" s="61"/>
      <c r="M1532" s="61"/>
      <c r="N1532" s="60">
        <v>155861</v>
      </c>
      <c r="O1532" s="61"/>
      <c r="P1532" s="60">
        <v>205907</v>
      </c>
      <c r="Q1532" s="60">
        <v>162366</v>
      </c>
      <c r="R1532" s="60">
        <v>376615</v>
      </c>
      <c r="S1532" s="60">
        <v>166465</v>
      </c>
      <c r="T1532" s="60">
        <v>233250</v>
      </c>
    </row>
    <row r="1533" spans="1:20" ht="14.5" x14ac:dyDescent="0.35">
      <c r="A1533" t="str">
        <f t="shared" si="35"/>
        <v>Tirol667</v>
      </c>
      <c r="B1533">
        <v>1533</v>
      </c>
      <c r="C1533" s="59" t="s">
        <v>268</v>
      </c>
      <c r="D1533" s="59" t="s">
        <v>594</v>
      </c>
      <c r="E1533" s="59" t="s">
        <v>164</v>
      </c>
      <c r="F1533" s="60">
        <v>24454</v>
      </c>
      <c r="G1533" s="60">
        <v>86589</v>
      </c>
      <c r="H1533" s="60">
        <v>48072</v>
      </c>
      <c r="I1533" s="60">
        <v>67933</v>
      </c>
      <c r="J1533" s="60">
        <v>140287</v>
      </c>
      <c r="K1533" s="60">
        <v>328036</v>
      </c>
      <c r="L1533" s="60">
        <v>430660</v>
      </c>
      <c r="M1533" s="60">
        <v>63261</v>
      </c>
      <c r="N1533" s="60">
        <v>211614</v>
      </c>
      <c r="O1533" s="60">
        <v>191718</v>
      </c>
      <c r="P1533" s="60">
        <v>101269</v>
      </c>
      <c r="Q1533" s="60">
        <v>98669</v>
      </c>
      <c r="R1533" s="60">
        <v>60264</v>
      </c>
      <c r="S1533" s="60">
        <v>115247</v>
      </c>
      <c r="T1533" s="60">
        <v>124501</v>
      </c>
    </row>
    <row r="1534" spans="1:20" ht="14.5" x14ac:dyDescent="0.35">
      <c r="A1534" t="str">
        <f t="shared" si="35"/>
        <v>Tirol386</v>
      </c>
      <c r="B1534">
        <v>1534</v>
      </c>
      <c r="C1534" s="59" t="s">
        <v>268</v>
      </c>
      <c r="D1534" s="59" t="s">
        <v>475</v>
      </c>
      <c r="E1534" s="59" t="s">
        <v>97</v>
      </c>
      <c r="F1534" s="61"/>
      <c r="G1534" s="61"/>
      <c r="H1534" s="60">
        <v>51790</v>
      </c>
      <c r="I1534" s="60">
        <v>7017</v>
      </c>
      <c r="J1534" s="60">
        <v>4965</v>
      </c>
      <c r="K1534" s="61"/>
      <c r="L1534" s="61"/>
      <c r="M1534" s="60">
        <v>19699</v>
      </c>
      <c r="N1534" s="60">
        <v>51875</v>
      </c>
      <c r="O1534" s="60">
        <v>86067</v>
      </c>
      <c r="P1534" s="60">
        <v>47151</v>
      </c>
      <c r="Q1534" s="60">
        <v>28524</v>
      </c>
      <c r="R1534" s="60">
        <v>803</v>
      </c>
      <c r="S1534" s="61"/>
      <c r="T1534" s="60">
        <v>501</v>
      </c>
    </row>
    <row r="1535" spans="1:20" ht="14.5" x14ac:dyDescent="0.35">
      <c r="A1535" t="str">
        <f t="shared" si="35"/>
        <v>Tirol412</v>
      </c>
      <c r="B1535">
        <v>1535</v>
      </c>
      <c r="C1535" s="59" t="s">
        <v>268</v>
      </c>
      <c r="D1535" s="59" t="s">
        <v>492</v>
      </c>
      <c r="E1535" s="59" t="s">
        <v>107</v>
      </c>
      <c r="F1535" s="60">
        <v>17750001</v>
      </c>
      <c r="G1535" s="60">
        <v>13461928</v>
      </c>
      <c r="H1535" s="60">
        <v>28193154</v>
      </c>
      <c r="I1535" s="60">
        <v>18169101</v>
      </c>
      <c r="J1535" s="60">
        <v>32515671</v>
      </c>
      <c r="K1535" s="60">
        <v>39685671</v>
      </c>
      <c r="L1535" s="60">
        <v>37913270</v>
      </c>
      <c r="M1535" s="60">
        <v>36472331</v>
      </c>
      <c r="N1535" s="60">
        <v>38984199</v>
      </c>
      <c r="O1535" s="60">
        <v>37231306</v>
      </c>
      <c r="P1535" s="60">
        <v>30647215</v>
      </c>
      <c r="Q1535" s="60">
        <v>29123808</v>
      </c>
      <c r="R1535" s="60">
        <v>36620146</v>
      </c>
      <c r="S1535" s="60">
        <v>52030025</v>
      </c>
      <c r="T1535" s="60">
        <v>52631615</v>
      </c>
    </row>
    <row r="1536" spans="1:20" ht="14.5" x14ac:dyDescent="0.35">
      <c r="A1536" t="str">
        <f t="shared" si="35"/>
        <v>Tirol701</v>
      </c>
      <c r="B1536">
        <v>1536</v>
      </c>
      <c r="C1536" s="59" t="s">
        <v>268</v>
      </c>
      <c r="D1536" s="59" t="s">
        <v>608</v>
      </c>
      <c r="E1536" s="59" t="s">
        <v>173</v>
      </c>
      <c r="F1536" s="60">
        <v>23391301</v>
      </c>
      <c r="G1536" s="60">
        <v>28686945</v>
      </c>
      <c r="H1536" s="60">
        <v>24037529</v>
      </c>
      <c r="I1536" s="60">
        <v>12248317</v>
      </c>
      <c r="J1536" s="60">
        <v>15630270</v>
      </c>
      <c r="K1536" s="60">
        <v>14344359</v>
      </c>
      <c r="L1536" s="60">
        <v>13246923</v>
      </c>
      <c r="M1536" s="60">
        <v>12507427</v>
      </c>
      <c r="N1536" s="60">
        <v>19217726</v>
      </c>
      <c r="O1536" s="60">
        <v>9713221</v>
      </c>
      <c r="P1536" s="60">
        <v>11761674</v>
      </c>
      <c r="Q1536" s="60">
        <v>17943770</v>
      </c>
      <c r="R1536" s="60">
        <v>18827639</v>
      </c>
      <c r="S1536" s="60">
        <v>23669397</v>
      </c>
      <c r="T1536" s="60">
        <v>19664167</v>
      </c>
    </row>
    <row r="1537" spans="1:20" ht="14.5" x14ac:dyDescent="0.35">
      <c r="A1537" t="str">
        <f t="shared" si="35"/>
        <v>Tirol366</v>
      </c>
      <c r="B1537">
        <v>1537</v>
      </c>
      <c r="C1537" s="59" t="s">
        <v>268</v>
      </c>
      <c r="D1537" s="59" t="s">
        <v>463</v>
      </c>
      <c r="E1537" s="59" t="s">
        <v>90</v>
      </c>
      <c r="F1537" s="61"/>
      <c r="G1537" s="61"/>
      <c r="H1537" s="60">
        <v>176952</v>
      </c>
      <c r="I1537" s="60">
        <v>1253356</v>
      </c>
      <c r="J1537" s="60">
        <v>7122056</v>
      </c>
      <c r="K1537" s="60">
        <v>173668</v>
      </c>
      <c r="L1537" s="60">
        <v>394232</v>
      </c>
      <c r="M1537" s="60">
        <v>40253</v>
      </c>
      <c r="N1537" s="60">
        <v>1820162</v>
      </c>
      <c r="O1537" s="60">
        <v>1299880</v>
      </c>
      <c r="P1537" s="60">
        <v>1050496</v>
      </c>
      <c r="Q1537" s="60">
        <v>2734123</v>
      </c>
      <c r="R1537" s="60">
        <v>231295</v>
      </c>
      <c r="S1537" s="60">
        <v>1052160</v>
      </c>
      <c r="T1537" s="60">
        <v>4796363</v>
      </c>
    </row>
    <row r="1538" spans="1:20" ht="14.5" x14ac:dyDescent="0.35">
      <c r="A1538" t="str">
        <f t="shared" si="35"/>
        <v>Tirol389</v>
      </c>
      <c r="B1538">
        <v>1538</v>
      </c>
      <c r="C1538" s="59" t="s">
        <v>268</v>
      </c>
      <c r="D1538" s="59" t="s">
        <v>478</v>
      </c>
      <c r="E1538" s="59" t="s">
        <v>99</v>
      </c>
      <c r="F1538" s="60">
        <v>191224</v>
      </c>
      <c r="G1538" s="60">
        <v>744288</v>
      </c>
      <c r="H1538" s="60">
        <v>179405</v>
      </c>
      <c r="I1538" s="60">
        <v>346532</v>
      </c>
      <c r="J1538" s="60">
        <v>228820</v>
      </c>
      <c r="K1538" s="60">
        <v>253563</v>
      </c>
      <c r="L1538" s="60">
        <v>730852</v>
      </c>
      <c r="M1538" s="60">
        <v>235851</v>
      </c>
      <c r="N1538" s="60">
        <v>195996</v>
      </c>
      <c r="O1538" s="60">
        <v>176241</v>
      </c>
      <c r="P1538" s="60">
        <v>359101</v>
      </c>
      <c r="Q1538" s="61"/>
      <c r="R1538" s="60">
        <v>166356</v>
      </c>
      <c r="S1538" s="60">
        <v>153695</v>
      </c>
      <c r="T1538" s="60">
        <v>163173</v>
      </c>
    </row>
    <row r="1539" spans="1:20" ht="14.5" x14ac:dyDescent="0.35">
      <c r="A1539" t="str">
        <f t="shared" si="35"/>
        <v>Tirol809</v>
      </c>
      <c r="B1539">
        <v>1539</v>
      </c>
      <c r="C1539" s="59" t="s">
        <v>268</v>
      </c>
      <c r="D1539" s="59" t="s">
        <v>637</v>
      </c>
      <c r="E1539" s="59" t="s">
        <v>188</v>
      </c>
      <c r="F1539" s="60">
        <v>151568</v>
      </c>
      <c r="G1539" s="60">
        <v>220594</v>
      </c>
      <c r="H1539" s="60">
        <v>213597</v>
      </c>
      <c r="I1539" s="60">
        <v>110171</v>
      </c>
      <c r="J1539" s="60">
        <v>81854</v>
      </c>
      <c r="K1539" s="60">
        <v>96278</v>
      </c>
      <c r="L1539" s="60">
        <v>73769</v>
      </c>
      <c r="M1539" s="60">
        <v>110690</v>
      </c>
      <c r="N1539" s="60">
        <v>74515</v>
      </c>
      <c r="O1539" s="60">
        <v>52737</v>
      </c>
      <c r="P1539" s="60">
        <v>196855</v>
      </c>
      <c r="Q1539" s="60">
        <v>215083</v>
      </c>
      <c r="R1539" s="60">
        <v>129990</v>
      </c>
      <c r="S1539" s="60">
        <v>389896</v>
      </c>
      <c r="T1539" s="60">
        <v>366395</v>
      </c>
    </row>
    <row r="1540" spans="1:20" ht="14.5" x14ac:dyDescent="0.35">
      <c r="A1540" t="str">
        <f t="shared" si="35"/>
        <v>Tirol240</v>
      </c>
      <c r="B1540">
        <v>1540</v>
      </c>
      <c r="C1540" s="59" t="s">
        <v>268</v>
      </c>
      <c r="D1540" s="59" t="s">
        <v>411</v>
      </c>
      <c r="E1540" s="59" t="s">
        <v>60</v>
      </c>
      <c r="F1540" s="61"/>
      <c r="G1540" s="61"/>
      <c r="H1540" s="60">
        <v>11603</v>
      </c>
      <c r="I1540" s="61"/>
      <c r="J1540" s="60">
        <v>30058</v>
      </c>
      <c r="K1540" s="60">
        <v>31</v>
      </c>
      <c r="L1540" s="61"/>
      <c r="M1540" s="60">
        <v>6</v>
      </c>
      <c r="N1540" s="60">
        <v>5982</v>
      </c>
      <c r="O1540" s="61"/>
      <c r="P1540" s="61"/>
      <c r="Q1540" s="60">
        <v>14239</v>
      </c>
      <c r="R1540" s="60">
        <v>46277</v>
      </c>
      <c r="S1540" s="60">
        <v>207388</v>
      </c>
      <c r="T1540" s="60">
        <v>16242</v>
      </c>
    </row>
    <row r="1541" spans="1:20" ht="14.5" x14ac:dyDescent="0.35">
      <c r="A1541" t="str">
        <f t="shared" si="35"/>
        <v>Tirol288</v>
      </c>
      <c r="B1541">
        <v>1541</v>
      </c>
      <c r="C1541" s="59" t="s">
        <v>268</v>
      </c>
      <c r="D1541" s="59" t="s">
        <v>427</v>
      </c>
      <c r="E1541" s="59" t="s">
        <v>72</v>
      </c>
      <c r="F1541" s="60">
        <v>3089086</v>
      </c>
      <c r="G1541" s="60">
        <v>7755070</v>
      </c>
      <c r="H1541" s="60">
        <v>4657648</v>
      </c>
      <c r="I1541" s="60">
        <v>20706978</v>
      </c>
      <c r="J1541" s="60">
        <v>11533918</v>
      </c>
      <c r="K1541" s="60">
        <v>16109979</v>
      </c>
      <c r="L1541" s="60">
        <v>7388499</v>
      </c>
      <c r="M1541" s="60">
        <v>6301434</v>
      </c>
      <c r="N1541" s="60">
        <v>3131805</v>
      </c>
      <c r="O1541" s="60">
        <v>6563410</v>
      </c>
      <c r="P1541" s="60">
        <v>2292295</v>
      </c>
      <c r="Q1541" s="60">
        <v>5912360</v>
      </c>
      <c r="R1541" s="60">
        <v>7998662</v>
      </c>
      <c r="S1541" s="60">
        <v>13979781</v>
      </c>
      <c r="T1541" s="60">
        <v>11201741</v>
      </c>
    </row>
    <row r="1542" spans="1:20" ht="14.5" x14ac:dyDescent="0.35">
      <c r="A1542" t="str">
        <f t="shared" si="35"/>
        <v>Tirol432</v>
      </c>
      <c r="B1542">
        <v>1542</v>
      </c>
      <c r="C1542" s="59" t="s">
        <v>268</v>
      </c>
      <c r="D1542" s="59" t="s">
        <v>499</v>
      </c>
      <c r="E1542" s="59" t="s">
        <v>113</v>
      </c>
      <c r="F1542" s="61"/>
      <c r="G1542" s="60">
        <v>250251</v>
      </c>
      <c r="H1542" s="61"/>
      <c r="I1542" s="60">
        <v>30253</v>
      </c>
      <c r="J1542" s="60">
        <v>37873</v>
      </c>
      <c r="K1542" s="60">
        <v>76683</v>
      </c>
      <c r="L1542" s="60">
        <v>174465</v>
      </c>
      <c r="M1542" s="60">
        <v>60078</v>
      </c>
      <c r="N1542" s="61"/>
      <c r="O1542" s="60">
        <v>50790</v>
      </c>
      <c r="P1542" s="60">
        <v>24736</v>
      </c>
      <c r="Q1542" s="60">
        <v>227071</v>
      </c>
      <c r="R1542" s="60">
        <v>24455</v>
      </c>
      <c r="S1542" s="60">
        <v>61148</v>
      </c>
      <c r="T1542" s="61"/>
    </row>
    <row r="1543" spans="1:20" ht="14.5" x14ac:dyDescent="0.35">
      <c r="A1543" t="str">
        <f t="shared" si="35"/>
        <v>Tirol003</v>
      </c>
      <c r="B1543">
        <v>1543</v>
      </c>
      <c r="C1543" s="59" t="s">
        <v>268</v>
      </c>
      <c r="D1543" s="59" t="s">
        <v>295</v>
      </c>
      <c r="E1543" s="59" t="s">
        <v>2</v>
      </c>
      <c r="F1543" s="60">
        <v>124745266</v>
      </c>
      <c r="G1543" s="60">
        <v>160485517</v>
      </c>
      <c r="H1543" s="60">
        <v>143086041</v>
      </c>
      <c r="I1543" s="60">
        <v>163953415</v>
      </c>
      <c r="J1543" s="60">
        <v>170983963</v>
      </c>
      <c r="K1543" s="60">
        <v>183000485</v>
      </c>
      <c r="L1543" s="60">
        <v>183153074</v>
      </c>
      <c r="M1543" s="60">
        <v>192768921</v>
      </c>
      <c r="N1543" s="60">
        <v>216549778</v>
      </c>
      <c r="O1543" s="60">
        <v>223342480</v>
      </c>
      <c r="P1543" s="60">
        <v>288359829</v>
      </c>
      <c r="Q1543" s="60">
        <v>307043187</v>
      </c>
      <c r="R1543" s="60">
        <v>367407040</v>
      </c>
      <c r="S1543" s="60">
        <v>315686410</v>
      </c>
      <c r="T1543" s="60">
        <v>328571462</v>
      </c>
    </row>
    <row r="1544" spans="1:20" ht="14.5" x14ac:dyDescent="0.35">
      <c r="A1544" t="str">
        <f t="shared" ref="A1544:A1607" si="36">C1544&amp;D1544</f>
        <v>Tirol028</v>
      </c>
      <c r="B1544">
        <v>1544</v>
      </c>
      <c r="C1544" s="59" t="s">
        <v>268</v>
      </c>
      <c r="D1544" s="59" t="s">
        <v>320</v>
      </c>
      <c r="E1544" s="59" t="s">
        <v>16</v>
      </c>
      <c r="F1544" s="60">
        <v>17117871</v>
      </c>
      <c r="G1544" s="60">
        <v>19279202</v>
      </c>
      <c r="H1544" s="60">
        <v>24969597</v>
      </c>
      <c r="I1544" s="60">
        <v>28900405</v>
      </c>
      <c r="J1544" s="60">
        <v>28501162</v>
      </c>
      <c r="K1544" s="60">
        <v>28475588</v>
      </c>
      <c r="L1544" s="60">
        <v>33119522</v>
      </c>
      <c r="M1544" s="60">
        <v>28457414</v>
      </c>
      <c r="N1544" s="60">
        <v>27202799</v>
      </c>
      <c r="O1544" s="60">
        <v>28600267</v>
      </c>
      <c r="P1544" s="60">
        <v>19149218</v>
      </c>
      <c r="Q1544" s="60">
        <v>37097942</v>
      </c>
      <c r="R1544" s="60">
        <v>36431829</v>
      </c>
      <c r="S1544" s="60">
        <v>27465289</v>
      </c>
      <c r="T1544" s="60">
        <v>42692016</v>
      </c>
    </row>
    <row r="1545" spans="1:20" ht="14.5" x14ac:dyDescent="0.35">
      <c r="A1545" t="str">
        <f t="shared" si="36"/>
        <v>Tirol672</v>
      </c>
      <c r="B1545">
        <v>1545</v>
      </c>
      <c r="C1545" s="59" t="s">
        <v>268</v>
      </c>
      <c r="D1545" s="59" t="s">
        <v>597</v>
      </c>
      <c r="E1545" s="59" t="s">
        <v>166</v>
      </c>
      <c r="F1545" s="60">
        <v>120518</v>
      </c>
      <c r="G1545" s="60">
        <v>81727</v>
      </c>
      <c r="H1545" s="60">
        <v>161653</v>
      </c>
      <c r="I1545" s="60">
        <v>163325</v>
      </c>
      <c r="J1545" s="60">
        <v>139779</v>
      </c>
      <c r="K1545" s="60">
        <v>246888</v>
      </c>
      <c r="L1545" s="60">
        <v>274396</v>
      </c>
      <c r="M1545" s="60">
        <v>315058</v>
      </c>
      <c r="N1545" s="60">
        <v>305786</v>
      </c>
      <c r="O1545" s="60">
        <v>357636</v>
      </c>
      <c r="P1545" s="60">
        <v>8503398</v>
      </c>
      <c r="Q1545" s="60">
        <v>1049891</v>
      </c>
      <c r="R1545" s="60">
        <v>4119062</v>
      </c>
      <c r="S1545" s="60">
        <v>692604</v>
      </c>
      <c r="T1545" s="60">
        <v>446831</v>
      </c>
    </row>
    <row r="1546" spans="1:20" ht="14.5" x14ac:dyDescent="0.35">
      <c r="A1546" t="str">
        <f t="shared" si="36"/>
        <v>Tirol803</v>
      </c>
      <c r="B1546">
        <v>1546</v>
      </c>
      <c r="C1546" s="59" t="s">
        <v>268</v>
      </c>
      <c r="D1546" s="59" t="s">
        <v>631</v>
      </c>
      <c r="E1546" s="59" t="s">
        <v>184</v>
      </c>
      <c r="F1546" s="61"/>
      <c r="G1546" s="60">
        <v>14684</v>
      </c>
      <c r="H1546" s="61"/>
      <c r="I1546" s="61"/>
      <c r="J1546" s="61"/>
      <c r="K1546" s="61"/>
      <c r="L1546" s="61"/>
      <c r="M1546" s="61"/>
      <c r="N1546" s="61"/>
      <c r="O1546" s="61"/>
      <c r="P1546" s="61"/>
      <c r="Q1546" s="61"/>
      <c r="R1546" s="61"/>
      <c r="S1546" s="61"/>
      <c r="T1546" s="61"/>
    </row>
    <row r="1547" spans="1:20" ht="14.5" x14ac:dyDescent="0.35">
      <c r="A1547" t="str">
        <f t="shared" si="36"/>
        <v>Tirol838</v>
      </c>
      <c r="B1547">
        <v>1547</v>
      </c>
      <c r="C1547" s="59" t="s">
        <v>268</v>
      </c>
      <c r="D1547" s="59" t="s">
        <v>673</v>
      </c>
      <c r="E1547" s="59" t="s">
        <v>204</v>
      </c>
      <c r="F1547" s="61"/>
      <c r="G1547" s="61"/>
      <c r="H1547" s="60">
        <v>170</v>
      </c>
      <c r="I1547" s="61"/>
      <c r="J1547" s="61"/>
      <c r="K1547" s="61"/>
      <c r="L1547" s="61"/>
      <c r="M1547" s="61"/>
      <c r="N1547" s="61"/>
      <c r="O1547" s="61"/>
      <c r="P1547" s="61"/>
      <c r="Q1547" s="61"/>
      <c r="R1547" s="61"/>
      <c r="S1547" s="61"/>
      <c r="T1547" s="61"/>
    </row>
    <row r="1548" spans="1:20" ht="14.5" x14ac:dyDescent="0.35">
      <c r="A1548" t="str">
        <f t="shared" si="36"/>
        <v>Tirol804</v>
      </c>
      <c r="B1548">
        <v>1548</v>
      </c>
      <c r="C1548" s="59" t="s">
        <v>268</v>
      </c>
      <c r="D1548" s="59" t="s">
        <v>632</v>
      </c>
      <c r="E1548" s="59" t="s">
        <v>185</v>
      </c>
      <c r="F1548" s="60">
        <v>4756538</v>
      </c>
      <c r="G1548" s="60">
        <v>7071968</v>
      </c>
      <c r="H1548" s="60">
        <v>6956088</v>
      </c>
      <c r="I1548" s="60">
        <v>7566940</v>
      </c>
      <c r="J1548" s="60">
        <v>7970043</v>
      </c>
      <c r="K1548" s="60">
        <v>5281227</v>
      </c>
      <c r="L1548" s="60">
        <v>5756861</v>
      </c>
      <c r="M1548" s="60">
        <v>9068361</v>
      </c>
      <c r="N1548" s="60">
        <v>8064486</v>
      </c>
      <c r="O1548" s="60">
        <v>7148566</v>
      </c>
      <c r="P1548" s="60">
        <v>7892309</v>
      </c>
      <c r="Q1548" s="60">
        <v>10085548</v>
      </c>
      <c r="R1548" s="60">
        <v>10138567</v>
      </c>
      <c r="S1548" s="60">
        <v>10150183</v>
      </c>
      <c r="T1548" s="60">
        <v>8773481</v>
      </c>
    </row>
    <row r="1549" spans="1:20" ht="14.5" x14ac:dyDescent="0.35">
      <c r="A1549" t="str">
        <f t="shared" si="36"/>
        <v>Tirol649</v>
      </c>
      <c r="B1549">
        <v>1549</v>
      </c>
      <c r="C1549" s="59" t="s">
        <v>268</v>
      </c>
      <c r="D1549" s="59" t="s">
        <v>585</v>
      </c>
      <c r="E1549" s="59" t="s">
        <v>158</v>
      </c>
      <c r="F1549" s="60">
        <v>6791619</v>
      </c>
      <c r="G1549" s="60">
        <v>1435007</v>
      </c>
      <c r="H1549" s="60">
        <v>2158667</v>
      </c>
      <c r="I1549" s="60">
        <v>3427778</v>
      </c>
      <c r="J1549" s="60">
        <v>4152074</v>
      </c>
      <c r="K1549" s="60">
        <v>7168252</v>
      </c>
      <c r="L1549" s="60">
        <v>5274997</v>
      </c>
      <c r="M1549" s="60">
        <v>24303548</v>
      </c>
      <c r="N1549" s="60">
        <v>3678073</v>
      </c>
      <c r="O1549" s="60">
        <v>701707</v>
      </c>
      <c r="P1549" s="60">
        <v>2780737</v>
      </c>
      <c r="Q1549" s="60">
        <v>248276</v>
      </c>
      <c r="R1549" s="60">
        <v>2426481</v>
      </c>
      <c r="S1549" s="60">
        <v>6594274</v>
      </c>
      <c r="T1549" s="60">
        <v>7957111</v>
      </c>
    </row>
    <row r="1550" spans="1:20" ht="14.5" x14ac:dyDescent="0.35">
      <c r="A1550" t="str">
        <f t="shared" si="36"/>
        <v>Tirol442</v>
      </c>
      <c r="B1550">
        <v>1550</v>
      </c>
      <c r="C1550" s="59" t="s">
        <v>268</v>
      </c>
      <c r="D1550" s="59" t="s">
        <v>501</v>
      </c>
      <c r="E1550" s="59" t="s">
        <v>115</v>
      </c>
      <c r="F1550" s="60">
        <v>5579377</v>
      </c>
      <c r="G1550" s="60">
        <v>4804248</v>
      </c>
      <c r="H1550" s="60">
        <v>3876950</v>
      </c>
      <c r="I1550" s="60">
        <v>2603588</v>
      </c>
      <c r="J1550" s="60">
        <v>2813079</v>
      </c>
      <c r="K1550" s="60">
        <v>3946850</v>
      </c>
      <c r="L1550" s="60">
        <v>1385421</v>
      </c>
      <c r="M1550" s="60">
        <v>2098089</v>
      </c>
      <c r="N1550" s="60">
        <v>2943922</v>
      </c>
      <c r="O1550" s="60">
        <v>2055943</v>
      </c>
      <c r="P1550" s="60">
        <v>3707998</v>
      </c>
      <c r="Q1550" s="60">
        <v>1645081</v>
      </c>
      <c r="R1550" s="60">
        <v>1958056</v>
      </c>
      <c r="S1550" s="60">
        <v>1862305</v>
      </c>
      <c r="T1550" s="60">
        <v>2618870</v>
      </c>
    </row>
    <row r="1551" spans="1:20" ht="14.5" x14ac:dyDescent="0.35">
      <c r="A1551" t="str">
        <f t="shared" si="36"/>
        <v>Tirol504</v>
      </c>
      <c r="B1551">
        <v>1551</v>
      </c>
      <c r="C1551" s="59" t="s">
        <v>268</v>
      </c>
      <c r="D1551" s="59" t="s">
        <v>549</v>
      </c>
      <c r="E1551" s="59" t="s">
        <v>139</v>
      </c>
      <c r="F1551" s="60">
        <v>1537961</v>
      </c>
      <c r="G1551" s="60">
        <v>1770961</v>
      </c>
      <c r="H1551" s="60">
        <v>2286114</v>
      </c>
      <c r="I1551" s="60">
        <v>2168076</v>
      </c>
      <c r="J1551" s="60">
        <v>1598458</v>
      </c>
      <c r="K1551" s="60">
        <v>2118923</v>
      </c>
      <c r="L1551" s="60">
        <v>2498998</v>
      </c>
      <c r="M1551" s="60">
        <v>2405742</v>
      </c>
      <c r="N1551" s="60">
        <v>3533777</v>
      </c>
      <c r="O1551" s="60">
        <v>4241283</v>
      </c>
      <c r="P1551" s="60">
        <v>1596126</v>
      </c>
      <c r="Q1551" s="60">
        <v>4764229</v>
      </c>
      <c r="R1551" s="60">
        <v>2205948</v>
      </c>
      <c r="S1551" s="60">
        <v>5090181</v>
      </c>
      <c r="T1551" s="60">
        <v>7550493</v>
      </c>
    </row>
    <row r="1552" spans="1:20" ht="14.5" x14ac:dyDescent="0.35">
      <c r="A1552" t="str">
        <f t="shared" si="36"/>
        <v>Tirol822</v>
      </c>
      <c r="B1552">
        <v>1552</v>
      </c>
      <c r="C1552" s="59" t="s">
        <v>268</v>
      </c>
      <c r="D1552" s="59" t="s">
        <v>650</v>
      </c>
      <c r="E1552" s="59" t="s">
        <v>196</v>
      </c>
      <c r="F1552" s="60">
        <v>69430</v>
      </c>
      <c r="G1552" s="60">
        <v>59767</v>
      </c>
      <c r="H1552" s="60">
        <v>113172</v>
      </c>
      <c r="I1552" s="60">
        <v>150126</v>
      </c>
      <c r="J1552" s="60">
        <v>266691</v>
      </c>
      <c r="K1552" s="60">
        <v>163698</v>
      </c>
      <c r="L1552" s="60">
        <v>102233</v>
      </c>
      <c r="M1552" s="60">
        <v>208453</v>
      </c>
      <c r="N1552" s="60">
        <v>213184</v>
      </c>
      <c r="O1552" s="60">
        <v>542757</v>
      </c>
      <c r="P1552" s="60">
        <v>354149</v>
      </c>
      <c r="Q1552" s="60">
        <v>333202</v>
      </c>
      <c r="R1552" s="60">
        <v>409221</v>
      </c>
      <c r="S1552" s="60">
        <v>409677</v>
      </c>
      <c r="T1552" s="60">
        <v>328525</v>
      </c>
    </row>
    <row r="1553" spans="1:20" ht="14.5" x14ac:dyDescent="0.35">
      <c r="A1553" t="str">
        <f t="shared" si="36"/>
        <v>Tirol801</v>
      </c>
      <c r="B1553">
        <v>1553</v>
      </c>
      <c r="C1553" s="59" t="s">
        <v>268</v>
      </c>
      <c r="D1553" s="59" t="s">
        <v>629</v>
      </c>
      <c r="E1553" s="59" t="s">
        <v>183</v>
      </c>
      <c r="F1553" s="60">
        <v>5484</v>
      </c>
      <c r="G1553" s="60">
        <v>658</v>
      </c>
      <c r="H1553" s="60">
        <v>124982</v>
      </c>
      <c r="I1553" s="60">
        <v>17501</v>
      </c>
      <c r="J1553" s="60">
        <v>127638</v>
      </c>
      <c r="K1553" s="60">
        <v>17190</v>
      </c>
      <c r="L1553" s="61"/>
      <c r="M1553" s="60">
        <v>52492</v>
      </c>
      <c r="N1553" s="60">
        <v>212816</v>
      </c>
      <c r="O1553" s="61"/>
      <c r="P1553" s="60">
        <v>8873</v>
      </c>
      <c r="Q1553" s="60">
        <v>39044</v>
      </c>
      <c r="R1553" s="60">
        <v>170775</v>
      </c>
      <c r="S1553" s="61"/>
      <c r="T1553" s="61"/>
    </row>
    <row r="1554" spans="1:20" ht="14.5" x14ac:dyDescent="0.35">
      <c r="A1554" t="str">
        <f t="shared" si="36"/>
        <v>Tirol708</v>
      </c>
      <c r="B1554">
        <v>1554</v>
      </c>
      <c r="C1554" s="59" t="s">
        <v>268</v>
      </c>
      <c r="D1554" s="59" t="s">
        <v>612</v>
      </c>
      <c r="E1554" s="59" t="s">
        <v>175</v>
      </c>
      <c r="F1554" s="60">
        <v>9300613</v>
      </c>
      <c r="G1554" s="60">
        <v>8973193</v>
      </c>
      <c r="H1554" s="60">
        <v>10311061</v>
      </c>
      <c r="I1554" s="60">
        <v>12478957</v>
      </c>
      <c r="J1554" s="60">
        <v>12636277</v>
      </c>
      <c r="K1554" s="60">
        <v>13787479</v>
      </c>
      <c r="L1554" s="60">
        <v>8293361</v>
      </c>
      <c r="M1554" s="60">
        <v>8814680</v>
      </c>
      <c r="N1554" s="60">
        <v>8622350</v>
      </c>
      <c r="O1554" s="60">
        <v>10145506</v>
      </c>
      <c r="P1554" s="60">
        <v>7160280</v>
      </c>
      <c r="Q1554" s="60">
        <v>8577264</v>
      </c>
      <c r="R1554" s="60">
        <v>7901662</v>
      </c>
      <c r="S1554" s="60">
        <v>9026664</v>
      </c>
      <c r="T1554" s="60">
        <v>8907444</v>
      </c>
    </row>
    <row r="1555" spans="1:20" ht="14.5" x14ac:dyDescent="0.35">
      <c r="A1555" t="str">
        <f t="shared" si="36"/>
        <v>Tirol662</v>
      </c>
      <c r="B1555">
        <v>1555</v>
      </c>
      <c r="C1555" s="59" t="s">
        <v>268</v>
      </c>
      <c r="D1555" s="59" t="s">
        <v>589</v>
      </c>
      <c r="E1555" s="59" t="s">
        <v>161</v>
      </c>
      <c r="F1555" s="60">
        <v>24138725</v>
      </c>
      <c r="G1555" s="60">
        <v>31338874</v>
      </c>
      <c r="H1555" s="60">
        <v>31742222</v>
      </c>
      <c r="I1555" s="60">
        <v>22083814</v>
      </c>
      <c r="J1555" s="60">
        <v>20426106</v>
      </c>
      <c r="K1555" s="60">
        <v>23323471</v>
      </c>
      <c r="L1555" s="60">
        <v>21292017</v>
      </c>
      <c r="M1555" s="60">
        <v>41031697</v>
      </c>
      <c r="N1555" s="60">
        <v>48202982</v>
      </c>
      <c r="O1555" s="60">
        <v>39425023</v>
      </c>
      <c r="P1555" s="60">
        <v>34672793</v>
      </c>
      <c r="Q1555" s="60">
        <v>33597449</v>
      </c>
      <c r="R1555" s="60">
        <v>19617776</v>
      </c>
      <c r="S1555" s="60">
        <v>13927990</v>
      </c>
      <c r="T1555" s="60">
        <v>12221670</v>
      </c>
    </row>
    <row r="1556" spans="1:20" ht="14.5" x14ac:dyDescent="0.35">
      <c r="A1556" t="str">
        <f t="shared" si="36"/>
        <v>Tirol060</v>
      </c>
      <c r="B1556">
        <v>1556</v>
      </c>
      <c r="C1556" s="59" t="s">
        <v>268</v>
      </c>
      <c r="D1556" s="59" t="s">
        <v>345</v>
      </c>
      <c r="E1556" s="59" t="s">
        <v>30</v>
      </c>
      <c r="F1556" s="60">
        <v>105966015</v>
      </c>
      <c r="G1556" s="60">
        <v>140299516</v>
      </c>
      <c r="H1556" s="60">
        <v>141530655</v>
      </c>
      <c r="I1556" s="60">
        <v>142224369</v>
      </c>
      <c r="J1556" s="60">
        <v>149315526</v>
      </c>
      <c r="K1556" s="60">
        <v>180679143</v>
      </c>
      <c r="L1556" s="60">
        <v>195179463</v>
      </c>
      <c r="M1556" s="60">
        <v>204652603</v>
      </c>
      <c r="N1556" s="60">
        <v>223479973</v>
      </c>
      <c r="O1556" s="60">
        <v>252344996</v>
      </c>
      <c r="P1556" s="60">
        <v>305429330</v>
      </c>
      <c r="Q1556" s="60">
        <v>357785230</v>
      </c>
      <c r="R1556" s="60">
        <v>361991509</v>
      </c>
      <c r="S1556" s="60">
        <v>359740753</v>
      </c>
      <c r="T1556" s="60">
        <v>391821149</v>
      </c>
    </row>
    <row r="1557" spans="1:20" ht="14.5" x14ac:dyDescent="0.35">
      <c r="A1557" t="str">
        <f t="shared" si="36"/>
        <v>Tirol408</v>
      </c>
      <c r="B1557">
        <v>1557</v>
      </c>
      <c r="C1557" s="59" t="s">
        <v>268</v>
      </c>
      <c r="D1557" s="59" t="s">
        <v>490</v>
      </c>
      <c r="E1557" s="59" t="s">
        <v>106</v>
      </c>
      <c r="F1557" s="61"/>
      <c r="G1557" s="61"/>
      <c r="H1557" s="60">
        <v>1059</v>
      </c>
      <c r="I1557" s="61"/>
      <c r="J1557" s="61"/>
      <c r="K1557" s="61"/>
      <c r="L1557" s="61"/>
      <c r="M1557" s="61"/>
      <c r="N1557" s="61"/>
      <c r="O1557" s="61"/>
      <c r="P1557" s="61"/>
      <c r="Q1557" s="61"/>
      <c r="R1557" s="61"/>
      <c r="S1557" s="61"/>
      <c r="T1557" s="61"/>
    </row>
    <row r="1558" spans="1:20" ht="14.5" x14ac:dyDescent="0.35">
      <c r="A1558" t="str">
        <f t="shared" si="36"/>
        <v>Tirol625</v>
      </c>
      <c r="B1558">
        <v>1558</v>
      </c>
      <c r="C1558" s="59" t="s">
        <v>268</v>
      </c>
      <c r="D1558" s="59" t="s">
        <v>572</v>
      </c>
      <c r="E1558" s="59" t="s">
        <v>253</v>
      </c>
      <c r="F1558" s="60">
        <v>1766907</v>
      </c>
      <c r="G1558" s="60">
        <v>463381</v>
      </c>
      <c r="H1558" s="61"/>
      <c r="I1558" s="60">
        <v>1107546</v>
      </c>
      <c r="J1558" s="60">
        <v>1150588</v>
      </c>
      <c r="K1558" s="61"/>
      <c r="L1558" s="60">
        <v>630883</v>
      </c>
      <c r="M1558" s="60">
        <v>1054286</v>
      </c>
      <c r="N1558" s="60">
        <v>233133</v>
      </c>
      <c r="O1558" s="60">
        <v>150776</v>
      </c>
      <c r="P1558" s="60">
        <v>82812</v>
      </c>
      <c r="Q1558" s="60">
        <v>297412</v>
      </c>
      <c r="R1558" s="60">
        <v>24139</v>
      </c>
      <c r="S1558" s="60">
        <v>421691</v>
      </c>
      <c r="T1558" s="60">
        <v>473464</v>
      </c>
    </row>
    <row r="1559" spans="1:20" ht="14.5" x14ac:dyDescent="0.35">
      <c r="A1559" t="str">
        <f t="shared" si="36"/>
        <v>Tirol010</v>
      </c>
      <c r="B1559">
        <v>1559</v>
      </c>
      <c r="C1559" s="59" t="s">
        <v>268</v>
      </c>
      <c r="D1559" s="59" t="s">
        <v>310</v>
      </c>
      <c r="E1559" s="59" t="s">
        <v>9</v>
      </c>
      <c r="F1559" s="60">
        <v>17656025</v>
      </c>
      <c r="G1559" s="60">
        <v>22201319</v>
      </c>
      <c r="H1559" s="60">
        <v>23558642</v>
      </c>
      <c r="I1559" s="60">
        <v>18098539</v>
      </c>
      <c r="J1559" s="60">
        <v>16513632</v>
      </c>
      <c r="K1559" s="60">
        <v>27153015</v>
      </c>
      <c r="L1559" s="60">
        <v>26469899</v>
      </c>
      <c r="M1559" s="60">
        <v>28369819</v>
      </c>
      <c r="N1559" s="60">
        <v>25851068</v>
      </c>
      <c r="O1559" s="60">
        <v>27978627</v>
      </c>
      <c r="P1559" s="60">
        <v>22550480</v>
      </c>
      <c r="Q1559" s="60">
        <v>25252841</v>
      </c>
      <c r="R1559" s="60">
        <v>35917390</v>
      </c>
      <c r="S1559" s="60">
        <v>30601624</v>
      </c>
      <c r="T1559" s="60">
        <v>34916688</v>
      </c>
    </row>
    <row r="1560" spans="1:20" ht="14.5" x14ac:dyDescent="0.35">
      <c r="A1560" t="str">
        <f t="shared" si="36"/>
        <v>Tirol825</v>
      </c>
      <c r="B1560">
        <v>1560</v>
      </c>
      <c r="C1560" s="59" t="s">
        <v>268</v>
      </c>
      <c r="D1560" s="59" t="s">
        <v>656</v>
      </c>
      <c r="E1560" s="59" t="s">
        <v>199</v>
      </c>
      <c r="F1560" s="61"/>
      <c r="G1560" s="61"/>
      <c r="H1560" s="61"/>
      <c r="I1560" s="61"/>
      <c r="J1560" s="61"/>
      <c r="K1560" s="61"/>
      <c r="L1560" s="61"/>
      <c r="M1560" s="61"/>
      <c r="N1560" s="60">
        <v>27297</v>
      </c>
      <c r="O1560" s="61"/>
      <c r="P1560" s="61"/>
      <c r="Q1560" s="61"/>
      <c r="R1560" s="60">
        <v>3</v>
      </c>
      <c r="S1560" s="61"/>
      <c r="T1560" s="60">
        <v>12485</v>
      </c>
    </row>
    <row r="1561" spans="1:20" ht="14.5" x14ac:dyDescent="0.35">
      <c r="A1561" t="str">
        <f t="shared" si="36"/>
        <v>Tirol520</v>
      </c>
      <c r="B1561">
        <v>1561</v>
      </c>
      <c r="C1561" s="59" t="s">
        <v>268</v>
      </c>
      <c r="D1561" s="59" t="s">
        <v>555</v>
      </c>
      <c r="E1561" s="59" t="s">
        <v>143</v>
      </c>
      <c r="F1561" s="60">
        <v>2392787</v>
      </c>
      <c r="G1561" s="60">
        <v>2341982</v>
      </c>
      <c r="H1561" s="60">
        <v>2051320</v>
      </c>
      <c r="I1561" s="60">
        <v>1501415</v>
      </c>
      <c r="J1561" s="60">
        <v>1810936</v>
      </c>
      <c r="K1561" s="60">
        <v>1722972</v>
      </c>
      <c r="L1561" s="60">
        <v>1025325</v>
      </c>
      <c r="M1561" s="60">
        <v>1125250</v>
      </c>
      <c r="N1561" s="60">
        <v>864509</v>
      </c>
      <c r="O1561" s="60">
        <v>1094743</v>
      </c>
      <c r="P1561" s="60">
        <v>1234362</v>
      </c>
      <c r="Q1561" s="60">
        <v>1473789</v>
      </c>
      <c r="R1561" s="60">
        <v>1321152</v>
      </c>
      <c r="S1561" s="60">
        <v>912110</v>
      </c>
      <c r="T1561" s="60">
        <v>743708</v>
      </c>
    </row>
    <row r="1562" spans="1:20" ht="14.5" x14ac:dyDescent="0.35">
      <c r="A1562" t="str">
        <f t="shared" si="36"/>
        <v>Tirol644</v>
      </c>
      <c r="B1562">
        <v>1562</v>
      </c>
      <c r="C1562" s="59" t="s">
        <v>268</v>
      </c>
      <c r="D1562" s="59" t="s">
        <v>581</v>
      </c>
      <c r="E1562" s="59" t="s">
        <v>156</v>
      </c>
      <c r="F1562" s="60">
        <v>2325242</v>
      </c>
      <c r="G1562" s="60">
        <v>2351668</v>
      </c>
      <c r="H1562" s="60">
        <v>2475133</v>
      </c>
      <c r="I1562" s="60">
        <v>2043269</v>
      </c>
      <c r="J1562" s="60">
        <v>3714470</v>
      </c>
      <c r="K1562" s="60">
        <v>6256817</v>
      </c>
      <c r="L1562" s="60">
        <v>7380534</v>
      </c>
      <c r="M1562" s="60">
        <v>4015182</v>
      </c>
      <c r="N1562" s="60">
        <v>4024264</v>
      </c>
      <c r="O1562" s="60">
        <v>3546615</v>
      </c>
      <c r="P1562" s="60">
        <v>3248377</v>
      </c>
      <c r="Q1562" s="60">
        <v>5112480</v>
      </c>
      <c r="R1562" s="60">
        <v>13968109</v>
      </c>
      <c r="S1562" s="60">
        <v>4477932</v>
      </c>
      <c r="T1562" s="60">
        <v>4018750</v>
      </c>
    </row>
    <row r="1563" spans="1:20" ht="14.5" x14ac:dyDescent="0.35">
      <c r="A1563" t="str">
        <f t="shared" si="36"/>
        <v>Tirol955</v>
      </c>
      <c r="B1563">
        <v>1563</v>
      </c>
      <c r="C1563" s="59" t="s">
        <v>268</v>
      </c>
      <c r="D1563" s="59" t="s">
        <v>694</v>
      </c>
      <c r="E1563" s="59" t="s">
        <v>693</v>
      </c>
      <c r="F1563" s="61"/>
      <c r="G1563" s="61"/>
      <c r="H1563" s="61"/>
      <c r="I1563" s="61"/>
      <c r="J1563" s="61"/>
      <c r="K1563" s="61"/>
      <c r="L1563" s="61"/>
      <c r="M1563" s="61"/>
      <c r="N1563" s="61"/>
      <c r="O1563" s="61"/>
      <c r="P1563" s="61"/>
      <c r="Q1563" s="61"/>
      <c r="R1563" s="61"/>
      <c r="S1563" s="61"/>
      <c r="T1563" s="60">
        <v>231</v>
      </c>
    </row>
    <row r="1564" spans="1:20" ht="14.5" x14ac:dyDescent="0.35">
      <c r="A1564" t="str">
        <f t="shared" si="36"/>
        <v>Tirol960</v>
      </c>
      <c r="B1564">
        <v>1564</v>
      </c>
      <c r="C1564" s="59" t="s">
        <v>268</v>
      </c>
      <c r="D1564" s="59" t="s">
        <v>691</v>
      </c>
      <c r="E1564" s="59" t="s">
        <v>284</v>
      </c>
      <c r="F1564" s="61"/>
      <c r="G1564" s="61"/>
      <c r="H1564" s="61"/>
      <c r="I1564" s="61"/>
      <c r="J1564" s="61"/>
      <c r="K1564" s="61"/>
      <c r="L1564" s="61"/>
      <c r="M1564" s="61"/>
      <c r="N1564" s="61"/>
      <c r="O1564" s="61"/>
      <c r="P1564" s="61"/>
      <c r="Q1564" s="61"/>
      <c r="R1564" s="61"/>
      <c r="S1564" s="60">
        <v>266</v>
      </c>
      <c r="T1564" s="61"/>
    </row>
    <row r="1565" spans="1:20" ht="14.5" x14ac:dyDescent="0.35">
      <c r="A1565" t="str">
        <f t="shared" si="36"/>
        <v>Tirol066</v>
      </c>
      <c r="B1565">
        <v>1565</v>
      </c>
      <c r="C1565" s="59" t="s">
        <v>268</v>
      </c>
      <c r="D1565" s="59" t="s">
        <v>353</v>
      </c>
      <c r="E1565" s="59" t="s">
        <v>34</v>
      </c>
      <c r="F1565" s="60">
        <v>102954887</v>
      </c>
      <c r="G1565" s="60">
        <v>93886932</v>
      </c>
      <c r="H1565" s="60">
        <v>98606124</v>
      </c>
      <c r="I1565" s="60">
        <v>73475841</v>
      </c>
      <c r="J1565" s="60">
        <v>97993959</v>
      </c>
      <c r="K1565" s="60">
        <v>93077600</v>
      </c>
      <c r="L1565" s="60">
        <v>94245191</v>
      </c>
      <c r="M1565" s="60">
        <v>101891752</v>
      </c>
      <c r="N1565" s="60">
        <v>106699571</v>
      </c>
      <c r="O1565" s="60">
        <v>121216725</v>
      </c>
      <c r="P1565" s="60">
        <v>101019540</v>
      </c>
      <c r="Q1565" s="60">
        <v>127979718</v>
      </c>
      <c r="R1565" s="60">
        <v>144165096</v>
      </c>
      <c r="S1565" s="60">
        <v>139870004</v>
      </c>
      <c r="T1565" s="60">
        <v>142260071</v>
      </c>
    </row>
    <row r="1566" spans="1:20" ht="14.5" x14ac:dyDescent="0.35">
      <c r="A1566" t="str">
        <f t="shared" si="36"/>
        <v>Tirol075</v>
      </c>
      <c r="B1566">
        <v>1566</v>
      </c>
      <c r="C1566" s="59" t="s">
        <v>268</v>
      </c>
      <c r="D1566" s="59" t="s">
        <v>363</v>
      </c>
      <c r="E1566" s="59" t="s">
        <v>254</v>
      </c>
      <c r="F1566" s="60">
        <v>239702258</v>
      </c>
      <c r="G1566" s="60">
        <v>269457954</v>
      </c>
      <c r="H1566" s="60">
        <v>253975967</v>
      </c>
      <c r="I1566" s="60">
        <v>263284185</v>
      </c>
      <c r="J1566" s="60">
        <v>275666398</v>
      </c>
      <c r="K1566" s="60">
        <v>139391087</v>
      </c>
      <c r="L1566" s="60">
        <v>155969638</v>
      </c>
      <c r="M1566" s="60">
        <v>159885648</v>
      </c>
      <c r="N1566" s="60">
        <v>180584640</v>
      </c>
      <c r="O1566" s="60">
        <v>199903115</v>
      </c>
      <c r="P1566" s="60">
        <v>148080680</v>
      </c>
      <c r="Q1566" s="60">
        <v>190671776</v>
      </c>
      <c r="R1566" s="60">
        <v>204207205</v>
      </c>
      <c r="S1566" s="60">
        <v>140204739</v>
      </c>
      <c r="T1566" s="60">
        <v>144402442</v>
      </c>
    </row>
    <row r="1567" spans="1:20" ht="14.5" x14ac:dyDescent="0.35">
      <c r="A1567" t="str">
        <f t="shared" si="36"/>
        <v>Tirol324</v>
      </c>
      <c r="B1567">
        <v>1567</v>
      </c>
      <c r="C1567" s="59" t="s">
        <v>268</v>
      </c>
      <c r="D1567" s="59" t="s">
        <v>442</v>
      </c>
      <c r="E1567" s="59" t="s">
        <v>78</v>
      </c>
      <c r="F1567" s="60">
        <v>6821</v>
      </c>
      <c r="G1567" s="61"/>
      <c r="H1567" s="61"/>
      <c r="I1567" s="60">
        <v>629</v>
      </c>
      <c r="J1567" s="60">
        <v>52699</v>
      </c>
      <c r="K1567" s="60">
        <v>171232</v>
      </c>
      <c r="L1567" s="61"/>
      <c r="M1567" s="60">
        <v>35761</v>
      </c>
      <c r="N1567" s="61"/>
      <c r="O1567" s="61"/>
      <c r="P1567" s="60">
        <v>12939</v>
      </c>
      <c r="Q1567" s="61"/>
      <c r="R1567" s="60">
        <v>30002</v>
      </c>
      <c r="S1567" s="60">
        <v>816444</v>
      </c>
      <c r="T1567" s="60">
        <v>291711</v>
      </c>
    </row>
    <row r="1568" spans="1:20" ht="14.5" x14ac:dyDescent="0.35">
      <c r="A1568" t="str">
        <f t="shared" si="36"/>
        <v>Tirol632</v>
      </c>
      <c r="B1568">
        <v>1568</v>
      </c>
      <c r="C1568" s="59" t="s">
        <v>268</v>
      </c>
      <c r="D1568" s="59" t="s">
        <v>577</v>
      </c>
      <c r="E1568" s="59" t="s">
        <v>153</v>
      </c>
      <c r="F1568" s="60">
        <v>17796352</v>
      </c>
      <c r="G1568" s="60">
        <v>27031019</v>
      </c>
      <c r="H1568" s="60">
        <v>25306430</v>
      </c>
      <c r="I1568" s="60">
        <v>34579630</v>
      </c>
      <c r="J1568" s="60">
        <v>34056907</v>
      </c>
      <c r="K1568" s="60">
        <v>51654439</v>
      </c>
      <c r="L1568" s="60">
        <v>58353096</v>
      </c>
      <c r="M1568" s="60">
        <v>26284472</v>
      </c>
      <c r="N1568" s="60">
        <v>17954607</v>
      </c>
      <c r="O1568" s="60">
        <v>19847754</v>
      </c>
      <c r="P1568" s="60">
        <v>17954196</v>
      </c>
      <c r="Q1568" s="60">
        <v>12390258</v>
      </c>
      <c r="R1568" s="60">
        <v>15504215</v>
      </c>
      <c r="S1568" s="60">
        <v>28095508</v>
      </c>
      <c r="T1568" s="60">
        <v>37150856</v>
      </c>
    </row>
    <row r="1569" spans="1:20" ht="14.5" x14ac:dyDescent="0.35">
      <c r="A1569" t="str">
        <f t="shared" si="36"/>
        <v>Tirol806</v>
      </c>
      <c r="B1569">
        <v>1569</v>
      </c>
      <c r="C1569" s="59" t="s">
        <v>268</v>
      </c>
      <c r="D1569" s="59" t="s">
        <v>634</v>
      </c>
      <c r="E1569" s="59" t="s">
        <v>186</v>
      </c>
      <c r="F1569" s="61"/>
      <c r="G1569" s="61"/>
      <c r="H1569" s="60">
        <v>334</v>
      </c>
      <c r="I1569" s="60">
        <v>18</v>
      </c>
      <c r="J1569" s="60">
        <v>333</v>
      </c>
      <c r="K1569" s="61"/>
      <c r="L1569" s="61"/>
      <c r="M1569" s="61"/>
      <c r="N1569" s="61"/>
      <c r="O1569" s="60">
        <v>260</v>
      </c>
      <c r="P1569" s="60">
        <v>619</v>
      </c>
      <c r="Q1569" s="60">
        <v>3697</v>
      </c>
      <c r="R1569" s="60">
        <v>3</v>
      </c>
      <c r="S1569" s="61"/>
      <c r="T1569" s="60">
        <v>1240</v>
      </c>
    </row>
    <row r="1570" spans="1:20" ht="14.5" x14ac:dyDescent="0.35">
      <c r="A1570" t="str">
        <f t="shared" si="36"/>
        <v>Tirol355</v>
      </c>
      <c r="B1570">
        <v>1570</v>
      </c>
      <c r="C1570" s="59" t="s">
        <v>268</v>
      </c>
      <c r="D1570" s="59" t="s">
        <v>459</v>
      </c>
      <c r="E1570" s="59" t="s">
        <v>88</v>
      </c>
      <c r="F1570" s="60">
        <v>27341</v>
      </c>
      <c r="G1570" s="61"/>
      <c r="H1570" s="60">
        <v>67932</v>
      </c>
      <c r="I1570" s="60">
        <v>64208</v>
      </c>
      <c r="J1570" s="60">
        <v>99293</v>
      </c>
      <c r="K1570" s="60">
        <v>75192</v>
      </c>
      <c r="L1570" s="60">
        <v>17792</v>
      </c>
      <c r="M1570" s="60">
        <v>31240</v>
      </c>
      <c r="N1570" s="60">
        <v>153758</v>
      </c>
      <c r="O1570" s="60">
        <v>117036</v>
      </c>
      <c r="P1570" s="60">
        <v>21767</v>
      </c>
      <c r="Q1570" s="60">
        <v>11160</v>
      </c>
      <c r="R1570" s="60">
        <v>12304</v>
      </c>
      <c r="S1570" s="60">
        <v>11286</v>
      </c>
      <c r="T1570" s="60">
        <v>12990</v>
      </c>
    </row>
    <row r="1571" spans="1:20" ht="14.5" x14ac:dyDescent="0.35">
      <c r="A1571" t="str">
        <f t="shared" si="36"/>
        <v>Tirol224</v>
      </c>
      <c r="B1571">
        <v>1571</v>
      </c>
      <c r="C1571" s="59" t="s">
        <v>268</v>
      </c>
      <c r="D1571" s="59" t="s">
        <v>402</v>
      </c>
      <c r="E1571" s="59" t="s">
        <v>56</v>
      </c>
      <c r="F1571" s="60">
        <v>5707760</v>
      </c>
      <c r="G1571" s="60">
        <v>5439303</v>
      </c>
      <c r="H1571" s="60">
        <v>6397956</v>
      </c>
      <c r="I1571" s="60">
        <v>4393410</v>
      </c>
      <c r="J1571" s="60">
        <v>5110652</v>
      </c>
      <c r="K1571" s="60">
        <v>6709572</v>
      </c>
      <c r="L1571" s="60">
        <v>3165768</v>
      </c>
      <c r="M1571" s="60">
        <v>1775088</v>
      </c>
      <c r="N1571" s="60">
        <v>1295019</v>
      </c>
      <c r="O1571" s="60">
        <v>1562781</v>
      </c>
      <c r="P1571" s="60">
        <v>1057000</v>
      </c>
      <c r="Q1571" s="60">
        <v>1570836</v>
      </c>
      <c r="R1571" s="60">
        <v>609190</v>
      </c>
      <c r="S1571" s="60">
        <v>127380</v>
      </c>
      <c r="T1571" s="61"/>
    </row>
    <row r="1572" spans="1:20" ht="14.5" x14ac:dyDescent="0.35">
      <c r="A1572" t="str">
        <f t="shared" si="36"/>
        <v>Tirol030</v>
      </c>
      <c r="B1572">
        <v>1572</v>
      </c>
      <c r="C1572" s="59" t="s">
        <v>268</v>
      </c>
      <c r="D1572" s="59" t="s">
        <v>322</v>
      </c>
      <c r="E1572" s="59" t="s">
        <v>17</v>
      </c>
      <c r="F1572" s="60">
        <v>49144796</v>
      </c>
      <c r="G1572" s="60">
        <v>57703643</v>
      </c>
      <c r="H1572" s="60">
        <v>63562027</v>
      </c>
      <c r="I1572" s="60">
        <v>72749636</v>
      </c>
      <c r="J1572" s="60">
        <v>56460280</v>
      </c>
      <c r="K1572" s="60">
        <v>61961100</v>
      </c>
      <c r="L1572" s="60">
        <v>69788625</v>
      </c>
      <c r="M1572" s="60">
        <v>60848225</v>
      </c>
      <c r="N1572" s="60">
        <v>58798618</v>
      </c>
      <c r="O1572" s="60">
        <v>63373789</v>
      </c>
      <c r="P1572" s="60">
        <v>61262533</v>
      </c>
      <c r="Q1572" s="60">
        <v>73600697</v>
      </c>
      <c r="R1572" s="60">
        <v>84931875</v>
      </c>
      <c r="S1572" s="60">
        <v>78012918</v>
      </c>
      <c r="T1572" s="60">
        <v>62938533</v>
      </c>
    </row>
    <row r="1573" spans="1:20" ht="14.5" x14ac:dyDescent="0.35">
      <c r="A1573" t="str">
        <f t="shared" si="36"/>
        <v>Tirol706</v>
      </c>
      <c r="B1573">
        <v>1573</v>
      </c>
      <c r="C1573" s="59" t="s">
        <v>268</v>
      </c>
      <c r="D1573" s="59" t="s">
        <v>610</v>
      </c>
      <c r="E1573" s="59" t="s">
        <v>174</v>
      </c>
      <c r="F1573" s="60">
        <v>29859013</v>
      </c>
      <c r="G1573" s="60">
        <v>31435587</v>
      </c>
      <c r="H1573" s="60">
        <v>28651443</v>
      </c>
      <c r="I1573" s="60">
        <v>38190941</v>
      </c>
      <c r="J1573" s="60">
        <v>38958494</v>
      </c>
      <c r="K1573" s="60">
        <v>43330762</v>
      </c>
      <c r="L1573" s="60">
        <v>56087274</v>
      </c>
      <c r="M1573" s="60">
        <v>51675392</v>
      </c>
      <c r="N1573" s="60">
        <v>50582897</v>
      </c>
      <c r="O1573" s="60">
        <v>47646559</v>
      </c>
      <c r="P1573" s="60">
        <v>33672858</v>
      </c>
      <c r="Q1573" s="60">
        <v>51306313</v>
      </c>
      <c r="R1573" s="60">
        <v>51130762</v>
      </c>
      <c r="S1573" s="60">
        <v>50967292</v>
      </c>
      <c r="T1573" s="60">
        <v>50127033</v>
      </c>
    </row>
    <row r="1574" spans="1:20" ht="14.5" x14ac:dyDescent="0.35">
      <c r="A1574" t="str">
        <f t="shared" si="36"/>
        <v>Tirol329</v>
      </c>
      <c r="B1574">
        <v>1574</v>
      </c>
      <c r="C1574" s="59" t="s">
        <v>268</v>
      </c>
      <c r="D1574" s="59" t="s">
        <v>445</v>
      </c>
      <c r="E1574" s="59" t="s">
        <v>80</v>
      </c>
      <c r="F1574" s="61"/>
      <c r="G1574" s="61"/>
      <c r="H1574" s="60">
        <v>462</v>
      </c>
      <c r="I1574" s="61"/>
      <c r="J1574" s="60">
        <v>668</v>
      </c>
      <c r="K1574" s="61"/>
      <c r="L1574" s="60">
        <v>12</v>
      </c>
      <c r="M1574" s="61"/>
      <c r="N1574" s="61"/>
      <c r="O1574" s="61"/>
      <c r="P1574" s="60">
        <v>14952</v>
      </c>
      <c r="Q1574" s="61"/>
      <c r="R1574" s="60">
        <v>15260</v>
      </c>
      <c r="S1574" s="60">
        <v>832</v>
      </c>
      <c r="T1574" s="61"/>
    </row>
    <row r="1575" spans="1:20" ht="14.5" x14ac:dyDescent="0.35">
      <c r="A1575" t="str">
        <f t="shared" si="36"/>
        <v>Tirol091</v>
      </c>
      <c r="B1575">
        <v>1575</v>
      </c>
      <c r="C1575" s="59" t="s">
        <v>268</v>
      </c>
      <c r="D1575" s="59" t="s">
        <v>380</v>
      </c>
      <c r="E1575" s="59" t="s">
        <v>46</v>
      </c>
      <c r="F1575" s="60">
        <v>88591743</v>
      </c>
      <c r="G1575" s="60">
        <v>101865790</v>
      </c>
      <c r="H1575" s="60">
        <v>93104339</v>
      </c>
      <c r="I1575" s="60">
        <v>131556099</v>
      </c>
      <c r="J1575" s="60">
        <v>162521691</v>
      </c>
      <c r="K1575" s="60">
        <v>155145956</v>
      </c>
      <c r="L1575" s="60">
        <v>147198429</v>
      </c>
      <c r="M1575" s="60">
        <v>183399737</v>
      </c>
      <c r="N1575" s="60">
        <v>189738980</v>
      </c>
      <c r="O1575" s="60">
        <v>211828287</v>
      </c>
      <c r="P1575" s="60">
        <v>221670993</v>
      </c>
      <c r="Q1575" s="60">
        <v>255469514</v>
      </c>
      <c r="R1575" s="60">
        <v>389781399</v>
      </c>
      <c r="S1575" s="60">
        <v>346495341</v>
      </c>
      <c r="T1575" s="60">
        <v>342406702</v>
      </c>
    </row>
    <row r="1576" spans="1:20" ht="14.5" x14ac:dyDescent="0.35">
      <c r="A1576" t="str">
        <f t="shared" si="36"/>
        <v>Tirol063</v>
      </c>
      <c r="B1576">
        <v>1576</v>
      </c>
      <c r="C1576" s="59" t="s">
        <v>268</v>
      </c>
      <c r="D1576" s="59" t="s">
        <v>349</v>
      </c>
      <c r="E1576" s="59" t="s">
        <v>32</v>
      </c>
      <c r="F1576" s="60">
        <v>171222661</v>
      </c>
      <c r="G1576" s="60">
        <v>175112350</v>
      </c>
      <c r="H1576" s="60">
        <v>190052232</v>
      </c>
      <c r="I1576" s="60">
        <v>87334812</v>
      </c>
      <c r="J1576" s="60">
        <v>77141291</v>
      </c>
      <c r="K1576" s="60">
        <v>123732337</v>
      </c>
      <c r="L1576" s="60">
        <v>124154384</v>
      </c>
      <c r="M1576" s="60">
        <v>75553262</v>
      </c>
      <c r="N1576" s="60">
        <v>82154028</v>
      </c>
      <c r="O1576" s="60">
        <v>79171165</v>
      </c>
      <c r="P1576" s="60">
        <v>79810207</v>
      </c>
      <c r="Q1576" s="60">
        <v>97895907</v>
      </c>
      <c r="R1576" s="60">
        <v>126216480</v>
      </c>
      <c r="S1576" s="60">
        <v>134022984</v>
      </c>
      <c r="T1576" s="60">
        <v>145851579</v>
      </c>
    </row>
    <row r="1577" spans="1:20" ht="14.5" x14ac:dyDescent="0.35">
      <c r="A1577" t="str">
        <f t="shared" si="36"/>
        <v>Tirol264</v>
      </c>
      <c r="B1577">
        <v>1577</v>
      </c>
      <c r="C1577" s="59" t="s">
        <v>268</v>
      </c>
      <c r="D1577" s="59" t="s">
        <v>420</v>
      </c>
      <c r="E1577" s="59" t="s">
        <v>67</v>
      </c>
      <c r="F1577" s="60">
        <v>8165</v>
      </c>
      <c r="G1577" s="60">
        <v>47809</v>
      </c>
      <c r="H1577" s="60">
        <v>55926</v>
      </c>
      <c r="I1577" s="60">
        <v>86992</v>
      </c>
      <c r="J1577" s="60">
        <v>48223</v>
      </c>
      <c r="K1577" s="60">
        <v>890040</v>
      </c>
      <c r="L1577" s="60">
        <v>922470</v>
      </c>
      <c r="M1577" s="60">
        <v>457614</v>
      </c>
      <c r="N1577" s="60">
        <v>523334</v>
      </c>
      <c r="O1577" s="60">
        <v>27645</v>
      </c>
      <c r="P1577" s="61"/>
      <c r="Q1577" s="60">
        <v>3077</v>
      </c>
      <c r="R1577" s="60">
        <v>13246</v>
      </c>
      <c r="S1577" s="60">
        <v>1911</v>
      </c>
      <c r="T1577" s="60">
        <v>24190</v>
      </c>
    </row>
    <row r="1578" spans="1:20" ht="14.5" x14ac:dyDescent="0.35">
      <c r="A1578" t="str">
        <f t="shared" si="36"/>
        <v>Tirol047</v>
      </c>
      <c r="B1578">
        <v>1578</v>
      </c>
      <c r="C1578" s="59" t="s">
        <v>268</v>
      </c>
      <c r="D1578" s="59" t="s">
        <v>336</v>
      </c>
      <c r="E1578" s="59" t="s">
        <v>25</v>
      </c>
      <c r="F1578" s="60">
        <v>2400102</v>
      </c>
      <c r="G1578" s="60">
        <v>2456030</v>
      </c>
      <c r="H1578" s="60">
        <v>1943624</v>
      </c>
      <c r="I1578" s="60">
        <v>2140974</v>
      </c>
      <c r="J1578" s="60">
        <v>1919247</v>
      </c>
      <c r="K1578" s="60">
        <v>3548111</v>
      </c>
      <c r="L1578" s="60">
        <v>2911053</v>
      </c>
      <c r="M1578" s="60">
        <v>2068411</v>
      </c>
      <c r="N1578" s="60">
        <v>1421966</v>
      </c>
      <c r="O1578" s="60">
        <v>1111109</v>
      </c>
      <c r="P1578" s="60">
        <v>501934</v>
      </c>
      <c r="Q1578" s="60">
        <v>1147376</v>
      </c>
      <c r="R1578" s="60">
        <v>1293214</v>
      </c>
      <c r="S1578" s="60">
        <v>543110</v>
      </c>
      <c r="T1578" s="60">
        <v>275953</v>
      </c>
    </row>
    <row r="1579" spans="1:20" ht="14.5" x14ac:dyDescent="0.35">
      <c r="A1579" t="str">
        <f t="shared" si="36"/>
        <v>Tirol248</v>
      </c>
      <c r="B1579">
        <v>1579</v>
      </c>
      <c r="C1579" s="59" t="s">
        <v>268</v>
      </c>
      <c r="D1579" s="59" t="s">
        <v>416</v>
      </c>
      <c r="E1579" s="59" t="s">
        <v>63</v>
      </c>
      <c r="F1579" s="60">
        <v>211208</v>
      </c>
      <c r="G1579" s="60">
        <v>407795</v>
      </c>
      <c r="H1579" s="60">
        <v>304189</v>
      </c>
      <c r="I1579" s="60">
        <v>345793</v>
      </c>
      <c r="J1579" s="60">
        <v>280332</v>
      </c>
      <c r="K1579" s="60">
        <v>1871118</v>
      </c>
      <c r="L1579" s="60">
        <v>3720540</v>
      </c>
      <c r="M1579" s="60">
        <v>3276818</v>
      </c>
      <c r="N1579" s="60">
        <v>2294370</v>
      </c>
      <c r="O1579" s="60">
        <v>764386</v>
      </c>
      <c r="P1579" s="60">
        <v>531151</v>
      </c>
      <c r="Q1579" s="60">
        <v>1706651</v>
      </c>
      <c r="R1579" s="60">
        <v>995136</v>
      </c>
      <c r="S1579" s="60">
        <v>1073297</v>
      </c>
      <c r="T1579" s="60">
        <v>1001309</v>
      </c>
    </row>
    <row r="1580" spans="1:20" ht="14.5" x14ac:dyDescent="0.35">
      <c r="A1580" t="str">
        <f t="shared" si="36"/>
        <v>Tirol342</v>
      </c>
      <c r="B1580">
        <v>1580</v>
      </c>
      <c r="C1580" s="59" t="s">
        <v>268</v>
      </c>
      <c r="D1580" s="59" t="s">
        <v>453</v>
      </c>
      <c r="E1580" s="59" t="s">
        <v>85</v>
      </c>
      <c r="F1580" s="61"/>
      <c r="G1580" s="61"/>
      <c r="H1580" s="60">
        <v>4868</v>
      </c>
      <c r="I1580" s="60">
        <v>544</v>
      </c>
      <c r="J1580" s="60">
        <v>1800</v>
      </c>
      <c r="K1580" s="60">
        <v>4966</v>
      </c>
      <c r="L1580" s="61"/>
      <c r="M1580" s="60">
        <v>561</v>
      </c>
      <c r="N1580" s="60">
        <v>40</v>
      </c>
      <c r="O1580" s="60">
        <v>780</v>
      </c>
      <c r="P1580" s="60">
        <v>1241</v>
      </c>
      <c r="Q1580" s="60">
        <v>3819</v>
      </c>
      <c r="R1580" s="61"/>
      <c r="S1580" s="61"/>
      <c r="T1580" s="60">
        <v>221713</v>
      </c>
    </row>
    <row r="1581" spans="1:20" ht="14.5" x14ac:dyDescent="0.35">
      <c r="A1581" t="str">
        <f t="shared" si="36"/>
        <v>Tirol492</v>
      </c>
      <c r="B1581">
        <v>1581</v>
      </c>
      <c r="C1581" s="59" t="s">
        <v>268</v>
      </c>
      <c r="D1581" s="59" t="s">
        <v>547</v>
      </c>
      <c r="E1581" s="59" t="s">
        <v>137</v>
      </c>
      <c r="F1581" s="60">
        <v>20972</v>
      </c>
      <c r="G1581" s="60">
        <v>15727</v>
      </c>
      <c r="H1581" s="60">
        <v>37016</v>
      </c>
      <c r="I1581" s="60">
        <v>2531389</v>
      </c>
      <c r="J1581" s="60">
        <v>49051</v>
      </c>
      <c r="K1581" s="60">
        <v>58528</v>
      </c>
      <c r="L1581" s="60">
        <v>65953</v>
      </c>
      <c r="M1581" s="60">
        <v>26553</v>
      </c>
      <c r="N1581" s="60">
        <v>83864</v>
      </c>
      <c r="O1581" s="60">
        <v>32557</v>
      </c>
      <c r="P1581" s="60">
        <v>57700</v>
      </c>
      <c r="Q1581" s="60">
        <v>39273</v>
      </c>
      <c r="R1581" s="60">
        <v>65526</v>
      </c>
      <c r="S1581" s="60">
        <v>93180</v>
      </c>
      <c r="T1581" s="60">
        <v>1298436</v>
      </c>
    </row>
    <row r="1582" spans="1:20" ht="14.5" x14ac:dyDescent="0.35">
      <c r="A1582" t="str">
        <f t="shared" si="36"/>
        <v>Tirol225</v>
      </c>
      <c r="B1582">
        <v>1582</v>
      </c>
      <c r="C1582" s="59" t="s">
        <v>268</v>
      </c>
      <c r="D1582" s="59" t="s">
        <v>403</v>
      </c>
      <c r="E1582" s="59" t="s">
        <v>220</v>
      </c>
      <c r="F1582" s="61"/>
      <c r="G1582" s="61"/>
      <c r="H1582" s="61"/>
      <c r="I1582" s="61"/>
      <c r="J1582" s="61"/>
      <c r="K1582" s="60">
        <v>117788</v>
      </c>
      <c r="L1582" s="60">
        <v>321800</v>
      </c>
      <c r="M1582" s="61"/>
      <c r="N1582" s="61"/>
      <c r="O1582" s="61"/>
      <c r="P1582" s="61"/>
      <c r="Q1582" s="61"/>
      <c r="R1582" s="60">
        <v>6</v>
      </c>
      <c r="S1582" s="60">
        <v>25</v>
      </c>
      <c r="T1582" s="61"/>
    </row>
    <row r="1583" spans="1:20" ht="14.5" x14ac:dyDescent="0.35">
      <c r="A1583" t="str">
        <f t="shared" si="36"/>
        <v>Tirol311</v>
      </c>
      <c r="B1583">
        <v>1583</v>
      </c>
      <c r="C1583" s="59" t="s">
        <v>268</v>
      </c>
      <c r="D1583" s="59" t="s">
        <v>434</v>
      </c>
      <c r="E1583" s="59" t="s">
        <v>76</v>
      </c>
      <c r="F1583" s="61"/>
      <c r="G1583" s="61"/>
      <c r="H1583" s="61"/>
      <c r="I1583" s="61"/>
      <c r="J1583" s="61"/>
      <c r="K1583" s="60">
        <v>42</v>
      </c>
      <c r="L1583" s="61"/>
      <c r="M1583" s="61"/>
      <c r="N1583" s="61"/>
      <c r="O1583" s="61"/>
      <c r="P1583" s="61"/>
      <c r="Q1583" s="61"/>
      <c r="R1583" s="61"/>
      <c r="S1583" s="60">
        <v>16</v>
      </c>
      <c r="T1583" s="61"/>
    </row>
    <row r="1584" spans="1:20" ht="14.5" x14ac:dyDescent="0.35">
      <c r="A1584" t="str">
        <f t="shared" si="36"/>
        <v>Tirol428</v>
      </c>
      <c r="B1584">
        <v>1584</v>
      </c>
      <c r="C1584" s="59" t="s">
        <v>268</v>
      </c>
      <c r="D1584" s="59" t="s">
        <v>498</v>
      </c>
      <c r="E1584" s="59" t="s">
        <v>112</v>
      </c>
      <c r="F1584" s="60">
        <v>106962</v>
      </c>
      <c r="G1584" s="60">
        <v>307892</v>
      </c>
      <c r="H1584" s="60">
        <v>1037439</v>
      </c>
      <c r="I1584" s="60">
        <v>394718</v>
      </c>
      <c r="J1584" s="60">
        <v>269157</v>
      </c>
      <c r="K1584" s="60">
        <v>555696</v>
      </c>
      <c r="L1584" s="60">
        <v>620905</v>
      </c>
      <c r="M1584" s="60">
        <v>340035</v>
      </c>
      <c r="N1584" s="60">
        <v>1285115</v>
      </c>
      <c r="O1584" s="60">
        <v>212278</v>
      </c>
      <c r="P1584" s="60">
        <v>404373</v>
      </c>
      <c r="Q1584" s="60">
        <v>759166</v>
      </c>
      <c r="R1584" s="60">
        <v>1719706</v>
      </c>
      <c r="S1584" s="60">
        <v>349128</v>
      </c>
      <c r="T1584" s="60">
        <v>730263</v>
      </c>
    </row>
    <row r="1585" spans="1:20" ht="14.5" x14ac:dyDescent="0.35">
      <c r="A1585" t="str">
        <f t="shared" si="36"/>
        <v>Tirol479</v>
      </c>
      <c r="B1585">
        <v>1585</v>
      </c>
      <c r="C1585" s="59" t="s">
        <v>268</v>
      </c>
      <c r="D1585" s="59" t="s">
        <v>541</v>
      </c>
      <c r="E1585" s="59" t="s">
        <v>225</v>
      </c>
      <c r="F1585" s="61"/>
      <c r="G1585" s="61"/>
      <c r="H1585" s="61"/>
      <c r="I1585" s="60">
        <v>10468</v>
      </c>
      <c r="J1585" s="60">
        <v>16335</v>
      </c>
      <c r="K1585" s="60">
        <v>8989</v>
      </c>
      <c r="L1585" s="60">
        <v>28399</v>
      </c>
      <c r="M1585" s="60">
        <v>31993</v>
      </c>
      <c r="N1585" s="61"/>
      <c r="O1585" s="60">
        <v>20123</v>
      </c>
      <c r="P1585" s="61"/>
      <c r="Q1585" s="60">
        <v>13033</v>
      </c>
      <c r="R1585" s="60">
        <v>12401</v>
      </c>
      <c r="S1585" s="60">
        <v>35689</v>
      </c>
      <c r="T1585" s="60">
        <v>26720</v>
      </c>
    </row>
    <row r="1586" spans="1:20" ht="14.5" x14ac:dyDescent="0.35">
      <c r="A1586" t="str">
        <f t="shared" si="36"/>
        <v>Tirol608</v>
      </c>
      <c r="B1586">
        <v>1586</v>
      </c>
      <c r="C1586" s="59" t="s">
        <v>268</v>
      </c>
      <c r="D1586" s="59" t="s">
        <v>565</v>
      </c>
      <c r="E1586" s="59" t="s">
        <v>255</v>
      </c>
      <c r="F1586" s="60">
        <v>3859191</v>
      </c>
      <c r="G1586" s="60">
        <v>4574701</v>
      </c>
      <c r="H1586" s="60">
        <v>2240866</v>
      </c>
      <c r="I1586" s="60">
        <v>767492</v>
      </c>
      <c r="J1586" s="60">
        <v>1009915</v>
      </c>
      <c r="K1586" s="60">
        <v>747187</v>
      </c>
      <c r="L1586" s="60">
        <v>116530</v>
      </c>
      <c r="M1586" s="60">
        <v>1056971</v>
      </c>
      <c r="N1586" s="60">
        <v>1950603</v>
      </c>
      <c r="O1586" s="60">
        <v>1209557</v>
      </c>
      <c r="P1586" s="60">
        <v>946411</v>
      </c>
      <c r="Q1586" s="60">
        <v>607340</v>
      </c>
      <c r="R1586" s="60">
        <v>1391375</v>
      </c>
      <c r="S1586" s="60">
        <v>87029</v>
      </c>
      <c r="T1586" s="60">
        <v>6139</v>
      </c>
    </row>
    <row r="1587" spans="1:20" ht="14.5" x14ac:dyDescent="0.35">
      <c r="A1587" t="str">
        <f t="shared" si="36"/>
        <v>Tirol393</v>
      </c>
      <c r="B1587">
        <v>1587</v>
      </c>
      <c r="C1587" s="59" t="s">
        <v>268</v>
      </c>
      <c r="D1587" s="59" t="s">
        <v>481</v>
      </c>
      <c r="E1587" s="59" t="s">
        <v>101</v>
      </c>
      <c r="F1587" s="61"/>
      <c r="G1587" s="61"/>
      <c r="H1587" s="60">
        <v>401</v>
      </c>
      <c r="I1587" s="61"/>
      <c r="J1587" s="61"/>
      <c r="K1587" s="61"/>
      <c r="L1587" s="61"/>
      <c r="M1587" s="61"/>
      <c r="N1587" s="61"/>
      <c r="O1587" s="61"/>
      <c r="P1587" s="60">
        <v>24</v>
      </c>
      <c r="Q1587" s="60">
        <v>19</v>
      </c>
      <c r="R1587" s="61"/>
      <c r="S1587" s="60">
        <v>7945</v>
      </c>
      <c r="T1587" s="60">
        <v>29</v>
      </c>
    </row>
    <row r="1588" spans="1:20" ht="14.5" x14ac:dyDescent="0.35">
      <c r="A1588" t="str">
        <f t="shared" si="36"/>
        <v>Tirol454</v>
      </c>
      <c r="B1588">
        <v>1588</v>
      </c>
      <c r="C1588" s="59" t="s">
        <v>268</v>
      </c>
      <c r="D1588" s="59" t="s">
        <v>509</v>
      </c>
      <c r="E1588" s="59" t="s">
        <v>121</v>
      </c>
      <c r="F1588" s="61"/>
      <c r="G1588" s="61"/>
      <c r="H1588" s="61"/>
      <c r="I1588" s="61"/>
      <c r="J1588" s="61"/>
      <c r="K1588" s="61"/>
      <c r="L1588" s="61"/>
      <c r="M1588" s="61"/>
      <c r="N1588" s="61"/>
      <c r="O1588" s="61"/>
      <c r="P1588" s="61"/>
      <c r="Q1588" s="61"/>
      <c r="R1588" s="61"/>
      <c r="S1588" s="61"/>
      <c r="T1588" s="60">
        <v>6708</v>
      </c>
    </row>
    <row r="1589" spans="1:20" ht="14.5" x14ac:dyDescent="0.35">
      <c r="A1589" t="str">
        <f t="shared" si="36"/>
        <v>Tirol244</v>
      </c>
      <c r="B1589">
        <v>1589</v>
      </c>
      <c r="C1589" s="59" t="s">
        <v>268</v>
      </c>
      <c r="D1589" s="59" t="s">
        <v>412</v>
      </c>
      <c r="E1589" s="59" t="s">
        <v>61</v>
      </c>
      <c r="F1589" s="61"/>
      <c r="G1589" s="61"/>
      <c r="H1589" s="60">
        <v>60780</v>
      </c>
      <c r="I1589" s="61"/>
      <c r="J1589" s="60">
        <v>86796</v>
      </c>
      <c r="K1589" s="60">
        <v>15523</v>
      </c>
      <c r="L1589" s="61"/>
      <c r="M1589" s="61"/>
      <c r="N1589" s="61"/>
      <c r="O1589" s="61"/>
      <c r="P1589" s="61"/>
      <c r="Q1589" s="61"/>
      <c r="R1589" s="60">
        <v>3847</v>
      </c>
      <c r="S1589" s="60">
        <v>58</v>
      </c>
      <c r="T1589" s="60">
        <v>31930</v>
      </c>
    </row>
    <row r="1590" spans="1:20" ht="14.5" x14ac:dyDescent="0.35">
      <c r="A1590" t="str">
        <f t="shared" si="36"/>
        <v>Tirol894</v>
      </c>
      <c r="B1590">
        <v>1590</v>
      </c>
      <c r="C1590" s="59" t="s">
        <v>268</v>
      </c>
      <c r="D1590" s="59" t="s">
        <v>682</v>
      </c>
      <c r="E1590" s="59" t="s">
        <v>256</v>
      </c>
      <c r="F1590" s="60">
        <v>1751</v>
      </c>
      <c r="G1590" s="61"/>
      <c r="H1590" s="60">
        <v>2408</v>
      </c>
      <c r="I1590" s="60">
        <v>3</v>
      </c>
      <c r="J1590" s="61"/>
      <c r="K1590" s="61"/>
      <c r="L1590" s="61"/>
      <c r="M1590" s="61"/>
      <c r="N1590" s="61"/>
      <c r="O1590" s="61"/>
      <c r="P1590" s="61"/>
      <c r="Q1590" s="61"/>
      <c r="R1590" s="61"/>
      <c r="S1590" s="61"/>
      <c r="T1590" s="61"/>
    </row>
    <row r="1591" spans="1:20" ht="14.5" x14ac:dyDescent="0.35">
      <c r="A1591" t="str">
        <f t="shared" si="36"/>
        <v>Tirol280</v>
      </c>
      <c r="B1591">
        <v>1591</v>
      </c>
      <c r="C1591" s="59" t="s">
        <v>268</v>
      </c>
      <c r="D1591" s="59" t="s">
        <v>425</v>
      </c>
      <c r="E1591" s="59" t="s">
        <v>70</v>
      </c>
      <c r="F1591" s="60">
        <v>29129</v>
      </c>
      <c r="G1591" s="60">
        <v>50081</v>
      </c>
      <c r="H1591" s="60">
        <v>31819</v>
      </c>
      <c r="I1591" s="60">
        <v>23711</v>
      </c>
      <c r="J1591" s="60">
        <v>61507</v>
      </c>
      <c r="K1591" s="60">
        <v>11520</v>
      </c>
      <c r="L1591" s="60">
        <v>35530</v>
      </c>
      <c r="M1591" s="60">
        <v>22959</v>
      </c>
      <c r="N1591" s="60">
        <v>48506</v>
      </c>
      <c r="O1591" s="60">
        <v>95224</v>
      </c>
      <c r="P1591" s="60">
        <v>279991</v>
      </c>
      <c r="Q1591" s="60">
        <v>904082</v>
      </c>
      <c r="R1591" s="60">
        <v>225985</v>
      </c>
      <c r="S1591" s="60">
        <v>690632</v>
      </c>
      <c r="T1591" s="60">
        <v>576916</v>
      </c>
    </row>
    <row r="1592" spans="1:20" ht="14.5" x14ac:dyDescent="0.35">
      <c r="A1592" t="str">
        <f t="shared" si="36"/>
        <v>Tirol680</v>
      </c>
      <c r="B1592">
        <v>1592</v>
      </c>
      <c r="C1592" s="59" t="s">
        <v>268</v>
      </c>
      <c r="D1592" s="59" t="s">
        <v>600</v>
      </c>
      <c r="E1592" s="59" t="s">
        <v>169</v>
      </c>
      <c r="F1592" s="60">
        <v>79018558</v>
      </c>
      <c r="G1592" s="60">
        <v>89121019</v>
      </c>
      <c r="H1592" s="60">
        <v>90909738</v>
      </c>
      <c r="I1592" s="60">
        <v>92769264</v>
      </c>
      <c r="J1592" s="60">
        <v>95347609</v>
      </c>
      <c r="K1592" s="60">
        <v>101623116</v>
      </c>
      <c r="L1592" s="60">
        <v>99672899</v>
      </c>
      <c r="M1592" s="60">
        <v>78948709</v>
      </c>
      <c r="N1592" s="60">
        <v>80029714</v>
      </c>
      <c r="O1592" s="60">
        <v>68709015</v>
      </c>
      <c r="P1592" s="60">
        <v>38898763</v>
      </c>
      <c r="Q1592" s="60">
        <v>59406338</v>
      </c>
      <c r="R1592" s="60">
        <v>49867107</v>
      </c>
      <c r="S1592" s="60">
        <v>43306388</v>
      </c>
      <c r="T1592" s="60">
        <v>58998487</v>
      </c>
    </row>
    <row r="1593" spans="1:20" ht="14.5" x14ac:dyDescent="0.35">
      <c r="A1593" t="str">
        <f t="shared" si="36"/>
        <v>Tirol082</v>
      </c>
      <c r="B1593">
        <v>1593</v>
      </c>
      <c r="C1593" s="59" t="s">
        <v>268</v>
      </c>
      <c r="D1593" s="59" t="s">
        <v>376</v>
      </c>
      <c r="E1593" s="59" t="s">
        <v>44</v>
      </c>
      <c r="F1593" s="60">
        <v>89926</v>
      </c>
      <c r="G1593" s="60">
        <v>34981</v>
      </c>
      <c r="H1593" s="60">
        <v>50427</v>
      </c>
      <c r="I1593" s="61"/>
      <c r="J1593" s="60">
        <v>28440</v>
      </c>
      <c r="K1593" s="60">
        <v>342335</v>
      </c>
      <c r="L1593" s="60">
        <v>268875</v>
      </c>
      <c r="M1593" s="60">
        <v>244328</v>
      </c>
      <c r="N1593" s="60">
        <v>581421</v>
      </c>
      <c r="O1593" s="60">
        <v>85659</v>
      </c>
      <c r="P1593" s="60">
        <v>118666</v>
      </c>
      <c r="Q1593" s="60">
        <v>153681</v>
      </c>
      <c r="R1593" s="60">
        <v>2218374</v>
      </c>
      <c r="S1593" s="60">
        <v>1434316</v>
      </c>
      <c r="T1593" s="60">
        <v>171229</v>
      </c>
    </row>
    <row r="1594" spans="1:20" ht="14.5" x14ac:dyDescent="0.35">
      <c r="A1594" t="str">
        <f t="shared" si="36"/>
        <v>Tirol839</v>
      </c>
      <c r="B1594">
        <v>1594</v>
      </c>
      <c r="C1594" s="59" t="s">
        <v>268</v>
      </c>
      <c r="D1594" s="59" t="s">
        <v>674</v>
      </c>
      <c r="E1594" s="59" t="s">
        <v>205</v>
      </c>
      <c r="F1594" s="61"/>
      <c r="G1594" s="61"/>
      <c r="H1594" s="61"/>
      <c r="I1594" s="61"/>
      <c r="J1594" s="61"/>
      <c r="K1594" s="61"/>
      <c r="L1594" s="60">
        <v>3177</v>
      </c>
      <c r="M1594" s="61"/>
      <c r="N1594" s="61"/>
      <c r="O1594" s="61"/>
      <c r="P1594" s="61"/>
      <c r="Q1594" s="61"/>
      <c r="R1594" s="61"/>
      <c r="S1594" s="61"/>
      <c r="T1594" s="61"/>
    </row>
    <row r="1595" spans="1:20" ht="14.5" x14ac:dyDescent="0.35">
      <c r="A1595" t="str">
        <f t="shared" si="36"/>
        <v>Tirol626</v>
      </c>
      <c r="B1595">
        <v>1595</v>
      </c>
      <c r="C1595" s="59" t="s">
        <v>268</v>
      </c>
      <c r="D1595" s="59" t="s">
        <v>574</v>
      </c>
      <c r="E1595" s="59" t="s">
        <v>151</v>
      </c>
      <c r="F1595" s="60">
        <v>165</v>
      </c>
      <c r="G1595" s="60">
        <v>188</v>
      </c>
      <c r="H1595" s="61"/>
      <c r="I1595" s="61"/>
      <c r="J1595" s="61"/>
      <c r="K1595" s="61"/>
      <c r="L1595" s="61"/>
      <c r="M1595" s="61"/>
      <c r="N1595" s="60">
        <v>2136</v>
      </c>
      <c r="O1595" s="60">
        <v>12061</v>
      </c>
      <c r="P1595" s="61"/>
      <c r="Q1595" s="60">
        <v>86</v>
      </c>
      <c r="R1595" s="60">
        <v>2</v>
      </c>
      <c r="S1595" s="60">
        <v>1247</v>
      </c>
      <c r="T1595" s="61"/>
    </row>
    <row r="1596" spans="1:20" ht="14.5" x14ac:dyDescent="0.35">
      <c r="A1596" t="str">
        <f t="shared" si="36"/>
        <v>Tirol080</v>
      </c>
      <c r="B1596">
        <v>1596</v>
      </c>
      <c r="C1596" s="59" t="s">
        <v>268</v>
      </c>
      <c r="D1596" s="59" t="s">
        <v>373</v>
      </c>
      <c r="E1596" s="59" t="s">
        <v>42</v>
      </c>
      <c r="F1596" s="60">
        <v>8369495</v>
      </c>
      <c r="G1596" s="60">
        <v>3460120</v>
      </c>
      <c r="H1596" s="60">
        <v>2752868</v>
      </c>
      <c r="I1596" s="60">
        <v>1654195</v>
      </c>
      <c r="J1596" s="60">
        <v>1583029</v>
      </c>
      <c r="K1596" s="60">
        <v>837296</v>
      </c>
      <c r="L1596" s="60">
        <v>1261074</v>
      </c>
      <c r="M1596" s="60">
        <v>651301</v>
      </c>
      <c r="N1596" s="60">
        <v>1086523</v>
      </c>
      <c r="O1596" s="60">
        <v>448896</v>
      </c>
      <c r="P1596" s="60">
        <v>91752</v>
      </c>
      <c r="Q1596" s="60">
        <v>70015</v>
      </c>
      <c r="R1596" s="60">
        <v>371560</v>
      </c>
      <c r="S1596" s="60">
        <v>320808</v>
      </c>
      <c r="T1596" s="60">
        <v>413407</v>
      </c>
    </row>
    <row r="1597" spans="1:20" ht="14.5" x14ac:dyDescent="0.35">
      <c r="A1597" t="str">
        <f t="shared" si="36"/>
        <v>Tirol212</v>
      </c>
      <c r="B1597">
        <v>1597</v>
      </c>
      <c r="C1597" s="59" t="s">
        <v>268</v>
      </c>
      <c r="D1597" s="59" t="s">
        <v>396</v>
      </c>
      <c r="E1597" s="59" t="s">
        <v>54</v>
      </c>
      <c r="F1597" s="60">
        <v>7884889</v>
      </c>
      <c r="G1597" s="60">
        <v>8880586</v>
      </c>
      <c r="H1597" s="60">
        <v>4214298</v>
      </c>
      <c r="I1597" s="60">
        <v>4293813</v>
      </c>
      <c r="J1597" s="60">
        <v>3080391</v>
      </c>
      <c r="K1597" s="60">
        <v>3581862</v>
      </c>
      <c r="L1597" s="60">
        <v>2750329</v>
      </c>
      <c r="M1597" s="60">
        <v>2675327</v>
      </c>
      <c r="N1597" s="60">
        <v>1887065</v>
      </c>
      <c r="O1597" s="60">
        <v>1239509</v>
      </c>
      <c r="P1597" s="60">
        <v>798999</v>
      </c>
      <c r="Q1597" s="60">
        <v>1013520</v>
      </c>
      <c r="R1597" s="60">
        <v>657680</v>
      </c>
      <c r="S1597" s="60">
        <v>2454639</v>
      </c>
      <c r="T1597" s="60">
        <v>2001165</v>
      </c>
    </row>
    <row r="1598" spans="1:20" ht="14.5" x14ac:dyDescent="0.35">
      <c r="A1598" t="str">
        <f t="shared" si="36"/>
        <v>Tirol817</v>
      </c>
      <c r="B1598">
        <v>1598</v>
      </c>
      <c r="C1598" s="59" t="s">
        <v>268</v>
      </c>
      <c r="D1598" s="59" t="s">
        <v>646</v>
      </c>
      <c r="E1598" s="59" t="s">
        <v>193</v>
      </c>
      <c r="F1598" s="61"/>
      <c r="G1598" s="61"/>
      <c r="H1598" s="61"/>
      <c r="I1598" s="60">
        <v>948</v>
      </c>
      <c r="J1598" s="61"/>
      <c r="K1598" s="61"/>
      <c r="L1598" s="61"/>
      <c r="M1598" s="61"/>
      <c r="N1598" s="61"/>
      <c r="O1598" s="61"/>
      <c r="P1598" s="61"/>
      <c r="Q1598" s="60">
        <v>95</v>
      </c>
      <c r="R1598" s="60">
        <v>50</v>
      </c>
      <c r="S1598" s="60">
        <v>1</v>
      </c>
      <c r="T1598" s="61"/>
    </row>
    <row r="1599" spans="1:20" ht="14.5" x14ac:dyDescent="0.35">
      <c r="A1599" t="str">
        <f t="shared" si="36"/>
        <v>Tirol052</v>
      </c>
      <c r="B1599">
        <v>1599</v>
      </c>
      <c r="C1599" s="59" t="s">
        <v>268</v>
      </c>
      <c r="D1599" s="59" t="s">
        <v>337</v>
      </c>
      <c r="E1599" s="59" t="s">
        <v>26</v>
      </c>
      <c r="F1599" s="60">
        <v>75656158</v>
      </c>
      <c r="G1599" s="60">
        <v>112602079</v>
      </c>
      <c r="H1599" s="60">
        <v>101210237</v>
      </c>
      <c r="I1599" s="60">
        <v>89359613</v>
      </c>
      <c r="J1599" s="60">
        <v>106140936</v>
      </c>
      <c r="K1599" s="60">
        <v>113689366</v>
      </c>
      <c r="L1599" s="60">
        <v>99059770</v>
      </c>
      <c r="M1599" s="60">
        <v>104028657</v>
      </c>
      <c r="N1599" s="60">
        <v>108695138</v>
      </c>
      <c r="O1599" s="60">
        <v>89643898</v>
      </c>
      <c r="P1599" s="60">
        <v>90075486</v>
      </c>
      <c r="Q1599" s="60">
        <v>95217165</v>
      </c>
      <c r="R1599" s="60">
        <v>102880365</v>
      </c>
      <c r="S1599" s="60">
        <v>112252757</v>
      </c>
      <c r="T1599" s="60">
        <v>122695530</v>
      </c>
    </row>
    <row r="1600" spans="1:20" ht="14.5" x14ac:dyDescent="0.35">
      <c r="A1600" t="str">
        <f t="shared" si="36"/>
        <v>Tirol472</v>
      </c>
      <c r="B1600">
        <v>1600</v>
      </c>
      <c r="C1600" s="59" t="s">
        <v>268</v>
      </c>
      <c r="D1600" s="59" t="s">
        <v>531</v>
      </c>
      <c r="E1600" s="59" t="s">
        <v>131</v>
      </c>
      <c r="F1600" s="60">
        <v>84236</v>
      </c>
      <c r="G1600" s="60">
        <v>132044</v>
      </c>
      <c r="H1600" s="60">
        <v>357920</v>
      </c>
      <c r="I1600" s="60">
        <v>484268</v>
      </c>
      <c r="J1600" s="60">
        <v>296896</v>
      </c>
      <c r="K1600" s="60">
        <v>84182</v>
      </c>
      <c r="L1600" s="60">
        <v>80464</v>
      </c>
      <c r="M1600" s="60">
        <v>30573</v>
      </c>
      <c r="N1600" s="60">
        <v>74893</v>
      </c>
      <c r="O1600" s="60">
        <v>289059</v>
      </c>
      <c r="P1600" s="60">
        <v>61827</v>
      </c>
      <c r="Q1600" s="60">
        <v>26650</v>
      </c>
      <c r="R1600" s="61"/>
      <c r="S1600" s="60">
        <v>86963</v>
      </c>
      <c r="T1600" s="60">
        <v>49598</v>
      </c>
    </row>
    <row r="1601" spans="1:20" ht="14.5" x14ac:dyDescent="0.35">
      <c r="A1601" t="str">
        <f t="shared" si="36"/>
        <v>Tirol807</v>
      </c>
      <c r="B1601">
        <v>1601</v>
      </c>
      <c r="C1601" s="59" t="s">
        <v>268</v>
      </c>
      <c r="D1601" s="59" t="s">
        <v>636</v>
      </c>
      <c r="E1601" s="59" t="s">
        <v>187</v>
      </c>
      <c r="F1601" s="61"/>
      <c r="G1601" s="61"/>
      <c r="H1601" s="61"/>
      <c r="I1601" s="61"/>
      <c r="J1601" s="61"/>
      <c r="K1601" s="61"/>
      <c r="L1601" s="61"/>
      <c r="M1601" s="61"/>
      <c r="N1601" s="60">
        <v>2</v>
      </c>
      <c r="O1601" s="61"/>
      <c r="P1601" s="61"/>
      <c r="Q1601" s="61"/>
      <c r="R1601" s="61"/>
      <c r="S1601" s="61"/>
      <c r="T1601" s="60">
        <v>1381</v>
      </c>
    </row>
    <row r="1602" spans="1:20" ht="14.5" x14ac:dyDescent="0.35">
      <c r="A1602" t="str">
        <f t="shared" si="36"/>
        <v>Tirol736</v>
      </c>
      <c r="B1602">
        <v>1602</v>
      </c>
      <c r="C1602" s="59" t="s">
        <v>268</v>
      </c>
      <c r="D1602" s="59" t="s">
        <v>622</v>
      </c>
      <c r="E1602" s="59" t="s">
        <v>179</v>
      </c>
      <c r="F1602" s="60">
        <v>45947832</v>
      </c>
      <c r="G1602" s="60">
        <v>55865424</v>
      </c>
      <c r="H1602" s="60">
        <v>59596040</v>
      </c>
      <c r="I1602" s="60">
        <v>60328089</v>
      </c>
      <c r="J1602" s="60">
        <v>47860104</v>
      </c>
      <c r="K1602" s="60">
        <v>52418826</v>
      </c>
      <c r="L1602" s="60">
        <v>54047187</v>
      </c>
      <c r="M1602" s="60">
        <v>45448621</v>
      </c>
      <c r="N1602" s="60">
        <v>49576091</v>
      </c>
      <c r="O1602" s="60">
        <v>48632788</v>
      </c>
      <c r="P1602" s="60">
        <v>44017006</v>
      </c>
      <c r="Q1602" s="60">
        <v>47174974</v>
      </c>
      <c r="R1602" s="60">
        <v>50500527</v>
      </c>
      <c r="S1602" s="60">
        <v>46347622</v>
      </c>
      <c r="T1602" s="60">
        <v>51979609</v>
      </c>
    </row>
    <row r="1603" spans="1:20" ht="14.5" x14ac:dyDescent="0.35">
      <c r="A1603" t="str">
        <f t="shared" si="36"/>
        <v>Tirol352</v>
      </c>
      <c r="B1603">
        <v>1603</v>
      </c>
      <c r="C1603" s="59" t="s">
        <v>268</v>
      </c>
      <c r="D1603" s="59" t="s">
        <v>457</v>
      </c>
      <c r="E1603" s="59" t="s">
        <v>257</v>
      </c>
      <c r="F1603" s="60">
        <v>1482718</v>
      </c>
      <c r="G1603" s="60">
        <v>2744760</v>
      </c>
      <c r="H1603" s="60">
        <v>658357</v>
      </c>
      <c r="I1603" s="60">
        <v>263011</v>
      </c>
      <c r="J1603" s="60">
        <v>934616</v>
      </c>
      <c r="K1603" s="60">
        <v>588322</v>
      </c>
      <c r="L1603" s="60">
        <v>989311</v>
      </c>
      <c r="M1603" s="60">
        <v>284942</v>
      </c>
      <c r="N1603" s="60">
        <v>1517877</v>
      </c>
      <c r="O1603" s="60">
        <v>1759117</v>
      </c>
      <c r="P1603" s="60">
        <v>157020</v>
      </c>
      <c r="Q1603" s="60">
        <v>945904</v>
      </c>
      <c r="R1603" s="60">
        <v>538141</v>
      </c>
      <c r="S1603" s="60">
        <v>5144277</v>
      </c>
      <c r="T1603" s="60">
        <v>584393</v>
      </c>
    </row>
    <row r="1604" spans="1:20" ht="14.5" x14ac:dyDescent="0.35">
      <c r="A1604" t="str">
        <f t="shared" si="36"/>
        <v>Tirol072</v>
      </c>
      <c r="B1604">
        <v>1604</v>
      </c>
      <c r="C1604" s="59" t="s">
        <v>268</v>
      </c>
      <c r="D1604" s="59" t="s">
        <v>359</v>
      </c>
      <c r="E1604" s="59" t="s">
        <v>37</v>
      </c>
      <c r="F1604" s="60">
        <v>22445884</v>
      </c>
      <c r="G1604" s="60">
        <v>31779867</v>
      </c>
      <c r="H1604" s="60">
        <v>32714097</v>
      </c>
      <c r="I1604" s="60">
        <v>25259751</v>
      </c>
      <c r="J1604" s="60">
        <v>22705015</v>
      </c>
      <c r="K1604" s="60">
        <v>18209624</v>
      </c>
      <c r="L1604" s="60">
        <v>25937782</v>
      </c>
      <c r="M1604" s="60">
        <v>28489836</v>
      </c>
      <c r="N1604" s="60">
        <v>28562412</v>
      </c>
      <c r="O1604" s="60">
        <v>28982743</v>
      </c>
      <c r="P1604" s="60">
        <v>26488439</v>
      </c>
      <c r="Q1604" s="60">
        <v>29155195</v>
      </c>
      <c r="R1604" s="60">
        <v>21511137</v>
      </c>
      <c r="S1604" s="60">
        <v>22403360</v>
      </c>
      <c r="T1604" s="60">
        <v>32498172</v>
      </c>
    </row>
    <row r="1605" spans="1:20" ht="14.5" x14ac:dyDescent="0.35">
      <c r="A1605" t="str">
        <f t="shared" si="36"/>
        <v>Tirol350</v>
      </c>
      <c r="B1605">
        <v>1605</v>
      </c>
      <c r="C1605" s="59" t="s">
        <v>268</v>
      </c>
      <c r="D1605" s="59" t="s">
        <v>456</v>
      </c>
      <c r="E1605" s="59" t="s">
        <v>87</v>
      </c>
      <c r="F1605" s="60">
        <v>77444</v>
      </c>
      <c r="G1605" s="60">
        <v>48852</v>
      </c>
      <c r="H1605" s="60">
        <v>158570</v>
      </c>
      <c r="I1605" s="60">
        <v>119700</v>
      </c>
      <c r="J1605" s="60">
        <v>396735</v>
      </c>
      <c r="K1605" s="60">
        <v>441363</v>
      </c>
      <c r="L1605" s="60">
        <v>160158</v>
      </c>
      <c r="M1605" s="60">
        <v>409496</v>
      </c>
      <c r="N1605" s="60">
        <v>438688</v>
      </c>
      <c r="O1605" s="60">
        <v>145065</v>
      </c>
      <c r="P1605" s="60">
        <v>281231</v>
      </c>
      <c r="Q1605" s="60">
        <v>417776</v>
      </c>
      <c r="R1605" s="60">
        <v>182624</v>
      </c>
      <c r="S1605" s="60">
        <v>63742</v>
      </c>
      <c r="T1605" s="60">
        <v>385303</v>
      </c>
    </row>
    <row r="1606" spans="1:20" ht="14.5" x14ac:dyDescent="0.35">
      <c r="A1606" t="str">
        <f t="shared" si="36"/>
        <v>Tirol400</v>
      </c>
      <c r="B1606">
        <v>1606</v>
      </c>
      <c r="C1606" s="59" t="s">
        <v>268</v>
      </c>
      <c r="D1606" s="59" t="s">
        <v>484</v>
      </c>
      <c r="E1606" s="59" t="s">
        <v>103</v>
      </c>
      <c r="F1606" s="60">
        <v>534368812</v>
      </c>
      <c r="G1606" s="60">
        <v>606271697</v>
      </c>
      <c r="H1606" s="60">
        <v>609281231</v>
      </c>
      <c r="I1606" s="60">
        <v>566358165</v>
      </c>
      <c r="J1606" s="60">
        <v>604539540</v>
      </c>
      <c r="K1606" s="60">
        <v>675096415</v>
      </c>
      <c r="L1606" s="60">
        <v>661153315</v>
      </c>
      <c r="M1606" s="60">
        <v>657437973</v>
      </c>
      <c r="N1606" s="60">
        <v>683104466</v>
      </c>
      <c r="O1606" s="60">
        <v>720813221</v>
      </c>
      <c r="P1606" s="60">
        <v>597766753</v>
      </c>
      <c r="Q1606" s="60">
        <v>748351741</v>
      </c>
      <c r="R1606" s="60">
        <v>783028135</v>
      </c>
      <c r="S1606" s="60">
        <v>877707255</v>
      </c>
      <c r="T1606" s="60">
        <v>927828944</v>
      </c>
    </row>
    <row r="1607" spans="1:20" ht="14.5" x14ac:dyDescent="0.35">
      <c r="A1607" t="str">
        <f t="shared" si="36"/>
        <v>Tirol524</v>
      </c>
      <c r="B1607">
        <v>1607</v>
      </c>
      <c r="C1607" s="59" t="s">
        <v>268</v>
      </c>
      <c r="D1607" s="59" t="s">
        <v>556</v>
      </c>
      <c r="E1607" s="59" t="s">
        <v>144</v>
      </c>
      <c r="F1607" s="60">
        <v>830008</v>
      </c>
      <c r="G1607" s="60">
        <v>2283968</v>
      </c>
      <c r="H1607" s="60">
        <v>1865361</v>
      </c>
      <c r="I1607" s="60">
        <v>1725010</v>
      </c>
      <c r="J1607" s="60">
        <v>1716516</v>
      </c>
      <c r="K1607" s="60">
        <v>3584738</v>
      </c>
      <c r="L1607" s="60">
        <v>2811479</v>
      </c>
      <c r="M1607" s="60">
        <v>4032232</v>
      </c>
      <c r="N1607" s="60">
        <v>4001237</v>
      </c>
      <c r="O1607" s="60">
        <v>4014143</v>
      </c>
      <c r="P1607" s="60">
        <v>4868777</v>
      </c>
      <c r="Q1607" s="60">
        <v>3431257</v>
      </c>
      <c r="R1607" s="60">
        <v>8683198</v>
      </c>
      <c r="S1607" s="60">
        <v>19108572</v>
      </c>
      <c r="T1607" s="60">
        <v>7530572</v>
      </c>
    </row>
    <row r="1608" spans="1:20" ht="14.5" x14ac:dyDescent="0.35">
      <c r="A1608" t="str">
        <f t="shared" ref="A1608:A1671" si="37">C1608&amp;D1608</f>
        <v>Tirol081</v>
      </c>
      <c r="B1608">
        <v>1608</v>
      </c>
      <c r="C1608" s="59" t="s">
        <v>268</v>
      </c>
      <c r="D1608" s="59" t="s">
        <v>374</v>
      </c>
      <c r="E1608" s="59" t="s">
        <v>43</v>
      </c>
      <c r="F1608" s="60">
        <v>2873475</v>
      </c>
      <c r="G1608" s="60">
        <v>2073109</v>
      </c>
      <c r="H1608" s="60">
        <v>1933660</v>
      </c>
      <c r="I1608" s="60">
        <v>2075179</v>
      </c>
      <c r="J1608" s="60">
        <v>4889368</v>
      </c>
      <c r="K1608" s="60">
        <v>7021612</v>
      </c>
      <c r="L1608" s="60">
        <v>5399405</v>
      </c>
      <c r="M1608" s="60">
        <v>3411641</v>
      </c>
      <c r="N1608" s="60">
        <v>10895455</v>
      </c>
      <c r="O1608" s="60">
        <v>9864088</v>
      </c>
      <c r="P1608" s="60">
        <v>6847731</v>
      </c>
      <c r="Q1608" s="60">
        <v>8916903</v>
      </c>
      <c r="R1608" s="60">
        <v>9956390</v>
      </c>
      <c r="S1608" s="60">
        <v>28619457</v>
      </c>
      <c r="T1608" s="60">
        <v>30647255</v>
      </c>
    </row>
    <row r="1609" spans="1:20" ht="14.5" x14ac:dyDescent="0.35">
      <c r="A1609" t="str">
        <f t="shared" si="37"/>
        <v>Tirol045</v>
      </c>
      <c r="B1609">
        <v>1609</v>
      </c>
      <c r="C1609" s="59" t="s">
        <v>268</v>
      </c>
      <c r="D1609" s="59" t="s">
        <v>333</v>
      </c>
      <c r="E1609" s="59" t="s">
        <v>258</v>
      </c>
      <c r="F1609" s="61"/>
      <c r="G1609" s="60">
        <v>97109</v>
      </c>
      <c r="H1609" s="61"/>
      <c r="I1609" s="61"/>
      <c r="J1609" s="60">
        <v>37628</v>
      </c>
      <c r="K1609" s="61"/>
      <c r="L1609" s="61"/>
      <c r="M1609" s="60">
        <v>16521</v>
      </c>
      <c r="N1609" s="61"/>
      <c r="O1609" s="61"/>
      <c r="P1609" s="61"/>
      <c r="Q1609" s="61"/>
      <c r="R1609" s="61"/>
      <c r="S1609" s="61"/>
      <c r="T1609" s="61"/>
    </row>
    <row r="1610" spans="1:20" ht="14.5" x14ac:dyDescent="0.35">
      <c r="A1610" t="str">
        <f t="shared" si="37"/>
        <v>Tirol467</v>
      </c>
      <c r="B1610">
        <v>1610</v>
      </c>
      <c r="C1610" s="59" t="s">
        <v>268</v>
      </c>
      <c r="D1610" s="59" t="s">
        <v>525</v>
      </c>
      <c r="E1610" s="59" t="s">
        <v>263</v>
      </c>
      <c r="F1610" s="61"/>
      <c r="G1610" s="61"/>
      <c r="H1610" s="61"/>
      <c r="I1610" s="60">
        <v>586</v>
      </c>
      <c r="J1610" s="61"/>
      <c r="K1610" s="60">
        <v>295425</v>
      </c>
      <c r="L1610" s="60">
        <v>988381</v>
      </c>
      <c r="M1610" s="60">
        <v>80</v>
      </c>
      <c r="N1610" s="61"/>
      <c r="O1610" s="60">
        <v>1209</v>
      </c>
      <c r="P1610" s="60">
        <v>246016</v>
      </c>
      <c r="Q1610" s="61"/>
      <c r="R1610" s="60">
        <v>1754</v>
      </c>
      <c r="S1610" s="60">
        <v>9</v>
      </c>
      <c r="T1610" s="61"/>
    </row>
    <row r="1611" spans="1:20" ht="14.5" x14ac:dyDescent="0.35">
      <c r="A1611" t="str">
        <f t="shared" si="37"/>
        <v>Tirol484</v>
      </c>
      <c r="B1611">
        <v>1611</v>
      </c>
      <c r="C1611" s="59" t="s">
        <v>268</v>
      </c>
      <c r="D1611" s="59" t="s">
        <v>545</v>
      </c>
      <c r="E1611" s="59" t="s">
        <v>135</v>
      </c>
      <c r="F1611" s="60">
        <v>3219605</v>
      </c>
      <c r="G1611" s="60">
        <v>3046992</v>
      </c>
      <c r="H1611" s="60">
        <v>6045580</v>
      </c>
      <c r="I1611" s="60">
        <v>1880500</v>
      </c>
      <c r="J1611" s="60">
        <v>942086</v>
      </c>
      <c r="K1611" s="60">
        <v>179833</v>
      </c>
      <c r="L1611" s="60">
        <v>1132138</v>
      </c>
      <c r="M1611" s="60">
        <v>407632</v>
      </c>
      <c r="N1611" s="60">
        <v>442453</v>
      </c>
      <c r="O1611" s="60">
        <v>268012</v>
      </c>
      <c r="P1611" s="60">
        <v>184912</v>
      </c>
      <c r="Q1611" s="60">
        <v>44546</v>
      </c>
      <c r="R1611" s="60">
        <v>135898</v>
      </c>
      <c r="S1611" s="60">
        <v>169097</v>
      </c>
      <c r="T1611" s="60">
        <v>155781</v>
      </c>
    </row>
    <row r="1612" spans="1:20" ht="14.5" x14ac:dyDescent="0.35">
      <c r="A1612" t="str">
        <f t="shared" si="37"/>
        <v>Tirol468</v>
      </c>
      <c r="B1612">
        <v>1612</v>
      </c>
      <c r="C1612" s="59" t="s">
        <v>268</v>
      </c>
      <c r="D1612" s="59" t="s">
        <v>527</v>
      </c>
      <c r="E1612" s="59" t="s">
        <v>259</v>
      </c>
      <c r="F1612" s="60">
        <v>311780</v>
      </c>
      <c r="G1612" s="60">
        <v>37423</v>
      </c>
      <c r="H1612" s="61"/>
      <c r="I1612" s="60">
        <v>284901</v>
      </c>
      <c r="J1612" s="61"/>
      <c r="K1612" s="61"/>
      <c r="L1612" s="61"/>
      <c r="M1612" s="61"/>
      <c r="N1612" s="61"/>
      <c r="O1612" s="61"/>
      <c r="P1612" s="61"/>
      <c r="Q1612" s="61"/>
      <c r="R1612" s="60">
        <v>205</v>
      </c>
      <c r="S1612" s="61"/>
      <c r="T1612" s="60">
        <v>147</v>
      </c>
    </row>
    <row r="1613" spans="1:20" ht="14.5" x14ac:dyDescent="0.35">
      <c r="A1613" t="str">
        <f t="shared" si="37"/>
        <v>Tirol457</v>
      </c>
      <c r="B1613">
        <v>1613</v>
      </c>
      <c r="C1613" s="59" t="s">
        <v>268</v>
      </c>
      <c r="D1613" s="59" t="s">
        <v>513</v>
      </c>
      <c r="E1613" s="59" t="s">
        <v>123</v>
      </c>
      <c r="F1613" s="61"/>
      <c r="G1613" s="61"/>
      <c r="H1613" s="61"/>
      <c r="I1613" s="61"/>
      <c r="J1613" s="60">
        <v>12015</v>
      </c>
      <c r="K1613" s="61"/>
      <c r="L1613" s="60">
        <v>1850</v>
      </c>
      <c r="M1613" s="61"/>
      <c r="N1613" s="60">
        <v>14944</v>
      </c>
      <c r="O1613" s="60">
        <v>16809</v>
      </c>
      <c r="P1613" s="60">
        <v>19285</v>
      </c>
      <c r="Q1613" s="61"/>
      <c r="R1613" s="60">
        <v>24516</v>
      </c>
      <c r="S1613" s="60">
        <v>17327</v>
      </c>
      <c r="T1613" s="60">
        <v>6473</v>
      </c>
    </row>
    <row r="1614" spans="1:20" ht="14.5" x14ac:dyDescent="0.35">
      <c r="A1614" t="str">
        <f t="shared" si="37"/>
        <v>Tirol690</v>
      </c>
      <c r="B1614">
        <v>1614</v>
      </c>
      <c r="C1614" s="59" t="s">
        <v>268</v>
      </c>
      <c r="D1614" s="59" t="s">
        <v>603</v>
      </c>
      <c r="E1614" s="59" t="s">
        <v>170</v>
      </c>
      <c r="F1614" s="60">
        <v>9733836</v>
      </c>
      <c r="G1614" s="60">
        <v>9347191</v>
      </c>
      <c r="H1614" s="60">
        <v>10458094</v>
      </c>
      <c r="I1614" s="60">
        <v>17151484</v>
      </c>
      <c r="J1614" s="60">
        <v>18257590</v>
      </c>
      <c r="K1614" s="60">
        <v>23971757</v>
      </c>
      <c r="L1614" s="60">
        <v>24852424</v>
      </c>
      <c r="M1614" s="60">
        <v>31029201</v>
      </c>
      <c r="N1614" s="60">
        <v>24241493</v>
      </c>
      <c r="O1614" s="60">
        <v>25455642</v>
      </c>
      <c r="P1614" s="60">
        <v>10553944</v>
      </c>
      <c r="Q1614" s="60">
        <v>16743403</v>
      </c>
      <c r="R1614" s="60">
        <v>24304937</v>
      </c>
      <c r="S1614" s="60">
        <v>27996240</v>
      </c>
      <c r="T1614" s="60">
        <v>30648611</v>
      </c>
    </row>
    <row r="1615" spans="1:20" ht="14.5" x14ac:dyDescent="0.35">
      <c r="A1615" t="str">
        <f t="shared" si="37"/>
        <v>Tirol816</v>
      </c>
      <c r="B1615">
        <v>1615</v>
      </c>
      <c r="C1615" s="59" t="s">
        <v>268</v>
      </c>
      <c r="D1615" s="59" t="s">
        <v>645</v>
      </c>
      <c r="E1615" s="59" t="s">
        <v>192</v>
      </c>
      <c r="F1615" s="60">
        <v>454</v>
      </c>
      <c r="G1615" s="60">
        <v>4483</v>
      </c>
      <c r="H1615" s="61"/>
      <c r="I1615" s="60">
        <v>418</v>
      </c>
      <c r="J1615" s="61"/>
      <c r="K1615" s="61"/>
      <c r="L1615" s="61"/>
      <c r="M1615" s="61"/>
      <c r="N1615" s="60">
        <v>993</v>
      </c>
      <c r="O1615" s="60">
        <v>4480</v>
      </c>
      <c r="P1615" s="60">
        <v>15246</v>
      </c>
      <c r="Q1615" s="60">
        <v>815</v>
      </c>
      <c r="R1615" s="60">
        <v>3881</v>
      </c>
      <c r="S1615" s="60">
        <v>5614</v>
      </c>
      <c r="T1615" s="61"/>
    </row>
    <row r="1616" spans="1:20" ht="14.5" x14ac:dyDescent="0.35">
      <c r="A1616" t="str">
        <f t="shared" si="37"/>
        <v>Tirol819</v>
      </c>
      <c r="B1616">
        <v>1616</v>
      </c>
      <c r="C1616" s="59" t="s">
        <v>268</v>
      </c>
      <c r="D1616" s="59" t="s">
        <v>647</v>
      </c>
      <c r="E1616" s="59" t="s">
        <v>194</v>
      </c>
      <c r="F1616" s="61"/>
      <c r="G1616" s="61"/>
      <c r="H1616" s="60">
        <v>5156</v>
      </c>
      <c r="I1616" s="60">
        <v>253</v>
      </c>
      <c r="J1616" s="61"/>
      <c r="K1616" s="60">
        <v>897</v>
      </c>
      <c r="L1616" s="61"/>
      <c r="M1616" s="61"/>
      <c r="N1616" s="60">
        <v>2199</v>
      </c>
      <c r="O1616" s="61"/>
      <c r="P1616" s="61"/>
      <c r="Q1616" s="60">
        <v>1459</v>
      </c>
      <c r="R1616" s="61"/>
      <c r="S1616" s="60">
        <v>38</v>
      </c>
      <c r="T1616" s="61"/>
    </row>
    <row r="1617" spans="1:20" ht="14.5" x14ac:dyDescent="0.35">
      <c r="A1617" t="str">
        <f t="shared" si="37"/>
        <v>Tirol022</v>
      </c>
      <c r="B1617">
        <v>1617</v>
      </c>
      <c r="C1617" s="59" t="s">
        <v>268</v>
      </c>
      <c r="D1617" s="59" t="s">
        <v>726</v>
      </c>
      <c r="E1617" s="59" t="s">
        <v>13</v>
      </c>
      <c r="F1617" s="61"/>
      <c r="G1617" s="61"/>
      <c r="H1617" s="61"/>
      <c r="I1617" s="61"/>
      <c r="J1617" s="61"/>
      <c r="K1617" s="61"/>
      <c r="L1617" s="61"/>
      <c r="M1617" s="60">
        <v>9501</v>
      </c>
      <c r="N1617" s="60">
        <v>38</v>
      </c>
      <c r="O1617" s="60">
        <v>1415</v>
      </c>
      <c r="P1617" s="60">
        <v>446</v>
      </c>
      <c r="Q1617" s="60">
        <v>14179</v>
      </c>
      <c r="R1617" s="60">
        <v>2362</v>
      </c>
      <c r="S1617" s="60">
        <v>17</v>
      </c>
      <c r="T1617" s="61"/>
    </row>
    <row r="1618" spans="1:20" ht="14.5" x14ac:dyDescent="0.35">
      <c r="A1618" t="str">
        <f t="shared" si="37"/>
        <v>Tirol095</v>
      </c>
      <c r="B1618">
        <v>1618</v>
      </c>
      <c r="C1618" s="59" t="s">
        <v>268</v>
      </c>
      <c r="D1618" s="59" t="s">
        <v>386</v>
      </c>
      <c r="E1618" s="59" t="s">
        <v>49</v>
      </c>
      <c r="F1618" s="60">
        <v>459354</v>
      </c>
      <c r="G1618" s="60">
        <v>518470</v>
      </c>
      <c r="H1618" s="60">
        <v>356745</v>
      </c>
      <c r="I1618" s="60">
        <v>748069</v>
      </c>
      <c r="J1618" s="60">
        <v>1419508</v>
      </c>
      <c r="K1618" s="60">
        <v>1139120</v>
      </c>
      <c r="L1618" s="60">
        <v>1396118</v>
      </c>
      <c r="M1618" s="60">
        <v>1612092</v>
      </c>
      <c r="N1618" s="60">
        <v>941103</v>
      </c>
      <c r="O1618" s="60">
        <v>2190441</v>
      </c>
      <c r="P1618" s="60">
        <v>5673147</v>
      </c>
      <c r="Q1618" s="60">
        <v>1895720</v>
      </c>
      <c r="R1618" s="60">
        <v>1377378</v>
      </c>
      <c r="S1618" s="60">
        <v>1559814</v>
      </c>
      <c r="T1618" s="60">
        <v>2271791</v>
      </c>
    </row>
    <row r="1619" spans="1:20" ht="14.5" x14ac:dyDescent="0.35">
      <c r="A1619" t="str">
        <f t="shared" si="37"/>
        <v>Tirol023</v>
      </c>
      <c r="B1619">
        <v>1619</v>
      </c>
      <c r="C1619" s="59" t="s">
        <v>268</v>
      </c>
      <c r="D1619" s="59" t="s">
        <v>317</v>
      </c>
      <c r="E1619" s="59" t="s">
        <v>14</v>
      </c>
      <c r="F1619" s="61"/>
      <c r="G1619" s="60">
        <v>1968</v>
      </c>
      <c r="H1619" s="60">
        <v>13</v>
      </c>
      <c r="I1619" s="60">
        <v>573</v>
      </c>
      <c r="J1619" s="60">
        <v>931</v>
      </c>
      <c r="K1619" s="60">
        <v>61</v>
      </c>
      <c r="L1619" s="61"/>
      <c r="M1619" s="60">
        <v>68</v>
      </c>
      <c r="N1619" s="61"/>
      <c r="O1619" s="61"/>
      <c r="P1619" s="61"/>
      <c r="Q1619" s="60">
        <v>175</v>
      </c>
      <c r="R1619" s="61"/>
      <c r="S1619" s="60">
        <v>31</v>
      </c>
      <c r="T1619" s="60">
        <v>13</v>
      </c>
    </row>
    <row r="1620" spans="1:20" ht="14.5" x14ac:dyDescent="0.35">
      <c r="A1620" t="str">
        <f t="shared" si="37"/>
        <v>Tirol098</v>
      </c>
      <c r="B1620">
        <v>1620</v>
      </c>
      <c r="C1620" s="59" t="s">
        <v>268</v>
      </c>
      <c r="D1620" s="59" t="s">
        <v>390</v>
      </c>
      <c r="E1620" s="59" t="s">
        <v>51</v>
      </c>
      <c r="F1620" s="60">
        <v>12485330</v>
      </c>
      <c r="G1620" s="60">
        <v>16364872</v>
      </c>
      <c r="H1620" s="60">
        <v>15456156</v>
      </c>
      <c r="I1620" s="60">
        <v>11407082</v>
      </c>
      <c r="J1620" s="60">
        <v>27323739</v>
      </c>
      <c r="K1620" s="60">
        <v>51448184</v>
      </c>
      <c r="L1620" s="60">
        <v>82054758</v>
      </c>
      <c r="M1620" s="60">
        <v>73168476</v>
      </c>
      <c r="N1620" s="60">
        <v>69704666</v>
      </c>
      <c r="O1620" s="60">
        <v>83816128</v>
      </c>
      <c r="P1620" s="60">
        <v>50602362</v>
      </c>
      <c r="Q1620" s="60">
        <v>61032256</v>
      </c>
      <c r="R1620" s="60">
        <v>75116133</v>
      </c>
      <c r="S1620" s="60">
        <v>90834206</v>
      </c>
      <c r="T1620" s="60">
        <v>75519564</v>
      </c>
    </row>
    <row r="1621" spans="1:20" ht="14.5" x14ac:dyDescent="0.35">
      <c r="A1621" t="str">
        <f t="shared" si="37"/>
        <v>Tirol653</v>
      </c>
      <c r="B1621">
        <v>1621</v>
      </c>
      <c r="C1621" s="59" t="s">
        <v>268</v>
      </c>
      <c r="D1621" s="59" t="s">
        <v>586</v>
      </c>
      <c r="E1621" s="59" t="s">
        <v>159</v>
      </c>
      <c r="F1621" s="60">
        <v>573485</v>
      </c>
      <c r="G1621" s="61"/>
      <c r="H1621" s="60">
        <v>301158</v>
      </c>
      <c r="I1621" s="60">
        <v>673218</v>
      </c>
      <c r="J1621" s="60">
        <v>1345249</v>
      </c>
      <c r="K1621" s="60">
        <v>293920</v>
      </c>
      <c r="L1621" s="60">
        <v>209686</v>
      </c>
      <c r="M1621" s="60">
        <v>611257</v>
      </c>
      <c r="N1621" s="60">
        <v>485660</v>
      </c>
      <c r="O1621" s="60">
        <v>327844</v>
      </c>
      <c r="P1621" s="60">
        <v>1238775</v>
      </c>
      <c r="Q1621" s="60">
        <v>755381</v>
      </c>
      <c r="R1621" s="60">
        <v>1651240</v>
      </c>
      <c r="S1621" s="60">
        <v>2199349</v>
      </c>
      <c r="T1621" s="60">
        <v>1828641</v>
      </c>
    </row>
    <row r="1622" spans="1:20" ht="14.5" x14ac:dyDescent="0.35">
      <c r="A1622" t="str">
        <f t="shared" si="37"/>
        <v>Tirol388</v>
      </c>
      <c r="B1622">
        <v>1622</v>
      </c>
      <c r="C1622" s="59" t="s">
        <v>268</v>
      </c>
      <c r="D1622" s="59" t="s">
        <v>476</v>
      </c>
      <c r="E1622" s="59" t="s">
        <v>98</v>
      </c>
      <c r="F1622" s="60">
        <v>24832279</v>
      </c>
      <c r="G1622" s="60">
        <v>19097477</v>
      </c>
      <c r="H1622" s="60">
        <v>44009626</v>
      </c>
      <c r="I1622" s="60">
        <v>31698435</v>
      </c>
      <c r="J1622" s="60">
        <v>41743444</v>
      </c>
      <c r="K1622" s="60">
        <v>33710166</v>
      </c>
      <c r="L1622" s="60">
        <v>30707208</v>
      </c>
      <c r="M1622" s="60">
        <v>39457958</v>
      </c>
      <c r="N1622" s="60">
        <v>34637750</v>
      </c>
      <c r="O1622" s="60">
        <v>32894026</v>
      </c>
      <c r="P1622" s="60">
        <v>25964816</v>
      </c>
      <c r="Q1622" s="60">
        <v>28224140</v>
      </c>
      <c r="R1622" s="60">
        <v>33459900</v>
      </c>
      <c r="S1622" s="60">
        <v>35182641</v>
      </c>
      <c r="T1622" s="60">
        <v>42405151</v>
      </c>
    </row>
    <row r="1623" spans="1:20" ht="14.5" x14ac:dyDescent="0.35">
      <c r="A1623" t="str">
        <f t="shared" si="37"/>
        <v>Tirol378</v>
      </c>
      <c r="B1623">
        <v>1623</v>
      </c>
      <c r="C1623" s="59" t="s">
        <v>268</v>
      </c>
      <c r="D1623" s="59" t="s">
        <v>471</v>
      </c>
      <c r="E1623" s="59" t="s">
        <v>95</v>
      </c>
      <c r="F1623" s="60">
        <v>31514</v>
      </c>
      <c r="G1623" s="60">
        <v>28653</v>
      </c>
      <c r="H1623" s="60">
        <v>110674</v>
      </c>
      <c r="I1623" s="60">
        <v>60424</v>
      </c>
      <c r="J1623" s="60">
        <v>101036</v>
      </c>
      <c r="K1623" s="60">
        <v>148493</v>
      </c>
      <c r="L1623" s="60">
        <v>95351</v>
      </c>
      <c r="M1623" s="60">
        <v>82732</v>
      </c>
      <c r="N1623" s="60">
        <v>17302</v>
      </c>
      <c r="O1623" s="60">
        <v>35613</v>
      </c>
      <c r="P1623" s="61"/>
      <c r="Q1623" s="60">
        <v>11110</v>
      </c>
      <c r="R1623" s="60">
        <v>2305</v>
      </c>
      <c r="S1623" s="60">
        <v>115337</v>
      </c>
      <c r="T1623" s="60">
        <v>49441</v>
      </c>
    </row>
    <row r="1624" spans="1:20" ht="14.5" x14ac:dyDescent="0.35">
      <c r="A1624" t="str">
        <f t="shared" si="37"/>
        <v>Tirol382</v>
      </c>
      <c r="B1624">
        <v>1624</v>
      </c>
      <c r="C1624" s="59" t="s">
        <v>268</v>
      </c>
      <c r="D1624" s="59" t="s">
        <v>473</v>
      </c>
      <c r="E1624" s="59" t="s">
        <v>96</v>
      </c>
      <c r="F1624" s="60">
        <v>1100302</v>
      </c>
      <c r="G1624" s="60">
        <v>24872</v>
      </c>
      <c r="H1624" s="60">
        <v>204135</v>
      </c>
      <c r="I1624" s="60">
        <v>51220</v>
      </c>
      <c r="J1624" s="60">
        <v>19697</v>
      </c>
      <c r="K1624" s="60">
        <v>20732</v>
      </c>
      <c r="L1624" s="60">
        <v>52083</v>
      </c>
      <c r="M1624" s="60">
        <v>33045</v>
      </c>
      <c r="N1624" s="60">
        <v>108138</v>
      </c>
      <c r="O1624" s="60">
        <v>178164</v>
      </c>
      <c r="P1624" s="60">
        <v>66191</v>
      </c>
      <c r="Q1624" s="60">
        <v>52480</v>
      </c>
      <c r="R1624" s="60">
        <v>17967</v>
      </c>
      <c r="S1624" s="60">
        <v>6120</v>
      </c>
      <c r="T1624" s="60">
        <v>52881</v>
      </c>
    </row>
    <row r="1625" spans="1:20" ht="14.5" x14ac:dyDescent="0.35">
      <c r="A1625" t="str">
        <f t="shared" si="37"/>
        <v>Tirol9V</v>
      </c>
      <c r="B1625">
        <v>1625</v>
      </c>
      <c r="C1625" s="59" t="s">
        <v>268</v>
      </c>
      <c r="D1625" s="59" t="s">
        <v>956</v>
      </c>
      <c r="E1625" s="59" t="s">
        <v>260</v>
      </c>
      <c r="F1625" s="60">
        <v>758826</v>
      </c>
      <c r="G1625" s="60">
        <v>1555692</v>
      </c>
      <c r="H1625" s="60">
        <v>2314048</v>
      </c>
      <c r="I1625" s="60">
        <v>1573023</v>
      </c>
      <c r="J1625" s="60">
        <v>197793</v>
      </c>
      <c r="K1625" s="60">
        <v>1152559</v>
      </c>
      <c r="L1625" s="60">
        <v>1332845</v>
      </c>
      <c r="M1625" s="60">
        <v>2017764</v>
      </c>
      <c r="N1625" s="60">
        <v>775737</v>
      </c>
      <c r="O1625" s="60">
        <v>1977863</v>
      </c>
      <c r="P1625" s="60">
        <v>1420263</v>
      </c>
      <c r="Q1625" s="60">
        <v>756386</v>
      </c>
      <c r="R1625" s="60">
        <v>188679</v>
      </c>
      <c r="S1625" s="60">
        <v>1757310</v>
      </c>
      <c r="T1625" s="60">
        <v>766745</v>
      </c>
    </row>
    <row r="1626" spans="1:20" ht="14.5" x14ac:dyDescent="0.35">
      <c r="A1626" t="str">
        <f t="shared" si="37"/>
        <v>TirolI00</v>
      </c>
      <c r="B1626">
        <v>1626</v>
      </c>
      <c r="C1626" s="59" t="s">
        <v>268</v>
      </c>
      <c r="D1626" s="59" t="s">
        <v>957</v>
      </c>
      <c r="E1626" s="59" t="s">
        <v>261</v>
      </c>
      <c r="F1626" s="60">
        <v>9925477807</v>
      </c>
      <c r="G1626" s="60">
        <v>10994158152</v>
      </c>
      <c r="H1626" s="60">
        <v>11083454759</v>
      </c>
      <c r="I1626" s="60">
        <v>10924821010</v>
      </c>
      <c r="J1626" s="60">
        <v>11247933002</v>
      </c>
      <c r="K1626" s="60">
        <v>11451045669</v>
      </c>
      <c r="L1626" s="60">
        <v>12326580361</v>
      </c>
      <c r="M1626" s="60">
        <v>12491155946</v>
      </c>
      <c r="N1626" s="60">
        <v>12650442985</v>
      </c>
      <c r="O1626" s="60">
        <v>13182139412</v>
      </c>
      <c r="P1626" s="60">
        <v>12994951232</v>
      </c>
      <c r="Q1626" s="60">
        <v>14665273186</v>
      </c>
      <c r="R1626" s="60">
        <v>16600486409</v>
      </c>
      <c r="S1626" s="60">
        <v>16436477328</v>
      </c>
      <c r="T1626" s="60">
        <v>16619121834</v>
      </c>
    </row>
    <row r="1627" spans="1:20" ht="14.5" x14ac:dyDescent="0.35">
      <c r="A1627" t="str">
        <f t="shared" si="37"/>
        <v>Vorarlberg043</v>
      </c>
      <c r="B1627">
        <v>1627</v>
      </c>
      <c r="C1627" s="59" t="s">
        <v>269</v>
      </c>
      <c r="D1627" s="59" t="s">
        <v>331</v>
      </c>
      <c r="E1627" s="59" t="s">
        <v>22</v>
      </c>
      <c r="F1627" s="60">
        <v>181126</v>
      </c>
      <c r="G1627" s="60">
        <v>94582</v>
      </c>
      <c r="H1627" s="60">
        <v>134117</v>
      </c>
      <c r="I1627" s="60">
        <v>165839</v>
      </c>
      <c r="J1627" s="60">
        <v>202223</v>
      </c>
      <c r="K1627" s="60">
        <v>217101</v>
      </c>
      <c r="L1627" s="60">
        <v>256807</v>
      </c>
      <c r="M1627" s="60">
        <v>461735</v>
      </c>
      <c r="N1627" s="60">
        <v>6058169</v>
      </c>
      <c r="O1627" s="60">
        <v>1053305</v>
      </c>
      <c r="P1627" s="60">
        <v>261103</v>
      </c>
      <c r="Q1627" s="60">
        <v>409903</v>
      </c>
      <c r="R1627" s="60">
        <v>670566</v>
      </c>
      <c r="S1627" s="60">
        <v>5051093</v>
      </c>
      <c r="T1627" s="60">
        <v>674067</v>
      </c>
    </row>
    <row r="1628" spans="1:20" ht="14.5" x14ac:dyDescent="0.35">
      <c r="A1628" t="str">
        <f t="shared" si="37"/>
        <v>Vorarlberg647</v>
      </c>
      <c r="B1628">
        <v>1628</v>
      </c>
      <c r="C1628" s="59" t="s">
        <v>269</v>
      </c>
      <c r="D1628" s="59" t="s">
        <v>583</v>
      </c>
      <c r="E1628" s="59" t="s">
        <v>157</v>
      </c>
      <c r="F1628" s="60">
        <v>33100375</v>
      </c>
      <c r="G1628" s="60">
        <v>33934750</v>
      </c>
      <c r="H1628" s="60">
        <v>40647795</v>
      </c>
      <c r="I1628" s="60">
        <v>42521192</v>
      </c>
      <c r="J1628" s="60">
        <v>46920656</v>
      </c>
      <c r="K1628" s="60">
        <v>57107391</v>
      </c>
      <c r="L1628" s="60">
        <v>46350433</v>
      </c>
      <c r="M1628" s="60">
        <v>59303047</v>
      </c>
      <c r="N1628" s="60">
        <v>33788916</v>
      </c>
      <c r="O1628" s="60">
        <v>44164296</v>
      </c>
      <c r="P1628" s="60">
        <v>37238250</v>
      </c>
      <c r="Q1628" s="60">
        <v>39087709</v>
      </c>
      <c r="R1628" s="60">
        <v>39304141</v>
      </c>
      <c r="S1628" s="60">
        <v>62068682</v>
      </c>
      <c r="T1628" s="60">
        <v>72742816</v>
      </c>
    </row>
    <row r="1629" spans="1:20" ht="14.5" x14ac:dyDescent="0.35">
      <c r="A1629" t="str">
        <f t="shared" si="37"/>
        <v>Vorarlberg660</v>
      </c>
      <c r="B1629">
        <v>1629</v>
      </c>
      <c r="C1629" s="59" t="s">
        <v>269</v>
      </c>
      <c r="D1629" s="59" t="s">
        <v>588</v>
      </c>
      <c r="E1629" s="59" t="s">
        <v>160</v>
      </c>
      <c r="F1629" s="60">
        <v>2320919</v>
      </c>
      <c r="G1629" s="60">
        <v>2343730</v>
      </c>
      <c r="H1629" s="60">
        <v>4182761</v>
      </c>
      <c r="I1629" s="60">
        <v>4737670</v>
      </c>
      <c r="J1629" s="60">
        <v>132171</v>
      </c>
      <c r="K1629" s="60">
        <v>83495</v>
      </c>
      <c r="L1629" s="60">
        <v>119973</v>
      </c>
      <c r="M1629" s="60">
        <v>237611</v>
      </c>
      <c r="N1629" s="60">
        <v>182290</v>
      </c>
      <c r="O1629" s="60">
        <v>151745</v>
      </c>
      <c r="P1629" s="60">
        <v>412583</v>
      </c>
      <c r="Q1629" s="60">
        <v>573167</v>
      </c>
      <c r="R1629" s="60">
        <v>46962</v>
      </c>
      <c r="S1629" s="60">
        <v>142017</v>
      </c>
      <c r="T1629" s="60">
        <v>178965</v>
      </c>
    </row>
    <row r="1630" spans="1:20" ht="14.5" x14ac:dyDescent="0.35">
      <c r="A1630" t="str">
        <f t="shared" si="37"/>
        <v>Vorarlberg459</v>
      </c>
      <c r="B1630">
        <v>1630</v>
      </c>
      <c r="C1630" s="59" t="s">
        <v>269</v>
      </c>
      <c r="D1630" s="59" t="s">
        <v>515</v>
      </c>
      <c r="E1630" s="59" t="s">
        <v>124</v>
      </c>
      <c r="F1630" s="60">
        <v>18946</v>
      </c>
      <c r="G1630" s="60">
        <v>10345</v>
      </c>
      <c r="H1630" s="60">
        <v>1094</v>
      </c>
      <c r="I1630" s="61"/>
      <c r="J1630" s="60">
        <v>28365</v>
      </c>
      <c r="K1630" s="60">
        <v>36717</v>
      </c>
      <c r="L1630" s="60">
        <v>17837</v>
      </c>
      <c r="M1630" s="61"/>
      <c r="N1630" s="60">
        <v>110795</v>
      </c>
      <c r="O1630" s="61"/>
      <c r="P1630" s="61"/>
      <c r="Q1630" s="60">
        <v>31464</v>
      </c>
      <c r="R1630" s="60">
        <v>550</v>
      </c>
      <c r="S1630" s="61"/>
      <c r="T1630" s="60">
        <v>6538</v>
      </c>
    </row>
    <row r="1631" spans="1:20" ht="14.5" x14ac:dyDescent="0.35">
      <c r="A1631" t="str">
        <f t="shared" si="37"/>
        <v>Vorarlberg446</v>
      </c>
      <c r="B1631">
        <v>1631</v>
      </c>
      <c r="C1631" s="59" t="s">
        <v>269</v>
      </c>
      <c r="D1631" s="59" t="s">
        <v>502</v>
      </c>
      <c r="E1631" s="59" t="s">
        <v>116</v>
      </c>
      <c r="F1631" s="61"/>
      <c r="G1631" s="61"/>
      <c r="H1631" s="61"/>
      <c r="I1631" s="61"/>
      <c r="J1631" s="61"/>
      <c r="K1631" s="61"/>
      <c r="L1631" s="60">
        <v>53373</v>
      </c>
      <c r="M1631" s="60">
        <v>38886</v>
      </c>
      <c r="N1631" s="60">
        <v>292</v>
      </c>
      <c r="O1631" s="61"/>
      <c r="P1631" s="61"/>
      <c r="Q1631" s="61"/>
      <c r="R1631" s="61"/>
      <c r="S1631" s="61"/>
      <c r="T1631" s="61"/>
    </row>
    <row r="1632" spans="1:20" ht="14.5" x14ac:dyDescent="0.35">
      <c r="A1632" t="str">
        <f t="shared" si="37"/>
        <v>Vorarlberg070</v>
      </c>
      <c r="B1632">
        <v>1632</v>
      </c>
      <c r="C1632" s="59" t="s">
        <v>269</v>
      </c>
      <c r="D1632" s="59" t="s">
        <v>357</v>
      </c>
      <c r="E1632" s="59" t="s">
        <v>36</v>
      </c>
      <c r="F1632" s="60">
        <v>6287639</v>
      </c>
      <c r="G1632" s="60">
        <v>5139227</v>
      </c>
      <c r="H1632" s="60">
        <v>4537740</v>
      </c>
      <c r="I1632" s="60">
        <v>5430389</v>
      </c>
      <c r="J1632" s="60">
        <v>5903184</v>
      </c>
      <c r="K1632" s="60">
        <v>6424385</v>
      </c>
      <c r="L1632" s="60">
        <v>6966808</v>
      </c>
      <c r="M1632" s="60">
        <v>8357690</v>
      </c>
      <c r="N1632" s="60">
        <v>9699290</v>
      </c>
      <c r="O1632" s="60">
        <v>9497692</v>
      </c>
      <c r="P1632" s="60">
        <v>2363810</v>
      </c>
      <c r="Q1632" s="60">
        <v>3065422</v>
      </c>
      <c r="R1632" s="60">
        <v>3017637</v>
      </c>
      <c r="S1632" s="60">
        <v>3263250</v>
      </c>
      <c r="T1632" s="60">
        <v>3753724</v>
      </c>
    </row>
    <row r="1633" spans="1:20" ht="14.5" x14ac:dyDescent="0.35">
      <c r="A1633" t="str">
        <f t="shared" si="37"/>
        <v>Vorarlberg077</v>
      </c>
      <c r="B1633">
        <v>1633</v>
      </c>
      <c r="C1633" s="59" t="s">
        <v>269</v>
      </c>
      <c r="D1633" s="59" t="s">
        <v>367</v>
      </c>
      <c r="E1633" s="59" t="s">
        <v>39</v>
      </c>
      <c r="F1633" s="60">
        <v>825468</v>
      </c>
      <c r="G1633" s="60">
        <v>503478</v>
      </c>
      <c r="H1633" s="60">
        <v>474165</v>
      </c>
      <c r="I1633" s="60">
        <v>589471</v>
      </c>
      <c r="J1633" s="60">
        <v>951537</v>
      </c>
      <c r="K1633" s="60">
        <v>844135</v>
      </c>
      <c r="L1633" s="60">
        <v>762246</v>
      </c>
      <c r="M1633" s="60">
        <v>765756</v>
      </c>
      <c r="N1633" s="60">
        <v>975095</v>
      </c>
      <c r="O1633" s="60">
        <v>895070</v>
      </c>
      <c r="P1633" s="60">
        <v>888251</v>
      </c>
      <c r="Q1633" s="60">
        <v>1094662</v>
      </c>
      <c r="R1633" s="60">
        <v>8518338</v>
      </c>
      <c r="S1633" s="60">
        <v>14865490</v>
      </c>
      <c r="T1633" s="60">
        <v>3192575</v>
      </c>
    </row>
    <row r="1634" spans="1:20" ht="14.5" x14ac:dyDescent="0.35">
      <c r="A1634" t="str">
        <f t="shared" si="37"/>
        <v>Vorarlberg478</v>
      </c>
      <c r="B1634">
        <v>1634</v>
      </c>
      <c r="C1634" s="59" t="s">
        <v>269</v>
      </c>
      <c r="D1634" s="59" t="s">
        <v>539</v>
      </c>
      <c r="E1634" s="59" t="s">
        <v>240</v>
      </c>
      <c r="F1634" s="61"/>
      <c r="G1634" s="60">
        <v>266246</v>
      </c>
      <c r="H1634" s="60">
        <v>106299</v>
      </c>
      <c r="I1634" s="61"/>
      <c r="J1634" s="61"/>
      <c r="K1634" s="61"/>
      <c r="L1634" s="61"/>
      <c r="M1634" s="61"/>
      <c r="N1634" s="61"/>
      <c r="O1634" s="61"/>
      <c r="P1634" s="61"/>
      <c r="Q1634" s="61"/>
      <c r="R1634" s="61"/>
      <c r="S1634" s="61"/>
      <c r="T1634" s="61"/>
    </row>
    <row r="1635" spans="1:20" ht="14.5" x14ac:dyDescent="0.35">
      <c r="A1635" t="str">
        <f t="shared" si="37"/>
        <v>Vorarlberg330</v>
      </c>
      <c r="B1635">
        <v>1635</v>
      </c>
      <c r="C1635" s="59" t="s">
        <v>269</v>
      </c>
      <c r="D1635" s="59" t="s">
        <v>447</v>
      </c>
      <c r="E1635" s="59" t="s">
        <v>81</v>
      </c>
      <c r="F1635" s="60">
        <v>705796</v>
      </c>
      <c r="G1635" s="60">
        <v>1321491</v>
      </c>
      <c r="H1635" s="60">
        <v>8232157</v>
      </c>
      <c r="I1635" s="60">
        <v>2097620</v>
      </c>
      <c r="J1635" s="60">
        <v>2295806</v>
      </c>
      <c r="K1635" s="60">
        <v>1103059</v>
      </c>
      <c r="L1635" s="60">
        <v>975706</v>
      </c>
      <c r="M1635" s="60">
        <v>5386359</v>
      </c>
      <c r="N1635" s="60">
        <v>552307</v>
      </c>
      <c r="O1635" s="60">
        <v>271385</v>
      </c>
      <c r="P1635" s="60">
        <v>321334</v>
      </c>
      <c r="Q1635" s="60">
        <v>386847</v>
      </c>
      <c r="R1635" s="60">
        <v>939769</v>
      </c>
      <c r="S1635" s="60">
        <v>3780900</v>
      </c>
      <c r="T1635" s="60">
        <v>747392</v>
      </c>
    </row>
    <row r="1636" spans="1:20" ht="14.5" x14ac:dyDescent="0.35">
      <c r="A1636" t="str">
        <f t="shared" si="37"/>
        <v>Vorarlberg528</v>
      </c>
      <c r="B1636">
        <v>1636</v>
      </c>
      <c r="C1636" s="59" t="s">
        <v>269</v>
      </c>
      <c r="D1636" s="59" t="s">
        <v>557</v>
      </c>
      <c r="E1636" s="59" t="s">
        <v>145</v>
      </c>
      <c r="F1636" s="60">
        <v>4487374</v>
      </c>
      <c r="G1636" s="60">
        <v>6651111</v>
      </c>
      <c r="H1636" s="60">
        <v>19695381</v>
      </c>
      <c r="I1636" s="60">
        <v>6946384</v>
      </c>
      <c r="J1636" s="60">
        <v>6021801</v>
      </c>
      <c r="K1636" s="60">
        <v>6102662</v>
      </c>
      <c r="L1636" s="60">
        <v>5750561</v>
      </c>
      <c r="M1636" s="60">
        <v>6869878</v>
      </c>
      <c r="N1636" s="60">
        <v>6072333</v>
      </c>
      <c r="O1636" s="60">
        <v>10014374</v>
      </c>
      <c r="P1636" s="60">
        <v>3040894</v>
      </c>
      <c r="Q1636" s="60">
        <v>7263619</v>
      </c>
      <c r="R1636" s="60">
        <v>6444238</v>
      </c>
      <c r="S1636" s="60">
        <v>6478791</v>
      </c>
      <c r="T1636" s="60">
        <v>5826615</v>
      </c>
    </row>
    <row r="1637" spans="1:20" ht="14.5" x14ac:dyDescent="0.35">
      <c r="A1637" t="str">
        <f t="shared" si="37"/>
        <v>Vorarlberg800</v>
      </c>
      <c r="B1637">
        <v>1637</v>
      </c>
      <c r="C1637" s="59" t="s">
        <v>269</v>
      </c>
      <c r="D1637" s="59" t="s">
        <v>627</v>
      </c>
      <c r="E1637" s="59" t="s">
        <v>182</v>
      </c>
      <c r="F1637" s="60">
        <v>80674112</v>
      </c>
      <c r="G1637" s="60">
        <v>87676954</v>
      </c>
      <c r="H1637" s="60">
        <v>104707504</v>
      </c>
      <c r="I1637" s="60">
        <v>108078461</v>
      </c>
      <c r="J1637" s="60">
        <v>99225609</v>
      </c>
      <c r="K1637" s="60">
        <v>98276337</v>
      </c>
      <c r="L1637" s="60">
        <v>106407242</v>
      </c>
      <c r="M1637" s="60">
        <v>115876092</v>
      </c>
      <c r="N1637" s="60">
        <v>112561753</v>
      </c>
      <c r="O1637" s="60">
        <v>106467043</v>
      </c>
      <c r="P1637" s="60">
        <v>116102985</v>
      </c>
      <c r="Q1637" s="60">
        <v>141710546</v>
      </c>
      <c r="R1637" s="60">
        <v>150461254</v>
      </c>
      <c r="S1637" s="60">
        <v>128442023</v>
      </c>
      <c r="T1637" s="60">
        <v>126056191</v>
      </c>
    </row>
    <row r="1638" spans="1:20" ht="14.5" x14ac:dyDescent="0.35">
      <c r="A1638" t="str">
        <f t="shared" si="37"/>
        <v>Vorarlberg474</v>
      </c>
      <c r="B1638">
        <v>1638</v>
      </c>
      <c r="C1638" s="59" t="s">
        <v>269</v>
      </c>
      <c r="D1638" s="59" t="s">
        <v>534</v>
      </c>
      <c r="E1638" s="59" t="s">
        <v>133</v>
      </c>
      <c r="F1638" s="60">
        <v>4509</v>
      </c>
      <c r="G1638" s="60">
        <v>9182</v>
      </c>
      <c r="H1638" s="60">
        <v>343</v>
      </c>
      <c r="I1638" s="60">
        <v>1312</v>
      </c>
      <c r="J1638" s="60">
        <v>264</v>
      </c>
      <c r="K1638" s="60">
        <v>24319</v>
      </c>
      <c r="L1638" s="60">
        <v>2520</v>
      </c>
      <c r="M1638" s="61"/>
      <c r="N1638" s="60">
        <v>132163</v>
      </c>
      <c r="O1638" s="60">
        <v>10346</v>
      </c>
      <c r="P1638" s="60">
        <v>2312</v>
      </c>
      <c r="Q1638" s="61"/>
      <c r="R1638" s="60">
        <v>3955</v>
      </c>
      <c r="S1638" s="60">
        <v>39908</v>
      </c>
      <c r="T1638" s="60">
        <v>29841</v>
      </c>
    </row>
    <row r="1639" spans="1:20" ht="14.5" x14ac:dyDescent="0.35">
      <c r="A1639" t="str">
        <f t="shared" si="37"/>
        <v>Vorarlberg078</v>
      </c>
      <c r="B1639">
        <v>1639</v>
      </c>
      <c r="C1639" s="59" t="s">
        <v>269</v>
      </c>
      <c r="D1639" s="59" t="s">
        <v>369</v>
      </c>
      <c r="E1639" s="59" t="s">
        <v>40</v>
      </c>
      <c r="F1639" s="60">
        <v>30193640</v>
      </c>
      <c r="G1639" s="60">
        <v>15984496</v>
      </c>
      <c r="H1639" s="60">
        <v>19176873</v>
      </c>
      <c r="I1639" s="60">
        <v>23964180</v>
      </c>
      <c r="J1639" s="60">
        <v>12783389</v>
      </c>
      <c r="K1639" s="60">
        <v>4520897</v>
      </c>
      <c r="L1639" s="60">
        <v>1848596</v>
      </c>
      <c r="M1639" s="60">
        <v>14179143</v>
      </c>
      <c r="N1639" s="60">
        <v>4141053</v>
      </c>
      <c r="O1639" s="60">
        <v>1587310</v>
      </c>
      <c r="P1639" s="60">
        <v>1853614</v>
      </c>
      <c r="Q1639" s="60">
        <v>8836363</v>
      </c>
      <c r="R1639" s="60">
        <v>8536608</v>
      </c>
      <c r="S1639" s="60">
        <v>7845504</v>
      </c>
      <c r="T1639" s="60">
        <v>14814704</v>
      </c>
    </row>
    <row r="1640" spans="1:20" ht="14.5" x14ac:dyDescent="0.35">
      <c r="A1640" t="str">
        <f t="shared" si="37"/>
        <v>Vorarlberg093</v>
      </c>
      <c r="B1640">
        <v>1640</v>
      </c>
      <c r="C1640" s="59" t="s">
        <v>269</v>
      </c>
      <c r="D1640" s="59" t="s">
        <v>384</v>
      </c>
      <c r="E1640" s="59" t="s">
        <v>48</v>
      </c>
      <c r="F1640" s="60">
        <v>9451081</v>
      </c>
      <c r="G1640" s="60">
        <v>5410537</v>
      </c>
      <c r="H1640" s="60">
        <v>5649781</v>
      </c>
      <c r="I1640" s="60">
        <v>5351081</v>
      </c>
      <c r="J1640" s="60">
        <v>5566695</v>
      </c>
      <c r="K1640" s="60">
        <v>6062094</v>
      </c>
      <c r="L1640" s="60">
        <v>6119819</v>
      </c>
      <c r="M1640" s="60">
        <v>8246492</v>
      </c>
      <c r="N1640" s="60">
        <v>9476943</v>
      </c>
      <c r="O1640" s="60">
        <v>9997322</v>
      </c>
      <c r="P1640" s="60">
        <v>8453890</v>
      </c>
      <c r="Q1640" s="60">
        <v>11974567</v>
      </c>
      <c r="R1640" s="60">
        <v>15452135</v>
      </c>
      <c r="S1640" s="60">
        <v>18465413</v>
      </c>
      <c r="T1640" s="60">
        <v>19378838</v>
      </c>
    </row>
    <row r="1641" spans="1:20" ht="14.5" x14ac:dyDescent="0.35">
      <c r="A1641" t="str">
        <f t="shared" si="37"/>
        <v>Vorarlberg469</v>
      </c>
      <c r="B1641">
        <v>1641</v>
      </c>
      <c r="C1641" s="59" t="s">
        <v>269</v>
      </c>
      <c r="D1641" s="59" t="s">
        <v>529</v>
      </c>
      <c r="E1641" s="59" t="s">
        <v>129</v>
      </c>
      <c r="F1641" s="60">
        <v>43975</v>
      </c>
      <c r="G1641" s="61"/>
      <c r="H1641" s="60">
        <v>74805</v>
      </c>
      <c r="I1641" s="60">
        <v>199112</v>
      </c>
      <c r="J1641" s="61"/>
      <c r="K1641" s="60">
        <v>27681</v>
      </c>
      <c r="L1641" s="60">
        <v>5307</v>
      </c>
      <c r="M1641" s="60">
        <v>13047</v>
      </c>
      <c r="N1641" s="60">
        <v>5790</v>
      </c>
      <c r="O1641" s="60">
        <v>92737</v>
      </c>
      <c r="P1641" s="60">
        <v>30213</v>
      </c>
      <c r="Q1641" s="60">
        <v>10390</v>
      </c>
      <c r="R1641" s="60">
        <v>2296</v>
      </c>
      <c r="S1641" s="60">
        <v>84702</v>
      </c>
      <c r="T1641" s="60">
        <v>21111</v>
      </c>
    </row>
    <row r="1642" spans="1:20" ht="14.5" x14ac:dyDescent="0.35">
      <c r="A1642" t="str">
        <f t="shared" si="37"/>
        <v>Vorarlberg666</v>
      </c>
      <c r="B1642">
        <v>1642</v>
      </c>
      <c r="C1642" s="59" t="s">
        <v>269</v>
      </c>
      <c r="D1642" s="59" t="s">
        <v>592</v>
      </c>
      <c r="E1642" s="59" t="s">
        <v>163</v>
      </c>
      <c r="F1642" s="60">
        <v>1531948</v>
      </c>
      <c r="G1642" s="60">
        <v>526206</v>
      </c>
      <c r="H1642" s="60">
        <v>732111</v>
      </c>
      <c r="I1642" s="60">
        <v>413441</v>
      </c>
      <c r="J1642" s="60">
        <v>1704843</v>
      </c>
      <c r="K1642" s="60">
        <v>1888828</v>
      </c>
      <c r="L1642" s="60">
        <v>1121127</v>
      </c>
      <c r="M1642" s="60">
        <v>1332894</v>
      </c>
      <c r="N1642" s="60">
        <v>1684421</v>
      </c>
      <c r="O1642" s="60">
        <v>3966192</v>
      </c>
      <c r="P1642" s="60">
        <v>1960154</v>
      </c>
      <c r="Q1642" s="60">
        <v>4504687</v>
      </c>
      <c r="R1642" s="60">
        <v>446891</v>
      </c>
      <c r="S1642" s="60">
        <v>1509184</v>
      </c>
      <c r="T1642" s="60">
        <v>527837</v>
      </c>
    </row>
    <row r="1643" spans="1:20" ht="14.5" x14ac:dyDescent="0.35">
      <c r="A1643" t="str">
        <f t="shared" si="37"/>
        <v>Vorarlberg017</v>
      </c>
      <c r="B1643">
        <v>1643</v>
      </c>
      <c r="C1643" s="59" t="s">
        <v>269</v>
      </c>
      <c r="D1643" s="59" t="s">
        <v>313</v>
      </c>
      <c r="E1643" s="59" t="s">
        <v>11</v>
      </c>
      <c r="F1643" s="60">
        <v>89540260</v>
      </c>
      <c r="G1643" s="60">
        <v>90938831</v>
      </c>
      <c r="H1643" s="60">
        <v>106945210</v>
      </c>
      <c r="I1643" s="60">
        <v>103117586</v>
      </c>
      <c r="J1643" s="60">
        <v>104874588</v>
      </c>
      <c r="K1643" s="60">
        <v>102191798</v>
      </c>
      <c r="L1643" s="60">
        <v>106993648</v>
      </c>
      <c r="M1643" s="60">
        <v>103522869</v>
      </c>
      <c r="N1643" s="60">
        <v>111591403</v>
      </c>
      <c r="O1643" s="60">
        <v>112493741</v>
      </c>
      <c r="P1643" s="60">
        <v>122297398</v>
      </c>
      <c r="Q1643" s="60">
        <v>140716809</v>
      </c>
      <c r="R1643" s="60">
        <v>156337687</v>
      </c>
      <c r="S1643" s="60">
        <v>152797586</v>
      </c>
      <c r="T1643" s="60">
        <v>148441134</v>
      </c>
    </row>
    <row r="1644" spans="1:20" ht="14.5" x14ac:dyDescent="0.35">
      <c r="A1644" t="str">
        <f t="shared" si="37"/>
        <v>Vorarlberg236</v>
      </c>
      <c r="B1644">
        <v>1644</v>
      </c>
      <c r="C1644" s="59" t="s">
        <v>269</v>
      </c>
      <c r="D1644" s="59" t="s">
        <v>410</v>
      </c>
      <c r="E1644" s="59" t="s">
        <v>59</v>
      </c>
      <c r="F1644" s="60">
        <v>230948</v>
      </c>
      <c r="G1644" s="60">
        <v>107325</v>
      </c>
      <c r="H1644" s="60">
        <v>184895</v>
      </c>
      <c r="I1644" s="60">
        <v>178273</v>
      </c>
      <c r="J1644" s="60">
        <v>167676</v>
      </c>
      <c r="K1644" s="60">
        <v>1853832</v>
      </c>
      <c r="L1644" s="60">
        <v>289713</v>
      </c>
      <c r="M1644" s="60">
        <v>262223</v>
      </c>
      <c r="N1644" s="60">
        <v>460555</v>
      </c>
      <c r="O1644" s="60">
        <v>319212</v>
      </c>
      <c r="P1644" s="60">
        <v>685238</v>
      </c>
      <c r="Q1644" s="60">
        <v>532524</v>
      </c>
      <c r="R1644" s="60">
        <v>763357</v>
      </c>
      <c r="S1644" s="60">
        <v>752950</v>
      </c>
      <c r="T1644" s="60">
        <v>870402</v>
      </c>
    </row>
    <row r="1645" spans="1:20" ht="14.5" x14ac:dyDescent="0.35">
      <c r="A1645" t="str">
        <f t="shared" si="37"/>
        <v>Vorarlberg068</v>
      </c>
      <c r="B1645">
        <v>1645</v>
      </c>
      <c r="C1645" s="59" t="s">
        <v>269</v>
      </c>
      <c r="D1645" s="59" t="s">
        <v>355</v>
      </c>
      <c r="E1645" s="59" t="s">
        <v>35</v>
      </c>
      <c r="F1645" s="60">
        <v>18460110</v>
      </c>
      <c r="G1645" s="60">
        <v>26567386</v>
      </c>
      <c r="H1645" s="60">
        <v>19073589</v>
      </c>
      <c r="I1645" s="60">
        <v>25728326</v>
      </c>
      <c r="J1645" s="60">
        <v>31672164</v>
      </c>
      <c r="K1645" s="60">
        <v>30036616</v>
      </c>
      <c r="L1645" s="60">
        <v>32418480</v>
      </c>
      <c r="M1645" s="60">
        <v>33662371</v>
      </c>
      <c r="N1645" s="60">
        <v>36103326</v>
      </c>
      <c r="O1645" s="60">
        <v>37406163</v>
      </c>
      <c r="P1645" s="60">
        <v>35255190</v>
      </c>
      <c r="Q1645" s="60">
        <v>48515538</v>
      </c>
      <c r="R1645" s="60">
        <v>58023940</v>
      </c>
      <c r="S1645" s="60">
        <v>59022208</v>
      </c>
      <c r="T1645" s="60">
        <v>57908939</v>
      </c>
    </row>
    <row r="1646" spans="1:20" ht="14.5" x14ac:dyDescent="0.35">
      <c r="A1646" t="str">
        <f t="shared" si="37"/>
        <v>Vorarlberg640</v>
      </c>
      <c r="B1646">
        <v>1646</v>
      </c>
      <c r="C1646" s="59" t="s">
        <v>269</v>
      </c>
      <c r="D1646" s="59" t="s">
        <v>580</v>
      </c>
      <c r="E1646" s="59" t="s">
        <v>155</v>
      </c>
      <c r="F1646" s="60">
        <v>610054</v>
      </c>
      <c r="G1646" s="60">
        <v>708622</v>
      </c>
      <c r="H1646" s="60">
        <v>1195997</v>
      </c>
      <c r="I1646" s="60">
        <v>1317016</v>
      </c>
      <c r="J1646" s="60">
        <v>1188895</v>
      </c>
      <c r="K1646" s="60">
        <v>1390278</v>
      </c>
      <c r="L1646" s="60">
        <v>1600379</v>
      </c>
      <c r="M1646" s="60">
        <v>2420929</v>
      </c>
      <c r="N1646" s="60">
        <v>2040465</v>
      </c>
      <c r="O1646" s="60">
        <v>2057779</v>
      </c>
      <c r="P1646" s="60">
        <v>1797315</v>
      </c>
      <c r="Q1646" s="60">
        <v>1357977</v>
      </c>
      <c r="R1646" s="60">
        <v>4201731</v>
      </c>
      <c r="S1646" s="60">
        <v>1775712</v>
      </c>
      <c r="T1646" s="60">
        <v>2673433</v>
      </c>
    </row>
    <row r="1647" spans="1:20" ht="14.5" x14ac:dyDescent="0.35">
      <c r="A1647" t="str">
        <f t="shared" si="37"/>
        <v>Vorarlberg328</v>
      </c>
      <c r="B1647">
        <v>1647</v>
      </c>
      <c r="C1647" s="59" t="s">
        <v>269</v>
      </c>
      <c r="D1647" s="59" t="s">
        <v>444</v>
      </c>
      <c r="E1647" s="59" t="s">
        <v>79</v>
      </c>
      <c r="F1647" s="61"/>
      <c r="G1647" s="60">
        <v>266</v>
      </c>
      <c r="H1647" s="60">
        <v>94</v>
      </c>
      <c r="I1647" s="61"/>
      <c r="J1647" s="61"/>
      <c r="K1647" s="61"/>
      <c r="L1647" s="61"/>
      <c r="M1647" s="61"/>
      <c r="N1647" s="61"/>
      <c r="O1647" s="60">
        <v>2923</v>
      </c>
      <c r="P1647" s="60">
        <v>36055</v>
      </c>
      <c r="Q1647" s="61"/>
      <c r="R1647" s="61"/>
      <c r="S1647" s="60">
        <v>3160</v>
      </c>
      <c r="T1647" s="60">
        <v>30</v>
      </c>
    </row>
    <row r="1648" spans="1:20" ht="14.5" x14ac:dyDescent="0.35">
      <c r="A1648" t="str">
        <f t="shared" si="37"/>
        <v>Vorarlberg284</v>
      </c>
      <c r="B1648">
        <v>1648</v>
      </c>
      <c r="C1648" s="59" t="s">
        <v>269</v>
      </c>
      <c r="D1648" s="59" t="s">
        <v>426</v>
      </c>
      <c r="E1648" s="59" t="s">
        <v>71</v>
      </c>
      <c r="F1648" s="60">
        <v>5553733</v>
      </c>
      <c r="G1648" s="60">
        <v>6442472</v>
      </c>
      <c r="H1648" s="60">
        <v>4409114</v>
      </c>
      <c r="I1648" s="60">
        <v>6167076</v>
      </c>
      <c r="J1648" s="60">
        <v>11574929</v>
      </c>
      <c r="K1648" s="60">
        <v>14229330</v>
      </c>
      <c r="L1648" s="60">
        <v>11870742</v>
      </c>
      <c r="M1648" s="60">
        <v>10884280</v>
      </c>
      <c r="N1648" s="60">
        <v>11664816</v>
      </c>
      <c r="O1648" s="60">
        <v>8964113</v>
      </c>
      <c r="P1648" s="60">
        <v>9003111</v>
      </c>
      <c r="Q1648" s="60">
        <v>3147129</v>
      </c>
      <c r="R1648" s="60">
        <v>5742255</v>
      </c>
      <c r="S1648" s="60">
        <v>3950063</v>
      </c>
      <c r="T1648" s="60">
        <v>3927070</v>
      </c>
    </row>
    <row r="1649" spans="1:20" ht="14.5" x14ac:dyDescent="0.35">
      <c r="A1649" t="str">
        <f t="shared" si="37"/>
        <v>Vorarlberg466</v>
      </c>
      <c r="B1649">
        <v>1649</v>
      </c>
      <c r="C1649" s="59" t="s">
        <v>269</v>
      </c>
      <c r="D1649" s="59" t="s">
        <v>523</v>
      </c>
      <c r="E1649" s="59" t="s">
        <v>222</v>
      </c>
      <c r="F1649" s="61"/>
      <c r="G1649" s="61"/>
      <c r="H1649" s="61"/>
      <c r="I1649" s="61"/>
      <c r="J1649" s="61"/>
      <c r="K1649" s="61"/>
      <c r="L1649" s="60">
        <v>8883</v>
      </c>
      <c r="M1649" s="61"/>
      <c r="N1649" s="61"/>
      <c r="O1649" s="61"/>
      <c r="P1649" s="61"/>
      <c r="Q1649" s="60">
        <v>25317</v>
      </c>
      <c r="R1649" s="60">
        <v>282</v>
      </c>
      <c r="S1649" s="61"/>
      <c r="T1649" s="61"/>
    </row>
    <row r="1650" spans="1:20" ht="14.5" x14ac:dyDescent="0.35">
      <c r="A1650" t="str">
        <f t="shared" si="37"/>
        <v>Vorarlberg413</v>
      </c>
      <c r="B1650">
        <v>1650</v>
      </c>
      <c r="C1650" s="59" t="s">
        <v>269</v>
      </c>
      <c r="D1650" s="59" t="s">
        <v>494</v>
      </c>
      <c r="E1650" s="59" t="s">
        <v>108</v>
      </c>
      <c r="F1650" s="60">
        <v>43614</v>
      </c>
      <c r="G1650" s="60">
        <v>35280</v>
      </c>
      <c r="H1650" s="60">
        <v>25850</v>
      </c>
      <c r="I1650" s="60">
        <v>10474</v>
      </c>
      <c r="J1650" s="60">
        <v>154708</v>
      </c>
      <c r="K1650" s="60">
        <v>135638</v>
      </c>
      <c r="L1650" s="60">
        <v>355354</v>
      </c>
      <c r="M1650" s="60">
        <v>284200</v>
      </c>
      <c r="N1650" s="60">
        <v>344408</v>
      </c>
      <c r="O1650" s="60">
        <v>148216</v>
      </c>
      <c r="P1650" s="60">
        <v>238589</v>
      </c>
      <c r="Q1650" s="60">
        <v>36313</v>
      </c>
      <c r="R1650" s="60">
        <v>141196</v>
      </c>
      <c r="S1650" s="60">
        <v>73156</v>
      </c>
      <c r="T1650" s="60">
        <v>119124</v>
      </c>
    </row>
    <row r="1651" spans="1:20" ht="14.5" x14ac:dyDescent="0.35">
      <c r="A1651" t="str">
        <f t="shared" si="37"/>
        <v>Vorarlberg703</v>
      </c>
      <c r="B1651">
        <v>1651</v>
      </c>
      <c r="C1651" s="59" t="s">
        <v>269</v>
      </c>
      <c r="D1651" s="59" t="s">
        <v>609</v>
      </c>
      <c r="E1651" s="59" t="s">
        <v>241</v>
      </c>
      <c r="F1651" s="60">
        <v>116495</v>
      </c>
      <c r="G1651" s="60">
        <v>104260</v>
      </c>
      <c r="H1651" s="60">
        <v>139434</v>
      </c>
      <c r="I1651" s="60">
        <v>119727</v>
      </c>
      <c r="J1651" s="60">
        <v>141339</v>
      </c>
      <c r="K1651" s="60">
        <v>119876</v>
      </c>
      <c r="L1651" s="60">
        <v>72027</v>
      </c>
      <c r="M1651" s="60">
        <v>28052</v>
      </c>
      <c r="N1651" s="60">
        <v>47225</v>
      </c>
      <c r="O1651" s="60">
        <v>72762</v>
      </c>
      <c r="P1651" s="60">
        <v>113692</v>
      </c>
      <c r="Q1651" s="60">
        <v>29576</v>
      </c>
      <c r="R1651" s="60">
        <v>144819</v>
      </c>
      <c r="S1651" s="60">
        <v>163913</v>
      </c>
      <c r="T1651" s="60">
        <v>70383</v>
      </c>
    </row>
    <row r="1652" spans="1:20" ht="14.5" x14ac:dyDescent="0.35">
      <c r="A1652" t="str">
        <f t="shared" si="37"/>
        <v>Vorarlberg516</v>
      </c>
      <c r="B1652">
        <v>1652</v>
      </c>
      <c r="C1652" s="59" t="s">
        <v>269</v>
      </c>
      <c r="D1652" s="59" t="s">
        <v>553</v>
      </c>
      <c r="E1652" s="59" t="s">
        <v>142</v>
      </c>
      <c r="F1652" s="60">
        <v>225260</v>
      </c>
      <c r="G1652" s="60">
        <v>158475</v>
      </c>
      <c r="H1652" s="60">
        <v>257744</v>
      </c>
      <c r="I1652" s="60">
        <v>17294379</v>
      </c>
      <c r="J1652" s="60">
        <v>41382267</v>
      </c>
      <c r="K1652" s="60">
        <v>7266755</v>
      </c>
      <c r="L1652" s="60">
        <v>25803901</v>
      </c>
      <c r="M1652" s="60">
        <v>129219055</v>
      </c>
      <c r="N1652" s="60">
        <v>28910400</v>
      </c>
      <c r="O1652" s="60">
        <v>2822088</v>
      </c>
      <c r="P1652" s="60">
        <v>1188551</v>
      </c>
      <c r="Q1652" s="60">
        <v>1359445</v>
      </c>
      <c r="R1652" s="60">
        <v>2704100</v>
      </c>
      <c r="S1652" s="60">
        <v>2229600</v>
      </c>
      <c r="T1652" s="60">
        <v>714495</v>
      </c>
    </row>
    <row r="1653" spans="1:20" ht="14.5" x14ac:dyDescent="0.35">
      <c r="A1653" t="str">
        <f t="shared" si="37"/>
        <v>Vorarlberg477</v>
      </c>
      <c r="B1653">
        <v>1653</v>
      </c>
      <c r="C1653" s="59" t="s">
        <v>269</v>
      </c>
      <c r="D1653" s="59" t="s">
        <v>537</v>
      </c>
      <c r="E1653" s="59" t="s">
        <v>224</v>
      </c>
      <c r="F1653" s="61"/>
      <c r="G1653" s="61"/>
      <c r="H1653" s="61"/>
      <c r="I1653" s="61"/>
      <c r="J1653" s="60">
        <v>54</v>
      </c>
      <c r="K1653" s="61"/>
      <c r="L1653" s="61"/>
      <c r="M1653" s="61"/>
      <c r="N1653" s="60">
        <v>77</v>
      </c>
      <c r="O1653" s="61"/>
      <c r="P1653" s="61"/>
      <c r="Q1653" s="61"/>
      <c r="R1653" s="61"/>
      <c r="S1653" s="61"/>
      <c r="T1653" s="60">
        <v>7</v>
      </c>
    </row>
    <row r="1654" spans="1:20" ht="14.5" x14ac:dyDescent="0.35">
      <c r="A1654" t="str">
        <f t="shared" si="37"/>
        <v>Vorarlberg508</v>
      </c>
      <c r="B1654">
        <v>1654</v>
      </c>
      <c r="C1654" s="59" t="s">
        <v>269</v>
      </c>
      <c r="D1654" s="59" t="s">
        <v>550</v>
      </c>
      <c r="E1654" s="59" t="s">
        <v>140</v>
      </c>
      <c r="F1654" s="60">
        <v>23906409</v>
      </c>
      <c r="G1654" s="60">
        <v>45701703</v>
      </c>
      <c r="H1654" s="60">
        <v>39558413</v>
      </c>
      <c r="I1654" s="60">
        <v>36100033</v>
      </c>
      <c r="J1654" s="60">
        <v>30799083</v>
      </c>
      <c r="K1654" s="60">
        <v>24433677</v>
      </c>
      <c r="L1654" s="60">
        <v>22381882</v>
      </c>
      <c r="M1654" s="60">
        <v>20132030</v>
      </c>
      <c r="N1654" s="60">
        <v>25028745</v>
      </c>
      <c r="O1654" s="60">
        <v>25087531</v>
      </c>
      <c r="P1654" s="60">
        <v>30917145</v>
      </c>
      <c r="Q1654" s="60">
        <v>47351861</v>
      </c>
      <c r="R1654" s="60">
        <v>44147993</v>
      </c>
      <c r="S1654" s="60">
        <v>51041060</v>
      </c>
      <c r="T1654" s="60">
        <v>44391668</v>
      </c>
    </row>
    <row r="1655" spans="1:20" ht="14.5" x14ac:dyDescent="0.35">
      <c r="A1655" t="str">
        <f t="shared" si="37"/>
        <v>Vorarlberg453</v>
      </c>
      <c r="B1655">
        <v>1655</v>
      </c>
      <c r="C1655" s="59" t="s">
        <v>269</v>
      </c>
      <c r="D1655" s="59" t="s">
        <v>508</v>
      </c>
      <c r="E1655" s="59" t="s">
        <v>120</v>
      </c>
      <c r="F1655" s="60">
        <v>12429</v>
      </c>
      <c r="G1655" s="60">
        <v>202084</v>
      </c>
      <c r="H1655" s="60">
        <v>115977</v>
      </c>
      <c r="I1655" s="60">
        <v>166858</v>
      </c>
      <c r="J1655" s="60">
        <v>63062</v>
      </c>
      <c r="K1655" s="60">
        <v>33031</v>
      </c>
      <c r="L1655" s="61"/>
      <c r="M1655" s="60">
        <v>10933</v>
      </c>
      <c r="N1655" s="60">
        <v>20016</v>
      </c>
      <c r="O1655" s="60">
        <v>47711</v>
      </c>
      <c r="P1655" s="60">
        <v>1287552</v>
      </c>
      <c r="Q1655" s="60">
        <v>4655</v>
      </c>
      <c r="R1655" s="60">
        <v>36938</v>
      </c>
      <c r="S1655" s="60">
        <v>108948</v>
      </c>
      <c r="T1655" s="60">
        <v>131674</v>
      </c>
    </row>
    <row r="1656" spans="1:20" ht="14.5" x14ac:dyDescent="0.35">
      <c r="A1656" t="str">
        <f t="shared" si="37"/>
        <v>Vorarlberg675</v>
      </c>
      <c r="B1656">
        <v>1656</v>
      </c>
      <c r="C1656" s="59" t="s">
        <v>269</v>
      </c>
      <c r="D1656" s="59" t="s">
        <v>598</v>
      </c>
      <c r="E1656" s="59" t="s">
        <v>167</v>
      </c>
      <c r="F1656" s="60">
        <v>34989</v>
      </c>
      <c r="G1656" s="60">
        <v>196457</v>
      </c>
      <c r="H1656" s="60">
        <v>282426</v>
      </c>
      <c r="I1656" s="60">
        <v>61028</v>
      </c>
      <c r="J1656" s="60">
        <v>17884</v>
      </c>
      <c r="K1656" s="60">
        <v>176029</v>
      </c>
      <c r="L1656" s="60">
        <v>13420</v>
      </c>
      <c r="M1656" s="60">
        <v>387420</v>
      </c>
      <c r="N1656" s="60">
        <v>54643</v>
      </c>
      <c r="O1656" s="60">
        <v>274838</v>
      </c>
      <c r="P1656" s="60">
        <v>61063</v>
      </c>
      <c r="Q1656" s="60">
        <v>26273</v>
      </c>
      <c r="R1656" s="60">
        <v>73713</v>
      </c>
      <c r="S1656" s="60">
        <v>126508</v>
      </c>
      <c r="T1656" s="60">
        <v>2563469</v>
      </c>
    </row>
    <row r="1657" spans="1:20" ht="14.5" x14ac:dyDescent="0.35">
      <c r="A1657" t="str">
        <f t="shared" si="37"/>
        <v>Vorarlberg391</v>
      </c>
      <c r="B1657">
        <v>1657</v>
      </c>
      <c r="C1657" s="59" t="s">
        <v>269</v>
      </c>
      <c r="D1657" s="59" t="s">
        <v>479</v>
      </c>
      <c r="E1657" s="59" t="s">
        <v>100</v>
      </c>
      <c r="F1657" s="61"/>
      <c r="G1657" s="60">
        <v>38802</v>
      </c>
      <c r="H1657" s="61"/>
      <c r="I1657" s="61"/>
      <c r="J1657" s="60">
        <v>4940</v>
      </c>
      <c r="K1657" s="60">
        <v>29987</v>
      </c>
      <c r="L1657" s="60">
        <v>247635</v>
      </c>
      <c r="M1657" s="60">
        <v>200518</v>
      </c>
      <c r="N1657" s="60">
        <v>14813</v>
      </c>
      <c r="O1657" s="60">
        <v>95588</v>
      </c>
      <c r="P1657" s="60">
        <v>204855</v>
      </c>
      <c r="Q1657" s="60">
        <v>117036</v>
      </c>
      <c r="R1657" s="61"/>
      <c r="S1657" s="60">
        <v>17260</v>
      </c>
      <c r="T1657" s="60">
        <v>126453</v>
      </c>
    </row>
    <row r="1658" spans="1:20" ht="14.5" x14ac:dyDescent="0.35">
      <c r="A1658" t="str">
        <f t="shared" si="37"/>
        <v>Vorarlberg073</v>
      </c>
      <c r="B1658">
        <v>1658</v>
      </c>
      <c r="C1658" s="59" t="s">
        <v>269</v>
      </c>
      <c r="D1658" s="59" t="s">
        <v>360</v>
      </c>
      <c r="E1658" s="59" t="s">
        <v>242</v>
      </c>
      <c r="F1658" s="60">
        <v>11895215</v>
      </c>
      <c r="G1658" s="60">
        <v>14737792</v>
      </c>
      <c r="H1658" s="60">
        <v>28418630</v>
      </c>
      <c r="I1658" s="60">
        <v>15886757</v>
      </c>
      <c r="J1658" s="60">
        <v>16975008</v>
      </c>
      <c r="K1658" s="60">
        <v>8852871</v>
      </c>
      <c r="L1658" s="60">
        <v>8860842</v>
      </c>
      <c r="M1658" s="60">
        <v>10632398</v>
      </c>
      <c r="N1658" s="60">
        <v>9747127</v>
      </c>
      <c r="O1658" s="60">
        <v>12590430</v>
      </c>
      <c r="P1658" s="60">
        <v>12151053</v>
      </c>
      <c r="Q1658" s="60">
        <v>21275564</v>
      </c>
      <c r="R1658" s="60">
        <v>13255453</v>
      </c>
      <c r="S1658" s="60">
        <v>24092611</v>
      </c>
      <c r="T1658" s="60">
        <v>17314821</v>
      </c>
    </row>
    <row r="1659" spans="1:20" ht="14.5" x14ac:dyDescent="0.35">
      <c r="A1659" t="str">
        <f t="shared" si="37"/>
        <v>Vorarlberg421</v>
      </c>
      <c r="B1659">
        <v>1659</v>
      </c>
      <c r="C1659" s="59" t="s">
        <v>269</v>
      </c>
      <c r="D1659" s="59" t="s">
        <v>496</v>
      </c>
      <c r="E1659" s="59" t="s">
        <v>110</v>
      </c>
      <c r="F1659" s="60">
        <v>10332</v>
      </c>
      <c r="G1659" s="60">
        <v>12812</v>
      </c>
      <c r="H1659" s="60">
        <v>30019</v>
      </c>
      <c r="I1659" s="60">
        <v>40701</v>
      </c>
      <c r="J1659" s="60">
        <v>10937</v>
      </c>
      <c r="K1659" s="61"/>
      <c r="L1659" s="60">
        <v>18772</v>
      </c>
      <c r="M1659" s="60">
        <v>5647</v>
      </c>
      <c r="N1659" s="60">
        <v>7165</v>
      </c>
      <c r="O1659" s="61"/>
      <c r="P1659" s="60">
        <v>3193</v>
      </c>
      <c r="Q1659" s="61"/>
      <c r="R1659" s="61"/>
      <c r="S1659" s="60">
        <v>38701</v>
      </c>
      <c r="T1659" s="60">
        <v>5</v>
      </c>
    </row>
    <row r="1660" spans="1:20" ht="14.5" x14ac:dyDescent="0.35">
      <c r="A1660" t="str">
        <f t="shared" si="37"/>
        <v>Vorarlberg404</v>
      </c>
      <c r="B1660">
        <v>1660</v>
      </c>
      <c r="C1660" s="59" t="s">
        <v>269</v>
      </c>
      <c r="D1660" s="59" t="s">
        <v>486</v>
      </c>
      <c r="E1660" s="59" t="s">
        <v>104</v>
      </c>
      <c r="F1660" s="60">
        <v>63882227</v>
      </c>
      <c r="G1660" s="60">
        <v>67577734</v>
      </c>
      <c r="H1660" s="60">
        <v>76698177</v>
      </c>
      <c r="I1660" s="60">
        <v>75850522</v>
      </c>
      <c r="J1660" s="60">
        <v>89289155</v>
      </c>
      <c r="K1660" s="60">
        <v>91485549</v>
      </c>
      <c r="L1660" s="60">
        <v>91711349</v>
      </c>
      <c r="M1660" s="60">
        <v>98406219</v>
      </c>
      <c r="N1660" s="60">
        <v>97893415</v>
      </c>
      <c r="O1660" s="60">
        <v>123236978</v>
      </c>
      <c r="P1660" s="60">
        <v>96422430</v>
      </c>
      <c r="Q1660" s="60">
        <v>140047894</v>
      </c>
      <c r="R1660" s="60">
        <v>158922673</v>
      </c>
      <c r="S1660" s="60">
        <v>122816902</v>
      </c>
      <c r="T1660" s="60">
        <v>137564189</v>
      </c>
    </row>
    <row r="1661" spans="1:20" ht="14.5" x14ac:dyDescent="0.35">
      <c r="A1661" t="str">
        <f t="shared" si="37"/>
        <v>Vorarlberg322</v>
      </c>
      <c r="B1661">
        <v>1661</v>
      </c>
      <c r="C1661" s="59" t="s">
        <v>269</v>
      </c>
      <c r="D1661" s="59" t="s">
        <v>440</v>
      </c>
      <c r="E1661" s="59" t="s">
        <v>243</v>
      </c>
      <c r="F1661" s="60">
        <v>27017</v>
      </c>
      <c r="G1661" s="61"/>
      <c r="H1661" s="60">
        <v>23303</v>
      </c>
      <c r="I1661" s="61"/>
      <c r="J1661" s="60">
        <v>25601</v>
      </c>
      <c r="K1661" s="60">
        <v>70748</v>
      </c>
      <c r="L1661" s="60">
        <v>18628</v>
      </c>
      <c r="M1661" s="60">
        <v>82631</v>
      </c>
      <c r="N1661" s="60">
        <v>74520</v>
      </c>
      <c r="O1661" s="61"/>
      <c r="P1661" s="61"/>
      <c r="Q1661" s="60">
        <v>101958</v>
      </c>
      <c r="R1661" s="60">
        <v>133339</v>
      </c>
      <c r="S1661" s="60">
        <v>49357</v>
      </c>
      <c r="T1661" s="60">
        <v>90196</v>
      </c>
    </row>
    <row r="1662" spans="1:20" ht="14.5" x14ac:dyDescent="0.35">
      <c r="A1662" t="str">
        <f t="shared" si="37"/>
        <v>Vorarlberg306</v>
      </c>
      <c r="B1662">
        <v>1662</v>
      </c>
      <c r="C1662" s="59" t="s">
        <v>269</v>
      </c>
      <c r="D1662" s="59" t="s">
        <v>430</v>
      </c>
      <c r="E1662" s="59" t="s">
        <v>74</v>
      </c>
      <c r="F1662" s="60">
        <v>7021</v>
      </c>
      <c r="G1662" s="61"/>
      <c r="H1662" s="60">
        <v>368</v>
      </c>
      <c r="I1662" s="60">
        <v>2</v>
      </c>
      <c r="J1662" s="60">
        <v>250</v>
      </c>
      <c r="K1662" s="60">
        <v>230</v>
      </c>
      <c r="L1662" s="60">
        <v>11990</v>
      </c>
      <c r="M1662" s="60">
        <v>69194</v>
      </c>
      <c r="N1662" s="60">
        <v>18009</v>
      </c>
      <c r="O1662" s="60">
        <v>19201</v>
      </c>
      <c r="P1662" s="60">
        <v>32840</v>
      </c>
      <c r="Q1662" s="60">
        <v>13345</v>
      </c>
      <c r="R1662" s="60">
        <v>13051</v>
      </c>
      <c r="S1662" s="60">
        <v>34379</v>
      </c>
      <c r="T1662" s="60">
        <v>19911</v>
      </c>
    </row>
    <row r="1663" spans="1:20" ht="14.5" x14ac:dyDescent="0.35">
      <c r="A1663" t="str">
        <f t="shared" si="37"/>
        <v>Vorarlberg318</v>
      </c>
      <c r="B1663">
        <v>1663</v>
      </c>
      <c r="C1663" s="59" t="s">
        <v>269</v>
      </c>
      <c r="D1663" s="59" t="s">
        <v>438</v>
      </c>
      <c r="E1663" s="59" t="s">
        <v>244</v>
      </c>
      <c r="F1663" s="60">
        <v>515158</v>
      </c>
      <c r="G1663" s="60">
        <v>405871</v>
      </c>
      <c r="H1663" s="60">
        <v>450427</v>
      </c>
      <c r="I1663" s="60">
        <v>401505</v>
      </c>
      <c r="J1663" s="60">
        <v>406788</v>
      </c>
      <c r="K1663" s="60">
        <v>520761</v>
      </c>
      <c r="L1663" s="60">
        <v>1268484</v>
      </c>
      <c r="M1663" s="60">
        <v>617114</v>
      </c>
      <c r="N1663" s="60">
        <v>213725</v>
      </c>
      <c r="O1663" s="60">
        <v>253719</v>
      </c>
      <c r="P1663" s="60">
        <v>347518</v>
      </c>
      <c r="Q1663" s="60">
        <v>160250</v>
      </c>
      <c r="R1663" s="60">
        <v>276219</v>
      </c>
      <c r="S1663" s="60">
        <v>350942</v>
      </c>
      <c r="T1663" s="60">
        <v>207240</v>
      </c>
    </row>
    <row r="1664" spans="1:20" ht="14.5" x14ac:dyDescent="0.35">
      <c r="A1664" t="str">
        <f t="shared" si="37"/>
        <v>Vorarlberg039</v>
      </c>
      <c r="B1664">
        <v>1664</v>
      </c>
      <c r="C1664" s="59" t="s">
        <v>269</v>
      </c>
      <c r="D1664" s="59" t="s">
        <v>327</v>
      </c>
      <c r="E1664" s="59" t="s">
        <v>20</v>
      </c>
      <c r="F1664" s="60">
        <v>1237840430</v>
      </c>
      <c r="G1664" s="60">
        <v>1163463636</v>
      </c>
      <c r="H1664" s="60">
        <v>1135399552</v>
      </c>
      <c r="I1664" s="60">
        <v>1162589837</v>
      </c>
      <c r="J1664" s="60">
        <v>1166754002</v>
      </c>
      <c r="K1664" s="60">
        <v>1235892469</v>
      </c>
      <c r="L1664" s="60">
        <v>1188667083</v>
      </c>
      <c r="M1664" s="60">
        <v>1216319301</v>
      </c>
      <c r="N1664" s="60">
        <v>1248315273</v>
      </c>
      <c r="O1664" s="60">
        <v>1274606119</v>
      </c>
      <c r="P1664" s="60">
        <v>1268525687</v>
      </c>
      <c r="Q1664" s="60">
        <v>1357070411</v>
      </c>
      <c r="R1664" s="60">
        <v>1611923667</v>
      </c>
      <c r="S1664" s="60">
        <v>1616468142</v>
      </c>
      <c r="T1664" s="60">
        <v>1581164984</v>
      </c>
    </row>
    <row r="1665" spans="1:20" ht="14.5" x14ac:dyDescent="0.35">
      <c r="A1665" t="str">
        <f t="shared" si="37"/>
        <v>Vorarlberg272</v>
      </c>
      <c r="B1665">
        <v>1665</v>
      </c>
      <c r="C1665" s="59" t="s">
        <v>269</v>
      </c>
      <c r="D1665" s="59" t="s">
        <v>422</v>
      </c>
      <c r="E1665" s="59" t="s">
        <v>245</v>
      </c>
      <c r="F1665" s="60">
        <v>1898096</v>
      </c>
      <c r="G1665" s="60">
        <v>3407015</v>
      </c>
      <c r="H1665" s="60">
        <v>4062280</v>
      </c>
      <c r="I1665" s="60">
        <v>4347182</v>
      </c>
      <c r="J1665" s="60">
        <v>6015411</v>
      </c>
      <c r="K1665" s="60">
        <v>6857030</v>
      </c>
      <c r="L1665" s="60">
        <v>10738626</v>
      </c>
      <c r="M1665" s="60">
        <v>9914711</v>
      </c>
      <c r="N1665" s="60">
        <v>12598434</v>
      </c>
      <c r="O1665" s="60">
        <v>15776328</v>
      </c>
      <c r="P1665" s="60">
        <v>18689483</v>
      </c>
      <c r="Q1665" s="60">
        <v>21438803</v>
      </c>
      <c r="R1665" s="60">
        <v>19117651</v>
      </c>
      <c r="S1665" s="60">
        <v>23374634</v>
      </c>
      <c r="T1665" s="60">
        <v>7653644</v>
      </c>
    </row>
    <row r="1666" spans="1:20" ht="14.5" x14ac:dyDescent="0.35">
      <c r="A1666" t="str">
        <f t="shared" si="37"/>
        <v>Vorarlberg837</v>
      </c>
      <c r="B1666">
        <v>1666</v>
      </c>
      <c r="C1666" s="59" t="s">
        <v>269</v>
      </c>
      <c r="D1666" s="59" t="s">
        <v>671</v>
      </c>
      <c r="E1666" s="59" t="s">
        <v>203</v>
      </c>
      <c r="F1666" s="61"/>
      <c r="G1666" s="60">
        <v>61</v>
      </c>
      <c r="H1666" s="60">
        <v>43</v>
      </c>
      <c r="I1666" s="61"/>
      <c r="J1666" s="61"/>
      <c r="K1666" s="60">
        <v>3799</v>
      </c>
      <c r="L1666" s="60">
        <v>4610</v>
      </c>
      <c r="M1666" s="61"/>
      <c r="N1666" s="60">
        <v>998</v>
      </c>
      <c r="O1666" s="61"/>
      <c r="P1666" s="60">
        <v>2166</v>
      </c>
      <c r="Q1666" s="60">
        <v>10657</v>
      </c>
      <c r="R1666" s="60">
        <v>480</v>
      </c>
      <c r="S1666" s="60">
        <v>4515</v>
      </c>
      <c r="T1666" s="61"/>
    </row>
    <row r="1667" spans="1:20" ht="14.5" x14ac:dyDescent="0.35">
      <c r="A1667" t="str">
        <f t="shared" si="37"/>
        <v>Vorarlberg512</v>
      </c>
      <c r="B1667">
        <v>1667</v>
      </c>
      <c r="C1667" s="59" t="s">
        <v>269</v>
      </c>
      <c r="D1667" s="59" t="s">
        <v>552</v>
      </c>
      <c r="E1667" s="59" t="s">
        <v>141</v>
      </c>
      <c r="F1667" s="60">
        <v>4138700</v>
      </c>
      <c r="G1667" s="60">
        <v>8840908</v>
      </c>
      <c r="H1667" s="60">
        <v>7898989</v>
      </c>
      <c r="I1667" s="60">
        <v>6003685</v>
      </c>
      <c r="J1667" s="60">
        <v>5711644</v>
      </c>
      <c r="K1667" s="60">
        <v>10686363</v>
      </c>
      <c r="L1667" s="60">
        <v>8251070</v>
      </c>
      <c r="M1667" s="60">
        <v>9718274</v>
      </c>
      <c r="N1667" s="60">
        <v>11351677</v>
      </c>
      <c r="O1667" s="60">
        <v>13176656</v>
      </c>
      <c r="P1667" s="60">
        <v>10991689</v>
      </c>
      <c r="Q1667" s="60">
        <v>19934568</v>
      </c>
      <c r="R1667" s="60">
        <v>16629084</v>
      </c>
      <c r="S1667" s="60">
        <v>24069059</v>
      </c>
      <c r="T1667" s="60">
        <v>18069136</v>
      </c>
    </row>
    <row r="1668" spans="1:20" ht="14.5" x14ac:dyDescent="0.35">
      <c r="A1668" t="str">
        <f t="shared" si="37"/>
        <v>Vorarlberg302</v>
      </c>
      <c r="B1668">
        <v>1668</v>
      </c>
      <c r="C1668" s="59" t="s">
        <v>269</v>
      </c>
      <c r="D1668" s="59" t="s">
        <v>428</v>
      </c>
      <c r="E1668" s="59" t="s">
        <v>73</v>
      </c>
      <c r="F1668" s="60">
        <v>253816</v>
      </c>
      <c r="G1668" s="60">
        <v>424046</v>
      </c>
      <c r="H1668" s="60">
        <v>493912</v>
      </c>
      <c r="I1668" s="60">
        <v>409638</v>
      </c>
      <c r="J1668" s="60">
        <v>855552</v>
      </c>
      <c r="K1668" s="60">
        <v>716943</v>
      </c>
      <c r="L1668" s="60">
        <v>1228262</v>
      </c>
      <c r="M1668" s="60">
        <v>843184</v>
      </c>
      <c r="N1668" s="60">
        <v>409665</v>
      </c>
      <c r="O1668" s="60">
        <v>322926</v>
      </c>
      <c r="P1668" s="60">
        <v>298388</v>
      </c>
      <c r="Q1668" s="60">
        <v>447802</v>
      </c>
      <c r="R1668" s="60">
        <v>483520</v>
      </c>
      <c r="S1668" s="60">
        <v>581247</v>
      </c>
      <c r="T1668" s="60">
        <v>631053</v>
      </c>
    </row>
    <row r="1669" spans="1:20" ht="14.5" x14ac:dyDescent="0.35">
      <c r="A1669" t="str">
        <f t="shared" si="37"/>
        <v>Vorarlberg720</v>
      </c>
      <c r="B1669">
        <v>1669</v>
      </c>
      <c r="C1669" s="59" t="s">
        <v>269</v>
      </c>
      <c r="D1669" s="59" t="s">
        <v>616</v>
      </c>
      <c r="E1669" s="59" t="s">
        <v>177</v>
      </c>
      <c r="F1669" s="60">
        <v>137851367</v>
      </c>
      <c r="G1669" s="60">
        <v>137196950</v>
      </c>
      <c r="H1669" s="60">
        <v>133002063</v>
      </c>
      <c r="I1669" s="60">
        <v>150222251</v>
      </c>
      <c r="J1669" s="60">
        <v>163101670</v>
      </c>
      <c r="K1669" s="60">
        <v>218811603</v>
      </c>
      <c r="L1669" s="60">
        <v>191668111</v>
      </c>
      <c r="M1669" s="60">
        <v>273476309</v>
      </c>
      <c r="N1669" s="60">
        <v>278452480</v>
      </c>
      <c r="O1669" s="60">
        <v>303963769</v>
      </c>
      <c r="P1669" s="60">
        <v>310940016</v>
      </c>
      <c r="Q1669" s="60">
        <v>400546533</v>
      </c>
      <c r="R1669" s="60">
        <v>374050191</v>
      </c>
      <c r="S1669" s="60">
        <v>288041039</v>
      </c>
      <c r="T1669" s="60">
        <v>260027411</v>
      </c>
    </row>
    <row r="1670" spans="1:20" ht="14.5" x14ac:dyDescent="0.35">
      <c r="A1670" t="str">
        <f t="shared" si="37"/>
        <v>Vorarlberg480</v>
      </c>
      <c r="B1670">
        <v>1670</v>
      </c>
      <c r="C1670" s="59" t="s">
        <v>269</v>
      </c>
      <c r="D1670" s="59" t="s">
        <v>543</v>
      </c>
      <c r="E1670" s="59" t="s">
        <v>134</v>
      </c>
      <c r="F1670" s="60">
        <v>1966277</v>
      </c>
      <c r="G1670" s="60">
        <v>8286923</v>
      </c>
      <c r="H1670" s="60">
        <v>3785613</v>
      </c>
      <c r="I1670" s="60">
        <v>5202101</v>
      </c>
      <c r="J1670" s="60">
        <v>9671971</v>
      </c>
      <c r="K1670" s="60">
        <v>7743963</v>
      </c>
      <c r="L1670" s="60">
        <v>5235146</v>
      </c>
      <c r="M1670" s="60">
        <v>24622021</v>
      </c>
      <c r="N1670" s="60">
        <v>6076884</v>
      </c>
      <c r="O1670" s="60">
        <v>11854490</v>
      </c>
      <c r="P1670" s="60">
        <v>5137154</v>
      </c>
      <c r="Q1670" s="60">
        <v>6899758</v>
      </c>
      <c r="R1670" s="60">
        <v>6133806</v>
      </c>
      <c r="S1670" s="60">
        <v>6855339</v>
      </c>
      <c r="T1670" s="60">
        <v>10331338</v>
      </c>
    </row>
    <row r="1671" spans="1:20" ht="14.5" x14ac:dyDescent="0.35">
      <c r="A1671" t="str">
        <f t="shared" si="37"/>
        <v>Vorarlberg436</v>
      </c>
      <c r="B1671">
        <v>1671</v>
      </c>
      <c r="C1671" s="59" t="s">
        <v>269</v>
      </c>
      <c r="D1671" s="59" t="s">
        <v>500</v>
      </c>
      <c r="E1671" s="59" t="s">
        <v>114</v>
      </c>
      <c r="F1671" s="60">
        <v>315496</v>
      </c>
      <c r="G1671" s="60">
        <v>354934</v>
      </c>
      <c r="H1671" s="60">
        <v>321563</v>
      </c>
      <c r="I1671" s="60">
        <v>416555</v>
      </c>
      <c r="J1671" s="60">
        <v>494798</v>
      </c>
      <c r="K1671" s="60">
        <v>826761</v>
      </c>
      <c r="L1671" s="60">
        <v>994603</v>
      </c>
      <c r="M1671" s="60">
        <v>709749</v>
      </c>
      <c r="N1671" s="60">
        <v>1001138</v>
      </c>
      <c r="O1671" s="60">
        <v>635087</v>
      </c>
      <c r="P1671" s="60">
        <v>599573</v>
      </c>
      <c r="Q1671" s="60">
        <v>758204</v>
      </c>
      <c r="R1671" s="60">
        <v>1083858</v>
      </c>
      <c r="S1671" s="60">
        <v>913363</v>
      </c>
      <c r="T1671" s="60">
        <v>1087513</v>
      </c>
    </row>
    <row r="1672" spans="1:20" ht="14.5" x14ac:dyDescent="0.35">
      <c r="A1672" t="str">
        <f t="shared" ref="A1672:A1735" si="38">C1672&amp;D1672</f>
        <v>Vorarlberg448</v>
      </c>
      <c r="B1672">
        <v>1672</v>
      </c>
      <c r="C1672" s="59" t="s">
        <v>269</v>
      </c>
      <c r="D1672" s="59" t="s">
        <v>503</v>
      </c>
      <c r="E1672" s="59" t="s">
        <v>117</v>
      </c>
      <c r="F1672" s="60">
        <v>382601</v>
      </c>
      <c r="G1672" s="60">
        <v>269782</v>
      </c>
      <c r="H1672" s="60">
        <v>232717</v>
      </c>
      <c r="I1672" s="60">
        <v>348666</v>
      </c>
      <c r="J1672" s="60">
        <v>76311</v>
      </c>
      <c r="K1672" s="60">
        <v>191108</v>
      </c>
      <c r="L1672" s="60">
        <v>97859</v>
      </c>
      <c r="M1672" s="60">
        <v>47292</v>
      </c>
      <c r="N1672" s="60">
        <v>752300</v>
      </c>
      <c r="O1672" s="60">
        <v>214678</v>
      </c>
      <c r="P1672" s="61"/>
      <c r="Q1672" s="60">
        <v>23385</v>
      </c>
      <c r="R1672" s="61"/>
      <c r="S1672" s="60">
        <v>52409</v>
      </c>
      <c r="T1672" s="60">
        <v>4174</v>
      </c>
    </row>
    <row r="1673" spans="1:20" ht="14.5" x14ac:dyDescent="0.35">
      <c r="A1673" t="str">
        <f t="shared" si="38"/>
        <v>Vorarlberg247</v>
      </c>
      <c r="B1673">
        <v>1673</v>
      </c>
      <c r="C1673" s="59" t="s">
        <v>269</v>
      </c>
      <c r="D1673" s="59" t="s">
        <v>414</v>
      </c>
      <c r="E1673" s="59" t="s">
        <v>62</v>
      </c>
      <c r="F1673" s="60">
        <v>85043</v>
      </c>
      <c r="G1673" s="60">
        <v>131175</v>
      </c>
      <c r="H1673" s="60">
        <v>96382</v>
      </c>
      <c r="I1673" s="60">
        <v>81846</v>
      </c>
      <c r="J1673" s="60">
        <v>77666</v>
      </c>
      <c r="K1673" s="60">
        <v>97405</v>
      </c>
      <c r="L1673" s="60">
        <v>66037</v>
      </c>
      <c r="M1673" s="60">
        <v>39472</v>
      </c>
      <c r="N1673" s="60">
        <v>58611</v>
      </c>
      <c r="O1673" s="60">
        <v>90402</v>
      </c>
      <c r="P1673" s="60">
        <v>53481</v>
      </c>
      <c r="Q1673" s="60">
        <v>50891</v>
      </c>
      <c r="R1673" s="60">
        <v>52478</v>
      </c>
      <c r="S1673" s="60">
        <v>20318</v>
      </c>
      <c r="T1673" s="60">
        <v>77230</v>
      </c>
    </row>
    <row r="1674" spans="1:20" ht="14.5" x14ac:dyDescent="0.35">
      <c r="A1674" t="str">
        <f t="shared" si="38"/>
        <v>Vorarlberg475</v>
      </c>
      <c r="B1674">
        <v>1674</v>
      </c>
      <c r="C1674" s="59" t="s">
        <v>269</v>
      </c>
      <c r="D1674" s="59" t="s">
        <v>535</v>
      </c>
      <c r="E1674" s="59" t="s">
        <v>223</v>
      </c>
      <c r="F1674" s="61"/>
      <c r="G1674" s="61"/>
      <c r="H1674" s="61"/>
      <c r="I1674" s="60">
        <v>174745</v>
      </c>
      <c r="J1674" s="60">
        <v>3363</v>
      </c>
      <c r="K1674" s="60">
        <v>87195</v>
      </c>
      <c r="L1674" s="60">
        <v>4973</v>
      </c>
      <c r="M1674" s="60">
        <v>74801</v>
      </c>
      <c r="N1674" s="60">
        <v>2145</v>
      </c>
      <c r="O1674" s="60">
        <v>457</v>
      </c>
      <c r="P1674" s="60">
        <v>292</v>
      </c>
      <c r="Q1674" s="60">
        <v>6103</v>
      </c>
      <c r="R1674" s="60">
        <v>6906</v>
      </c>
      <c r="S1674" s="60">
        <v>49792</v>
      </c>
      <c r="T1674" s="60">
        <v>15059</v>
      </c>
    </row>
    <row r="1675" spans="1:20" ht="14.5" x14ac:dyDescent="0.35">
      <c r="A1675" t="str">
        <f t="shared" si="38"/>
        <v>Vorarlberg600</v>
      </c>
      <c r="B1675">
        <v>1675</v>
      </c>
      <c r="C1675" s="59" t="s">
        <v>269</v>
      </c>
      <c r="D1675" s="59" t="s">
        <v>561</v>
      </c>
      <c r="E1675" s="59" t="s">
        <v>147</v>
      </c>
      <c r="F1675" s="60">
        <v>6164958</v>
      </c>
      <c r="G1675" s="60">
        <v>7259851</v>
      </c>
      <c r="H1675" s="60">
        <v>7797058</v>
      </c>
      <c r="I1675" s="60">
        <v>11539428</v>
      </c>
      <c r="J1675" s="60">
        <v>3657321</v>
      </c>
      <c r="K1675" s="60">
        <v>2265699</v>
      </c>
      <c r="L1675" s="60">
        <v>3359722</v>
      </c>
      <c r="M1675" s="60">
        <v>3163985</v>
      </c>
      <c r="N1675" s="60">
        <v>3934519</v>
      </c>
      <c r="O1675" s="60">
        <v>4737154</v>
      </c>
      <c r="P1675" s="60">
        <v>4763620</v>
      </c>
      <c r="Q1675" s="60">
        <v>5302552</v>
      </c>
      <c r="R1675" s="60">
        <v>4326396</v>
      </c>
      <c r="S1675" s="60">
        <v>4819812</v>
      </c>
      <c r="T1675" s="60">
        <v>6410667</v>
      </c>
    </row>
    <row r="1676" spans="1:20" ht="14.5" x14ac:dyDescent="0.35">
      <c r="A1676" t="str">
        <f t="shared" si="38"/>
        <v>Vorarlberg061</v>
      </c>
      <c r="B1676">
        <v>1676</v>
      </c>
      <c r="C1676" s="59" t="s">
        <v>269</v>
      </c>
      <c r="D1676" s="59" t="s">
        <v>347</v>
      </c>
      <c r="E1676" s="59" t="s">
        <v>31</v>
      </c>
      <c r="F1676" s="60">
        <v>123432532</v>
      </c>
      <c r="G1676" s="60">
        <v>128859353</v>
      </c>
      <c r="H1676" s="60">
        <v>133498794</v>
      </c>
      <c r="I1676" s="60">
        <v>144911718</v>
      </c>
      <c r="J1676" s="60">
        <v>152593952</v>
      </c>
      <c r="K1676" s="60">
        <v>169034559</v>
      </c>
      <c r="L1676" s="60">
        <v>189635501</v>
      </c>
      <c r="M1676" s="60">
        <v>204509271</v>
      </c>
      <c r="N1676" s="60">
        <v>244460109</v>
      </c>
      <c r="O1676" s="60">
        <v>237382612</v>
      </c>
      <c r="P1676" s="60">
        <v>265222500</v>
      </c>
      <c r="Q1676" s="60">
        <v>338367561</v>
      </c>
      <c r="R1676" s="60">
        <v>387356501</v>
      </c>
      <c r="S1676" s="60">
        <v>342986360</v>
      </c>
      <c r="T1676" s="60">
        <v>296853421</v>
      </c>
    </row>
    <row r="1677" spans="1:20" ht="14.5" x14ac:dyDescent="0.35">
      <c r="A1677" t="str">
        <f t="shared" si="38"/>
        <v>Vorarlberg004</v>
      </c>
      <c r="B1677">
        <v>1677</v>
      </c>
      <c r="C1677" s="59" t="s">
        <v>269</v>
      </c>
      <c r="D1677" s="59" t="s">
        <v>297</v>
      </c>
      <c r="E1677" s="59" t="s">
        <v>3</v>
      </c>
      <c r="F1677" s="60">
        <v>2376822763</v>
      </c>
      <c r="G1677" s="60">
        <v>2623782380</v>
      </c>
      <c r="H1677" s="60">
        <v>2533762478</v>
      </c>
      <c r="I1677" s="60">
        <v>2412116420</v>
      </c>
      <c r="J1677" s="60">
        <v>2566248936</v>
      </c>
      <c r="K1677" s="60">
        <v>2688176090</v>
      </c>
      <c r="L1677" s="60">
        <v>2784814591</v>
      </c>
      <c r="M1677" s="60">
        <v>2960415925</v>
      </c>
      <c r="N1677" s="60">
        <v>3105125391</v>
      </c>
      <c r="O1677" s="60">
        <v>3043485849</v>
      </c>
      <c r="P1677" s="60">
        <v>2912968400</v>
      </c>
      <c r="Q1677" s="60">
        <v>3532767176</v>
      </c>
      <c r="R1677" s="60">
        <v>3761870462</v>
      </c>
      <c r="S1677" s="60">
        <v>3721209924</v>
      </c>
      <c r="T1677" s="60">
        <v>3604192051</v>
      </c>
    </row>
    <row r="1678" spans="1:20" ht="14.5" x14ac:dyDescent="0.35">
      <c r="A1678" t="str">
        <f t="shared" si="38"/>
        <v>Vorarlberg338</v>
      </c>
      <c r="B1678">
        <v>1678</v>
      </c>
      <c r="C1678" s="59" t="s">
        <v>269</v>
      </c>
      <c r="D1678" s="59" t="s">
        <v>451</v>
      </c>
      <c r="E1678" s="59" t="s">
        <v>84</v>
      </c>
      <c r="F1678" s="60">
        <v>416092</v>
      </c>
      <c r="G1678" s="60">
        <v>164398</v>
      </c>
      <c r="H1678" s="60">
        <v>368060</v>
      </c>
      <c r="I1678" s="60">
        <v>433615</v>
      </c>
      <c r="J1678" s="60">
        <v>263559</v>
      </c>
      <c r="K1678" s="60">
        <v>336103</v>
      </c>
      <c r="L1678" s="60">
        <v>298715</v>
      </c>
      <c r="M1678" s="60">
        <v>115298</v>
      </c>
      <c r="N1678" s="60">
        <v>315697</v>
      </c>
      <c r="O1678" s="60">
        <v>307772</v>
      </c>
      <c r="P1678" s="60">
        <v>316745</v>
      </c>
      <c r="Q1678" s="60">
        <v>338042</v>
      </c>
      <c r="R1678" s="60">
        <v>479409</v>
      </c>
      <c r="S1678" s="60">
        <v>168480</v>
      </c>
      <c r="T1678" s="60">
        <v>407431</v>
      </c>
    </row>
    <row r="1679" spans="1:20" ht="14.5" x14ac:dyDescent="0.35">
      <c r="A1679" t="str">
        <f t="shared" si="38"/>
        <v>Vorarlberg008</v>
      </c>
      <c r="B1679">
        <v>1679</v>
      </c>
      <c r="C1679" s="59" t="s">
        <v>269</v>
      </c>
      <c r="D1679" s="59" t="s">
        <v>306</v>
      </c>
      <c r="E1679" s="59" t="s">
        <v>7</v>
      </c>
      <c r="F1679" s="60">
        <v>55932385</v>
      </c>
      <c r="G1679" s="60">
        <v>59473637</v>
      </c>
      <c r="H1679" s="60">
        <v>70045410</v>
      </c>
      <c r="I1679" s="60">
        <v>67799216</v>
      </c>
      <c r="J1679" s="60">
        <v>66738681</v>
      </c>
      <c r="K1679" s="60">
        <v>69978422</v>
      </c>
      <c r="L1679" s="60">
        <v>75297155</v>
      </c>
      <c r="M1679" s="60">
        <v>70909754</v>
      </c>
      <c r="N1679" s="60">
        <v>75512789</v>
      </c>
      <c r="O1679" s="60">
        <v>69709388</v>
      </c>
      <c r="P1679" s="60">
        <v>77515031</v>
      </c>
      <c r="Q1679" s="60">
        <v>84101681</v>
      </c>
      <c r="R1679" s="60">
        <v>93954470</v>
      </c>
      <c r="S1679" s="60">
        <v>91315453</v>
      </c>
      <c r="T1679" s="60">
        <v>79559539</v>
      </c>
    </row>
    <row r="1680" spans="1:20" ht="14.5" x14ac:dyDescent="0.35">
      <c r="A1680" t="str">
        <f t="shared" si="38"/>
        <v>Vorarlberg460</v>
      </c>
      <c r="B1680">
        <v>1680</v>
      </c>
      <c r="C1680" s="59" t="s">
        <v>269</v>
      </c>
      <c r="D1680" s="59" t="s">
        <v>517</v>
      </c>
      <c r="E1680" s="59" t="s">
        <v>125</v>
      </c>
      <c r="F1680" s="60">
        <v>2212</v>
      </c>
      <c r="G1680" s="60">
        <v>2195</v>
      </c>
      <c r="H1680" s="60">
        <v>45</v>
      </c>
      <c r="I1680" s="61"/>
      <c r="J1680" s="61"/>
      <c r="K1680" s="60">
        <v>3151</v>
      </c>
      <c r="L1680" s="61"/>
      <c r="M1680" s="61"/>
      <c r="N1680" s="61"/>
      <c r="O1680" s="61"/>
      <c r="P1680" s="60">
        <v>169</v>
      </c>
      <c r="Q1680" s="61"/>
      <c r="R1680" s="60">
        <v>3087877</v>
      </c>
      <c r="S1680" s="60">
        <v>177956</v>
      </c>
      <c r="T1680" s="60">
        <v>88858</v>
      </c>
    </row>
    <row r="1681" spans="1:20" ht="14.5" x14ac:dyDescent="0.35">
      <c r="A1681" t="str">
        <f t="shared" si="38"/>
        <v>Vorarlberg456</v>
      </c>
      <c r="B1681">
        <v>1681</v>
      </c>
      <c r="C1681" s="59" t="s">
        <v>269</v>
      </c>
      <c r="D1681" s="59" t="s">
        <v>511</v>
      </c>
      <c r="E1681" s="59" t="s">
        <v>122</v>
      </c>
      <c r="F1681" s="60">
        <v>354507</v>
      </c>
      <c r="G1681" s="60">
        <v>182093</v>
      </c>
      <c r="H1681" s="60">
        <v>213252</v>
      </c>
      <c r="I1681" s="60">
        <v>868430</v>
      </c>
      <c r="J1681" s="60">
        <v>524894</v>
      </c>
      <c r="K1681" s="60">
        <v>221502</v>
      </c>
      <c r="L1681" s="60">
        <v>351102</v>
      </c>
      <c r="M1681" s="60">
        <v>1310049</v>
      </c>
      <c r="N1681" s="60">
        <v>784616</v>
      </c>
      <c r="O1681" s="60">
        <v>952425</v>
      </c>
      <c r="P1681" s="60">
        <v>1046770</v>
      </c>
      <c r="Q1681" s="60">
        <v>972676</v>
      </c>
      <c r="R1681" s="60">
        <v>1109474</v>
      </c>
      <c r="S1681" s="60">
        <v>1954589</v>
      </c>
      <c r="T1681" s="60">
        <v>2698718</v>
      </c>
    </row>
    <row r="1682" spans="1:20" ht="14.5" x14ac:dyDescent="0.35">
      <c r="A1682" t="str">
        <f t="shared" si="38"/>
        <v>Vorarlberg208</v>
      </c>
      <c r="B1682">
        <v>1682</v>
      </c>
      <c r="C1682" s="59" t="s">
        <v>269</v>
      </c>
      <c r="D1682" s="59" t="s">
        <v>394</v>
      </c>
      <c r="E1682" s="59" t="s">
        <v>53</v>
      </c>
      <c r="F1682" s="60">
        <v>4821649</v>
      </c>
      <c r="G1682" s="60">
        <v>6441630</v>
      </c>
      <c r="H1682" s="60">
        <v>17897387</v>
      </c>
      <c r="I1682" s="60">
        <v>14921089</v>
      </c>
      <c r="J1682" s="60">
        <v>22077922</v>
      </c>
      <c r="K1682" s="60">
        <v>10538726</v>
      </c>
      <c r="L1682" s="60">
        <v>18006846</v>
      </c>
      <c r="M1682" s="60">
        <v>8762199</v>
      </c>
      <c r="N1682" s="60">
        <v>8340512</v>
      </c>
      <c r="O1682" s="60">
        <v>14401131</v>
      </c>
      <c r="P1682" s="60">
        <v>9208151</v>
      </c>
      <c r="Q1682" s="60">
        <v>4188040</v>
      </c>
      <c r="R1682" s="60">
        <v>4590431</v>
      </c>
      <c r="S1682" s="60">
        <v>3500571</v>
      </c>
      <c r="T1682" s="60">
        <v>4684707</v>
      </c>
    </row>
    <row r="1683" spans="1:20" ht="14.5" x14ac:dyDescent="0.35">
      <c r="A1683" t="str">
        <f t="shared" si="38"/>
        <v>Vorarlberg500</v>
      </c>
      <c r="B1683">
        <v>1683</v>
      </c>
      <c r="C1683" s="59" t="s">
        <v>269</v>
      </c>
      <c r="D1683" s="59" t="s">
        <v>548</v>
      </c>
      <c r="E1683" s="59" t="s">
        <v>138</v>
      </c>
      <c r="F1683" s="60">
        <v>544393</v>
      </c>
      <c r="G1683" s="60">
        <v>530062</v>
      </c>
      <c r="H1683" s="60">
        <v>566010</v>
      </c>
      <c r="I1683" s="60">
        <v>931627</v>
      </c>
      <c r="J1683" s="60">
        <v>941094</v>
      </c>
      <c r="K1683" s="60">
        <v>1155672</v>
      </c>
      <c r="L1683" s="60">
        <v>1076365</v>
      </c>
      <c r="M1683" s="60">
        <v>902551</v>
      </c>
      <c r="N1683" s="60">
        <v>1806284</v>
      </c>
      <c r="O1683" s="60">
        <v>1682082</v>
      </c>
      <c r="P1683" s="60">
        <v>786281</v>
      </c>
      <c r="Q1683" s="60">
        <v>1132923</v>
      </c>
      <c r="R1683" s="60">
        <v>1506634</v>
      </c>
      <c r="S1683" s="60">
        <v>1402326</v>
      </c>
      <c r="T1683" s="60">
        <v>1373651</v>
      </c>
    </row>
    <row r="1684" spans="1:20" ht="14.5" x14ac:dyDescent="0.35">
      <c r="A1684" t="str">
        <f t="shared" si="38"/>
        <v>Vorarlberg053</v>
      </c>
      <c r="B1684">
        <v>1684</v>
      </c>
      <c r="C1684" s="59" t="s">
        <v>269</v>
      </c>
      <c r="D1684" s="59" t="s">
        <v>339</v>
      </c>
      <c r="E1684" s="59" t="s">
        <v>27</v>
      </c>
      <c r="F1684" s="60">
        <v>5871331</v>
      </c>
      <c r="G1684" s="60">
        <v>7460970</v>
      </c>
      <c r="H1684" s="60">
        <v>6022165</v>
      </c>
      <c r="I1684" s="60">
        <v>7209600</v>
      </c>
      <c r="J1684" s="60">
        <v>10315263</v>
      </c>
      <c r="K1684" s="60">
        <v>11805697</v>
      </c>
      <c r="L1684" s="60">
        <v>10633953</v>
      </c>
      <c r="M1684" s="60">
        <v>11688344</v>
      </c>
      <c r="N1684" s="60">
        <v>10676226</v>
      </c>
      <c r="O1684" s="60">
        <v>11177317</v>
      </c>
      <c r="P1684" s="60">
        <v>11607962</v>
      </c>
      <c r="Q1684" s="60">
        <v>13252732</v>
      </c>
      <c r="R1684" s="60">
        <v>13908114</v>
      </c>
      <c r="S1684" s="60">
        <v>11958879</v>
      </c>
      <c r="T1684" s="60">
        <v>13314020</v>
      </c>
    </row>
    <row r="1685" spans="1:20" ht="14.5" x14ac:dyDescent="0.35">
      <c r="A1685" t="str">
        <f t="shared" si="38"/>
        <v>Vorarlberg220</v>
      </c>
      <c r="B1685">
        <v>1685</v>
      </c>
      <c r="C1685" s="59" t="s">
        <v>269</v>
      </c>
      <c r="D1685" s="59" t="s">
        <v>400</v>
      </c>
      <c r="E1685" s="59" t="s">
        <v>55</v>
      </c>
      <c r="F1685" s="60">
        <v>5791268</v>
      </c>
      <c r="G1685" s="60">
        <v>13506754</v>
      </c>
      <c r="H1685" s="60">
        <v>7963898</v>
      </c>
      <c r="I1685" s="60">
        <v>8553202</v>
      </c>
      <c r="J1685" s="60">
        <v>8018163</v>
      </c>
      <c r="K1685" s="60">
        <v>10104413</v>
      </c>
      <c r="L1685" s="60">
        <v>13616715</v>
      </c>
      <c r="M1685" s="60">
        <v>11145021</v>
      </c>
      <c r="N1685" s="60">
        <v>11808903</v>
      </c>
      <c r="O1685" s="60">
        <v>14597430</v>
      </c>
      <c r="P1685" s="60">
        <v>11733470</v>
      </c>
      <c r="Q1685" s="60">
        <v>30763626</v>
      </c>
      <c r="R1685" s="60">
        <v>12413260</v>
      </c>
      <c r="S1685" s="60">
        <v>13074076</v>
      </c>
      <c r="T1685" s="60">
        <v>10674154</v>
      </c>
    </row>
    <row r="1686" spans="1:20" ht="14.5" x14ac:dyDescent="0.35">
      <c r="A1686" t="str">
        <f t="shared" si="38"/>
        <v>Vorarlberg336</v>
      </c>
      <c r="B1686">
        <v>1686</v>
      </c>
      <c r="C1686" s="59" t="s">
        <v>269</v>
      </c>
      <c r="D1686" s="59" t="s">
        <v>450</v>
      </c>
      <c r="E1686" s="59" t="s">
        <v>83</v>
      </c>
      <c r="F1686" s="61"/>
      <c r="G1686" s="60">
        <v>6</v>
      </c>
      <c r="H1686" s="60">
        <v>17</v>
      </c>
      <c r="I1686" s="60">
        <v>996</v>
      </c>
      <c r="J1686" s="61"/>
      <c r="K1686" s="60">
        <v>43967</v>
      </c>
      <c r="L1686" s="60">
        <v>3</v>
      </c>
      <c r="M1686" s="61"/>
      <c r="N1686" s="60">
        <v>575</v>
      </c>
      <c r="O1686" s="61"/>
      <c r="P1686" s="61"/>
      <c r="Q1686" s="60">
        <v>3902</v>
      </c>
      <c r="R1686" s="61"/>
      <c r="S1686" s="60">
        <v>24</v>
      </c>
      <c r="T1686" s="60">
        <v>3242</v>
      </c>
    </row>
    <row r="1687" spans="1:20" ht="14.5" x14ac:dyDescent="0.35">
      <c r="A1687" t="str">
        <f t="shared" si="38"/>
        <v>Vorarlberg011</v>
      </c>
      <c r="B1687">
        <v>1687</v>
      </c>
      <c r="C1687" s="59" t="s">
        <v>269</v>
      </c>
      <c r="D1687" s="59" t="s">
        <v>311</v>
      </c>
      <c r="E1687" s="59" t="s">
        <v>10</v>
      </c>
      <c r="F1687" s="60">
        <v>124795043</v>
      </c>
      <c r="G1687" s="60">
        <v>127262006</v>
      </c>
      <c r="H1687" s="60">
        <v>93427623</v>
      </c>
      <c r="I1687" s="60">
        <v>90501431</v>
      </c>
      <c r="J1687" s="60">
        <v>108502803</v>
      </c>
      <c r="K1687" s="60">
        <v>122660486</v>
      </c>
      <c r="L1687" s="60">
        <v>125340542</v>
      </c>
      <c r="M1687" s="60">
        <v>141217742</v>
      </c>
      <c r="N1687" s="60">
        <v>144482280</v>
      </c>
      <c r="O1687" s="60">
        <v>162375335</v>
      </c>
      <c r="P1687" s="60">
        <v>155347008</v>
      </c>
      <c r="Q1687" s="60">
        <v>223455419</v>
      </c>
      <c r="R1687" s="60">
        <v>239770273</v>
      </c>
      <c r="S1687" s="60">
        <v>232401560</v>
      </c>
      <c r="T1687" s="60">
        <v>261284218</v>
      </c>
    </row>
    <row r="1688" spans="1:20" ht="14.5" x14ac:dyDescent="0.35">
      <c r="A1688" t="str">
        <f t="shared" si="38"/>
        <v>Vorarlberg334</v>
      </c>
      <c r="B1688">
        <v>1688</v>
      </c>
      <c r="C1688" s="59" t="s">
        <v>269</v>
      </c>
      <c r="D1688" s="59" t="s">
        <v>448</v>
      </c>
      <c r="E1688" s="59" t="s">
        <v>82</v>
      </c>
      <c r="F1688" s="60">
        <v>186392</v>
      </c>
      <c r="G1688" s="60">
        <v>97193</v>
      </c>
      <c r="H1688" s="60">
        <v>146955</v>
      </c>
      <c r="I1688" s="60">
        <v>236600</v>
      </c>
      <c r="J1688" s="60">
        <v>295424</v>
      </c>
      <c r="K1688" s="60">
        <v>284153</v>
      </c>
      <c r="L1688" s="60">
        <v>671513</v>
      </c>
      <c r="M1688" s="60">
        <v>329092</v>
      </c>
      <c r="N1688" s="60">
        <v>653908</v>
      </c>
      <c r="O1688" s="60">
        <v>406810</v>
      </c>
      <c r="P1688" s="60">
        <v>74267</v>
      </c>
      <c r="Q1688" s="60">
        <v>115739</v>
      </c>
      <c r="R1688" s="60">
        <v>131272</v>
      </c>
      <c r="S1688" s="60">
        <v>175159</v>
      </c>
      <c r="T1688" s="60">
        <v>42291</v>
      </c>
    </row>
    <row r="1689" spans="1:20" ht="14.5" x14ac:dyDescent="0.35">
      <c r="A1689" t="str">
        <f t="shared" si="38"/>
        <v>Vorarlberg032</v>
      </c>
      <c r="B1689">
        <v>1689</v>
      </c>
      <c r="C1689" s="59" t="s">
        <v>269</v>
      </c>
      <c r="D1689" s="59" t="s">
        <v>324</v>
      </c>
      <c r="E1689" s="59" t="s">
        <v>18</v>
      </c>
      <c r="F1689" s="60">
        <v>38636864</v>
      </c>
      <c r="G1689" s="60">
        <v>42424950</v>
      </c>
      <c r="H1689" s="60">
        <v>43825490</v>
      </c>
      <c r="I1689" s="60">
        <v>43724912</v>
      </c>
      <c r="J1689" s="60">
        <v>41973744</v>
      </c>
      <c r="K1689" s="60">
        <v>42112397</v>
      </c>
      <c r="L1689" s="60">
        <v>44783124</v>
      </c>
      <c r="M1689" s="60">
        <v>52022586</v>
      </c>
      <c r="N1689" s="60">
        <v>56723172</v>
      </c>
      <c r="O1689" s="60">
        <v>67222430</v>
      </c>
      <c r="P1689" s="60">
        <v>52849742</v>
      </c>
      <c r="Q1689" s="60">
        <v>62694246</v>
      </c>
      <c r="R1689" s="60">
        <v>88836423</v>
      </c>
      <c r="S1689" s="60">
        <v>65346714</v>
      </c>
      <c r="T1689" s="60">
        <v>51921869</v>
      </c>
    </row>
    <row r="1690" spans="1:20" ht="14.5" x14ac:dyDescent="0.35">
      <c r="A1690" t="str">
        <f t="shared" si="38"/>
        <v>Vorarlberg815</v>
      </c>
      <c r="B1690">
        <v>1690</v>
      </c>
      <c r="C1690" s="59" t="s">
        <v>269</v>
      </c>
      <c r="D1690" s="59" t="s">
        <v>643</v>
      </c>
      <c r="E1690" s="59" t="s">
        <v>191</v>
      </c>
      <c r="F1690" s="60">
        <v>305</v>
      </c>
      <c r="G1690" s="61"/>
      <c r="H1690" s="60">
        <v>3886</v>
      </c>
      <c r="I1690" s="60">
        <v>30423</v>
      </c>
      <c r="J1690" s="60">
        <v>57270</v>
      </c>
      <c r="K1690" s="60">
        <v>7939</v>
      </c>
      <c r="L1690" s="60">
        <v>38004</v>
      </c>
      <c r="M1690" s="60">
        <v>81051</v>
      </c>
      <c r="N1690" s="60">
        <v>23551</v>
      </c>
      <c r="O1690" s="60">
        <v>46393</v>
      </c>
      <c r="P1690" s="60">
        <v>20723</v>
      </c>
      <c r="Q1690" s="60">
        <v>8997</v>
      </c>
      <c r="R1690" s="61"/>
      <c r="S1690" s="60">
        <v>70590</v>
      </c>
      <c r="T1690" s="60">
        <v>66596</v>
      </c>
    </row>
    <row r="1691" spans="1:20" ht="14.5" x14ac:dyDescent="0.35">
      <c r="A1691" t="str">
        <f t="shared" si="38"/>
        <v>Vorarlberg529</v>
      </c>
      <c r="B1691">
        <v>1691</v>
      </c>
      <c r="C1691" s="59" t="s">
        <v>269</v>
      </c>
      <c r="D1691" s="59" t="s">
        <v>559</v>
      </c>
      <c r="E1691" s="59" t="s">
        <v>146</v>
      </c>
      <c r="F1691" s="61"/>
      <c r="G1691" s="61"/>
      <c r="H1691" s="61"/>
      <c r="I1691" s="60">
        <v>2945</v>
      </c>
      <c r="J1691" s="61"/>
      <c r="K1691" s="61"/>
      <c r="L1691" s="61"/>
      <c r="M1691" s="61"/>
      <c r="N1691" s="60">
        <v>25878</v>
      </c>
      <c r="O1691" s="60">
        <v>102</v>
      </c>
      <c r="P1691" s="61"/>
      <c r="Q1691" s="60">
        <v>597</v>
      </c>
      <c r="R1691" s="61"/>
      <c r="S1691" s="60">
        <v>20</v>
      </c>
      <c r="T1691" s="61"/>
    </row>
    <row r="1692" spans="1:20" ht="14.5" x14ac:dyDescent="0.35">
      <c r="A1692" t="str">
        <f t="shared" si="38"/>
        <v>Vorarlberg823</v>
      </c>
      <c r="B1692">
        <v>1692</v>
      </c>
      <c r="C1692" s="59" t="s">
        <v>269</v>
      </c>
      <c r="D1692" s="59" t="s">
        <v>652</v>
      </c>
      <c r="E1692" s="59" t="s">
        <v>197</v>
      </c>
      <c r="F1692" s="61"/>
      <c r="G1692" s="61"/>
      <c r="H1692" s="61"/>
      <c r="I1692" s="60">
        <v>10531</v>
      </c>
      <c r="J1692" s="61"/>
      <c r="K1692" s="61"/>
      <c r="L1692" s="61"/>
      <c r="M1692" s="61"/>
      <c r="N1692" s="61"/>
      <c r="O1692" s="61"/>
      <c r="P1692" s="61"/>
      <c r="Q1692" s="61"/>
      <c r="R1692" s="60">
        <v>16</v>
      </c>
      <c r="S1692" s="61"/>
      <c r="T1692" s="61"/>
    </row>
    <row r="1693" spans="1:20" ht="14.5" x14ac:dyDescent="0.35">
      <c r="A1693" t="str">
        <f t="shared" si="38"/>
        <v>Vorarlberg041</v>
      </c>
      <c r="B1693">
        <v>1693</v>
      </c>
      <c r="C1693" s="59" t="s">
        <v>269</v>
      </c>
      <c r="D1693" s="59" t="s">
        <v>329</v>
      </c>
      <c r="E1693" s="59" t="s">
        <v>21</v>
      </c>
      <c r="F1693" s="60">
        <v>7444</v>
      </c>
      <c r="G1693" s="60">
        <v>13150</v>
      </c>
      <c r="H1693" s="60">
        <v>17651</v>
      </c>
      <c r="I1693" s="60">
        <v>19663</v>
      </c>
      <c r="J1693" s="60">
        <v>27764</v>
      </c>
      <c r="K1693" s="60">
        <v>92304</v>
      </c>
      <c r="L1693" s="60">
        <v>29417</v>
      </c>
      <c r="M1693" s="60">
        <v>22618</v>
      </c>
      <c r="N1693" s="60">
        <v>41191</v>
      </c>
      <c r="O1693" s="60">
        <v>39847</v>
      </c>
      <c r="P1693" s="60">
        <v>119225</v>
      </c>
      <c r="Q1693" s="60">
        <v>37894</v>
      </c>
      <c r="R1693" s="60">
        <v>251841</v>
      </c>
      <c r="S1693" s="60">
        <v>296397</v>
      </c>
      <c r="T1693" s="60">
        <v>106654</v>
      </c>
    </row>
    <row r="1694" spans="1:20" ht="14.5" x14ac:dyDescent="0.35">
      <c r="A1694" t="str">
        <f t="shared" si="38"/>
        <v>Vorarlberg001</v>
      </c>
      <c r="B1694">
        <v>1694</v>
      </c>
      <c r="C1694" s="59" t="s">
        <v>269</v>
      </c>
      <c r="D1694" s="59" t="s">
        <v>292</v>
      </c>
      <c r="E1694" s="59" t="s">
        <v>1</v>
      </c>
      <c r="F1694" s="60">
        <v>326557793</v>
      </c>
      <c r="G1694" s="60">
        <v>326025129</v>
      </c>
      <c r="H1694" s="60">
        <v>347671283</v>
      </c>
      <c r="I1694" s="60">
        <v>345444530</v>
      </c>
      <c r="J1694" s="60">
        <v>365733434</v>
      </c>
      <c r="K1694" s="60">
        <v>383872751</v>
      </c>
      <c r="L1694" s="60">
        <v>385321937</v>
      </c>
      <c r="M1694" s="60">
        <v>415641608</v>
      </c>
      <c r="N1694" s="60">
        <v>455616185</v>
      </c>
      <c r="O1694" s="60">
        <v>474892532</v>
      </c>
      <c r="P1694" s="60">
        <v>445358609</v>
      </c>
      <c r="Q1694" s="60">
        <v>554664019</v>
      </c>
      <c r="R1694" s="60">
        <v>605905010</v>
      </c>
      <c r="S1694" s="60">
        <v>572180456</v>
      </c>
      <c r="T1694" s="60">
        <v>520093971</v>
      </c>
    </row>
    <row r="1695" spans="1:20" ht="14.5" x14ac:dyDescent="0.35">
      <c r="A1695" t="str">
        <f t="shared" si="38"/>
        <v>Vorarlberg314</v>
      </c>
      <c r="B1695">
        <v>1695</v>
      </c>
      <c r="C1695" s="59" t="s">
        <v>269</v>
      </c>
      <c r="D1695" s="59" t="s">
        <v>436</v>
      </c>
      <c r="E1695" s="59" t="s">
        <v>77</v>
      </c>
      <c r="F1695" s="60">
        <v>424343</v>
      </c>
      <c r="G1695" s="60">
        <v>324187</v>
      </c>
      <c r="H1695" s="60">
        <v>391649</v>
      </c>
      <c r="I1695" s="60">
        <v>696119</v>
      </c>
      <c r="J1695" s="60">
        <v>1117176</v>
      </c>
      <c r="K1695" s="60">
        <v>488107</v>
      </c>
      <c r="L1695" s="60">
        <v>303715</v>
      </c>
      <c r="M1695" s="60">
        <v>273727</v>
      </c>
      <c r="N1695" s="60">
        <v>364477</v>
      </c>
      <c r="O1695" s="60">
        <v>2103604</v>
      </c>
      <c r="P1695" s="60">
        <v>279215</v>
      </c>
      <c r="Q1695" s="60">
        <v>309819</v>
      </c>
      <c r="R1695" s="60">
        <v>391078</v>
      </c>
      <c r="S1695" s="60">
        <v>459388</v>
      </c>
      <c r="T1695" s="60">
        <v>1718500</v>
      </c>
    </row>
    <row r="1696" spans="1:20" ht="14.5" x14ac:dyDescent="0.35">
      <c r="A1696" t="str">
        <f t="shared" si="38"/>
        <v>Vorarlberg006</v>
      </c>
      <c r="B1696">
        <v>1696</v>
      </c>
      <c r="C1696" s="59" t="s">
        <v>269</v>
      </c>
      <c r="D1696" s="59" t="s">
        <v>302</v>
      </c>
      <c r="E1696" s="59" t="s">
        <v>5</v>
      </c>
      <c r="F1696" s="60">
        <v>250629907</v>
      </c>
      <c r="G1696" s="60">
        <v>263965085</v>
      </c>
      <c r="H1696" s="60">
        <v>278138495</v>
      </c>
      <c r="I1696" s="60">
        <v>271443774</v>
      </c>
      <c r="J1696" s="60">
        <v>310219810</v>
      </c>
      <c r="K1696" s="60">
        <v>330151502</v>
      </c>
      <c r="L1696" s="60">
        <v>292573226</v>
      </c>
      <c r="M1696" s="60">
        <v>301409499</v>
      </c>
      <c r="N1696" s="60">
        <v>291638030</v>
      </c>
      <c r="O1696" s="60">
        <v>303556011</v>
      </c>
      <c r="P1696" s="60">
        <v>282647627</v>
      </c>
      <c r="Q1696" s="60">
        <v>345290233</v>
      </c>
      <c r="R1696" s="60">
        <v>348360305</v>
      </c>
      <c r="S1696" s="60">
        <v>335547119</v>
      </c>
      <c r="T1696" s="60">
        <v>327430358</v>
      </c>
    </row>
    <row r="1697" spans="1:20" ht="14.5" x14ac:dyDescent="0.35">
      <c r="A1697" t="str">
        <f t="shared" si="38"/>
        <v>Vorarlberg473</v>
      </c>
      <c r="B1697">
        <v>1697</v>
      </c>
      <c r="C1697" s="59" t="s">
        <v>269</v>
      </c>
      <c r="D1697" s="59" t="s">
        <v>533</v>
      </c>
      <c r="E1697" s="59" t="s">
        <v>132</v>
      </c>
      <c r="F1697" s="60">
        <v>1876</v>
      </c>
      <c r="G1697" s="60">
        <v>895</v>
      </c>
      <c r="H1697" s="61"/>
      <c r="I1697" s="61"/>
      <c r="J1697" s="61"/>
      <c r="K1697" s="61"/>
      <c r="L1697" s="61"/>
      <c r="M1697" s="60">
        <v>537</v>
      </c>
      <c r="N1697" s="60">
        <v>1830</v>
      </c>
      <c r="O1697" s="61"/>
      <c r="P1697" s="60">
        <v>53472</v>
      </c>
      <c r="Q1697" s="60">
        <v>1090</v>
      </c>
      <c r="R1697" s="61"/>
      <c r="S1697" s="61"/>
      <c r="T1697" s="60">
        <v>129</v>
      </c>
    </row>
    <row r="1698" spans="1:20" ht="14.5" x14ac:dyDescent="0.35">
      <c r="A1698" t="str">
        <f t="shared" si="38"/>
        <v>Vorarlberg076</v>
      </c>
      <c r="B1698">
        <v>1698</v>
      </c>
      <c r="C1698" s="59" t="s">
        <v>269</v>
      </c>
      <c r="D1698" s="59" t="s">
        <v>365</v>
      </c>
      <c r="E1698" s="59" t="s">
        <v>38</v>
      </c>
      <c r="F1698" s="60">
        <v>721165</v>
      </c>
      <c r="G1698" s="60">
        <v>1854940</v>
      </c>
      <c r="H1698" s="60">
        <v>13318388</v>
      </c>
      <c r="I1698" s="60">
        <v>6106387</v>
      </c>
      <c r="J1698" s="60">
        <v>1749046</v>
      </c>
      <c r="K1698" s="60">
        <v>7877292</v>
      </c>
      <c r="L1698" s="60">
        <v>12502515</v>
      </c>
      <c r="M1698" s="60">
        <v>5884986</v>
      </c>
      <c r="N1698" s="60">
        <v>16763823</v>
      </c>
      <c r="O1698" s="60">
        <v>8030685</v>
      </c>
      <c r="P1698" s="60">
        <v>14279103</v>
      </c>
      <c r="Q1698" s="60">
        <v>8865009</v>
      </c>
      <c r="R1698" s="60">
        <v>3917726</v>
      </c>
      <c r="S1698" s="60">
        <v>23214646</v>
      </c>
      <c r="T1698" s="60">
        <v>6745947</v>
      </c>
    </row>
    <row r="1699" spans="1:20" ht="14.5" x14ac:dyDescent="0.35">
      <c r="A1699" t="str">
        <f t="shared" si="38"/>
        <v>Vorarlberg276</v>
      </c>
      <c r="B1699">
        <v>1699</v>
      </c>
      <c r="C1699" s="59" t="s">
        <v>269</v>
      </c>
      <c r="D1699" s="59" t="s">
        <v>424</v>
      </c>
      <c r="E1699" s="59" t="s">
        <v>69</v>
      </c>
      <c r="F1699" s="60">
        <v>705814</v>
      </c>
      <c r="G1699" s="60">
        <v>1684412</v>
      </c>
      <c r="H1699" s="60">
        <v>1054984</v>
      </c>
      <c r="I1699" s="60">
        <v>1425180</v>
      </c>
      <c r="J1699" s="60">
        <v>2081856</v>
      </c>
      <c r="K1699" s="60">
        <v>1512461</v>
      </c>
      <c r="L1699" s="60">
        <v>1050138</v>
      </c>
      <c r="M1699" s="60">
        <v>1184186</v>
      </c>
      <c r="N1699" s="60">
        <v>815207</v>
      </c>
      <c r="O1699" s="60">
        <v>876010</v>
      </c>
      <c r="P1699" s="60">
        <v>911257</v>
      </c>
      <c r="Q1699" s="60">
        <v>1360007</v>
      </c>
      <c r="R1699" s="60">
        <v>1485426</v>
      </c>
      <c r="S1699" s="60">
        <v>1213772</v>
      </c>
      <c r="T1699" s="60">
        <v>1594646</v>
      </c>
    </row>
    <row r="1700" spans="1:20" ht="14.5" x14ac:dyDescent="0.35">
      <c r="A1700" t="str">
        <f t="shared" si="38"/>
        <v>Vorarlberg044</v>
      </c>
      <c r="B1700">
        <v>1700</v>
      </c>
      <c r="C1700" s="59" t="s">
        <v>269</v>
      </c>
      <c r="D1700" s="59" t="s">
        <v>332</v>
      </c>
      <c r="E1700" s="59" t="s">
        <v>23</v>
      </c>
      <c r="F1700" s="60">
        <v>446919</v>
      </c>
      <c r="G1700" s="60">
        <v>285539</v>
      </c>
      <c r="H1700" s="60">
        <v>22853</v>
      </c>
      <c r="I1700" s="60">
        <v>130586</v>
      </c>
      <c r="J1700" s="60">
        <v>22955</v>
      </c>
      <c r="K1700" s="60">
        <v>15758</v>
      </c>
      <c r="L1700" s="60">
        <v>28908</v>
      </c>
      <c r="M1700" s="60">
        <v>40985</v>
      </c>
      <c r="N1700" s="60">
        <v>5382</v>
      </c>
      <c r="O1700" s="60">
        <v>21829</v>
      </c>
      <c r="P1700" s="60">
        <v>3433</v>
      </c>
      <c r="Q1700" s="60">
        <v>4733</v>
      </c>
      <c r="R1700" s="60">
        <v>1547</v>
      </c>
      <c r="S1700" s="60">
        <v>1600</v>
      </c>
      <c r="T1700" s="60">
        <v>13275</v>
      </c>
    </row>
    <row r="1701" spans="1:20" ht="14.5" x14ac:dyDescent="0.35">
      <c r="A1701" t="str">
        <f t="shared" si="38"/>
        <v>Vorarlberg406</v>
      </c>
      <c r="B1701">
        <v>1701</v>
      </c>
      <c r="C1701" s="59" t="s">
        <v>269</v>
      </c>
      <c r="D1701" s="59" t="s">
        <v>488</v>
      </c>
      <c r="E1701" s="59" t="s">
        <v>105</v>
      </c>
      <c r="F1701" s="60">
        <v>6494</v>
      </c>
      <c r="G1701" s="60">
        <v>7089</v>
      </c>
      <c r="H1701" s="61"/>
      <c r="I1701" s="60">
        <v>15646</v>
      </c>
      <c r="J1701" s="60">
        <v>586</v>
      </c>
      <c r="K1701" s="60">
        <v>16106</v>
      </c>
      <c r="L1701" s="60">
        <v>33442</v>
      </c>
      <c r="M1701" s="60">
        <v>28391</v>
      </c>
      <c r="N1701" s="60">
        <v>3863</v>
      </c>
      <c r="O1701" s="60">
        <v>21014</v>
      </c>
      <c r="P1701" s="60">
        <v>15399</v>
      </c>
      <c r="Q1701" s="60">
        <v>7344</v>
      </c>
      <c r="R1701" s="60">
        <v>17494</v>
      </c>
      <c r="S1701" s="60">
        <v>26626</v>
      </c>
      <c r="T1701" s="60">
        <v>8403</v>
      </c>
    </row>
    <row r="1702" spans="1:20" ht="14.5" x14ac:dyDescent="0.35">
      <c r="A1702" t="str">
        <f t="shared" si="38"/>
        <v>Vorarlberg252</v>
      </c>
      <c r="B1702">
        <v>1702</v>
      </c>
      <c r="C1702" s="59" t="s">
        <v>269</v>
      </c>
      <c r="D1702" s="59" t="s">
        <v>417</v>
      </c>
      <c r="E1702" s="59" t="s">
        <v>64</v>
      </c>
      <c r="F1702" s="60">
        <v>138703</v>
      </c>
      <c r="G1702" s="60">
        <v>93003</v>
      </c>
      <c r="H1702" s="60">
        <v>182292</v>
      </c>
      <c r="I1702" s="60">
        <v>41066</v>
      </c>
      <c r="J1702" s="60">
        <v>21149</v>
      </c>
      <c r="K1702" s="60">
        <v>124664</v>
      </c>
      <c r="L1702" s="60">
        <v>114441</v>
      </c>
      <c r="M1702" s="60">
        <v>138259</v>
      </c>
      <c r="N1702" s="60">
        <v>183978</v>
      </c>
      <c r="O1702" s="60">
        <v>688412</v>
      </c>
      <c r="P1702" s="60">
        <v>1703530</v>
      </c>
      <c r="Q1702" s="60">
        <v>5438984</v>
      </c>
      <c r="R1702" s="60">
        <v>4051946</v>
      </c>
      <c r="S1702" s="60">
        <v>5191741</v>
      </c>
      <c r="T1702" s="60">
        <v>5406776</v>
      </c>
    </row>
    <row r="1703" spans="1:20" ht="14.5" x14ac:dyDescent="0.35">
      <c r="A1703" t="str">
        <f t="shared" si="38"/>
        <v>Vorarlberg260</v>
      </c>
      <c r="B1703">
        <v>1703</v>
      </c>
      <c r="C1703" s="59" t="s">
        <v>269</v>
      </c>
      <c r="D1703" s="59" t="s">
        <v>419</v>
      </c>
      <c r="E1703" s="59" t="s">
        <v>66</v>
      </c>
      <c r="F1703" s="60">
        <v>23969</v>
      </c>
      <c r="G1703" s="60">
        <v>62167</v>
      </c>
      <c r="H1703" s="60">
        <v>124728</v>
      </c>
      <c r="I1703" s="60">
        <v>69474</v>
      </c>
      <c r="J1703" s="60">
        <v>124320</v>
      </c>
      <c r="K1703" s="60">
        <v>200605</v>
      </c>
      <c r="L1703" s="60">
        <v>346876</v>
      </c>
      <c r="M1703" s="60">
        <v>642658</v>
      </c>
      <c r="N1703" s="60">
        <v>375177</v>
      </c>
      <c r="O1703" s="60">
        <v>545402</v>
      </c>
      <c r="P1703" s="60">
        <v>681623</v>
      </c>
      <c r="Q1703" s="60">
        <v>1189646</v>
      </c>
      <c r="R1703" s="60">
        <v>557778</v>
      </c>
      <c r="S1703" s="60">
        <v>294023</v>
      </c>
      <c r="T1703" s="60">
        <v>728615</v>
      </c>
    </row>
    <row r="1704" spans="1:20" ht="14.5" x14ac:dyDescent="0.35">
      <c r="A1704" t="str">
        <f t="shared" si="38"/>
        <v>Vorarlberg310</v>
      </c>
      <c r="B1704">
        <v>1704</v>
      </c>
      <c r="C1704" s="59" t="s">
        <v>269</v>
      </c>
      <c r="D1704" s="59" t="s">
        <v>432</v>
      </c>
      <c r="E1704" s="59" t="s">
        <v>75</v>
      </c>
      <c r="F1704" s="60">
        <v>7622</v>
      </c>
      <c r="G1704" s="60">
        <v>755973</v>
      </c>
      <c r="H1704" s="60">
        <v>50891</v>
      </c>
      <c r="I1704" s="60">
        <v>26474</v>
      </c>
      <c r="J1704" s="60">
        <v>16072</v>
      </c>
      <c r="K1704" s="60">
        <v>56654</v>
      </c>
      <c r="L1704" s="60">
        <v>135449</v>
      </c>
      <c r="M1704" s="60">
        <v>33162</v>
      </c>
      <c r="N1704" s="60">
        <v>29902</v>
      </c>
      <c r="O1704" s="60">
        <v>33533</v>
      </c>
      <c r="P1704" s="61"/>
      <c r="Q1704" s="61"/>
      <c r="R1704" s="61"/>
      <c r="S1704" s="60">
        <v>91875</v>
      </c>
      <c r="T1704" s="60">
        <v>7224</v>
      </c>
    </row>
    <row r="1705" spans="1:20" ht="14.5" x14ac:dyDescent="0.35">
      <c r="A1705" t="str">
        <f t="shared" si="38"/>
        <v>Vorarlberg009</v>
      </c>
      <c r="B1705">
        <v>1705</v>
      </c>
      <c r="C1705" s="59" t="s">
        <v>269</v>
      </c>
      <c r="D1705" s="59" t="s">
        <v>308</v>
      </c>
      <c r="E1705" s="59" t="s">
        <v>8</v>
      </c>
      <c r="F1705" s="60">
        <v>29388365</v>
      </c>
      <c r="G1705" s="60">
        <v>20859867</v>
      </c>
      <c r="H1705" s="60">
        <v>16442897</v>
      </c>
      <c r="I1705" s="60">
        <v>15067450</v>
      </c>
      <c r="J1705" s="60">
        <v>29051558</v>
      </c>
      <c r="K1705" s="60">
        <v>18115860</v>
      </c>
      <c r="L1705" s="60">
        <v>27394946</v>
      </c>
      <c r="M1705" s="60">
        <v>21696686</v>
      </c>
      <c r="N1705" s="60">
        <v>25785919</v>
      </c>
      <c r="O1705" s="60">
        <v>33228496</v>
      </c>
      <c r="P1705" s="60">
        <v>25213893</v>
      </c>
      <c r="Q1705" s="60">
        <v>32642421</v>
      </c>
      <c r="R1705" s="60">
        <v>32198531</v>
      </c>
      <c r="S1705" s="60">
        <v>33800264</v>
      </c>
      <c r="T1705" s="60">
        <v>33230055</v>
      </c>
    </row>
    <row r="1706" spans="1:20" ht="14.5" x14ac:dyDescent="0.35">
      <c r="A1706" t="str">
        <f t="shared" si="38"/>
        <v>Vorarlberg416</v>
      </c>
      <c r="B1706">
        <v>1706</v>
      </c>
      <c r="C1706" s="59" t="s">
        <v>269</v>
      </c>
      <c r="D1706" s="59" t="s">
        <v>495</v>
      </c>
      <c r="E1706" s="59" t="s">
        <v>109</v>
      </c>
      <c r="F1706" s="60">
        <v>1476760</v>
      </c>
      <c r="G1706" s="60">
        <v>1108703</v>
      </c>
      <c r="H1706" s="60">
        <v>1009916</v>
      </c>
      <c r="I1706" s="60">
        <v>871056</v>
      </c>
      <c r="J1706" s="60">
        <v>915088</v>
      </c>
      <c r="K1706" s="60">
        <v>1049249</v>
      </c>
      <c r="L1706" s="60">
        <v>1019803</v>
      </c>
      <c r="M1706" s="60">
        <v>1188874</v>
      </c>
      <c r="N1706" s="60">
        <v>667814</v>
      </c>
      <c r="O1706" s="60">
        <v>993896</v>
      </c>
      <c r="P1706" s="60">
        <v>777615</v>
      </c>
      <c r="Q1706" s="60">
        <v>1100359</v>
      </c>
      <c r="R1706" s="60">
        <v>1316359</v>
      </c>
      <c r="S1706" s="60">
        <v>2271921</v>
      </c>
      <c r="T1706" s="60">
        <v>1919847</v>
      </c>
    </row>
    <row r="1707" spans="1:20" ht="14.5" x14ac:dyDescent="0.35">
      <c r="A1707" t="str">
        <f t="shared" si="38"/>
        <v>Vorarlberg831</v>
      </c>
      <c r="B1707">
        <v>1707</v>
      </c>
      <c r="C1707" s="59" t="s">
        <v>269</v>
      </c>
      <c r="D1707" s="59" t="s">
        <v>659</v>
      </c>
      <c r="E1707" s="59" t="s">
        <v>201</v>
      </c>
      <c r="F1707" s="60">
        <v>62765</v>
      </c>
      <c r="G1707" s="60">
        <v>4687779</v>
      </c>
      <c r="H1707" s="60">
        <v>29322</v>
      </c>
      <c r="I1707" s="61"/>
      <c r="J1707" s="60">
        <v>6186</v>
      </c>
      <c r="K1707" s="60">
        <v>112579</v>
      </c>
      <c r="L1707" s="60">
        <v>48085</v>
      </c>
      <c r="M1707" s="60">
        <v>6857</v>
      </c>
      <c r="N1707" s="60">
        <v>43088</v>
      </c>
      <c r="O1707" s="61"/>
      <c r="P1707" s="61"/>
      <c r="Q1707" s="61"/>
      <c r="R1707" s="60">
        <v>106</v>
      </c>
      <c r="S1707" s="60">
        <v>28363</v>
      </c>
      <c r="T1707" s="60">
        <v>3875</v>
      </c>
    </row>
    <row r="1708" spans="1:20" ht="14.5" x14ac:dyDescent="0.35">
      <c r="A1708" t="str">
        <f t="shared" si="38"/>
        <v>Vorarlberg257</v>
      </c>
      <c r="B1708">
        <v>1708</v>
      </c>
      <c r="C1708" s="59" t="s">
        <v>269</v>
      </c>
      <c r="D1708" s="59" t="s">
        <v>418</v>
      </c>
      <c r="E1708" s="59" t="s">
        <v>65</v>
      </c>
      <c r="F1708" s="61"/>
      <c r="G1708" s="60">
        <v>133</v>
      </c>
      <c r="H1708" s="61"/>
      <c r="I1708" s="60">
        <v>429</v>
      </c>
      <c r="J1708" s="60">
        <v>261</v>
      </c>
      <c r="K1708" s="61"/>
      <c r="L1708" s="61"/>
      <c r="M1708" s="61"/>
      <c r="N1708" s="60">
        <v>22</v>
      </c>
      <c r="O1708" s="61"/>
      <c r="P1708" s="61"/>
      <c r="Q1708" s="60">
        <v>110</v>
      </c>
      <c r="R1708" s="61"/>
      <c r="S1708" s="60">
        <v>68</v>
      </c>
      <c r="T1708" s="60">
        <v>745887</v>
      </c>
    </row>
    <row r="1709" spans="1:20" ht="14.5" x14ac:dyDescent="0.35">
      <c r="A1709" t="str">
        <f t="shared" si="38"/>
        <v>Vorarlberg488</v>
      </c>
      <c r="B1709">
        <v>1709</v>
      </c>
      <c r="C1709" s="59" t="s">
        <v>269</v>
      </c>
      <c r="D1709" s="59" t="s">
        <v>546</v>
      </c>
      <c r="E1709" s="59" t="s">
        <v>136</v>
      </c>
      <c r="F1709" s="60">
        <v>3556</v>
      </c>
      <c r="G1709" s="60">
        <v>9722</v>
      </c>
      <c r="H1709" s="60">
        <v>9271</v>
      </c>
      <c r="I1709" s="60">
        <v>6419</v>
      </c>
      <c r="J1709" s="61"/>
      <c r="K1709" s="60">
        <v>3882</v>
      </c>
      <c r="L1709" s="60">
        <v>16658</v>
      </c>
      <c r="M1709" s="60">
        <v>208</v>
      </c>
      <c r="N1709" s="61"/>
      <c r="O1709" s="60">
        <v>69344</v>
      </c>
      <c r="P1709" s="60">
        <v>22013</v>
      </c>
      <c r="Q1709" s="60">
        <v>1340</v>
      </c>
      <c r="R1709" s="60">
        <v>3813</v>
      </c>
      <c r="S1709" s="60">
        <v>1385</v>
      </c>
      <c r="T1709" s="60">
        <v>59079</v>
      </c>
    </row>
    <row r="1710" spans="1:20" ht="14.5" x14ac:dyDescent="0.35">
      <c r="A1710" t="str">
        <f t="shared" si="38"/>
        <v>Vorarlberg740</v>
      </c>
      <c r="B1710">
        <v>1710</v>
      </c>
      <c r="C1710" s="59" t="s">
        <v>269</v>
      </c>
      <c r="D1710" s="59" t="s">
        <v>623</v>
      </c>
      <c r="E1710" s="59" t="s">
        <v>180</v>
      </c>
      <c r="F1710" s="60">
        <v>56549512</v>
      </c>
      <c r="G1710" s="60">
        <v>49426446</v>
      </c>
      <c r="H1710" s="60">
        <v>48519368</v>
      </c>
      <c r="I1710" s="60">
        <v>43875078</v>
      </c>
      <c r="J1710" s="60">
        <v>47296149</v>
      </c>
      <c r="K1710" s="60">
        <v>52282600</v>
      </c>
      <c r="L1710" s="60">
        <v>50168766</v>
      </c>
      <c r="M1710" s="60">
        <v>33416102</v>
      </c>
      <c r="N1710" s="60">
        <v>26627733</v>
      </c>
      <c r="O1710" s="60">
        <v>32574827</v>
      </c>
      <c r="P1710" s="60">
        <v>34243662</v>
      </c>
      <c r="Q1710" s="60">
        <v>36559523</v>
      </c>
      <c r="R1710" s="60">
        <v>41358747</v>
      </c>
      <c r="S1710" s="60">
        <v>43328079</v>
      </c>
      <c r="T1710" s="60">
        <v>50387565</v>
      </c>
    </row>
    <row r="1711" spans="1:20" ht="14.5" x14ac:dyDescent="0.35">
      <c r="A1711" t="str">
        <f t="shared" si="38"/>
        <v>Vorarlberg424</v>
      </c>
      <c r="B1711">
        <v>1711</v>
      </c>
      <c r="C1711" s="59" t="s">
        <v>269</v>
      </c>
      <c r="D1711" s="59" t="s">
        <v>497</v>
      </c>
      <c r="E1711" s="59" t="s">
        <v>111</v>
      </c>
      <c r="F1711" s="60">
        <v>152152</v>
      </c>
      <c r="G1711" s="60">
        <v>86326</v>
      </c>
      <c r="H1711" s="60">
        <v>19682</v>
      </c>
      <c r="I1711" s="61"/>
      <c r="J1711" s="60">
        <v>88176</v>
      </c>
      <c r="K1711" s="60">
        <v>148440</v>
      </c>
      <c r="L1711" s="60">
        <v>265924</v>
      </c>
      <c r="M1711" s="60">
        <v>330501</v>
      </c>
      <c r="N1711" s="60">
        <v>185879</v>
      </c>
      <c r="O1711" s="60">
        <v>766167</v>
      </c>
      <c r="P1711" s="60">
        <v>148441</v>
      </c>
      <c r="Q1711" s="60">
        <v>260979</v>
      </c>
      <c r="R1711" s="60">
        <v>104819</v>
      </c>
      <c r="S1711" s="60">
        <v>392144</v>
      </c>
      <c r="T1711" s="60">
        <v>897469</v>
      </c>
    </row>
    <row r="1712" spans="1:20" ht="14.5" x14ac:dyDescent="0.35">
      <c r="A1712" t="str">
        <f t="shared" si="38"/>
        <v>Vorarlberg092</v>
      </c>
      <c r="B1712">
        <v>1712</v>
      </c>
      <c r="C1712" s="59" t="s">
        <v>269</v>
      </c>
      <c r="D1712" s="59" t="s">
        <v>382</v>
      </c>
      <c r="E1712" s="59" t="s">
        <v>47</v>
      </c>
      <c r="F1712" s="60">
        <v>26746841</v>
      </c>
      <c r="G1712" s="60">
        <v>19379299</v>
      </c>
      <c r="H1712" s="60">
        <v>22942373</v>
      </c>
      <c r="I1712" s="60">
        <v>19537762</v>
      </c>
      <c r="J1712" s="60">
        <v>24839033</v>
      </c>
      <c r="K1712" s="60">
        <v>24534477</v>
      </c>
      <c r="L1712" s="60">
        <v>28257777</v>
      </c>
      <c r="M1712" s="60">
        <v>31482911</v>
      </c>
      <c r="N1712" s="60">
        <v>40137055</v>
      </c>
      <c r="O1712" s="60">
        <v>46135641</v>
      </c>
      <c r="P1712" s="60">
        <v>54973472</v>
      </c>
      <c r="Q1712" s="60">
        <v>95939655</v>
      </c>
      <c r="R1712" s="60">
        <v>87805133</v>
      </c>
      <c r="S1712" s="60">
        <v>126945550</v>
      </c>
      <c r="T1712" s="60">
        <v>127091082</v>
      </c>
    </row>
    <row r="1713" spans="1:20" ht="14.5" x14ac:dyDescent="0.35">
      <c r="A1713" t="str">
        <f t="shared" si="38"/>
        <v>Vorarlberg452</v>
      </c>
      <c r="B1713">
        <v>1713</v>
      </c>
      <c r="C1713" s="59" t="s">
        <v>269</v>
      </c>
      <c r="D1713" s="59" t="s">
        <v>507</v>
      </c>
      <c r="E1713" s="59" t="s">
        <v>119</v>
      </c>
      <c r="F1713" s="60">
        <v>61481</v>
      </c>
      <c r="G1713" s="60">
        <v>28119</v>
      </c>
      <c r="H1713" s="60">
        <v>11248</v>
      </c>
      <c r="I1713" s="60">
        <v>3913</v>
      </c>
      <c r="J1713" s="60">
        <v>4420</v>
      </c>
      <c r="K1713" s="60">
        <v>3012</v>
      </c>
      <c r="L1713" s="61"/>
      <c r="M1713" s="61"/>
      <c r="N1713" s="61"/>
      <c r="O1713" s="61"/>
      <c r="P1713" s="61"/>
      <c r="Q1713" s="60">
        <v>1084</v>
      </c>
      <c r="R1713" s="61"/>
      <c r="S1713" s="61"/>
      <c r="T1713" s="61"/>
    </row>
    <row r="1714" spans="1:20" ht="14.5" x14ac:dyDescent="0.35">
      <c r="A1714" t="str">
        <f t="shared" si="38"/>
        <v>Vorarlberg064</v>
      </c>
      <c r="B1714">
        <v>1714</v>
      </c>
      <c r="C1714" s="59" t="s">
        <v>269</v>
      </c>
      <c r="D1714" s="59" t="s">
        <v>351</v>
      </c>
      <c r="E1714" s="59" t="s">
        <v>33</v>
      </c>
      <c r="F1714" s="60">
        <v>85156945</v>
      </c>
      <c r="G1714" s="60">
        <v>108934426</v>
      </c>
      <c r="H1714" s="60">
        <v>108542079</v>
      </c>
      <c r="I1714" s="60">
        <v>113729936</v>
      </c>
      <c r="J1714" s="60">
        <v>131160239</v>
      </c>
      <c r="K1714" s="60">
        <v>142301672</v>
      </c>
      <c r="L1714" s="60">
        <v>155991357</v>
      </c>
      <c r="M1714" s="60">
        <v>171596857</v>
      </c>
      <c r="N1714" s="60">
        <v>188973923</v>
      </c>
      <c r="O1714" s="60">
        <v>190061962</v>
      </c>
      <c r="P1714" s="60">
        <v>207526227</v>
      </c>
      <c r="Q1714" s="60">
        <v>298188341</v>
      </c>
      <c r="R1714" s="60">
        <v>320947310</v>
      </c>
      <c r="S1714" s="60">
        <v>271740732</v>
      </c>
      <c r="T1714" s="60">
        <v>284796903</v>
      </c>
    </row>
    <row r="1715" spans="1:20" ht="14.5" x14ac:dyDescent="0.35">
      <c r="A1715" t="str">
        <f t="shared" si="38"/>
        <v>Vorarlberg700</v>
      </c>
      <c r="B1715">
        <v>1715</v>
      </c>
      <c r="C1715" s="59" t="s">
        <v>269</v>
      </c>
      <c r="D1715" s="59" t="s">
        <v>606</v>
      </c>
      <c r="E1715" s="59" t="s">
        <v>172</v>
      </c>
      <c r="F1715" s="60">
        <v>2933114</v>
      </c>
      <c r="G1715" s="60">
        <v>7121623</v>
      </c>
      <c r="H1715" s="60">
        <v>7948669</v>
      </c>
      <c r="I1715" s="60">
        <v>8121707</v>
      </c>
      <c r="J1715" s="60">
        <v>8018978</v>
      </c>
      <c r="K1715" s="60">
        <v>6937909</v>
      </c>
      <c r="L1715" s="60">
        <v>10139310</v>
      </c>
      <c r="M1715" s="60">
        <v>8537476</v>
      </c>
      <c r="N1715" s="60">
        <v>11713042</v>
      </c>
      <c r="O1715" s="60">
        <v>7772141</v>
      </c>
      <c r="P1715" s="60">
        <v>5323349</v>
      </c>
      <c r="Q1715" s="60">
        <v>3631812</v>
      </c>
      <c r="R1715" s="60">
        <v>7438823</v>
      </c>
      <c r="S1715" s="60">
        <v>17835723</v>
      </c>
      <c r="T1715" s="60">
        <v>11784651</v>
      </c>
    </row>
    <row r="1716" spans="1:20" ht="14.5" x14ac:dyDescent="0.35">
      <c r="A1716" t="str">
        <f t="shared" si="38"/>
        <v>Vorarlberg007</v>
      </c>
      <c r="B1716">
        <v>1716</v>
      </c>
      <c r="C1716" s="59" t="s">
        <v>269</v>
      </c>
      <c r="D1716" s="59" t="s">
        <v>304</v>
      </c>
      <c r="E1716" s="59" t="s">
        <v>6</v>
      </c>
      <c r="F1716" s="60">
        <v>9535054</v>
      </c>
      <c r="G1716" s="60">
        <v>7324391</v>
      </c>
      <c r="H1716" s="60">
        <v>6675323</v>
      </c>
      <c r="I1716" s="60">
        <v>12072017</v>
      </c>
      <c r="J1716" s="60">
        <v>8505449</v>
      </c>
      <c r="K1716" s="60">
        <v>9358320</v>
      </c>
      <c r="L1716" s="60">
        <v>11918388</v>
      </c>
      <c r="M1716" s="60">
        <v>13805649</v>
      </c>
      <c r="N1716" s="60">
        <v>14545012</v>
      </c>
      <c r="O1716" s="60">
        <v>17207706</v>
      </c>
      <c r="P1716" s="60">
        <v>15531400</v>
      </c>
      <c r="Q1716" s="60">
        <v>25154826</v>
      </c>
      <c r="R1716" s="60">
        <v>32188751</v>
      </c>
      <c r="S1716" s="60">
        <v>32198849</v>
      </c>
      <c r="T1716" s="60">
        <v>34145020</v>
      </c>
    </row>
    <row r="1717" spans="1:20" ht="14.5" x14ac:dyDescent="0.35">
      <c r="A1717" t="str">
        <f t="shared" si="38"/>
        <v>Vorarlberg624</v>
      </c>
      <c r="B1717">
        <v>1717</v>
      </c>
      <c r="C1717" s="59" t="s">
        <v>269</v>
      </c>
      <c r="D1717" s="59" t="s">
        <v>571</v>
      </c>
      <c r="E1717" s="59" t="s">
        <v>150</v>
      </c>
      <c r="F1717" s="60">
        <v>21725233</v>
      </c>
      <c r="G1717" s="60">
        <v>32844460</v>
      </c>
      <c r="H1717" s="60">
        <v>26198419</v>
      </c>
      <c r="I1717" s="60">
        <v>27290563</v>
      </c>
      <c r="J1717" s="60">
        <v>29836164</v>
      </c>
      <c r="K1717" s="60">
        <v>36653804</v>
      </c>
      <c r="L1717" s="60">
        <v>34528484</v>
      </c>
      <c r="M1717" s="60">
        <v>43655963</v>
      </c>
      <c r="N1717" s="60">
        <v>36888133</v>
      </c>
      <c r="O1717" s="60">
        <v>41106538</v>
      </c>
      <c r="P1717" s="60">
        <v>41591128</v>
      </c>
      <c r="Q1717" s="60">
        <v>50781265</v>
      </c>
      <c r="R1717" s="60">
        <v>51429781</v>
      </c>
      <c r="S1717" s="60">
        <v>47035986</v>
      </c>
      <c r="T1717" s="60">
        <v>37391946</v>
      </c>
    </row>
    <row r="1718" spans="1:20" ht="14.5" x14ac:dyDescent="0.35">
      <c r="A1718" t="str">
        <f t="shared" si="38"/>
        <v>Vorarlberg664</v>
      </c>
      <c r="B1718">
        <v>1718</v>
      </c>
      <c r="C1718" s="59" t="s">
        <v>269</v>
      </c>
      <c r="D1718" s="59" t="s">
        <v>590</v>
      </c>
      <c r="E1718" s="59" t="s">
        <v>162</v>
      </c>
      <c r="F1718" s="60">
        <v>37586507</v>
      </c>
      <c r="G1718" s="60">
        <v>45335915</v>
      </c>
      <c r="H1718" s="60">
        <v>41750939</v>
      </c>
      <c r="I1718" s="60">
        <v>39001897</v>
      </c>
      <c r="J1718" s="60">
        <v>51963135</v>
      </c>
      <c r="K1718" s="60">
        <v>59526456</v>
      </c>
      <c r="L1718" s="60">
        <v>59748135</v>
      </c>
      <c r="M1718" s="60">
        <v>54937482</v>
      </c>
      <c r="N1718" s="60">
        <v>53566868</v>
      </c>
      <c r="O1718" s="60">
        <v>64475592</v>
      </c>
      <c r="P1718" s="60">
        <v>45970586</v>
      </c>
      <c r="Q1718" s="60">
        <v>90403385</v>
      </c>
      <c r="R1718" s="60">
        <v>123701837</v>
      </c>
      <c r="S1718" s="60">
        <v>114208008</v>
      </c>
      <c r="T1718" s="60">
        <v>148539811</v>
      </c>
    </row>
    <row r="1719" spans="1:20" ht="14.5" x14ac:dyDescent="0.35">
      <c r="A1719" t="str">
        <f t="shared" si="38"/>
        <v>Vorarlberg612</v>
      </c>
      <c r="B1719">
        <v>1719</v>
      </c>
      <c r="C1719" s="59" t="s">
        <v>269</v>
      </c>
      <c r="D1719" s="59" t="s">
        <v>567</v>
      </c>
      <c r="E1719" s="59" t="s">
        <v>149</v>
      </c>
      <c r="F1719" s="60">
        <v>9465881</v>
      </c>
      <c r="G1719" s="60">
        <v>4900113</v>
      </c>
      <c r="H1719" s="60">
        <v>3548663</v>
      </c>
      <c r="I1719" s="60">
        <v>11409907</v>
      </c>
      <c r="J1719" s="60">
        <v>4480720</v>
      </c>
      <c r="K1719" s="60">
        <v>3943252</v>
      </c>
      <c r="L1719" s="60">
        <v>3881172</v>
      </c>
      <c r="M1719" s="60">
        <v>4884118</v>
      </c>
      <c r="N1719" s="60">
        <v>2900699</v>
      </c>
      <c r="O1719" s="60">
        <v>4444638</v>
      </c>
      <c r="P1719" s="60">
        <v>4796872</v>
      </c>
      <c r="Q1719" s="60">
        <v>5375731</v>
      </c>
      <c r="R1719" s="60">
        <v>4952285</v>
      </c>
      <c r="S1719" s="60">
        <v>5011256</v>
      </c>
      <c r="T1719" s="60">
        <v>7842568</v>
      </c>
    </row>
    <row r="1720" spans="1:20" ht="14.5" x14ac:dyDescent="0.35">
      <c r="A1720" t="str">
        <f t="shared" si="38"/>
        <v>Vorarlberg616</v>
      </c>
      <c r="B1720">
        <v>1720</v>
      </c>
      <c r="C1720" s="59" t="s">
        <v>269</v>
      </c>
      <c r="D1720" s="59" t="s">
        <v>569</v>
      </c>
      <c r="E1720" s="59" t="s">
        <v>246</v>
      </c>
      <c r="F1720" s="60">
        <v>26494328</v>
      </c>
      <c r="G1720" s="60">
        <v>10995259</v>
      </c>
      <c r="H1720" s="60">
        <v>10054813</v>
      </c>
      <c r="I1720" s="60">
        <v>7040940</v>
      </c>
      <c r="J1720" s="60">
        <v>8831385</v>
      </c>
      <c r="K1720" s="60">
        <v>17845505</v>
      </c>
      <c r="L1720" s="60">
        <v>29478214</v>
      </c>
      <c r="M1720" s="60">
        <v>23948791</v>
      </c>
      <c r="N1720" s="60">
        <v>10102381</v>
      </c>
      <c r="O1720" s="60">
        <v>4674657</v>
      </c>
      <c r="P1720" s="60">
        <v>1446594</v>
      </c>
      <c r="Q1720" s="60">
        <v>1651178</v>
      </c>
      <c r="R1720" s="60">
        <v>3315764</v>
      </c>
      <c r="S1720" s="60">
        <v>3315613</v>
      </c>
      <c r="T1720" s="60">
        <v>1364206</v>
      </c>
    </row>
    <row r="1721" spans="1:20" ht="14.5" x14ac:dyDescent="0.35">
      <c r="A1721" t="str">
        <f t="shared" si="38"/>
        <v>Vorarlberg024</v>
      </c>
      <c r="B1721">
        <v>1721</v>
      </c>
      <c r="C1721" s="59" t="s">
        <v>269</v>
      </c>
      <c r="D1721" s="59" t="s">
        <v>318</v>
      </c>
      <c r="E1721" s="59" t="s">
        <v>15</v>
      </c>
      <c r="F1721" s="60">
        <v>1361390</v>
      </c>
      <c r="G1721" s="60">
        <v>1721017</v>
      </c>
      <c r="H1721" s="60">
        <v>1671569</v>
      </c>
      <c r="I1721" s="60">
        <v>2174315</v>
      </c>
      <c r="J1721" s="60">
        <v>2604759</v>
      </c>
      <c r="K1721" s="60">
        <v>2439834</v>
      </c>
      <c r="L1721" s="60">
        <v>3023131</v>
      </c>
      <c r="M1721" s="60">
        <v>3619928</v>
      </c>
      <c r="N1721" s="60">
        <v>3571636</v>
      </c>
      <c r="O1721" s="60">
        <v>3290944</v>
      </c>
      <c r="P1721" s="60">
        <v>3024835</v>
      </c>
      <c r="Q1721" s="60">
        <v>5296300</v>
      </c>
      <c r="R1721" s="60">
        <v>9278286</v>
      </c>
      <c r="S1721" s="60">
        <v>8002239</v>
      </c>
      <c r="T1721" s="60">
        <v>5606537</v>
      </c>
    </row>
    <row r="1722" spans="1:20" ht="14.5" x14ac:dyDescent="0.35">
      <c r="A1722" t="str">
        <f t="shared" si="38"/>
        <v>Vorarlberg005</v>
      </c>
      <c r="B1722">
        <v>1722</v>
      </c>
      <c r="C1722" s="59" t="s">
        <v>269</v>
      </c>
      <c r="D1722" s="59" t="s">
        <v>300</v>
      </c>
      <c r="E1722" s="59" t="s">
        <v>4</v>
      </c>
      <c r="F1722" s="60">
        <v>514975379</v>
      </c>
      <c r="G1722" s="60">
        <v>531567064</v>
      </c>
      <c r="H1722" s="60">
        <v>507842002</v>
      </c>
      <c r="I1722" s="60">
        <v>498457586</v>
      </c>
      <c r="J1722" s="60">
        <v>526864255</v>
      </c>
      <c r="K1722" s="60">
        <v>512234720</v>
      </c>
      <c r="L1722" s="60">
        <v>527344710</v>
      </c>
      <c r="M1722" s="60">
        <v>587988703</v>
      </c>
      <c r="N1722" s="60">
        <v>626805790</v>
      </c>
      <c r="O1722" s="60">
        <v>645769972</v>
      </c>
      <c r="P1722" s="60">
        <v>596374190</v>
      </c>
      <c r="Q1722" s="60">
        <v>718941347</v>
      </c>
      <c r="R1722" s="60">
        <v>815211907</v>
      </c>
      <c r="S1722" s="60">
        <v>810248729</v>
      </c>
      <c r="T1722" s="60">
        <v>782014085</v>
      </c>
    </row>
    <row r="1723" spans="1:20" ht="14.5" x14ac:dyDescent="0.35">
      <c r="A1723" t="str">
        <f t="shared" si="38"/>
        <v>Vorarlberg464</v>
      </c>
      <c r="B1723">
        <v>1723</v>
      </c>
      <c r="C1723" s="59" t="s">
        <v>269</v>
      </c>
      <c r="D1723" s="59" t="s">
        <v>520</v>
      </c>
      <c r="E1723" s="59" t="s">
        <v>127</v>
      </c>
      <c r="F1723" s="60">
        <v>30614</v>
      </c>
      <c r="G1723" s="60">
        <v>36213</v>
      </c>
      <c r="H1723" s="60">
        <v>41710</v>
      </c>
      <c r="I1723" s="60">
        <v>851618</v>
      </c>
      <c r="J1723" s="60">
        <v>199660</v>
      </c>
      <c r="K1723" s="60">
        <v>264525</v>
      </c>
      <c r="L1723" s="60">
        <v>79977</v>
      </c>
      <c r="M1723" s="60">
        <v>91171</v>
      </c>
      <c r="N1723" s="60">
        <v>85543</v>
      </c>
      <c r="O1723" s="60">
        <v>161176</v>
      </c>
      <c r="P1723" s="60">
        <v>763056</v>
      </c>
      <c r="Q1723" s="60">
        <v>456522</v>
      </c>
      <c r="R1723" s="60">
        <v>32946</v>
      </c>
      <c r="S1723" s="60">
        <v>375361</v>
      </c>
      <c r="T1723" s="60">
        <v>115820</v>
      </c>
    </row>
    <row r="1724" spans="1:20" ht="14.5" x14ac:dyDescent="0.35">
      <c r="A1724" t="str">
        <f t="shared" si="38"/>
        <v>Vorarlberg628</v>
      </c>
      <c r="B1724">
        <v>1724</v>
      </c>
      <c r="C1724" s="59" t="s">
        <v>269</v>
      </c>
      <c r="D1724" s="59" t="s">
        <v>575</v>
      </c>
      <c r="E1724" s="59" t="s">
        <v>152</v>
      </c>
      <c r="F1724" s="60">
        <v>2180011</v>
      </c>
      <c r="G1724" s="60">
        <v>2177897</v>
      </c>
      <c r="H1724" s="60">
        <v>3400456</v>
      </c>
      <c r="I1724" s="60">
        <v>2988140</v>
      </c>
      <c r="J1724" s="60">
        <v>3891462</v>
      </c>
      <c r="K1724" s="60">
        <v>3093604</v>
      </c>
      <c r="L1724" s="60">
        <v>2716060</v>
      </c>
      <c r="M1724" s="60">
        <v>2705463</v>
      </c>
      <c r="N1724" s="60">
        <v>2438766</v>
      </c>
      <c r="O1724" s="60">
        <v>3309103</v>
      </c>
      <c r="P1724" s="60">
        <v>2123002</v>
      </c>
      <c r="Q1724" s="60">
        <v>8512905</v>
      </c>
      <c r="R1724" s="60">
        <v>4006656</v>
      </c>
      <c r="S1724" s="60">
        <v>4778963</v>
      </c>
      <c r="T1724" s="60">
        <v>4665916</v>
      </c>
    </row>
    <row r="1725" spans="1:20" ht="14.5" x14ac:dyDescent="0.35">
      <c r="A1725" t="str">
        <f t="shared" si="38"/>
        <v>Vorarlberg732</v>
      </c>
      <c r="B1725">
        <v>1725</v>
      </c>
      <c r="C1725" s="59" t="s">
        <v>269</v>
      </c>
      <c r="D1725" s="59" t="s">
        <v>621</v>
      </c>
      <c r="E1725" s="59" t="s">
        <v>178</v>
      </c>
      <c r="F1725" s="60">
        <v>100440249</v>
      </c>
      <c r="G1725" s="60">
        <v>92643460</v>
      </c>
      <c r="H1725" s="60">
        <v>104552674</v>
      </c>
      <c r="I1725" s="60">
        <v>118504549</v>
      </c>
      <c r="J1725" s="60">
        <v>123131654</v>
      </c>
      <c r="K1725" s="60">
        <v>118706679</v>
      </c>
      <c r="L1725" s="60">
        <v>118761040</v>
      </c>
      <c r="M1725" s="60">
        <v>119119800</v>
      </c>
      <c r="N1725" s="60">
        <v>131635600</v>
      </c>
      <c r="O1725" s="60">
        <v>137823783</v>
      </c>
      <c r="P1725" s="60">
        <v>128597074</v>
      </c>
      <c r="Q1725" s="60">
        <v>140608723</v>
      </c>
      <c r="R1725" s="60">
        <v>145796588</v>
      </c>
      <c r="S1725" s="60">
        <v>116982136</v>
      </c>
      <c r="T1725" s="60">
        <v>135941731</v>
      </c>
    </row>
    <row r="1726" spans="1:20" ht="14.5" x14ac:dyDescent="0.35">
      <c r="A1726" t="str">
        <f t="shared" si="38"/>
        <v>Vorarlberg346</v>
      </c>
      <c r="B1726">
        <v>1726</v>
      </c>
      <c r="C1726" s="59" t="s">
        <v>269</v>
      </c>
      <c r="D1726" s="59" t="s">
        <v>454</v>
      </c>
      <c r="E1726" s="59" t="s">
        <v>86</v>
      </c>
      <c r="F1726" s="60">
        <v>76181</v>
      </c>
      <c r="G1726" s="60">
        <v>91680</v>
      </c>
      <c r="H1726" s="60">
        <v>445047</v>
      </c>
      <c r="I1726" s="60">
        <v>372279</v>
      </c>
      <c r="J1726" s="60">
        <v>236379</v>
      </c>
      <c r="K1726" s="60">
        <v>288581</v>
      </c>
      <c r="L1726" s="60">
        <v>436278</v>
      </c>
      <c r="M1726" s="60">
        <v>691183</v>
      </c>
      <c r="N1726" s="60">
        <v>545702</v>
      </c>
      <c r="O1726" s="60">
        <v>1087076</v>
      </c>
      <c r="P1726" s="60">
        <v>433359</v>
      </c>
      <c r="Q1726" s="60">
        <v>840424</v>
      </c>
      <c r="R1726" s="60">
        <v>342522</v>
      </c>
      <c r="S1726" s="60">
        <v>973608</v>
      </c>
      <c r="T1726" s="60">
        <v>1114382</v>
      </c>
    </row>
    <row r="1727" spans="1:20" ht="14.5" x14ac:dyDescent="0.35">
      <c r="A1727" t="str">
        <f t="shared" si="38"/>
        <v>Vorarlberg083</v>
      </c>
      <c r="B1727">
        <v>1727</v>
      </c>
      <c r="C1727" s="59" t="s">
        <v>269</v>
      </c>
      <c r="D1727" s="59" t="s">
        <v>378</v>
      </c>
      <c r="E1727" s="59" t="s">
        <v>45</v>
      </c>
      <c r="F1727" s="60">
        <v>288939</v>
      </c>
      <c r="G1727" s="60">
        <v>455785</v>
      </c>
      <c r="H1727" s="60">
        <v>368544</v>
      </c>
      <c r="I1727" s="60">
        <v>357054</v>
      </c>
      <c r="J1727" s="60">
        <v>332935</v>
      </c>
      <c r="K1727" s="60">
        <v>323682</v>
      </c>
      <c r="L1727" s="60">
        <v>386623</v>
      </c>
      <c r="M1727" s="60">
        <v>222188</v>
      </c>
      <c r="N1727" s="60">
        <v>503572</v>
      </c>
      <c r="O1727" s="60">
        <v>146234</v>
      </c>
      <c r="P1727" s="60">
        <v>85967</v>
      </c>
      <c r="Q1727" s="60">
        <v>154212</v>
      </c>
      <c r="R1727" s="60">
        <v>694451</v>
      </c>
      <c r="S1727" s="60">
        <v>805801</v>
      </c>
      <c r="T1727" s="60">
        <v>688360</v>
      </c>
    </row>
    <row r="1728" spans="1:20" ht="14.5" x14ac:dyDescent="0.35">
      <c r="A1728" t="str">
        <f t="shared" si="38"/>
        <v>Vorarlberg696</v>
      </c>
      <c r="B1728">
        <v>1728</v>
      </c>
      <c r="C1728" s="59" t="s">
        <v>269</v>
      </c>
      <c r="D1728" s="59" t="s">
        <v>604</v>
      </c>
      <c r="E1728" s="59" t="s">
        <v>171</v>
      </c>
      <c r="F1728" s="60">
        <v>1045633</v>
      </c>
      <c r="G1728" s="61"/>
      <c r="H1728" s="60">
        <v>100976</v>
      </c>
      <c r="I1728" s="60">
        <v>688989</v>
      </c>
      <c r="J1728" s="60">
        <v>245278</v>
      </c>
      <c r="K1728" s="60">
        <v>133298</v>
      </c>
      <c r="L1728" s="60">
        <v>436125</v>
      </c>
      <c r="M1728" s="60">
        <v>64982</v>
      </c>
      <c r="N1728" s="60">
        <v>539494</v>
      </c>
      <c r="O1728" s="60">
        <v>518988</v>
      </c>
      <c r="P1728" s="60">
        <v>197784</v>
      </c>
      <c r="Q1728" s="60">
        <v>545714</v>
      </c>
      <c r="R1728" s="60">
        <v>442256</v>
      </c>
      <c r="S1728" s="60">
        <v>454382</v>
      </c>
      <c r="T1728" s="60">
        <v>455245</v>
      </c>
    </row>
    <row r="1729" spans="1:20" ht="14.5" x14ac:dyDescent="0.35">
      <c r="A1729" t="str">
        <f t="shared" si="38"/>
        <v>Vorarlberg812</v>
      </c>
      <c r="B1729">
        <v>1729</v>
      </c>
      <c r="C1729" s="59" t="s">
        <v>269</v>
      </c>
      <c r="D1729" s="59" t="s">
        <v>641</v>
      </c>
      <c r="E1729" s="59" t="s">
        <v>189</v>
      </c>
      <c r="F1729" s="61"/>
      <c r="G1729" s="60">
        <v>136</v>
      </c>
      <c r="H1729" s="60">
        <v>164</v>
      </c>
      <c r="I1729" s="60">
        <v>160</v>
      </c>
      <c r="J1729" s="60">
        <v>345</v>
      </c>
      <c r="K1729" s="60">
        <v>206</v>
      </c>
      <c r="L1729" s="60">
        <v>1375</v>
      </c>
      <c r="M1729" s="61"/>
      <c r="N1729" s="60">
        <v>296</v>
      </c>
      <c r="O1729" s="61"/>
      <c r="P1729" s="60">
        <v>202</v>
      </c>
      <c r="Q1729" s="60">
        <v>17751</v>
      </c>
      <c r="R1729" s="61"/>
      <c r="S1729" s="60">
        <v>786</v>
      </c>
      <c r="T1729" s="60">
        <v>335</v>
      </c>
    </row>
    <row r="1730" spans="1:20" ht="14.5" x14ac:dyDescent="0.35">
      <c r="A1730" t="str">
        <f t="shared" si="38"/>
        <v>Vorarlberg375</v>
      </c>
      <c r="B1730">
        <v>1730</v>
      </c>
      <c r="C1730" s="59" t="s">
        <v>269</v>
      </c>
      <c r="D1730" s="59" t="s">
        <v>468</v>
      </c>
      <c r="E1730" s="59" t="s">
        <v>93</v>
      </c>
      <c r="F1730" s="61"/>
      <c r="G1730" s="61"/>
      <c r="H1730" s="60">
        <v>2038</v>
      </c>
      <c r="I1730" s="61"/>
      <c r="J1730" s="61"/>
      <c r="K1730" s="60">
        <v>8798</v>
      </c>
      <c r="L1730" s="61"/>
      <c r="M1730" s="61"/>
      <c r="N1730" s="61"/>
      <c r="O1730" s="61"/>
      <c r="P1730" s="60">
        <v>25098</v>
      </c>
      <c r="Q1730" s="60">
        <v>5</v>
      </c>
      <c r="R1730" s="61"/>
      <c r="S1730" s="61"/>
      <c r="T1730" s="61"/>
    </row>
    <row r="1731" spans="1:20" ht="14.5" x14ac:dyDescent="0.35">
      <c r="A1731" t="str">
        <f t="shared" si="38"/>
        <v>Vorarlberg449</v>
      </c>
      <c r="B1731">
        <v>1731</v>
      </c>
      <c r="C1731" s="59" t="s">
        <v>269</v>
      </c>
      <c r="D1731" s="59" t="s">
        <v>505</v>
      </c>
      <c r="E1731" s="59" t="s">
        <v>118</v>
      </c>
      <c r="F1731" s="60">
        <v>9150</v>
      </c>
      <c r="G1731" s="60">
        <v>2719</v>
      </c>
      <c r="H1731" s="61"/>
      <c r="I1731" s="61"/>
      <c r="J1731" s="61"/>
      <c r="K1731" s="61"/>
      <c r="L1731" s="60">
        <v>1193</v>
      </c>
      <c r="M1731" s="61"/>
      <c r="N1731" s="61"/>
      <c r="O1731" s="61"/>
      <c r="P1731" s="60">
        <v>2834</v>
      </c>
      <c r="Q1731" s="61"/>
      <c r="R1731" s="60">
        <v>4</v>
      </c>
      <c r="S1731" s="61"/>
      <c r="T1731" s="61"/>
    </row>
    <row r="1732" spans="1:20" ht="14.5" x14ac:dyDescent="0.35">
      <c r="A1732" t="str">
        <f t="shared" si="38"/>
        <v>Vorarlberg724</v>
      </c>
      <c r="B1732">
        <v>1732</v>
      </c>
      <c r="C1732" s="59" t="s">
        <v>269</v>
      </c>
      <c r="D1732" s="59" t="s">
        <v>617</v>
      </c>
      <c r="E1732" s="59" t="s">
        <v>247</v>
      </c>
      <c r="F1732" s="61"/>
      <c r="G1732" s="61"/>
      <c r="H1732" s="61"/>
      <c r="I1732" s="60">
        <v>4</v>
      </c>
      <c r="J1732" s="60">
        <v>990</v>
      </c>
      <c r="K1732" s="60">
        <v>53893</v>
      </c>
      <c r="L1732" s="61"/>
      <c r="M1732" s="61"/>
      <c r="N1732" s="61"/>
      <c r="O1732" s="61"/>
      <c r="P1732" s="61"/>
      <c r="Q1732" s="61"/>
      <c r="R1732" s="61"/>
      <c r="S1732" s="61"/>
      <c r="T1732" s="61"/>
    </row>
    <row r="1733" spans="1:20" ht="14.5" x14ac:dyDescent="0.35">
      <c r="A1733" t="str">
        <f t="shared" si="38"/>
        <v>Vorarlberg728</v>
      </c>
      <c r="B1733">
        <v>1733</v>
      </c>
      <c r="C1733" s="59" t="s">
        <v>269</v>
      </c>
      <c r="D1733" s="59" t="s">
        <v>619</v>
      </c>
      <c r="E1733" s="59" t="s">
        <v>962</v>
      </c>
      <c r="F1733" s="60">
        <v>36890847</v>
      </c>
      <c r="G1733" s="60">
        <v>34862829</v>
      </c>
      <c r="H1733" s="60">
        <v>43447658</v>
      </c>
      <c r="I1733" s="60">
        <v>38260785</v>
      </c>
      <c r="J1733" s="60">
        <v>34905471</v>
      </c>
      <c r="K1733" s="60">
        <v>48696022</v>
      </c>
      <c r="L1733" s="60">
        <v>64651104</v>
      </c>
      <c r="M1733" s="60">
        <v>46647769</v>
      </c>
      <c r="N1733" s="60">
        <v>42919404</v>
      </c>
      <c r="O1733" s="60">
        <v>41751725</v>
      </c>
      <c r="P1733" s="60">
        <v>50955957</v>
      </c>
      <c r="Q1733" s="60">
        <v>59026927</v>
      </c>
      <c r="R1733" s="60">
        <v>57724675</v>
      </c>
      <c r="S1733" s="60">
        <v>53537673</v>
      </c>
      <c r="T1733" s="60">
        <v>66539477</v>
      </c>
    </row>
    <row r="1734" spans="1:20" ht="14.5" x14ac:dyDescent="0.35">
      <c r="A1734" t="str">
        <f t="shared" si="38"/>
        <v>Vorarlberg636</v>
      </c>
      <c r="B1734">
        <v>1734</v>
      </c>
      <c r="C1734" s="59" t="s">
        <v>269</v>
      </c>
      <c r="D1734" s="59" t="s">
        <v>579</v>
      </c>
      <c r="E1734" s="59" t="s">
        <v>154</v>
      </c>
      <c r="F1734" s="60">
        <v>9185426</v>
      </c>
      <c r="G1734" s="60">
        <v>8481676</v>
      </c>
      <c r="H1734" s="60">
        <v>7923015</v>
      </c>
      <c r="I1734" s="60">
        <v>5219506</v>
      </c>
      <c r="J1734" s="60">
        <v>9243261</v>
      </c>
      <c r="K1734" s="60">
        <v>12185964</v>
      </c>
      <c r="L1734" s="60">
        <v>6905222</v>
      </c>
      <c r="M1734" s="60">
        <v>8411396</v>
      </c>
      <c r="N1734" s="60">
        <v>7488211</v>
      </c>
      <c r="O1734" s="60">
        <v>4696025</v>
      </c>
      <c r="P1734" s="60">
        <v>3664548</v>
      </c>
      <c r="Q1734" s="60">
        <v>4915962</v>
      </c>
      <c r="R1734" s="60">
        <v>8394843</v>
      </c>
      <c r="S1734" s="60">
        <v>13962967</v>
      </c>
      <c r="T1734" s="60">
        <v>17695576</v>
      </c>
    </row>
    <row r="1735" spans="1:20" ht="14.5" x14ac:dyDescent="0.35">
      <c r="A1735" t="str">
        <f t="shared" si="38"/>
        <v>Vorarlberg463</v>
      </c>
      <c r="B1735">
        <v>1735</v>
      </c>
      <c r="C1735" s="59" t="s">
        <v>269</v>
      </c>
      <c r="D1735" s="59" t="s">
        <v>518</v>
      </c>
      <c r="E1735" s="59" t="s">
        <v>126</v>
      </c>
      <c r="F1735" s="60">
        <v>15860</v>
      </c>
      <c r="G1735" s="61"/>
      <c r="H1735" s="60">
        <v>41202</v>
      </c>
      <c r="I1735" s="60">
        <v>30289</v>
      </c>
      <c r="J1735" s="60">
        <v>51507</v>
      </c>
      <c r="K1735" s="60">
        <v>82626</v>
      </c>
      <c r="L1735" s="60">
        <v>78047</v>
      </c>
      <c r="M1735" s="60">
        <v>101586</v>
      </c>
      <c r="N1735" s="60">
        <v>357231</v>
      </c>
      <c r="O1735" s="60">
        <v>161842</v>
      </c>
      <c r="P1735" s="60">
        <v>40020</v>
      </c>
      <c r="Q1735" s="60">
        <v>89022</v>
      </c>
      <c r="R1735" s="60">
        <v>127477</v>
      </c>
      <c r="S1735" s="60">
        <v>174684</v>
      </c>
      <c r="T1735" s="60">
        <v>211165</v>
      </c>
    </row>
    <row r="1736" spans="1:20" ht="14.5" x14ac:dyDescent="0.35">
      <c r="A1736" t="str">
        <f t="shared" ref="A1736:A1799" si="39">C1736&amp;D1736</f>
        <v>Vorarlberg079</v>
      </c>
      <c r="B1736">
        <v>1736</v>
      </c>
      <c r="C1736" s="59" t="s">
        <v>269</v>
      </c>
      <c r="D1736" s="59" t="s">
        <v>371</v>
      </c>
      <c r="E1736" s="59" t="s">
        <v>41</v>
      </c>
      <c r="F1736" s="60">
        <v>19765072</v>
      </c>
      <c r="G1736" s="60">
        <v>5877963</v>
      </c>
      <c r="H1736" s="60">
        <v>4670485</v>
      </c>
      <c r="I1736" s="60">
        <v>6388005</v>
      </c>
      <c r="J1736" s="60">
        <v>5439772</v>
      </c>
      <c r="K1736" s="60">
        <v>14467205</v>
      </c>
      <c r="L1736" s="60">
        <v>3995220</v>
      </c>
      <c r="M1736" s="60">
        <v>6683014</v>
      </c>
      <c r="N1736" s="60">
        <v>9452205</v>
      </c>
      <c r="O1736" s="60">
        <v>7486234</v>
      </c>
      <c r="P1736" s="60">
        <v>8298018</v>
      </c>
      <c r="Q1736" s="60">
        <v>7810141</v>
      </c>
      <c r="R1736" s="60">
        <v>15918086</v>
      </c>
      <c r="S1736" s="60">
        <v>22619644</v>
      </c>
      <c r="T1736" s="60">
        <v>36478464</v>
      </c>
    </row>
    <row r="1737" spans="1:20" ht="14.5" x14ac:dyDescent="0.35">
      <c r="A1737" t="str">
        <f t="shared" si="39"/>
        <v>Vorarlberg684</v>
      </c>
      <c r="B1737">
        <v>1737</v>
      </c>
      <c r="C1737" s="59" t="s">
        <v>269</v>
      </c>
      <c r="D1737" s="59" t="s">
        <v>601</v>
      </c>
      <c r="E1737" s="59" t="s">
        <v>249</v>
      </c>
      <c r="F1737" s="60">
        <v>53</v>
      </c>
      <c r="G1737" s="60">
        <v>3187</v>
      </c>
      <c r="H1737" s="61"/>
      <c r="I1737" s="60">
        <v>90080</v>
      </c>
      <c r="J1737" s="60">
        <v>53185</v>
      </c>
      <c r="K1737" s="60">
        <v>7828</v>
      </c>
      <c r="L1737" s="60">
        <v>47373</v>
      </c>
      <c r="M1737" s="60">
        <v>539810</v>
      </c>
      <c r="N1737" s="61"/>
      <c r="O1737" s="60">
        <v>53010</v>
      </c>
      <c r="P1737" s="60">
        <v>947314</v>
      </c>
      <c r="Q1737" s="60">
        <v>16079</v>
      </c>
      <c r="R1737" s="60">
        <v>154449</v>
      </c>
      <c r="S1737" s="60">
        <v>10493</v>
      </c>
      <c r="T1737" s="60">
        <v>34013</v>
      </c>
    </row>
    <row r="1738" spans="1:20" ht="14.5" x14ac:dyDescent="0.35">
      <c r="A1738" t="str">
        <f t="shared" si="39"/>
        <v>Vorarlberg604</v>
      </c>
      <c r="B1738">
        <v>1738</v>
      </c>
      <c r="C1738" s="59" t="s">
        <v>269</v>
      </c>
      <c r="D1738" s="59" t="s">
        <v>563</v>
      </c>
      <c r="E1738" s="59" t="s">
        <v>148</v>
      </c>
      <c r="F1738" s="60">
        <v>4668039</v>
      </c>
      <c r="G1738" s="60">
        <v>2818013</v>
      </c>
      <c r="H1738" s="60">
        <v>3048528</v>
      </c>
      <c r="I1738" s="60">
        <v>3201005</v>
      </c>
      <c r="J1738" s="60">
        <v>3747271</v>
      </c>
      <c r="K1738" s="60">
        <v>4274725</v>
      </c>
      <c r="L1738" s="60">
        <v>3614943</v>
      </c>
      <c r="M1738" s="60">
        <v>3430941</v>
      </c>
      <c r="N1738" s="60">
        <v>3499545</v>
      </c>
      <c r="O1738" s="60">
        <v>3027175</v>
      </c>
      <c r="P1738" s="60">
        <v>1924430</v>
      </c>
      <c r="Q1738" s="60">
        <v>2466398</v>
      </c>
      <c r="R1738" s="60">
        <v>2351229</v>
      </c>
      <c r="S1738" s="60">
        <v>2482193</v>
      </c>
      <c r="T1738" s="60">
        <v>3180958</v>
      </c>
    </row>
    <row r="1739" spans="1:20" ht="14.5" x14ac:dyDescent="0.35">
      <c r="A1739" t="str">
        <f t="shared" si="39"/>
        <v>Vorarlberg465</v>
      </c>
      <c r="B1739">
        <v>1739</v>
      </c>
      <c r="C1739" s="59" t="s">
        <v>269</v>
      </c>
      <c r="D1739" s="59" t="s">
        <v>522</v>
      </c>
      <c r="E1739" s="59" t="s">
        <v>128</v>
      </c>
      <c r="F1739" s="61"/>
      <c r="G1739" s="60">
        <v>9686</v>
      </c>
      <c r="H1739" s="60">
        <v>333143</v>
      </c>
      <c r="I1739" s="60">
        <v>14818</v>
      </c>
      <c r="J1739" s="60">
        <v>28114</v>
      </c>
      <c r="K1739" s="60">
        <v>84908</v>
      </c>
      <c r="L1739" s="60">
        <v>7668</v>
      </c>
      <c r="M1739" s="60">
        <v>10957</v>
      </c>
      <c r="N1739" s="61"/>
      <c r="O1739" s="60">
        <v>62277</v>
      </c>
      <c r="P1739" s="60">
        <v>12329</v>
      </c>
      <c r="Q1739" s="60">
        <v>1553</v>
      </c>
      <c r="R1739" s="61"/>
      <c r="S1739" s="60">
        <v>84456</v>
      </c>
      <c r="T1739" s="61"/>
    </row>
    <row r="1740" spans="1:20" ht="14.5" x14ac:dyDescent="0.35">
      <c r="A1740" t="str">
        <f t="shared" si="39"/>
        <v>Vorarlberg037</v>
      </c>
      <c r="B1740">
        <v>1740</v>
      </c>
      <c r="C1740" s="59" t="s">
        <v>269</v>
      </c>
      <c r="D1740" s="59" t="s">
        <v>326</v>
      </c>
      <c r="E1740" s="59" t="s">
        <v>19</v>
      </c>
      <c r="F1740" s="61"/>
      <c r="G1740" s="60">
        <v>293819937</v>
      </c>
      <c r="H1740" s="60">
        <v>272367386</v>
      </c>
      <c r="I1740" s="60">
        <v>293404794</v>
      </c>
      <c r="J1740" s="60">
        <v>306977053</v>
      </c>
      <c r="K1740" s="60">
        <v>322796864</v>
      </c>
      <c r="L1740" s="60">
        <v>334058429</v>
      </c>
      <c r="M1740" s="60">
        <v>324459841</v>
      </c>
      <c r="N1740" s="60">
        <v>279571049</v>
      </c>
      <c r="O1740" s="60">
        <v>280483920</v>
      </c>
      <c r="P1740" s="60">
        <v>242009151</v>
      </c>
      <c r="Q1740" s="60">
        <v>223621683</v>
      </c>
      <c r="R1740" s="60">
        <v>180208382</v>
      </c>
      <c r="S1740" s="60">
        <v>170862602</v>
      </c>
      <c r="T1740" s="60">
        <v>177769380</v>
      </c>
    </row>
    <row r="1741" spans="1:20" ht="14.5" x14ac:dyDescent="0.35">
      <c r="A1741" t="str">
        <f t="shared" si="39"/>
        <v>Vorarlberg669</v>
      </c>
      <c r="B1741">
        <v>1741</v>
      </c>
      <c r="C1741" s="59" t="s">
        <v>269</v>
      </c>
      <c r="D1741" s="59" t="s">
        <v>596</v>
      </c>
      <c r="E1741" s="59" t="s">
        <v>165</v>
      </c>
      <c r="F1741" s="60">
        <v>4097009</v>
      </c>
      <c r="G1741" s="60">
        <v>4078961</v>
      </c>
      <c r="H1741" s="60">
        <v>4397131</v>
      </c>
      <c r="I1741" s="60">
        <v>5675999</v>
      </c>
      <c r="J1741" s="60">
        <v>3432572</v>
      </c>
      <c r="K1741" s="60">
        <v>3275239</v>
      </c>
      <c r="L1741" s="60">
        <v>2873225</v>
      </c>
      <c r="M1741" s="60">
        <v>2339309</v>
      </c>
      <c r="N1741" s="60">
        <v>2982523</v>
      </c>
      <c r="O1741" s="60">
        <v>2871826</v>
      </c>
      <c r="P1741" s="60">
        <v>2424768</v>
      </c>
      <c r="Q1741" s="60">
        <v>3368884</v>
      </c>
      <c r="R1741" s="60">
        <v>2906816</v>
      </c>
      <c r="S1741" s="60">
        <v>2669462</v>
      </c>
      <c r="T1741" s="60">
        <v>3034724</v>
      </c>
    </row>
    <row r="1742" spans="1:20" ht="14.5" x14ac:dyDescent="0.35">
      <c r="A1742" t="str">
        <f t="shared" si="39"/>
        <v>Vorarlberg268</v>
      </c>
      <c r="B1742">
        <v>1742</v>
      </c>
      <c r="C1742" s="59" t="s">
        <v>269</v>
      </c>
      <c r="D1742" s="59" t="s">
        <v>421</v>
      </c>
      <c r="E1742" s="59" t="s">
        <v>68</v>
      </c>
      <c r="F1742" s="60">
        <v>7600</v>
      </c>
      <c r="G1742" s="60">
        <v>2369485</v>
      </c>
      <c r="H1742" s="60">
        <v>253044</v>
      </c>
      <c r="I1742" s="60">
        <v>68739</v>
      </c>
      <c r="J1742" s="60">
        <v>96906</v>
      </c>
      <c r="K1742" s="60">
        <v>91813</v>
      </c>
      <c r="L1742" s="60">
        <v>91502</v>
      </c>
      <c r="M1742" s="60">
        <v>74875</v>
      </c>
      <c r="N1742" s="60">
        <v>30120</v>
      </c>
      <c r="O1742" s="60">
        <v>24519</v>
      </c>
      <c r="P1742" s="60">
        <v>12108</v>
      </c>
      <c r="Q1742" s="60">
        <v>23538</v>
      </c>
      <c r="R1742" s="60">
        <v>1266</v>
      </c>
      <c r="S1742" s="60">
        <v>171102</v>
      </c>
      <c r="T1742" s="60">
        <v>177394</v>
      </c>
    </row>
    <row r="1743" spans="1:20" ht="14.5" x14ac:dyDescent="0.35">
      <c r="A1743" t="str">
        <f t="shared" si="39"/>
        <v>Vorarlberg395</v>
      </c>
      <c r="B1743">
        <v>1743</v>
      </c>
      <c r="C1743" s="59" t="s">
        <v>269</v>
      </c>
      <c r="D1743" s="59" t="s">
        <v>483</v>
      </c>
      <c r="E1743" s="59" t="s">
        <v>102</v>
      </c>
      <c r="F1743" s="61"/>
      <c r="G1743" s="60">
        <v>31</v>
      </c>
      <c r="H1743" s="61"/>
      <c r="I1743" s="61"/>
      <c r="J1743" s="61"/>
      <c r="K1743" s="61"/>
      <c r="L1743" s="61"/>
      <c r="M1743" s="61"/>
      <c r="N1743" s="60">
        <v>3329</v>
      </c>
      <c r="O1743" s="61"/>
      <c r="P1743" s="60">
        <v>4007</v>
      </c>
      <c r="Q1743" s="60">
        <v>1178</v>
      </c>
      <c r="R1743" s="60">
        <v>3855</v>
      </c>
      <c r="S1743" s="61"/>
      <c r="T1743" s="61"/>
    </row>
    <row r="1744" spans="1:20" ht="14.5" x14ac:dyDescent="0.35">
      <c r="A1744" t="str">
        <f t="shared" si="39"/>
        <v>Vorarlberg055</v>
      </c>
      <c r="B1744">
        <v>1744</v>
      </c>
      <c r="C1744" s="59" t="s">
        <v>269</v>
      </c>
      <c r="D1744" s="59" t="s">
        <v>343</v>
      </c>
      <c r="E1744" s="59" t="s">
        <v>29</v>
      </c>
      <c r="F1744" s="60">
        <v>14217364</v>
      </c>
      <c r="G1744" s="60">
        <v>12117584</v>
      </c>
      <c r="H1744" s="60">
        <v>15609071</v>
      </c>
      <c r="I1744" s="60">
        <v>13641372</v>
      </c>
      <c r="J1744" s="60">
        <v>13148931</v>
      </c>
      <c r="K1744" s="60">
        <v>13203808</v>
      </c>
      <c r="L1744" s="60">
        <v>14774015</v>
      </c>
      <c r="M1744" s="60">
        <v>18795992</v>
      </c>
      <c r="N1744" s="60">
        <v>23973741</v>
      </c>
      <c r="O1744" s="60">
        <v>26717230</v>
      </c>
      <c r="P1744" s="60">
        <v>30827442</v>
      </c>
      <c r="Q1744" s="60">
        <v>33909264</v>
      </c>
      <c r="R1744" s="60">
        <v>44360001</v>
      </c>
      <c r="S1744" s="60">
        <v>33195649</v>
      </c>
      <c r="T1744" s="60">
        <v>33926887</v>
      </c>
    </row>
    <row r="1745" spans="1:20" ht="14.5" x14ac:dyDescent="0.35">
      <c r="A1745" t="str">
        <f t="shared" si="39"/>
        <v>Vorarlberg018</v>
      </c>
      <c r="B1745">
        <v>1745</v>
      </c>
      <c r="C1745" s="59" t="s">
        <v>269</v>
      </c>
      <c r="D1745" s="59" t="s">
        <v>315</v>
      </c>
      <c r="E1745" s="59" t="s">
        <v>12</v>
      </c>
      <c r="F1745" s="60">
        <v>8166506</v>
      </c>
      <c r="G1745" s="60">
        <v>7742530</v>
      </c>
      <c r="H1745" s="60">
        <v>8084003</v>
      </c>
      <c r="I1745" s="60">
        <v>9914080</v>
      </c>
      <c r="J1745" s="60">
        <v>11091804</v>
      </c>
      <c r="K1745" s="60">
        <v>10970330</v>
      </c>
      <c r="L1745" s="60">
        <v>9639363</v>
      </c>
      <c r="M1745" s="60">
        <v>8462096</v>
      </c>
      <c r="N1745" s="60">
        <v>8327265</v>
      </c>
      <c r="O1745" s="60">
        <v>9323334</v>
      </c>
      <c r="P1745" s="60">
        <v>10101730</v>
      </c>
      <c r="Q1745" s="60">
        <v>10883830</v>
      </c>
      <c r="R1745" s="60">
        <v>14251349</v>
      </c>
      <c r="S1745" s="60">
        <v>16371879</v>
      </c>
      <c r="T1745" s="60">
        <v>11685176</v>
      </c>
    </row>
    <row r="1746" spans="1:20" ht="14.5" x14ac:dyDescent="0.35">
      <c r="A1746" t="str">
        <f t="shared" si="39"/>
        <v>Vorarlberg054</v>
      </c>
      <c r="B1746">
        <v>1746</v>
      </c>
      <c r="C1746" s="59" t="s">
        <v>269</v>
      </c>
      <c r="D1746" s="59" t="s">
        <v>341</v>
      </c>
      <c r="E1746" s="59" t="s">
        <v>28</v>
      </c>
      <c r="F1746" s="60">
        <v>7815178</v>
      </c>
      <c r="G1746" s="60">
        <v>7111860</v>
      </c>
      <c r="H1746" s="60">
        <v>9139902</v>
      </c>
      <c r="I1746" s="60">
        <v>7826058</v>
      </c>
      <c r="J1746" s="60">
        <v>7763060</v>
      </c>
      <c r="K1746" s="60">
        <v>6713938</v>
      </c>
      <c r="L1746" s="60">
        <v>9757761</v>
      </c>
      <c r="M1746" s="60">
        <v>6708737</v>
      </c>
      <c r="N1746" s="60">
        <v>7534356</v>
      </c>
      <c r="O1746" s="60">
        <v>7578060</v>
      </c>
      <c r="P1746" s="60">
        <v>8810527</v>
      </c>
      <c r="Q1746" s="60">
        <v>9900440</v>
      </c>
      <c r="R1746" s="60">
        <v>12146957</v>
      </c>
      <c r="S1746" s="60">
        <v>10713389</v>
      </c>
      <c r="T1746" s="60">
        <v>14052045</v>
      </c>
    </row>
    <row r="1747" spans="1:20" ht="14.5" x14ac:dyDescent="0.35">
      <c r="A1747" t="str">
        <f t="shared" si="39"/>
        <v>Vorarlberg216</v>
      </c>
      <c r="B1747">
        <v>1747</v>
      </c>
      <c r="C1747" s="59" t="s">
        <v>269</v>
      </c>
      <c r="D1747" s="59" t="s">
        <v>398</v>
      </c>
      <c r="E1747" s="59" t="s">
        <v>250</v>
      </c>
      <c r="F1747" s="60">
        <v>10978985</v>
      </c>
      <c r="G1747" s="60">
        <v>2286994</v>
      </c>
      <c r="H1747" s="60">
        <v>12458366</v>
      </c>
      <c r="I1747" s="60">
        <v>13079160</v>
      </c>
      <c r="J1747" s="60">
        <v>11439675</v>
      </c>
      <c r="K1747" s="60">
        <v>11240677</v>
      </c>
      <c r="L1747" s="60">
        <v>3764640</v>
      </c>
      <c r="M1747" s="60">
        <v>1154452</v>
      </c>
      <c r="N1747" s="60">
        <v>9510984</v>
      </c>
      <c r="O1747" s="60">
        <v>11165852</v>
      </c>
      <c r="P1747" s="60">
        <v>10249694</v>
      </c>
      <c r="Q1747" s="60">
        <v>5553079</v>
      </c>
      <c r="R1747" s="60">
        <v>8831514</v>
      </c>
      <c r="S1747" s="60">
        <v>5799790</v>
      </c>
      <c r="T1747" s="60">
        <v>7401954</v>
      </c>
    </row>
    <row r="1748" spans="1:20" ht="14.5" x14ac:dyDescent="0.35">
      <c r="A1748" t="str">
        <f t="shared" si="39"/>
        <v>Vorarlberg204</v>
      </c>
      <c r="B1748">
        <v>1748</v>
      </c>
      <c r="C1748" s="59" t="s">
        <v>269</v>
      </c>
      <c r="D1748" s="59" t="s">
        <v>392</v>
      </c>
      <c r="E1748" s="59" t="s">
        <v>52</v>
      </c>
      <c r="F1748" s="60">
        <v>6623059</v>
      </c>
      <c r="G1748" s="60">
        <v>4599384</v>
      </c>
      <c r="H1748" s="60">
        <v>17106419</v>
      </c>
      <c r="I1748" s="60">
        <v>25427050</v>
      </c>
      <c r="J1748" s="60">
        <v>23190831</v>
      </c>
      <c r="K1748" s="60">
        <v>23384479</v>
      </c>
      <c r="L1748" s="60">
        <v>23468053</v>
      </c>
      <c r="M1748" s="60">
        <v>26100753</v>
      </c>
      <c r="N1748" s="60">
        <v>29402180</v>
      </c>
      <c r="O1748" s="60">
        <v>28811279</v>
      </c>
      <c r="P1748" s="60">
        <v>22567337</v>
      </c>
      <c r="Q1748" s="60">
        <v>30782794</v>
      </c>
      <c r="R1748" s="60">
        <v>35946855</v>
      </c>
      <c r="S1748" s="60">
        <v>38118964</v>
      </c>
      <c r="T1748" s="60">
        <v>47174673</v>
      </c>
    </row>
    <row r="1749" spans="1:20" ht="14.5" x14ac:dyDescent="0.35">
      <c r="A1749" t="str">
        <f t="shared" si="39"/>
        <v>Vorarlberg074</v>
      </c>
      <c r="B1749">
        <v>1749</v>
      </c>
      <c r="C1749" s="59" t="s">
        <v>269</v>
      </c>
      <c r="D1749" s="59" t="s">
        <v>361</v>
      </c>
      <c r="E1749" s="59" t="s">
        <v>251</v>
      </c>
      <c r="F1749" s="60">
        <v>2159036</v>
      </c>
      <c r="G1749" s="60">
        <v>2278631</v>
      </c>
      <c r="H1749" s="60">
        <v>2619177</v>
      </c>
      <c r="I1749" s="60">
        <v>2780585</v>
      </c>
      <c r="J1749" s="60">
        <v>2273992</v>
      </c>
      <c r="K1749" s="60">
        <v>2187420</v>
      </c>
      <c r="L1749" s="60">
        <v>2031230</v>
      </c>
      <c r="M1749" s="60">
        <v>2241051</v>
      </c>
      <c r="N1749" s="60">
        <v>2337453</v>
      </c>
      <c r="O1749" s="60">
        <v>3094724</v>
      </c>
      <c r="P1749" s="60">
        <v>3344511</v>
      </c>
      <c r="Q1749" s="60">
        <v>4660322</v>
      </c>
      <c r="R1749" s="60">
        <v>4971114</v>
      </c>
      <c r="S1749" s="60">
        <v>6582452</v>
      </c>
      <c r="T1749" s="60">
        <v>7635365</v>
      </c>
    </row>
    <row r="1750" spans="1:20" ht="14.5" x14ac:dyDescent="0.35">
      <c r="A1750" t="str">
        <f t="shared" si="39"/>
        <v>Vorarlberg097</v>
      </c>
      <c r="B1750">
        <v>1750</v>
      </c>
      <c r="C1750" s="59" t="s">
        <v>269</v>
      </c>
      <c r="D1750" s="59" t="s">
        <v>389</v>
      </c>
      <c r="E1750" s="59" t="s">
        <v>50</v>
      </c>
      <c r="F1750" s="60">
        <v>4093671</v>
      </c>
      <c r="G1750" s="60">
        <v>3598034</v>
      </c>
      <c r="H1750" s="60">
        <v>723037</v>
      </c>
      <c r="I1750" s="60">
        <v>654573</v>
      </c>
      <c r="J1750" s="60">
        <v>671861</v>
      </c>
      <c r="K1750" s="60">
        <v>756867</v>
      </c>
      <c r="L1750" s="60">
        <v>730452</v>
      </c>
      <c r="M1750" s="60">
        <v>7723995</v>
      </c>
      <c r="N1750" s="60">
        <v>1061001</v>
      </c>
      <c r="O1750" s="60">
        <v>3054423</v>
      </c>
      <c r="P1750" s="60">
        <v>1136398</v>
      </c>
      <c r="Q1750" s="60">
        <v>6295789</v>
      </c>
      <c r="R1750" s="60">
        <v>4954599</v>
      </c>
      <c r="S1750" s="60">
        <v>1868548</v>
      </c>
      <c r="T1750" s="60">
        <v>1922952</v>
      </c>
    </row>
    <row r="1751" spans="1:20" ht="14.5" x14ac:dyDescent="0.35">
      <c r="A1751" t="str">
        <f t="shared" si="39"/>
        <v>Vorarlberg370</v>
      </c>
      <c r="B1751">
        <v>1751</v>
      </c>
      <c r="C1751" s="59" t="s">
        <v>269</v>
      </c>
      <c r="D1751" s="59" t="s">
        <v>465</v>
      </c>
      <c r="E1751" s="59" t="s">
        <v>91</v>
      </c>
      <c r="F1751" s="61"/>
      <c r="G1751" s="60">
        <v>16480</v>
      </c>
      <c r="H1751" s="60">
        <v>8917</v>
      </c>
      <c r="I1751" s="60">
        <v>10650</v>
      </c>
      <c r="J1751" s="60">
        <v>11333</v>
      </c>
      <c r="K1751" s="60">
        <v>22953</v>
      </c>
      <c r="L1751" s="60">
        <v>59156</v>
      </c>
      <c r="M1751" s="60">
        <v>135846</v>
      </c>
      <c r="N1751" s="60">
        <v>229229</v>
      </c>
      <c r="O1751" s="60">
        <v>609655</v>
      </c>
      <c r="P1751" s="60">
        <v>103687</v>
      </c>
      <c r="Q1751" s="60">
        <v>604115</v>
      </c>
      <c r="R1751" s="60">
        <v>1172889</v>
      </c>
      <c r="S1751" s="60">
        <v>1364297</v>
      </c>
      <c r="T1751" s="60">
        <v>482451</v>
      </c>
    </row>
    <row r="1752" spans="1:20" ht="14.5" x14ac:dyDescent="0.35">
      <c r="A1752" t="str">
        <f t="shared" si="39"/>
        <v>Vorarlberg824</v>
      </c>
      <c r="B1752">
        <v>1752</v>
      </c>
      <c r="C1752" s="59" t="s">
        <v>269</v>
      </c>
      <c r="D1752" s="59" t="s">
        <v>654</v>
      </c>
      <c r="E1752" s="59" t="s">
        <v>198</v>
      </c>
      <c r="F1752" s="60">
        <v>156</v>
      </c>
      <c r="G1752" s="61"/>
      <c r="H1752" s="61"/>
      <c r="I1752" s="61"/>
      <c r="J1752" s="61"/>
      <c r="K1752" s="61"/>
      <c r="L1752" s="61"/>
      <c r="M1752" s="60">
        <v>2276</v>
      </c>
      <c r="N1752" s="60">
        <v>85</v>
      </c>
      <c r="O1752" s="60">
        <v>64</v>
      </c>
      <c r="P1752" s="60">
        <v>1103</v>
      </c>
      <c r="Q1752" s="60">
        <v>847</v>
      </c>
      <c r="R1752" s="60">
        <v>378</v>
      </c>
      <c r="S1752" s="60">
        <v>296</v>
      </c>
      <c r="T1752" s="60">
        <v>5001</v>
      </c>
    </row>
    <row r="1753" spans="1:20" ht="14.5" x14ac:dyDescent="0.35">
      <c r="A1753" t="str">
        <f t="shared" si="39"/>
        <v>Vorarlberg096</v>
      </c>
      <c r="B1753">
        <v>1753</v>
      </c>
      <c r="C1753" s="59" t="s">
        <v>269</v>
      </c>
      <c r="D1753" s="59" t="s">
        <v>387</v>
      </c>
      <c r="E1753" s="59" t="s">
        <v>252</v>
      </c>
      <c r="F1753" s="60">
        <v>5265027</v>
      </c>
      <c r="G1753" s="60">
        <v>6391480</v>
      </c>
      <c r="H1753" s="60">
        <v>2514456</v>
      </c>
      <c r="I1753" s="60">
        <v>2974538</v>
      </c>
      <c r="J1753" s="60">
        <v>3222634</v>
      </c>
      <c r="K1753" s="60">
        <v>3940886</v>
      </c>
      <c r="L1753" s="60">
        <v>3263669</v>
      </c>
      <c r="M1753" s="60">
        <v>3721029</v>
      </c>
      <c r="N1753" s="60">
        <v>3857235</v>
      </c>
      <c r="O1753" s="60">
        <v>4231300</v>
      </c>
      <c r="P1753" s="60">
        <v>3615953</v>
      </c>
      <c r="Q1753" s="60">
        <v>4700790</v>
      </c>
      <c r="R1753" s="60">
        <v>5016848</v>
      </c>
      <c r="S1753" s="60">
        <v>5479438</v>
      </c>
      <c r="T1753" s="60">
        <v>5080204</v>
      </c>
    </row>
    <row r="1754" spans="1:20" ht="14.5" x14ac:dyDescent="0.35">
      <c r="A1754" t="str">
        <f t="shared" si="39"/>
        <v>Vorarlberg232</v>
      </c>
      <c r="B1754">
        <v>1754</v>
      </c>
      <c r="C1754" s="59" t="s">
        <v>269</v>
      </c>
      <c r="D1754" s="59" t="s">
        <v>409</v>
      </c>
      <c r="E1754" s="59" t="s">
        <v>58</v>
      </c>
      <c r="F1754" s="60">
        <v>25873763</v>
      </c>
      <c r="G1754" s="60">
        <v>27116659</v>
      </c>
      <c r="H1754" s="60">
        <v>35752539</v>
      </c>
      <c r="I1754" s="60">
        <v>30719072</v>
      </c>
      <c r="J1754" s="60">
        <v>48833070</v>
      </c>
      <c r="K1754" s="60">
        <v>57284568</v>
      </c>
      <c r="L1754" s="60">
        <v>74029357</v>
      </c>
      <c r="M1754" s="60">
        <v>88216823</v>
      </c>
      <c r="N1754" s="60">
        <v>118533003</v>
      </c>
      <c r="O1754" s="60">
        <v>127990511</v>
      </c>
      <c r="P1754" s="60">
        <v>147395483</v>
      </c>
      <c r="Q1754" s="60">
        <v>162653872</v>
      </c>
      <c r="R1754" s="60">
        <v>156427803</v>
      </c>
      <c r="S1754" s="60">
        <v>166132254</v>
      </c>
      <c r="T1754" s="60">
        <v>160962400</v>
      </c>
    </row>
    <row r="1755" spans="1:20" ht="14.5" x14ac:dyDescent="0.35">
      <c r="A1755" t="str">
        <f t="shared" si="39"/>
        <v>Vorarlberg676</v>
      </c>
      <c r="B1755">
        <v>1755</v>
      </c>
      <c r="C1755" s="59" t="s">
        <v>269</v>
      </c>
      <c r="D1755" s="59" t="s">
        <v>599</v>
      </c>
      <c r="E1755" s="59" t="s">
        <v>168</v>
      </c>
      <c r="F1755" s="60">
        <v>34607</v>
      </c>
      <c r="G1755" s="60">
        <v>181428</v>
      </c>
      <c r="H1755" s="60">
        <v>430996</v>
      </c>
      <c r="I1755" s="60">
        <v>2716159</v>
      </c>
      <c r="J1755" s="60">
        <v>257989</v>
      </c>
      <c r="K1755" s="60">
        <v>513452</v>
      </c>
      <c r="L1755" s="60">
        <v>128813</v>
      </c>
      <c r="M1755" s="60">
        <v>144224</v>
      </c>
      <c r="N1755" s="60">
        <v>333267</v>
      </c>
      <c r="O1755" s="60">
        <v>1479885</v>
      </c>
      <c r="P1755" s="60">
        <v>1872483</v>
      </c>
      <c r="Q1755" s="60">
        <v>1188522</v>
      </c>
      <c r="R1755" s="60">
        <v>1541407</v>
      </c>
      <c r="S1755" s="60">
        <v>916838</v>
      </c>
      <c r="T1755" s="60">
        <v>449208</v>
      </c>
    </row>
    <row r="1756" spans="1:20" ht="14.5" x14ac:dyDescent="0.35">
      <c r="A1756" t="str">
        <f t="shared" si="39"/>
        <v>Vorarlberg716</v>
      </c>
      <c r="B1756">
        <v>1756</v>
      </c>
      <c r="C1756" s="59" t="s">
        <v>269</v>
      </c>
      <c r="D1756" s="59" t="s">
        <v>614</v>
      </c>
      <c r="E1756" s="59" t="s">
        <v>176</v>
      </c>
      <c r="F1756" s="60">
        <v>210361</v>
      </c>
      <c r="G1756" s="60">
        <v>2177617</v>
      </c>
      <c r="H1756" s="60">
        <v>620273</v>
      </c>
      <c r="I1756" s="60">
        <v>226525</v>
      </c>
      <c r="J1756" s="60">
        <v>277521</v>
      </c>
      <c r="K1756" s="60">
        <v>316724</v>
      </c>
      <c r="L1756" s="60">
        <v>302662</v>
      </c>
      <c r="M1756" s="60">
        <v>1391860</v>
      </c>
      <c r="N1756" s="60">
        <v>577859</v>
      </c>
      <c r="O1756" s="60">
        <v>698309</v>
      </c>
      <c r="P1756" s="60">
        <v>2590622</v>
      </c>
      <c r="Q1756" s="60">
        <v>5116654</v>
      </c>
      <c r="R1756" s="60">
        <v>1800084</v>
      </c>
      <c r="S1756" s="60">
        <v>756738</v>
      </c>
      <c r="T1756" s="60">
        <v>805495</v>
      </c>
    </row>
    <row r="1757" spans="1:20" ht="14.5" x14ac:dyDescent="0.35">
      <c r="A1757" t="str">
        <f t="shared" si="39"/>
        <v>Vorarlberg743</v>
      </c>
      <c r="B1757">
        <v>1757</v>
      </c>
      <c r="C1757" s="59" t="s">
        <v>269</v>
      </c>
      <c r="D1757" s="59" t="s">
        <v>625</v>
      </c>
      <c r="E1757" s="59" t="s">
        <v>181</v>
      </c>
      <c r="F1757" s="60">
        <v>238294</v>
      </c>
      <c r="G1757" s="60">
        <v>13128</v>
      </c>
      <c r="H1757" s="60">
        <v>30560</v>
      </c>
      <c r="I1757" s="60">
        <v>95140</v>
      </c>
      <c r="J1757" s="60">
        <v>369498</v>
      </c>
      <c r="K1757" s="60">
        <v>9960747</v>
      </c>
      <c r="L1757" s="60">
        <v>348620</v>
      </c>
      <c r="M1757" s="60">
        <v>592788</v>
      </c>
      <c r="N1757" s="60">
        <v>659395</v>
      </c>
      <c r="O1757" s="60">
        <v>611421</v>
      </c>
      <c r="P1757" s="60">
        <v>350879</v>
      </c>
      <c r="Q1757" s="60">
        <v>433131</v>
      </c>
      <c r="R1757" s="60">
        <v>300973</v>
      </c>
      <c r="S1757" s="60">
        <v>293762</v>
      </c>
      <c r="T1757" s="60">
        <v>262756</v>
      </c>
    </row>
    <row r="1758" spans="1:20" ht="14.5" x14ac:dyDescent="0.35">
      <c r="A1758" t="str">
        <f t="shared" si="39"/>
        <v>Vorarlberg820</v>
      </c>
      <c r="B1758">
        <v>1758</v>
      </c>
      <c r="C1758" s="59" t="s">
        <v>269</v>
      </c>
      <c r="D1758" s="59" t="s">
        <v>648</v>
      </c>
      <c r="E1758" s="59" t="s">
        <v>195</v>
      </c>
      <c r="F1758" s="61"/>
      <c r="G1758" s="61"/>
      <c r="H1758" s="61"/>
      <c r="I1758" s="61"/>
      <c r="J1758" s="61"/>
      <c r="K1758" s="61"/>
      <c r="L1758" s="61"/>
      <c r="M1758" s="61"/>
      <c r="N1758" s="61"/>
      <c r="O1758" s="61"/>
      <c r="P1758" s="61"/>
      <c r="Q1758" s="60">
        <v>240</v>
      </c>
      <c r="R1758" s="61"/>
      <c r="S1758" s="61"/>
      <c r="T1758" s="61"/>
    </row>
    <row r="1759" spans="1:20" ht="14.5" x14ac:dyDescent="0.35">
      <c r="A1759" t="str">
        <f t="shared" si="39"/>
        <v>Vorarlberg228</v>
      </c>
      <c r="B1759">
        <v>1759</v>
      </c>
      <c r="C1759" s="59" t="s">
        <v>269</v>
      </c>
      <c r="D1759" s="59" t="s">
        <v>405</v>
      </c>
      <c r="E1759" s="59" t="s">
        <v>57</v>
      </c>
      <c r="F1759" s="60">
        <v>5629111</v>
      </c>
      <c r="G1759" s="60">
        <v>5903511</v>
      </c>
      <c r="H1759" s="60">
        <v>7986714</v>
      </c>
      <c r="I1759" s="60">
        <v>8184656</v>
      </c>
      <c r="J1759" s="60">
        <v>13082529</v>
      </c>
      <c r="K1759" s="60">
        <v>13158669</v>
      </c>
      <c r="L1759" s="60">
        <v>14202122</v>
      </c>
      <c r="M1759" s="60">
        <v>13885832</v>
      </c>
      <c r="N1759" s="60">
        <v>23189972</v>
      </c>
      <c r="O1759" s="60">
        <v>14323790</v>
      </c>
      <c r="P1759" s="60">
        <v>10468170</v>
      </c>
      <c r="Q1759" s="60">
        <v>10768705</v>
      </c>
      <c r="R1759" s="60">
        <v>11698170</v>
      </c>
      <c r="S1759" s="60">
        <v>14540682</v>
      </c>
      <c r="T1759" s="60">
        <v>12478690</v>
      </c>
    </row>
    <row r="1760" spans="1:20" ht="14.5" x14ac:dyDescent="0.35">
      <c r="A1760" t="str">
        <f t="shared" si="39"/>
        <v>Vorarlberg470</v>
      </c>
      <c r="B1760">
        <v>1760</v>
      </c>
      <c r="C1760" s="59" t="s">
        <v>269</v>
      </c>
      <c r="D1760" s="59" t="s">
        <v>530</v>
      </c>
      <c r="E1760" s="59" t="s">
        <v>130</v>
      </c>
      <c r="F1760" s="61"/>
      <c r="G1760" s="61"/>
      <c r="H1760" s="61"/>
      <c r="I1760" s="61"/>
      <c r="J1760" s="61"/>
      <c r="K1760" s="61"/>
      <c r="L1760" s="61"/>
      <c r="M1760" s="61"/>
      <c r="N1760" s="61"/>
      <c r="O1760" s="61"/>
      <c r="P1760" s="60">
        <v>48566</v>
      </c>
      <c r="Q1760" s="60">
        <v>10669</v>
      </c>
      <c r="R1760" s="61"/>
      <c r="S1760" s="61"/>
      <c r="T1760" s="60">
        <v>159</v>
      </c>
    </row>
    <row r="1761" spans="1:20" ht="14.5" x14ac:dyDescent="0.35">
      <c r="A1761" t="str">
        <f t="shared" si="39"/>
        <v>Vorarlberg046</v>
      </c>
      <c r="B1761">
        <v>1761</v>
      </c>
      <c r="C1761" s="59" t="s">
        <v>269</v>
      </c>
      <c r="D1761" s="59" t="s">
        <v>335</v>
      </c>
      <c r="E1761" s="59" t="s">
        <v>24</v>
      </c>
      <c r="F1761" s="60">
        <v>2890654</v>
      </c>
      <c r="G1761" s="60">
        <v>2461717</v>
      </c>
      <c r="H1761" s="60">
        <v>2941932</v>
      </c>
      <c r="I1761" s="60">
        <v>2859210</v>
      </c>
      <c r="J1761" s="60">
        <v>2778885</v>
      </c>
      <c r="K1761" s="60">
        <v>3116981</v>
      </c>
      <c r="L1761" s="60">
        <v>2936865</v>
      </c>
      <c r="M1761" s="60">
        <v>3157028</v>
      </c>
      <c r="N1761" s="60">
        <v>3071801</v>
      </c>
      <c r="O1761" s="60">
        <v>3256635</v>
      </c>
      <c r="P1761" s="60">
        <v>2398705</v>
      </c>
      <c r="Q1761" s="60">
        <v>3745241</v>
      </c>
      <c r="R1761" s="60">
        <v>4880868</v>
      </c>
      <c r="S1761" s="60">
        <v>4526834</v>
      </c>
      <c r="T1761" s="60">
        <v>4997526</v>
      </c>
    </row>
    <row r="1762" spans="1:20" ht="14.5" x14ac:dyDescent="0.35">
      <c r="A1762" t="str">
        <f t="shared" si="39"/>
        <v>Vorarlberg373</v>
      </c>
      <c r="B1762">
        <v>1762</v>
      </c>
      <c r="C1762" s="59" t="s">
        <v>269</v>
      </c>
      <c r="D1762" s="59" t="s">
        <v>467</v>
      </c>
      <c r="E1762" s="59" t="s">
        <v>92</v>
      </c>
      <c r="F1762" s="60">
        <v>223031</v>
      </c>
      <c r="G1762" s="60">
        <v>604350</v>
      </c>
      <c r="H1762" s="60">
        <v>1656033</v>
      </c>
      <c r="I1762" s="60">
        <v>150983</v>
      </c>
      <c r="J1762" s="60">
        <v>239513</v>
      </c>
      <c r="K1762" s="60">
        <v>283001</v>
      </c>
      <c r="L1762" s="60">
        <v>265788</v>
      </c>
      <c r="M1762" s="60">
        <v>342077</v>
      </c>
      <c r="N1762" s="60">
        <v>187859</v>
      </c>
      <c r="O1762" s="60">
        <v>7330276</v>
      </c>
      <c r="P1762" s="60">
        <v>160000</v>
      </c>
      <c r="Q1762" s="60">
        <v>790641</v>
      </c>
      <c r="R1762" s="60">
        <v>1504917</v>
      </c>
      <c r="S1762" s="60">
        <v>354057</v>
      </c>
      <c r="T1762" s="60">
        <v>666186</v>
      </c>
    </row>
    <row r="1763" spans="1:20" ht="14.5" x14ac:dyDescent="0.35">
      <c r="A1763" t="str">
        <f t="shared" si="39"/>
        <v>Vorarlberg667</v>
      </c>
      <c r="B1763">
        <v>1763</v>
      </c>
      <c r="C1763" s="59" t="s">
        <v>269</v>
      </c>
      <c r="D1763" s="59" t="s">
        <v>594</v>
      </c>
      <c r="E1763" s="59" t="s">
        <v>164</v>
      </c>
      <c r="F1763" s="60">
        <v>1844907</v>
      </c>
      <c r="G1763" s="60">
        <v>2544539</v>
      </c>
      <c r="H1763" s="60">
        <v>2823171</v>
      </c>
      <c r="I1763" s="60">
        <v>3524982</v>
      </c>
      <c r="J1763" s="60">
        <v>3577728</v>
      </c>
      <c r="K1763" s="60">
        <v>2900100</v>
      </c>
      <c r="L1763" s="60">
        <v>2199665</v>
      </c>
      <c r="M1763" s="60">
        <v>433144</v>
      </c>
      <c r="N1763" s="60">
        <v>504871</v>
      </c>
      <c r="O1763" s="60">
        <v>2513425</v>
      </c>
      <c r="P1763" s="60">
        <v>3021280</v>
      </c>
      <c r="Q1763" s="60">
        <v>3218803</v>
      </c>
      <c r="R1763" s="60">
        <v>3535582</v>
      </c>
      <c r="S1763" s="60">
        <v>3391361</v>
      </c>
      <c r="T1763" s="60">
        <v>4213443</v>
      </c>
    </row>
    <row r="1764" spans="1:20" ht="14.5" x14ac:dyDescent="0.35">
      <c r="A1764" t="str">
        <f t="shared" si="39"/>
        <v>Vorarlberg386</v>
      </c>
      <c r="B1764">
        <v>1764</v>
      </c>
      <c r="C1764" s="59" t="s">
        <v>269</v>
      </c>
      <c r="D1764" s="59" t="s">
        <v>475</v>
      </c>
      <c r="E1764" s="59" t="s">
        <v>97</v>
      </c>
      <c r="F1764" s="60">
        <v>540</v>
      </c>
      <c r="G1764" s="61"/>
      <c r="H1764" s="60">
        <v>4948</v>
      </c>
      <c r="I1764" s="60">
        <v>3835</v>
      </c>
      <c r="J1764" s="60">
        <v>6467</v>
      </c>
      <c r="K1764" s="61"/>
      <c r="L1764" s="61"/>
      <c r="M1764" s="61"/>
      <c r="N1764" s="60">
        <v>1406</v>
      </c>
      <c r="O1764" s="60">
        <v>202</v>
      </c>
      <c r="P1764" s="60">
        <v>4702</v>
      </c>
      <c r="Q1764" s="60">
        <v>1189</v>
      </c>
      <c r="R1764" s="60">
        <v>57</v>
      </c>
      <c r="S1764" s="60">
        <v>162461</v>
      </c>
      <c r="T1764" s="60">
        <v>142449</v>
      </c>
    </row>
    <row r="1765" spans="1:20" ht="14.5" x14ac:dyDescent="0.35">
      <c r="A1765" t="str">
        <f t="shared" si="39"/>
        <v>Vorarlberg412</v>
      </c>
      <c r="B1765">
        <v>1765</v>
      </c>
      <c r="C1765" s="59" t="s">
        <v>269</v>
      </c>
      <c r="D1765" s="59" t="s">
        <v>492</v>
      </c>
      <c r="E1765" s="59" t="s">
        <v>107</v>
      </c>
      <c r="F1765" s="60">
        <v>16466946</v>
      </c>
      <c r="G1765" s="60">
        <v>11623884</v>
      </c>
      <c r="H1765" s="60">
        <v>15621467</v>
      </c>
      <c r="I1765" s="60">
        <v>18872545</v>
      </c>
      <c r="J1765" s="60">
        <v>27158962</v>
      </c>
      <c r="K1765" s="60">
        <v>31835457</v>
      </c>
      <c r="L1765" s="60">
        <v>46076136</v>
      </c>
      <c r="M1765" s="60">
        <v>62533640</v>
      </c>
      <c r="N1765" s="60">
        <v>56004940</v>
      </c>
      <c r="O1765" s="60">
        <v>54222808</v>
      </c>
      <c r="P1765" s="60">
        <v>64356480</v>
      </c>
      <c r="Q1765" s="60">
        <v>84551345</v>
      </c>
      <c r="R1765" s="60">
        <v>54102180</v>
      </c>
      <c r="S1765" s="60">
        <v>123769250</v>
      </c>
      <c r="T1765" s="60">
        <v>68170178</v>
      </c>
    </row>
    <row r="1766" spans="1:20" ht="14.5" x14ac:dyDescent="0.35">
      <c r="A1766" t="str">
        <f t="shared" si="39"/>
        <v>Vorarlberg701</v>
      </c>
      <c r="B1766">
        <v>1766</v>
      </c>
      <c r="C1766" s="59" t="s">
        <v>269</v>
      </c>
      <c r="D1766" s="59" t="s">
        <v>608</v>
      </c>
      <c r="E1766" s="59" t="s">
        <v>173</v>
      </c>
      <c r="F1766" s="60">
        <v>5582569</v>
      </c>
      <c r="G1766" s="60">
        <v>7568764</v>
      </c>
      <c r="H1766" s="60">
        <v>7635591</v>
      </c>
      <c r="I1766" s="60">
        <v>13601470</v>
      </c>
      <c r="J1766" s="60">
        <v>10510816</v>
      </c>
      <c r="K1766" s="60">
        <v>15687688</v>
      </c>
      <c r="L1766" s="60">
        <v>12980813</v>
      </c>
      <c r="M1766" s="60">
        <v>16137095</v>
      </c>
      <c r="N1766" s="60">
        <v>14716667</v>
      </c>
      <c r="O1766" s="60">
        <v>11882012</v>
      </c>
      <c r="P1766" s="60">
        <v>13632624</v>
      </c>
      <c r="Q1766" s="60">
        <v>17100989</v>
      </c>
      <c r="R1766" s="60">
        <v>19715380</v>
      </c>
      <c r="S1766" s="60">
        <v>18878066</v>
      </c>
      <c r="T1766" s="60">
        <v>21626963</v>
      </c>
    </row>
    <row r="1767" spans="1:20" ht="14.5" x14ac:dyDescent="0.35">
      <c r="A1767" t="str">
        <f t="shared" si="39"/>
        <v>Vorarlberg366</v>
      </c>
      <c r="B1767">
        <v>1767</v>
      </c>
      <c r="C1767" s="59" t="s">
        <v>269</v>
      </c>
      <c r="D1767" s="59" t="s">
        <v>463</v>
      </c>
      <c r="E1767" s="59" t="s">
        <v>90</v>
      </c>
      <c r="F1767" s="60">
        <v>49285</v>
      </c>
      <c r="G1767" s="60">
        <v>74614</v>
      </c>
      <c r="H1767" s="60">
        <v>355580</v>
      </c>
      <c r="I1767" s="60">
        <v>818476</v>
      </c>
      <c r="J1767" s="60">
        <v>151079</v>
      </c>
      <c r="K1767" s="60">
        <v>295980</v>
      </c>
      <c r="L1767" s="60">
        <v>266414</v>
      </c>
      <c r="M1767" s="60">
        <v>301921</v>
      </c>
      <c r="N1767" s="60">
        <v>104544</v>
      </c>
      <c r="O1767" s="60">
        <v>198716</v>
      </c>
      <c r="P1767" s="60">
        <v>6306206</v>
      </c>
      <c r="Q1767" s="60">
        <v>271983</v>
      </c>
      <c r="R1767" s="60">
        <v>62285</v>
      </c>
      <c r="S1767" s="60">
        <v>1624461</v>
      </c>
      <c r="T1767" s="60">
        <v>471570</v>
      </c>
    </row>
    <row r="1768" spans="1:20" ht="14.5" x14ac:dyDescent="0.35">
      <c r="A1768" t="str">
        <f t="shared" si="39"/>
        <v>Vorarlberg389</v>
      </c>
      <c r="B1768">
        <v>1768</v>
      </c>
      <c r="C1768" s="59" t="s">
        <v>269</v>
      </c>
      <c r="D1768" s="59" t="s">
        <v>478</v>
      </c>
      <c r="E1768" s="59" t="s">
        <v>99</v>
      </c>
      <c r="F1768" s="60">
        <v>5481737</v>
      </c>
      <c r="G1768" s="60">
        <v>375258</v>
      </c>
      <c r="H1768" s="60">
        <v>1084414</v>
      </c>
      <c r="I1768" s="60">
        <v>2031526</v>
      </c>
      <c r="J1768" s="60">
        <v>2991307</v>
      </c>
      <c r="K1768" s="60">
        <v>1272512</v>
      </c>
      <c r="L1768" s="60">
        <v>1028751</v>
      </c>
      <c r="M1768" s="60">
        <v>1111912</v>
      </c>
      <c r="N1768" s="60">
        <v>253738</v>
      </c>
      <c r="O1768" s="60">
        <v>234036</v>
      </c>
      <c r="P1768" s="60">
        <v>102730</v>
      </c>
      <c r="Q1768" s="60">
        <v>213005</v>
      </c>
      <c r="R1768" s="60">
        <v>198474</v>
      </c>
      <c r="S1768" s="60">
        <v>283443</v>
      </c>
      <c r="T1768" s="60">
        <v>454140</v>
      </c>
    </row>
    <row r="1769" spans="1:20" ht="14.5" x14ac:dyDescent="0.35">
      <c r="A1769" t="str">
        <f t="shared" si="39"/>
        <v>Vorarlberg809</v>
      </c>
      <c r="B1769">
        <v>1769</v>
      </c>
      <c r="C1769" s="59" t="s">
        <v>269</v>
      </c>
      <c r="D1769" s="59" t="s">
        <v>637</v>
      </c>
      <c r="E1769" s="59" t="s">
        <v>188</v>
      </c>
      <c r="F1769" s="60">
        <v>259067</v>
      </c>
      <c r="G1769" s="60">
        <v>214377</v>
      </c>
      <c r="H1769" s="60">
        <v>204988</v>
      </c>
      <c r="I1769" s="60">
        <v>167028</v>
      </c>
      <c r="J1769" s="60">
        <v>228910</v>
      </c>
      <c r="K1769" s="60">
        <v>446075</v>
      </c>
      <c r="L1769" s="60">
        <v>295817</v>
      </c>
      <c r="M1769" s="60">
        <v>392924</v>
      </c>
      <c r="N1769" s="60">
        <v>395108</v>
      </c>
      <c r="O1769" s="60">
        <v>205096</v>
      </c>
      <c r="P1769" s="60">
        <v>213698</v>
      </c>
      <c r="Q1769" s="60">
        <v>697967</v>
      </c>
      <c r="R1769" s="60">
        <v>689925</v>
      </c>
      <c r="S1769" s="60">
        <v>645251</v>
      </c>
      <c r="T1769" s="60">
        <v>642511</v>
      </c>
    </row>
    <row r="1770" spans="1:20" ht="14.5" x14ac:dyDescent="0.35">
      <c r="A1770" t="str">
        <f t="shared" si="39"/>
        <v>Vorarlberg240</v>
      </c>
      <c r="B1770">
        <v>1770</v>
      </c>
      <c r="C1770" s="59" t="s">
        <v>269</v>
      </c>
      <c r="D1770" s="59" t="s">
        <v>411</v>
      </c>
      <c r="E1770" s="59" t="s">
        <v>60</v>
      </c>
      <c r="F1770" s="60">
        <v>164121</v>
      </c>
      <c r="G1770" s="60">
        <v>63517</v>
      </c>
      <c r="H1770" s="60">
        <v>22344</v>
      </c>
      <c r="I1770" s="60">
        <v>13791</v>
      </c>
      <c r="J1770" s="60">
        <v>332950</v>
      </c>
      <c r="K1770" s="60">
        <v>234055</v>
      </c>
      <c r="L1770" s="60">
        <v>249701</v>
      </c>
      <c r="M1770" s="60">
        <v>45017</v>
      </c>
      <c r="N1770" s="60">
        <v>73185</v>
      </c>
      <c r="O1770" s="60">
        <v>1958631</v>
      </c>
      <c r="P1770" s="60">
        <v>3860838</v>
      </c>
      <c r="Q1770" s="60">
        <v>4814449</v>
      </c>
      <c r="R1770" s="60">
        <v>4095927</v>
      </c>
      <c r="S1770" s="60">
        <v>3263430</v>
      </c>
      <c r="T1770" s="60">
        <v>2130264</v>
      </c>
    </row>
    <row r="1771" spans="1:20" ht="14.5" x14ac:dyDescent="0.35">
      <c r="A1771" t="str">
        <f t="shared" si="39"/>
        <v>Vorarlberg288</v>
      </c>
      <c r="B1771">
        <v>1771</v>
      </c>
      <c r="C1771" s="59" t="s">
        <v>269</v>
      </c>
      <c r="D1771" s="59" t="s">
        <v>427</v>
      </c>
      <c r="E1771" s="59" t="s">
        <v>72</v>
      </c>
      <c r="F1771" s="60">
        <v>38066152</v>
      </c>
      <c r="G1771" s="60">
        <v>43666815</v>
      </c>
      <c r="H1771" s="60">
        <v>48327717</v>
      </c>
      <c r="I1771" s="60">
        <v>44341830</v>
      </c>
      <c r="J1771" s="60">
        <v>40180785</v>
      </c>
      <c r="K1771" s="60">
        <v>36640599</v>
      </c>
      <c r="L1771" s="60">
        <v>20823296</v>
      </c>
      <c r="M1771" s="60">
        <v>18602240</v>
      </c>
      <c r="N1771" s="60">
        <v>17848881</v>
      </c>
      <c r="O1771" s="60">
        <v>32254121</v>
      </c>
      <c r="P1771" s="60">
        <v>21765876</v>
      </c>
      <c r="Q1771" s="60">
        <v>48615113</v>
      </c>
      <c r="R1771" s="60">
        <v>44691269</v>
      </c>
      <c r="S1771" s="60">
        <v>47298099</v>
      </c>
      <c r="T1771" s="60">
        <v>57297297</v>
      </c>
    </row>
    <row r="1772" spans="1:20" ht="14.5" x14ac:dyDescent="0.35">
      <c r="A1772" t="str">
        <f t="shared" si="39"/>
        <v>Vorarlberg432</v>
      </c>
      <c r="B1772">
        <v>1772</v>
      </c>
      <c r="C1772" s="59" t="s">
        <v>269</v>
      </c>
      <c r="D1772" s="59" t="s">
        <v>499</v>
      </c>
      <c r="E1772" s="59" t="s">
        <v>113</v>
      </c>
      <c r="F1772" s="60">
        <v>134854</v>
      </c>
      <c r="G1772" s="60">
        <v>144801</v>
      </c>
      <c r="H1772" s="60">
        <v>121478</v>
      </c>
      <c r="I1772" s="60">
        <v>36766</v>
      </c>
      <c r="J1772" s="60">
        <v>80614</v>
      </c>
      <c r="K1772" s="60">
        <v>96424</v>
      </c>
      <c r="L1772" s="60">
        <v>57516</v>
      </c>
      <c r="M1772" s="60">
        <v>56220</v>
      </c>
      <c r="N1772" s="60">
        <v>154426</v>
      </c>
      <c r="O1772" s="60">
        <v>83067</v>
      </c>
      <c r="P1772" s="60">
        <v>41498</v>
      </c>
      <c r="Q1772" s="60">
        <v>72047</v>
      </c>
      <c r="R1772" s="60">
        <v>153016</v>
      </c>
      <c r="S1772" s="60">
        <v>161905</v>
      </c>
      <c r="T1772" s="60">
        <v>130912</v>
      </c>
    </row>
    <row r="1773" spans="1:20" ht="14.5" x14ac:dyDescent="0.35">
      <c r="A1773" t="str">
        <f t="shared" si="39"/>
        <v>Vorarlberg003</v>
      </c>
      <c r="B1773">
        <v>1773</v>
      </c>
      <c r="C1773" s="59" t="s">
        <v>269</v>
      </c>
      <c r="D1773" s="59" t="s">
        <v>295</v>
      </c>
      <c r="E1773" s="59" t="s">
        <v>2</v>
      </c>
      <c r="F1773" s="60">
        <v>106371795</v>
      </c>
      <c r="G1773" s="60">
        <v>122122241</v>
      </c>
      <c r="H1773" s="60">
        <v>111897449</v>
      </c>
      <c r="I1773" s="60">
        <v>101693929</v>
      </c>
      <c r="J1773" s="60">
        <v>116427872</v>
      </c>
      <c r="K1773" s="60">
        <v>115111292</v>
      </c>
      <c r="L1773" s="60">
        <v>136791550</v>
      </c>
      <c r="M1773" s="60">
        <v>142547661</v>
      </c>
      <c r="N1773" s="60">
        <v>152330935</v>
      </c>
      <c r="O1773" s="60">
        <v>137743105</v>
      </c>
      <c r="P1773" s="60">
        <v>126363551</v>
      </c>
      <c r="Q1773" s="60">
        <v>150766243</v>
      </c>
      <c r="R1773" s="60">
        <v>173489415</v>
      </c>
      <c r="S1773" s="60">
        <v>177555509</v>
      </c>
      <c r="T1773" s="60">
        <v>186380646</v>
      </c>
    </row>
    <row r="1774" spans="1:20" ht="14.5" x14ac:dyDescent="0.35">
      <c r="A1774" t="str">
        <f t="shared" si="39"/>
        <v>Vorarlberg028</v>
      </c>
      <c r="B1774">
        <v>1774</v>
      </c>
      <c r="C1774" s="59" t="s">
        <v>269</v>
      </c>
      <c r="D1774" s="59" t="s">
        <v>320</v>
      </c>
      <c r="E1774" s="59" t="s">
        <v>16</v>
      </c>
      <c r="F1774" s="60">
        <v>32636098</v>
      </c>
      <c r="G1774" s="60">
        <v>39916910</v>
      </c>
      <c r="H1774" s="60">
        <v>49851306</v>
      </c>
      <c r="I1774" s="60">
        <v>40457093</v>
      </c>
      <c r="J1774" s="60">
        <v>47677733</v>
      </c>
      <c r="K1774" s="60">
        <v>40419743</v>
      </c>
      <c r="L1774" s="60">
        <v>38465515</v>
      </c>
      <c r="M1774" s="60">
        <v>40712268</v>
      </c>
      <c r="N1774" s="60">
        <v>40680822</v>
      </c>
      <c r="O1774" s="60">
        <v>49721185</v>
      </c>
      <c r="P1774" s="60">
        <v>40473580</v>
      </c>
      <c r="Q1774" s="60">
        <v>43538154</v>
      </c>
      <c r="R1774" s="60">
        <v>64382888</v>
      </c>
      <c r="S1774" s="60">
        <v>53426688</v>
      </c>
      <c r="T1774" s="60">
        <v>52897199</v>
      </c>
    </row>
    <row r="1775" spans="1:20" ht="14.5" x14ac:dyDescent="0.35">
      <c r="A1775" t="str">
        <f t="shared" si="39"/>
        <v>Vorarlberg672</v>
      </c>
      <c r="B1775">
        <v>1775</v>
      </c>
      <c r="C1775" s="59" t="s">
        <v>269</v>
      </c>
      <c r="D1775" s="59" t="s">
        <v>597</v>
      </c>
      <c r="E1775" s="59" t="s">
        <v>166</v>
      </c>
      <c r="F1775" s="60">
        <v>176328</v>
      </c>
      <c r="G1775" s="60">
        <v>242805</v>
      </c>
      <c r="H1775" s="60">
        <v>277755</v>
      </c>
      <c r="I1775" s="60">
        <v>231625</v>
      </c>
      <c r="J1775" s="60">
        <v>3504713</v>
      </c>
      <c r="K1775" s="60">
        <v>620654</v>
      </c>
      <c r="L1775" s="60">
        <v>339225</v>
      </c>
      <c r="M1775" s="60">
        <v>120613</v>
      </c>
      <c r="N1775" s="60">
        <v>172058</v>
      </c>
      <c r="O1775" s="60">
        <v>326770</v>
      </c>
      <c r="P1775" s="60">
        <v>28273</v>
      </c>
      <c r="Q1775" s="60">
        <v>321902</v>
      </c>
      <c r="R1775" s="60">
        <v>6981289</v>
      </c>
      <c r="S1775" s="60">
        <v>534757</v>
      </c>
      <c r="T1775" s="60">
        <v>1872301</v>
      </c>
    </row>
    <row r="1776" spans="1:20" ht="14.5" x14ac:dyDescent="0.35">
      <c r="A1776" t="str">
        <f t="shared" si="39"/>
        <v>Vorarlberg803</v>
      </c>
      <c r="B1776">
        <v>1776</v>
      </c>
      <c r="C1776" s="59" t="s">
        <v>269</v>
      </c>
      <c r="D1776" s="59" t="s">
        <v>631</v>
      </c>
      <c r="E1776" s="59" t="s">
        <v>184</v>
      </c>
      <c r="F1776" s="61"/>
      <c r="G1776" s="60">
        <v>23871</v>
      </c>
      <c r="H1776" s="61"/>
      <c r="I1776" s="61"/>
      <c r="J1776" s="61"/>
      <c r="K1776" s="61"/>
      <c r="L1776" s="61"/>
      <c r="M1776" s="61"/>
      <c r="N1776" s="61"/>
      <c r="O1776" s="61"/>
      <c r="P1776" s="61"/>
      <c r="Q1776" s="61"/>
      <c r="R1776" s="61"/>
      <c r="S1776" s="61"/>
      <c r="T1776" s="61"/>
    </row>
    <row r="1777" spans="1:20" ht="14.5" x14ac:dyDescent="0.35">
      <c r="A1777" t="str">
        <f t="shared" si="39"/>
        <v>Vorarlberg838</v>
      </c>
      <c r="B1777">
        <v>1777</v>
      </c>
      <c r="C1777" s="59" t="s">
        <v>269</v>
      </c>
      <c r="D1777" s="59" t="s">
        <v>673</v>
      </c>
      <c r="E1777" s="59" t="s">
        <v>204</v>
      </c>
      <c r="F1777" s="61"/>
      <c r="G1777" s="61"/>
      <c r="H1777" s="61"/>
      <c r="I1777" s="61"/>
      <c r="J1777" s="61"/>
      <c r="K1777" s="61"/>
      <c r="L1777" s="61"/>
      <c r="M1777" s="60">
        <v>16352</v>
      </c>
      <c r="N1777" s="61"/>
      <c r="O1777" s="61"/>
      <c r="P1777" s="61"/>
      <c r="Q1777" s="61"/>
      <c r="R1777" s="61"/>
      <c r="S1777" s="61"/>
      <c r="T1777" s="61"/>
    </row>
    <row r="1778" spans="1:20" ht="14.5" x14ac:dyDescent="0.35">
      <c r="A1778" t="str">
        <f t="shared" si="39"/>
        <v>Vorarlberg804</v>
      </c>
      <c r="B1778">
        <v>1778</v>
      </c>
      <c r="C1778" s="59" t="s">
        <v>269</v>
      </c>
      <c r="D1778" s="59" t="s">
        <v>632</v>
      </c>
      <c r="E1778" s="59" t="s">
        <v>185</v>
      </c>
      <c r="F1778" s="60">
        <v>10301895</v>
      </c>
      <c r="G1778" s="60">
        <v>8284885</v>
      </c>
      <c r="H1778" s="60">
        <v>10506178</v>
      </c>
      <c r="I1778" s="60">
        <v>12230361</v>
      </c>
      <c r="J1778" s="60">
        <v>14958848</v>
      </c>
      <c r="K1778" s="60">
        <v>18645316</v>
      </c>
      <c r="L1778" s="60">
        <v>22255033</v>
      </c>
      <c r="M1778" s="60">
        <v>21887528</v>
      </c>
      <c r="N1778" s="60">
        <v>17781155</v>
      </c>
      <c r="O1778" s="60">
        <v>28536022</v>
      </c>
      <c r="P1778" s="60">
        <v>18503014</v>
      </c>
      <c r="Q1778" s="60">
        <v>25090384</v>
      </c>
      <c r="R1778" s="60">
        <v>32428885</v>
      </c>
      <c r="S1778" s="60">
        <v>27650812</v>
      </c>
      <c r="T1778" s="60">
        <v>30364544</v>
      </c>
    </row>
    <row r="1779" spans="1:20" ht="14.5" x14ac:dyDescent="0.35">
      <c r="A1779" t="str">
        <f t="shared" si="39"/>
        <v>Vorarlberg649</v>
      </c>
      <c r="B1779">
        <v>1779</v>
      </c>
      <c r="C1779" s="59" t="s">
        <v>269</v>
      </c>
      <c r="D1779" s="59" t="s">
        <v>585</v>
      </c>
      <c r="E1779" s="59" t="s">
        <v>158</v>
      </c>
      <c r="F1779" s="60">
        <v>1548027</v>
      </c>
      <c r="G1779" s="60">
        <v>1993648</v>
      </c>
      <c r="H1779" s="60">
        <v>2222168</v>
      </c>
      <c r="I1779" s="60">
        <v>3078036</v>
      </c>
      <c r="J1779" s="60">
        <v>2121722</v>
      </c>
      <c r="K1779" s="60">
        <v>2903062</v>
      </c>
      <c r="L1779" s="60">
        <v>2765481</v>
      </c>
      <c r="M1779" s="60">
        <v>2331025</v>
      </c>
      <c r="N1779" s="60">
        <v>4175363</v>
      </c>
      <c r="O1779" s="60">
        <v>3915002</v>
      </c>
      <c r="P1779" s="60">
        <v>3155517</v>
      </c>
      <c r="Q1779" s="60">
        <v>2978438</v>
      </c>
      <c r="R1779" s="60">
        <v>2646099</v>
      </c>
      <c r="S1779" s="60">
        <v>10335271</v>
      </c>
      <c r="T1779" s="60">
        <v>6716623</v>
      </c>
    </row>
    <row r="1780" spans="1:20" ht="14.5" x14ac:dyDescent="0.35">
      <c r="A1780" t="str">
        <f t="shared" si="39"/>
        <v>Vorarlberg442</v>
      </c>
      <c r="B1780">
        <v>1780</v>
      </c>
      <c r="C1780" s="59" t="s">
        <v>269</v>
      </c>
      <c r="D1780" s="59" t="s">
        <v>501</v>
      </c>
      <c r="E1780" s="59" t="s">
        <v>115</v>
      </c>
      <c r="F1780" s="60">
        <v>540813</v>
      </c>
      <c r="G1780" s="60">
        <v>1132210</v>
      </c>
      <c r="H1780" s="60">
        <v>745555</v>
      </c>
      <c r="I1780" s="60">
        <v>441903</v>
      </c>
      <c r="J1780" s="60">
        <v>868485</v>
      </c>
      <c r="K1780" s="60">
        <v>803085</v>
      </c>
      <c r="L1780" s="60">
        <v>3053409</v>
      </c>
      <c r="M1780" s="60">
        <v>2326787</v>
      </c>
      <c r="N1780" s="60">
        <v>694795</v>
      </c>
      <c r="O1780" s="60">
        <v>508132</v>
      </c>
      <c r="P1780" s="60">
        <v>415194</v>
      </c>
      <c r="Q1780" s="60">
        <v>864090</v>
      </c>
      <c r="R1780" s="60">
        <v>1027105</v>
      </c>
      <c r="S1780" s="60">
        <v>1418236</v>
      </c>
      <c r="T1780" s="60">
        <v>1966230</v>
      </c>
    </row>
    <row r="1781" spans="1:20" ht="14.5" x14ac:dyDescent="0.35">
      <c r="A1781" t="str">
        <f t="shared" si="39"/>
        <v>Vorarlberg504</v>
      </c>
      <c r="B1781">
        <v>1781</v>
      </c>
      <c r="C1781" s="59" t="s">
        <v>269</v>
      </c>
      <c r="D1781" s="59" t="s">
        <v>549</v>
      </c>
      <c r="E1781" s="59" t="s">
        <v>139</v>
      </c>
      <c r="F1781" s="60">
        <v>1450591</v>
      </c>
      <c r="G1781" s="60">
        <v>1168499</v>
      </c>
      <c r="H1781" s="60">
        <v>2124549</v>
      </c>
      <c r="I1781" s="60">
        <v>2837801</v>
      </c>
      <c r="J1781" s="60">
        <v>2714368</v>
      </c>
      <c r="K1781" s="60">
        <v>8861349</v>
      </c>
      <c r="L1781" s="60">
        <v>2985098</v>
      </c>
      <c r="M1781" s="60">
        <v>3140212</v>
      </c>
      <c r="N1781" s="60">
        <v>2921556</v>
      </c>
      <c r="O1781" s="60">
        <v>2580642</v>
      </c>
      <c r="P1781" s="60">
        <v>3074795</v>
      </c>
      <c r="Q1781" s="60">
        <v>2880499</v>
      </c>
      <c r="R1781" s="60">
        <v>3497203</v>
      </c>
      <c r="S1781" s="60">
        <v>5588347</v>
      </c>
      <c r="T1781" s="60">
        <v>3703665</v>
      </c>
    </row>
    <row r="1782" spans="1:20" ht="14.5" x14ac:dyDescent="0.35">
      <c r="A1782" t="str">
        <f t="shared" si="39"/>
        <v>Vorarlberg822</v>
      </c>
      <c r="B1782">
        <v>1782</v>
      </c>
      <c r="C1782" s="59" t="s">
        <v>269</v>
      </c>
      <c r="D1782" s="59" t="s">
        <v>650</v>
      </c>
      <c r="E1782" s="59" t="s">
        <v>196</v>
      </c>
      <c r="F1782" s="60">
        <v>138507</v>
      </c>
      <c r="G1782" s="60">
        <v>35988</v>
      </c>
      <c r="H1782" s="60">
        <v>125059</v>
      </c>
      <c r="I1782" s="60">
        <v>189586</v>
      </c>
      <c r="J1782" s="60">
        <v>73138</v>
      </c>
      <c r="K1782" s="60">
        <v>156487</v>
      </c>
      <c r="L1782" s="60">
        <v>217004</v>
      </c>
      <c r="M1782" s="60">
        <v>204530</v>
      </c>
      <c r="N1782" s="60">
        <v>85620</v>
      </c>
      <c r="O1782" s="60">
        <v>108854</v>
      </c>
      <c r="P1782" s="60">
        <v>82646</v>
      </c>
      <c r="Q1782" s="60">
        <v>310588</v>
      </c>
      <c r="R1782" s="60">
        <v>323651</v>
      </c>
      <c r="S1782" s="60">
        <v>386710</v>
      </c>
      <c r="T1782" s="60">
        <v>377685</v>
      </c>
    </row>
    <row r="1783" spans="1:20" ht="14.5" x14ac:dyDescent="0.35">
      <c r="A1783" t="str">
        <f t="shared" si="39"/>
        <v>Vorarlberg801</v>
      </c>
      <c r="B1783">
        <v>1783</v>
      </c>
      <c r="C1783" s="59" t="s">
        <v>269</v>
      </c>
      <c r="D1783" s="59" t="s">
        <v>629</v>
      </c>
      <c r="E1783" s="59" t="s">
        <v>183</v>
      </c>
      <c r="F1783" s="60">
        <v>56464</v>
      </c>
      <c r="G1783" s="60">
        <v>448355</v>
      </c>
      <c r="H1783" s="60">
        <v>1115516</v>
      </c>
      <c r="I1783" s="60">
        <v>122570</v>
      </c>
      <c r="J1783" s="60">
        <v>125743</v>
      </c>
      <c r="K1783" s="60">
        <v>327933</v>
      </c>
      <c r="L1783" s="60">
        <v>674494</v>
      </c>
      <c r="M1783" s="60">
        <v>274900</v>
      </c>
      <c r="N1783" s="60">
        <v>462282</v>
      </c>
      <c r="O1783" s="60">
        <v>395634</v>
      </c>
      <c r="P1783" s="60">
        <v>374987</v>
      </c>
      <c r="Q1783" s="60">
        <v>66469</v>
      </c>
      <c r="R1783" s="60">
        <v>236590</v>
      </c>
      <c r="S1783" s="60">
        <v>168965</v>
      </c>
      <c r="T1783" s="60">
        <v>893817</v>
      </c>
    </row>
    <row r="1784" spans="1:20" ht="14.5" x14ac:dyDescent="0.35">
      <c r="A1784" t="str">
        <f t="shared" si="39"/>
        <v>Vorarlberg708</v>
      </c>
      <c r="B1784">
        <v>1784</v>
      </c>
      <c r="C1784" s="59" t="s">
        <v>269</v>
      </c>
      <c r="D1784" s="59" t="s">
        <v>612</v>
      </c>
      <c r="E1784" s="59" t="s">
        <v>175</v>
      </c>
      <c r="F1784" s="60">
        <v>5250865</v>
      </c>
      <c r="G1784" s="60">
        <v>5614431</v>
      </c>
      <c r="H1784" s="60">
        <v>6246263</v>
      </c>
      <c r="I1784" s="60">
        <v>9043218</v>
      </c>
      <c r="J1784" s="60">
        <v>12676698</v>
      </c>
      <c r="K1784" s="60">
        <v>12325417</v>
      </c>
      <c r="L1784" s="60">
        <v>11401829</v>
      </c>
      <c r="M1784" s="60">
        <v>9849550</v>
      </c>
      <c r="N1784" s="60">
        <v>11726441</v>
      </c>
      <c r="O1784" s="60">
        <v>12189676</v>
      </c>
      <c r="P1784" s="60">
        <v>12459783</v>
      </c>
      <c r="Q1784" s="60">
        <v>12813250</v>
      </c>
      <c r="R1784" s="60">
        <v>16605918</v>
      </c>
      <c r="S1784" s="60">
        <v>13188975</v>
      </c>
      <c r="T1784" s="60">
        <v>13920900</v>
      </c>
    </row>
    <row r="1785" spans="1:20" ht="14.5" x14ac:dyDescent="0.35">
      <c r="A1785" t="str">
        <f t="shared" si="39"/>
        <v>Vorarlberg662</v>
      </c>
      <c r="B1785">
        <v>1785</v>
      </c>
      <c r="C1785" s="59" t="s">
        <v>269</v>
      </c>
      <c r="D1785" s="59" t="s">
        <v>589</v>
      </c>
      <c r="E1785" s="59" t="s">
        <v>161</v>
      </c>
      <c r="F1785" s="60">
        <v>5482336</v>
      </c>
      <c r="G1785" s="60">
        <v>5950383</v>
      </c>
      <c r="H1785" s="60">
        <v>4801898</v>
      </c>
      <c r="I1785" s="60">
        <v>3471926</v>
      </c>
      <c r="J1785" s="60">
        <v>3554763</v>
      </c>
      <c r="K1785" s="60">
        <v>6003269</v>
      </c>
      <c r="L1785" s="60">
        <v>5509626</v>
      </c>
      <c r="M1785" s="60">
        <v>2493177</v>
      </c>
      <c r="N1785" s="60">
        <v>2907386</v>
      </c>
      <c r="O1785" s="60">
        <v>4377477</v>
      </c>
      <c r="P1785" s="60">
        <v>5931201</v>
      </c>
      <c r="Q1785" s="60">
        <v>6213615</v>
      </c>
      <c r="R1785" s="60">
        <v>6839094</v>
      </c>
      <c r="S1785" s="60">
        <v>3843402</v>
      </c>
      <c r="T1785" s="60">
        <v>5707245</v>
      </c>
    </row>
    <row r="1786" spans="1:20" ht="14.5" x14ac:dyDescent="0.35">
      <c r="A1786" t="str">
        <f t="shared" si="39"/>
        <v>Vorarlberg060</v>
      </c>
      <c r="B1786">
        <v>1786</v>
      </c>
      <c r="C1786" s="59" t="s">
        <v>269</v>
      </c>
      <c r="D1786" s="59" t="s">
        <v>345</v>
      </c>
      <c r="E1786" s="59" t="s">
        <v>30</v>
      </c>
      <c r="F1786" s="60">
        <v>173536294</v>
      </c>
      <c r="G1786" s="60">
        <v>206456586</v>
      </c>
      <c r="H1786" s="60">
        <v>199330094</v>
      </c>
      <c r="I1786" s="60">
        <v>232116487</v>
      </c>
      <c r="J1786" s="60">
        <v>267096480</v>
      </c>
      <c r="K1786" s="60">
        <v>312428844</v>
      </c>
      <c r="L1786" s="60">
        <v>297802704</v>
      </c>
      <c r="M1786" s="60">
        <v>321864365</v>
      </c>
      <c r="N1786" s="60">
        <v>346553377</v>
      </c>
      <c r="O1786" s="60">
        <v>379727842</v>
      </c>
      <c r="P1786" s="60">
        <v>407308755</v>
      </c>
      <c r="Q1786" s="60">
        <v>511152412</v>
      </c>
      <c r="R1786" s="60">
        <v>518310811</v>
      </c>
      <c r="S1786" s="60">
        <v>460169933</v>
      </c>
      <c r="T1786" s="60">
        <v>494422885</v>
      </c>
    </row>
    <row r="1787" spans="1:20" ht="14.5" x14ac:dyDescent="0.35">
      <c r="A1787" t="str">
        <f t="shared" si="39"/>
        <v>Vorarlberg408</v>
      </c>
      <c r="B1787">
        <v>1787</v>
      </c>
      <c r="C1787" s="59" t="s">
        <v>269</v>
      </c>
      <c r="D1787" s="59" t="s">
        <v>490</v>
      </c>
      <c r="E1787" s="59" t="s">
        <v>106</v>
      </c>
      <c r="F1787" s="61"/>
      <c r="G1787" s="61"/>
      <c r="H1787" s="60">
        <v>183</v>
      </c>
      <c r="I1787" s="61"/>
      <c r="J1787" s="61"/>
      <c r="K1787" s="61"/>
      <c r="L1787" s="61"/>
      <c r="M1787" s="61"/>
      <c r="N1787" s="61"/>
      <c r="O1787" s="61"/>
      <c r="P1787" s="61"/>
      <c r="Q1787" s="61"/>
      <c r="R1787" s="61"/>
      <c r="S1787" s="61"/>
      <c r="T1787" s="61"/>
    </row>
    <row r="1788" spans="1:20" ht="14.5" x14ac:dyDescent="0.35">
      <c r="A1788" t="str">
        <f t="shared" si="39"/>
        <v>Vorarlberg625</v>
      </c>
      <c r="B1788">
        <v>1788</v>
      </c>
      <c r="C1788" s="59" t="s">
        <v>269</v>
      </c>
      <c r="D1788" s="59" t="s">
        <v>572</v>
      </c>
      <c r="E1788" s="59" t="s">
        <v>253</v>
      </c>
      <c r="F1788" s="60">
        <v>5776</v>
      </c>
      <c r="G1788" s="60">
        <v>60774</v>
      </c>
      <c r="H1788" s="60">
        <v>4923</v>
      </c>
      <c r="I1788" s="60">
        <v>1556</v>
      </c>
      <c r="J1788" s="60">
        <v>112372</v>
      </c>
      <c r="K1788" s="60">
        <v>355323</v>
      </c>
      <c r="L1788" s="60">
        <v>232698</v>
      </c>
      <c r="M1788" s="60">
        <v>263414</v>
      </c>
      <c r="N1788" s="60">
        <v>178418</v>
      </c>
      <c r="O1788" s="60">
        <v>132971</v>
      </c>
      <c r="P1788" s="60">
        <v>230530</v>
      </c>
      <c r="Q1788" s="60">
        <v>694015</v>
      </c>
      <c r="R1788" s="60">
        <v>639490</v>
      </c>
      <c r="S1788" s="60">
        <v>1245393</v>
      </c>
      <c r="T1788" s="60">
        <v>123659</v>
      </c>
    </row>
    <row r="1789" spans="1:20" ht="14.5" x14ac:dyDescent="0.35">
      <c r="A1789" t="str">
        <f t="shared" si="39"/>
        <v>Vorarlberg010</v>
      </c>
      <c r="B1789">
        <v>1789</v>
      </c>
      <c r="C1789" s="59" t="s">
        <v>269</v>
      </c>
      <c r="D1789" s="59" t="s">
        <v>310</v>
      </c>
      <c r="E1789" s="59" t="s">
        <v>9</v>
      </c>
      <c r="F1789" s="60">
        <v>27503757</v>
      </c>
      <c r="G1789" s="60">
        <v>30487670</v>
      </c>
      <c r="H1789" s="60">
        <v>27269913</v>
      </c>
      <c r="I1789" s="60">
        <v>27173930</v>
      </c>
      <c r="J1789" s="60">
        <v>29057480</v>
      </c>
      <c r="K1789" s="60">
        <v>34613510</v>
      </c>
      <c r="L1789" s="60">
        <v>38698803</v>
      </c>
      <c r="M1789" s="60">
        <v>38955788</v>
      </c>
      <c r="N1789" s="60">
        <v>40841794</v>
      </c>
      <c r="O1789" s="60">
        <v>36933598</v>
      </c>
      <c r="P1789" s="60">
        <v>29984285</v>
      </c>
      <c r="Q1789" s="60">
        <v>42812319</v>
      </c>
      <c r="R1789" s="60">
        <v>44489992</v>
      </c>
      <c r="S1789" s="60">
        <v>47548362</v>
      </c>
      <c r="T1789" s="60">
        <v>43802177</v>
      </c>
    </row>
    <row r="1790" spans="1:20" ht="14.5" x14ac:dyDescent="0.35">
      <c r="A1790" t="str">
        <f t="shared" si="39"/>
        <v>Vorarlberg825</v>
      </c>
      <c r="B1790">
        <v>1790</v>
      </c>
      <c r="C1790" s="59" t="s">
        <v>269</v>
      </c>
      <c r="D1790" s="59" t="s">
        <v>656</v>
      </c>
      <c r="E1790" s="59" t="s">
        <v>199</v>
      </c>
      <c r="F1790" s="61"/>
      <c r="G1790" s="61"/>
      <c r="H1790" s="61"/>
      <c r="I1790" s="61"/>
      <c r="J1790" s="61"/>
      <c r="K1790" s="61"/>
      <c r="L1790" s="61"/>
      <c r="M1790" s="61"/>
      <c r="N1790" s="60">
        <v>15401</v>
      </c>
      <c r="O1790" s="61"/>
      <c r="P1790" s="61"/>
      <c r="Q1790" s="61"/>
      <c r="R1790" s="60">
        <v>4</v>
      </c>
      <c r="S1790" s="61"/>
      <c r="T1790" s="60">
        <v>13252</v>
      </c>
    </row>
    <row r="1791" spans="1:20" ht="14.5" x14ac:dyDescent="0.35">
      <c r="A1791" t="str">
        <f t="shared" si="39"/>
        <v>Vorarlberg520</v>
      </c>
      <c r="B1791">
        <v>1791</v>
      </c>
      <c r="C1791" s="59" t="s">
        <v>269</v>
      </c>
      <c r="D1791" s="59" t="s">
        <v>555</v>
      </c>
      <c r="E1791" s="59" t="s">
        <v>143</v>
      </c>
      <c r="F1791" s="60">
        <v>232228</v>
      </c>
      <c r="G1791" s="60">
        <v>306552</v>
      </c>
      <c r="H1791" s="60">
        <v>667008</v>
      </c>
      <c r="I1791" s="60">
        <v>665357</v>
      </c>
      <c r="J1791" s="60">
        <v>574625</v>
      </c>
      <c r="K1791" s="60">
        <v>523384</v>
      </c>
      <c r="L1791" s="60">
        <v>616263</v>
      </c>
      <c r="M1791" s="60">
        <v>490013</v>
      </c>
      <c r="N1791" s="60">
        <v>239261</v>
      </c>
      <c r="O1791" s="60">
        <v>293277</v>
      </c>
      <c r="P1791" s="60">
        <v>170441</v>
      </c>
      <c r="Q1791" s="60">
        <v>225843</v>
      </c>
      <c r="R1791" s="60">
        <v>286869</v>
      </c>
      <c r="S1791" s="60">
        <v>505363</v>
      </c>
      <c r="T1791" s="60">
        <v>604260</v>
      </c>
    </row>
    <row r="1792" spans="1:20" ht="14.5" x14ac:dyDescent="0.35">
      <c r="A1792" t="str">
        <f t="shared" si="39"/>
        <v>Vorarlberg644</v>
      </c>
      <c r="B1792">
        <v>1792</v>
      </c>
      <c r="C1792" s="59" t="s">
        <v>269</v>
      </c>
      <c r="D1792" s="59" t="s">
        <v>581</v>
      </c>
      <c r="E1792" s="59" t="s">
        <v>156</v>
      </c>
      <c r="F1792" s="60">
        <v>4797375</v>
      </c>
      <c r="G1792" s="60">
        <v>13608652</v>
      </c>
      <c r="H1792" s="60">
        <v>5753859</v>
      </c>
      <c r="I1792" s="60">
        <v>7309349</v>
      </c>
      <c r="J1792" s="60">
        <v>8132899</v>
      </c>
      <c r="K1792" s="60">
        <v>16319717</v>
      </c>
      <c r="L1792" s="60">
        <v>4663492</v>
      </c>
      <c r="M1792" s="60">
        <v>6644908</v>
      </c>
      <c r="N1792" s="60">
        <v>11107736</v>
      </c>
      <c r="O1792" s="60">
        <v>12748082</v>
      </c>
      <c r="P1792" s="60">
        <v>14036598</v>
      </c>
      <c r="Q1792" s="60">
        <v>9854301</v>
      </c>
      <c r="R1792" s="60">
        <v>9859067</v>
      </c>
      <c r="S1792" s="60">
        <v>4768047</v>
      </c>
      <c r="T1792" s="60">
        <v>4637354</v>
      </c>
    </row>
    <row r="1793" spans="1:20" ht="14.5" x14ac:dyDescent="0.35">
      <c r="A1793" t="str">
        <f t="shared" si="39"/>
        <v>Vorarlberg955</v>
      </c>
      <c r="B1793">
        <v>1793</v>
      </c>
      <c r="C1793" s="59" t="s">
        <v>269</v>
      </c>
      <c r="D1793" s="59" t="s">
        <v>694</v>
      </c>
      <c r="E1793" s="59" t="s">
        <v>693</v>
      </c>
      <c r="F1793" s="61"/>
      <c r="G1793" s="61"/>
      <c r="H1793" s="61"/>
      <c r="I1793" s="61"/>
      <c r="J1793" s="61"/>
      <c r="K1793" s="61"/>
      <c r="L1793" s="61"/>
      <c r="M1793" s="61"/>
      <c r="N1793" s="61"/>
      <c r="O1793" s="61"/>
      <c r="P1793" s="61"/>
      <c r="Q1793" s="61"/>
      <c r="R1793" s="61"/>
      <c r="S1793" s="61"/>
      <c r="T1793" s="60">
        <v>498</v>
      </c>
    </row>
    <row r="1794" spans="1:20" ht="14.5" x14ac:dyDescent="0.35">
      <c r="A1794" t="str">
        <f t="shared" si="39"/>
        <v>Vorarlberg952</v>
      </c>
      <c r="B1794">
        <v>1794</v>
      </c>
      <c r="C1794" s="59" t="s">
        <v>269</v>
      </c>
      <c r="D1794" s="59" t="s">
        <v>686</v>
      </c>
      <c r="E1794" s="59" t="s">
        <v>271</v>
      </c>
      <c r="F1794" s="61"/>
      <c r="G1794" s="61"/>
      <c r="H1794" s="61"/>
      <c r="I1794" s="61"/>
      <c r="J1794" s="61"/>
      <c r="K1794" s="61"/>
      <c r="L1794" s="61"/>
      <c r="M1794" s="61"/>
      <c r="N1794" s="61"/>
      <c r="O1794" s="61"/>
      <c r="P1794" s="61"/>
      <c r="Q1794" s="61"/>
      <c r="R1794" s="61"/>
      <c r="S1794" s="60">
        <v>314901</v>
      </c>
      <c r="T1794" s="61"/>
    </row>
    <row r="1795" spans="1:20" ht="14.5" x14ac:dyDescent="0.35">
      <c r="A1795" t="str">
        <f t="shared" si="39"/>
        <v>Vorarlberg960</v>
      </c>
      <c r="B1795">
        <v>1795</v>
      </c>
      <c r="C1795" s="59" t="s">
        <v>269</v>
      </c>
      <c r="D1795" s="59" t="s">
        <v>691</v>
      </c>
      <c r="E1795" s="59" t="s">
        <v>284</v>
      </c>
      <c r="F1795" s="61"/>
      <c r="G1795" s="61"/>
      <c r="H1795" s="61"/>
      <c r="I1795" s="61"/>
      <c r="J1795" s="61"/>
      <c r="K1795" s="61"/>
      <c r="L1795" s="61"/>
      <c r="M1795" s="61"/>
      <c r="N1795" s="61"/>
      <c r="O1795" s="61"/>
      <c r="P1795" s="61"/>
      <c r="Q1795" s="61"/>
      <c r="R1795" s="61"/>
      <c r="S1795" s="60">
        <v>884</v>
      </c>
      <c r="T1795" s="61"/>
    </row>
    <row r="1796" spans="1:20" ht="14.5" x14ac:dyDescent="0.35">
      <c r="A1796" t="str">
        <f t="shared" si="39"/>
        <v>Vorarlberg066</v>
      </c>
      <c r="B1796">
        <v>1796</v>
      </c>
      <c r="C1796" s="59" t="s">
        <v>269</v>
      </c>
      <c r="D1796" s="59" t="s">
        <v>353</v>
      </c>
      <c r="E1796" s="59" t="s">
        <v>34</v>
      </c>
      <c r="F1796" s="60">
        <v>55162132</v>
      </c>
      <c r="G1796" s="60">
        <v>61446255</v>
      </c>
      <c r="H1796" s="60">
        <v>71894975</v>
      </c>
      <c r="I1796" s="60">
        <v>69484292</v>
      </c>
      <c r="J1796" s="60">
        <v>77024909</v>
      </c>
      <c r="K1796" s="60">
        <v>94826703</v>
      </c>
      <c r="L1796" s="60">
        <v>100995590</v>
      </c>
      <c r="M1796" s="60">
        <v>110480048</v>
      </c>
      <c r="N1796" s="60">
        <v>114986558</v>
      </c>
      <c r="O1796" s="60">
        <v>110328024</v>
      </c>
      <c r="P1796" s="60">
        <v>113718004</v>
      </c>
      <c r="Q1796" s="60">
        <v>139713207</v>
      </c>
      <c r="R1796" s="60">
        <v>165839046</v>
      </c>
      <c r="S1796" s="60">
        <v>174701790</v>
      </c>
      <c r="T1796" s="60">
        <v>143248591</v>
      </c>
    </row>
    <row r="1797" spans="1:20" ht="14.5" x14ac:dyDescent="0.35">
      <c r="A1797" t="str">
        <f t="shared" si="39"/>
        <v>Vorarlberg075</v>
      </c>
      <c r="B1797">
        <v>1797</v>
      </c>
      <c r="C1797" s="59" t="s">
        <v>269</v>
      </c>
      <c r="D1797" s="59" t="s">
        <v>363</v>
      </c>
      <c r="E1797" s="59" t="s">
        <v>254</v>
      </c>
      <c r="F1797" s="60">
        <v>104530616</v>
      </c>
      <c r="G1797" s="60">
        <v>135017543</v>
      </c>
      <c r="H1797" s="60">
        <v>217522936</v>
      </c>
      <c r="I1797" s="60">
        <v>244638884</v>
      </c>
      <c r="J1797" s="60">
        <v>161720721</v>
      </c>
      <c r="K1797" s="60">
        <v>119752095</v>
      </c>
      <c r="L1797" s="60">
        <v>134491562</v>
      </c>
      <c r="M1797" s="60">
        <v>134367284</v>
      </c>
      <c r="N1797" s="60">
        <v>116287332</v>
      </c>
      <c r="O1797" s="60">
        <v>134719620</v>
      </c>
      <c r="P1797" s="60">
        <v>161367985</v>
      </c>
      <c r="Q1797" s="60">
        <v>178703777</v>
      </c>
      <c r="R1797" s="60">
        <v>70003696</v>
      </c>
      <c r="S1797" s="60">
        <v>62642881</v>
      </c>
      <c r="T1797" s="60">
        <v>28482502</v>
      </c>
    </row>
    <row r="1798" spans="1:20" ht="14.5" x14ac:dyDescent="0.35">
      <c r="A1798" t="str">
        <f t="shared" si="39"/>
        <v>Vorarlberg324</v>
      </c>
      <c r="B1798">
        <v>1798</v>
      </c>
      <c r="C1798" s="59" t="s">
        <v>269</v>
      </c>
      <c r="D1798" s="59" t="s">
        <v>442</v>
      </c>
      <c r="E1798" s="59" t="s">
        <v>78</v>
      </c>
      <c r="F1798" s="61"/>
      <c r="G1798" s="60">
        <v>6852</v>
      </c>
      <c r="H1798" s="60">
        <v>180964</v>
      </c>
      <c r="I1798" s="61"/>
      <c r="J1798" s="60">
        <v>1632</v>
      </c>
      <c r="K1798" s="60">
        <v>3909</v>
      </c>
      <c r="L1798" s="61"/>
      <c r="M1798" s="60">
        <v>90387</v>
      </c>
      <c r="N1798" s="60">
        <v>6167</v>
      </c>
      <c r="O1798" s="60">
        <v>48174</v>
      </c>
      <c r="P1798" s="61"/>
      <c r="Q1798" s="60">
        <v>50365</v>
      </c>
      <c r="R1798" s="60">
        <v>21771</v>
      </c>
      <c r="S1798" s="61"/>
      <c r="T1798" s="61"/>
    </row>
    <row r="1799" spans="1:20" ht="14.5" x14ac:dyDescent="0.35">
      <c r="A1799" t="str">
        <f t="shared" si="39"/>
        <v>Vorarlberg632</v>
      </c>
      <c r="B1799">
        <v>1799</v>
      </c>
      <c r="C1799" s="59" t="s">
        <v>269</v>
      </c>
      <c r="D1799" s="59" t="s">
        <v>577</v>
      </c>
      <c r="E1799" s="59" t="s">
        <v>153</v>
      </c>
      <c r="F1799" s="60">
        <v>24200721</v>
      </c>
      <c r="G1799" s="60">
        <v>35002635</v>
      </c>
      <c r="H1799" s="60">
        <v>33640476</v>
      </c>
      <c r="I1799" s="60">
        <v>36322033</v>
      </c>
      <c r="J1799" s="60">
        <v>37044202</v>
      </c>
      <c r="K1799" s="60">
        <v>52178610</v>
      </c>
      <c r="L1799" s="60">
        <v>30776882</v>
      </c>
      <c r="M1799" s="60">
        <v>38425147</v>
      </c>
      <c r="N1799" s="60">
        <v>22582458</v>
      </c>
      <c r="O1799" s="60">
        <v>25196440</v>
      </c>
      <c r="P1799" s="60">
        <v>33238832</v>
      </c>
      <c r="Q1799" s="60">
        <v>29918990</v>
      </c>
      <c r="R1799" s="60">
        <v>46216868</v>
      </c>
      <c r="S1799" s="60">
        <v>61115862</v>
      </c>
      <c r="T1799" s="60">
        <v>86614423</v>
      </c>
    </row>
    <row r="1800" spans="1:20" ht="14.5" x14ac:dyDescent="0.35">
      <c r="A1800" t="str">
        <f t="shared" ref="A1800:A1863" si="40">C1800&amp;D1800</f>
        <v>Vorarlberg806</v>
      </c>
      <c r="B1800">
        <v>1800</v>
      </c>
      <c r="C1800" s="59" t="s">
        <v>269</v>
      </c>
      <c r="D1800" s="59" t="s">
        <v>634</v>
      </c>
      <c r="E1800" s="59" t="s">
        <v>186</v>
      </c>
      <c r="F1800" s="61"/>
      <c r="G1800" s="61"/>
      <c r="H1800" s="60">
        <v>321</v>
      </c>
      <c r="I1800" s="60">
        <v>1</v>
      </c>
      <c r="J1800" s="60">
        <v>319</v>
      </c>
      <c r="K1800" s="61"/>
      <c r="L1800" s="61"/>
      <c r="M1800" s="61"/>
      <c r="N1800" s="61"/>
      <c r="O1800" s="60">
        <v>279</v>
      </c>
      <c r="P1800" s="60">
        <v>360</v>
      </c>
      <c r="Q1800" s="60">
        <v>2141</v>
      </c>
      <c r="R1800" s="60">
        <v>1</v>
      </c>
      <c r="S1800" s="61"/>
      <c r="T1800" s="60">
        <v>1340</v>
      </c>
    </row>
    <row r="1801" spans="1:20" ht="14.5" x14ac:dyDescent="0.35">
      <c r="A1801" t="str">
        <f t="shared" si="40"/>
        <v>Vorarlberg355</v>
      </c>
      <c r="B1801">
        <v>1801</v>
      </c>
      <c r="C1801" s="59" t="s">
        <v>269</v>
      </c>
      <c r="D1801" s="59" t="s">
        <v>459</v>
      </c>
      <c r="E1801" s="59" t="s">
        <v>88</v>
      </c>
      <c r="F1801" s="60">
        <v>8037</v>
      </c>
      <c r="G1801" s="60">
        <v>79689</v>
      </c>
      <c r="H1801" s="60">
        <v>32387</v>
      </c>
      <c r="I1801" s="60">
        <v>19999</v>
      </c>
      <c r="J1801" s="60">
        <v>24722</v>
      </c>
      <c r="K1801" s="60">
        <v>72675</v>
      </c>
      <c r="L1801" s="60">
        <v>26321</v>
      </c>
      <c r="M1801" s="60">
        <v>17379</v>
      </c>
      <c r="N1801" s="60">
        <v>94821</v>
      </c>
      <c r="O1801" s="60">
        <v>35756</v>
      </c>
      <c r="P1801" s="60">
        <v>32895</v>
      </c>
      <c r="Q1801" s="60">
        <v>116683</v>
      </c>
      <c r="R1801" s="60">
        <v>52956</v>
      </c>
      <c r="S1801" s="60">
        <v>41897</v>
      </c>
      <c r="T1801" s="60">
        <v>39876</v>
      </c>
    </row>
    <row r="1802" spans="1:20" ht="14.5" x14ac:dyDescent="0.35">
      <c r="A1802" t="str">
        <f t="shared" si="40"/>
        <v>Vorarlberg224</v>
      </c>
      <c r="B1802">
        <v>1802</v>
      </c>
      <c r="C1802" s="59" t="s">
        <v>269</v>
      </c>
      <c r="D1802" s="59" t="s">
        <v>402</v>
      </c>
      <c r="E1802" s="59" t="s">
        <v>56</v>
      </c>
      <c r="F1802" s="60">
        <v>556818</v>
      </c>
      <c r="G1802" s="60">
        <v>1553446</v>
      </c>
      <c r="H1802" s="60">
        <v>1529788</v>
      </c>
      <c r="I1802" s="60">
        <v>1200062</v>
      </c>
      <c r="J1802" s="60">
        <v>387380</v>
      </c>
      <c r="K1802" s="60">
        <v>134750</v>
      </c>
      <c r="L1802" s="60">
        <v>242435</v>
      </c>
      <c r="M1802" s="60">
        <v>874125</v>
      </c>
      <c r="N1802" s="60">
        <v>338800</v>
      </c>
      <c r="O1802" s="60">
        <v>364020</v>
      </c>
      <c r="P1802" s="60">
        <v>80244</v>
      </c>
      <c r="Q1802" s="60">
        <v>306378</v>
      </c>
      <c r="R1802" s="60">
        <v>266250</v>
      </c>
      <c r="S1802" s="60">
        <v>411047</v>
      </c>
      <c r="T1802" s="60">
        <v>5004</v>
      </c>
    </row>
    <row r="1803" spans="1:20" ht="14.5" x14ac:dyDescent="0.35">
      <c r="A1803" t="str">
        <f t="shared" si="40"/>
        <v>Vorarlberg030</v>
      </c>
      <c r="B1803">
        <v>1803</v>
      </c>
      <c r="C1803" s="59" t="s">
        <v>269</v>
      </c>
      <c r="D1803" s="59" t="s">
        <v>322</v>
      </c>
      <c r="E1803" s="59" t="s">
        <v>17</v>
      </c>
      <c r="F1803" s="60">
        <v>92497652</v>
      </c>
      <c r="G1803" s="60">
        <v>121862959</v>
      </c>
      <c r="H1803" s="60">
        <v>100752672</v>
      </c>
      <c r="I1803" s="60">
        <v>109120615</v>
      </c>
      <c r="J1803" s="60">
        <v>119540780</v>
      </c>
      <c r="K1803" s="60">
        <v>130129022</v>
      </c>
      <c r="L1803" s="60">
        <v>116523306</v>
      </c>
      <c r="M1803" s="60">
        <v>129472858</v>
      </c>
      <c r="N1803" s="60">
        <v>119996652</v>
      </c>
      <c r="O1803" s="60">
        <v>132148991</v>
      </c>
      <c r="P1803" s="60">
        <v>137596091</v>
      </c>
      <c r="Q1803" s="60">
        <v>161787524</v>
      </c>
      <c r="R1803" s="60">
        <v>188445537</v>
      </c>
      <c r="S1803" s="60">
        <v>177626780</v>
      </c>
      <c r="T1803" s="60">
        <v>153779336</v>
      </c>
    </row>
    <row r="1804" spans="1:20" ht="14.5" x14ac:dyDescent="0.35">
      <c r="A1804" t="str">
        <f t="shared" si="40"/>
        <v>Vorarlberg706</v>
      </c>
      <c r="B1804">
        <v>1804</v>
      </c>
      <c r="C1804" s="59" t="s">
        <v>269</v>
      </c>
      <c r="D1804" s="59" t="s">
        <v>610</v>
      </c>
      <c r="E1804" s="59" t="s">
        <v>174</v>
      </c>
      <c r="F1804" s="60">
        <v>51616329</v>
      </c>
      <c r="G1804" s="60">
        <v>48032560</v>
      </c>
      <c r="H1804" s="60">
        <v>50183769</v>
      </c>
      <c r="I1804" s="60">
        <v>53437709</v>
      </c>
      <c r="J1804" s="60">
        <v>55532052</v>
      </c>
      <c r="K1804" s="60">
        <v>55482292</v>
      </c>
      <c r="L1804" s="60">
        <v>47024558</v>
      </c>
      <c r="M1804" s="60">
        <v>46604863</v>
      </c>
      <c r="N1804" s="60">
        <v>45587695</v>
      </c>
      <c r="O1804" s="60">
        <v>33938085</v>
      </c>
      <c r="P1804" s="60">
        <v>29782672</v>
      </c>
      <c r="Q1804" s="60">
        <v>36948521</v>
      </c>
      <c r="R1804" s="60">
        <v>46548654</v>
      </c>
      <c r="S1804" s="60">
        <v>42241308</v>
      </c>
      <c r="T1804" s="60">
        <v>39984030</v>
      </c>
    </row>
    <row r="1805" spans="1:20" ht="14.5" x14ac:dyDescent="0.35">
      <c r="A1805" t="str">
        <f t="shared" si="40"/>
        <v>Vorarlberg329</v>
      </c>
      <c r="B1805">
        <v>1805</v>
      </c>
      <c r="C1805" s="59" t="s">
        <v>269</v>
      </c>
      <c r="D1805" s="59" t="s">
        <v>445</v>
      </c>
      <c r="E1805" s="59" t="s">
        <v>80</v>
      </c>
      <c r="F1805" s="61"/>
      <c r="G1805" s="61"/>
      <c r="H1805" s="60">
        <v>468</v>
      </c>
      <c r="I1805" s="61"/>
      <c r="J1805" s="61"/>
      <c r="K1805" s="61"/>
      <c r="L1805" s="60">
        <v>33</v>
      </c>
      <c r="M1805" s="61"/>
      <c r="N1805" s="61"/>
      <c r="O1805" s="61"/>
      <c r="P1805" s="60">
        <v>9054</v>
      </c>
      <c r="Q1805" s="61"/>
      <c r="R1805" s="60">
        <v>14053</v>
      </c>
      <c r="S1805" s="60">
        <v>461</v>
      </c>
      <c r="T1805" s="61"/>
    </row>
    <row r="1806" spans="1:20" ht="14.5" x14ac:dyDescent="0.35">
      <c r="A1806" t="str">
        <f t="shared" si="40"/>
        <v>Vorarlberg091</v>
      </c>
      <c r="B1806">
        <v>1806</v>
      </c>
      <c r="C1806" s="59" t="s">
        <v>269</v>
      </c>
      <c r="D1806" s="59" t="s">
        <v>380</v>
      </c>
      <c r="E1806" s="59" t="s">
        <v>46</v>
      </c>
      <c r="F1806" s="60">
        <v>58135055</v>
      </c>
      <c r="G1806" s="60">
        <v>61895262</v>
      </c>
      <c r="H1806" s="60">
        <v>59139686</v>
      </c>
      <c r="I1806" s="60">
        <v>69152399</v>
      </c>
      <c r="J1806" s="60">
        <v>95132723</v>
      </c>
      <c r="K1806" s="60">
        <v>101560253</v>
      </c>
      <c r="L1806" s="60">
        <v>107384757</v>
      </c>
      <c r="M1806" s="60">
        <v>103718737</v>
      </c>
      <c r="N1806" s="60">
        <v>109976045</v>
      </c>
      <c r="O1806" s="60">
        <v>119759422</v>
      </c>
      <c r="P1806" s="60">
        <v>110916396</v>
      </c>
      <c r="Q1806" s="60">
        <v>143664185</v>
      </c>
      <c r="R1806" s="60">
        <v>163531223</v>
      </c>
      <c r="S1806" s="60">
        <v>157891536</v>
      </c>
      <c r="T1806" s="60">
        <v>149129546</v>
      </c>
    </row>
    <row r="1807" spans="1:20" ht="14.5" x14ac:dyDescent="0.35">
      <c r="A1807" t="str">
        <f t="shared" si="40"/>
        <v>Vorarlberg063</v>
      </c>
      <c r="B1807">
        <v>1807</v>
      </c>
      <c r="C1807" s="59" t="s">
        <v>269</v>
      </c>
      <c r="D1807" s="59" t="s">
        <v>349</v>
      </c>
      <c r="E1807" s="59" t="s">
        <v>32</v>
      </c>
      <c r="F1807" s="60">
        <v>62766235</v>
      </c>
      <c r="G1807" s="60">
        <v>50849463</v>
      </c>
      <c r="H1807" s="60">
        <v>79328691</v>
      </c>
      <c r="I1807" s="60">
        <v>55460340</v>
      </c>
      <c r="J1807" s="60">
        <v>65485261</v>
      </c>
      <c r="K1807" s="60">
        <v>65806259</v>
      </c>
      <c r="L1807" s="60">
        <v>73815998</v>
      </c>
      <c r="M1807" s="60">
        <v>91790186</v>
      </c>
      <c r="N1807" s="60">
        <v>103717735</v>
      </c>
      <c r="O1807" s="60">
        <v>98941316</v>
      </c>
      <c r="P1807" s="60">
        <v>111480677</v>
      </c>
      <c r="Q1807" s="60">
        <v>144592316</v>
      </c>
      <c r="R1807" s="60">
        <v>163957694</v>
      </c>
      <c r="S1807" s="60">
        <v>136274266</v>
      </c>
      <c r="T1807" s="60">
        <v>126960439</v>
      </c>
    </row>
    <row r="1808" spans="1:20" ht="14.5" x14ac:dyDescent="0.35">
      <c r="A1808" t="str">
        <f t="shared" si="40"/>
        <v>Vorarlberg264</v>
      </c>
      <c r="B1808">
        <v>1808</v>
      </c>
      <c r="C1808" s="59" t="s">
        <v>269</v>
      </c>
      <c r="D1808" s="59" t="s">
        <v>420</v>
      </c>
      <c r="E1808" s="59" t="s">
        <v>67</v>
      </c>
      <c r="F1808" s="60">
        <v>4614</v>
      </c>
      <c r="G1808" s="60">
        <v>11720</v>
      </c>
      <c r="H1808" s="61"/>
      <c r="I1808" s="60">
        <v>32849</v>
      </c>
      <c r="J1808" s="61"/>
      <c r="K1808" s="60">
        <v>17066</v>
      </c>
      <c r="L1808" s="60">
        <v>2401</v>
      </c>
      <c r="M1808" s="60">
        <v>31185</v>
      </c>
      <c r="N1808" s="60">
        <v>8433</v>
      </c>
      <c r="O1808" s="60">
        <v>6154</v>
      </c>
      <c r="P1808" s="60">
        <v>9342</v>
      </c>
      <c r="Q1808" s="60">
        <v>1918</v>
      </c>
      <c r="R1808" s="60">
        <v>30541</v>
      </c>
      <c r="S1808" s="60">
        <v>4195</v>
      </c>
      <c r="T1808" s="60">
        <v>12131</v>
      </c>
    </row>
    <row r="1809" spans="1:20" ht="14.5" x14ac:dyDescent="0.35">
      <c r="A1809" t="str">
        <f t="shared" si="40"/>
        <v>Vorarlberg047</v>
      </c>
      <c r="B1809">
        <v>1809</v>
      </c>
      <c r="C1809" s="59" t="s">
        <v>269</v>
      </c>
      <c r="D1809" s="59" t="s">
        <v>336</v>
      </c>
      <c r="E1809" s="59" t="s">
        <v>25</v>
      </c>
      <c r="F1809" s="60">
        <v>1487506</v>
      </c>
      <c r="G1809" s="60">
        <v>1414605</v>
      </c>
      <c r="H1809" s="60">
        <v>1229446</v>
      </c>
      <c r="I1809" s="60">
        <v>1418486</v>
      </c>
      <c r="J1809" s="60">
        <v>1499471</v>
      </c>
      <c r="K1809" s="60">
        <v>1938612</v>
      </c>
      <c r="L1809" s="60">
        <v>1718322</v>
      </c>
      <c r="M1809" s="60">
        <v>1672780</v>
      </c>
      <c r="N1809" s="60">
        <v>1824708</v>
      </c>
      <c r="O1809" s="60">
        <v>2008218</v>
      </c>
      <c r="P1809" s="60">
        <v>2329896</v>
      </c>
      <c r="Q1809" s="60">
        <v>3358414</v>
      </c>
      <c r="R1809" s="60">
        <v>2924010</v>
      </c>
      <c r="S1809" s="60">
        <v>2184553</v>
      </c>
      <c r="T1809" s="60">
        <v>3505014</v>
      </c>
    </row>
    <row r="1810" spans="1:20" ht="14.5" x14ac:dyDescent="0.35">
      <c r="A1810" t="str">
        <f t="shared" si="40"/>
        <v>Vorarlberg248</v>
      </c>
      <c r="B1810">
        <v>1810</v>
      </c>
      <c r="C1810" s="59" t="s">
        <v>269</v>
      </c>
      <c r="D1810" s="59" t="s">
        <v>416</v>
      </c>
      <c r="E1810" s="59" t="s">
        <v>63</v>
      </c>
      <c r="F1810" s="60">
        <v>7244945</v>
      </c>
      <c r="G1810" s="60">
        <v>9246082</v>
      </c>
      <c r="H1810" s="60">
        <v>4368738</v>
      </c>
      <c r="I1810" s="60">
        <v>8487909</v>
      </c>
      <c r="J1810" s="60">
        <v>12662638</v>
      </c>
      <c r="K1810" s="60">
        <v>13069560</v>
      </c>
      <c r="L1810" s="60">
        <v>18303244</v>
      </c>
      <c r="M1810" s="60">
        <v>20437925</v>
      </c>
      <c r="N1810" s="60">
        <v>30914512</v>
      </c>
      <c r="O1810" s="60">
        <v>33552800</v>
      </c>
      <c r="P1810" s="60">
        <v>39849931</v>
      </c>
      <c r="Q1810" s="60">
        <v>43066601</v>
      </c>
      <c r="R1810" s="60">
        <v>45685654</v>
      </c>
      <c r="S1810" s="60">
        <v>49476782</v>
      </c>
      <c r="T1810" s="60">
        <v>42063223</v>
      </c>
    </row>
    <row r="1811" spans="1:20" ht="14.5" x14ac:dyDescent="0.35">
      <c r="A1811" t="str">
        <f t="shared" si="40"/>
        <v>Vorarlberg342</v>
      </c>
      <c r="B1811">
        <v>1811</v>
      </c>
      <c r="C1811" s="59" t="s">
        <v>269</v>
      </c>
      <c r="D1811" s="59" t="s">
        <v>453</v>
      </c>
      <c r="E1811" s="59" t="s">
        <v>85</v>
      </c>
      <c r="F1811" s="61"/>
      <c r="G1811" s="61"/>
      <c r="H1811" s="60">
        <v>6851</v>
      </c>
      <c r="I1811" s="60">
        <v>323</v>
      </c>
      <c r="J1811" s="60">
        <v>1391</v>
      </c>
      <c r="K1811" s="60">
        <v>113861</v>
      </c>
      <c r="L1811" s="60">
        <v>133397</v>
      </c>
      <c r="M1811" s="60">
        <v>58221</v>
      </c>
      <c r="N1811" s="60">
        <v>3894</v>
      </c>
      <c r="O1811" s="60">
        <v>67250</v>
      </c>
      <c r="P1811" s="60">
        <v>23552</v>
      </c>
      <c r="Q1811" s="60">
        <v>2955</v>
      </c>
      <c r="R1811" s="60">
        <v>11619</v>
      </c>
      <c r="S1811" s="61"/>
      <c r="T1811" s="60">
        <v>60250</v>
      </c>
    </row>
    <row r="1812" spans="1:20" ht="14.5" x14ac:dyDescent="0.35">
      <c r="A1812" t="str">
        <f t="shared" si="40"/>
        <v>Vorarlberg492</v>
      </c>
      <c r="B1812">
        <v>1812</v>
      </c>
      <c r="C1812" s="59" t="s">
        <v>269</v>
      </c>
      <c r="D1812" s="59" t="s">
        <v>547</v>
      </c>
      <c r="E1812" s="59" t="s">
        <v>137</v>
      </c>
      <c r="F1812" s="60">
        <v>44418</v>
      </c>
      <c r="G1812" s="60">
        <v>47200</v>
      </c>
      <c r="H1812" s="60">
        <v>99573</v>
      </c>
      <c r="I1812" s="60">
        <v>180772</v>
      </c>
      <c r="J1812" s="60">
        <v>87832</v>
      </c>
      <c r="K1812" s="60">
        <v>2814559</v>
      </c>
      <c r="L1812" s="60">
        <v>576738</v>
      </c>
      <c r="M1812" s="60">
        <v>102318</v>
      </c>
      <c r="N1812" s="60">
        <v>85170</v>
      </c>
      <c r="O1812" s="60">
        <v>137120</v>
      </c>
      <c r="P1812" s="60">
        <v>83534</v>
      </c>
      <c r="Q1812" s="60">
        <v>105213</v>
      </c>
      <c r="R1812" s="60">
        <v>174515</v>
      </c>
      <c r="S1812" s="60">
        <v>140358</v>
      </c>
      <c r="T1812" s="60">
        <v>1698248</v>
      </c>
    </row>
    <row r="1813" spans="1:20" ht="14.5" x14ac:dyDescent="0.35">
      <c r="A1813" t="str">
        <f t="shared" si="40"/>
        <v>Vorarlberg225</v>
      </c>
      <c r="B1813">
        <v>1813</v>
      </c>
      <c r="C1813" s="59" t="s">
        <v>269</v>
      </c>
      <c r="D1813" s="59" t="s">
        <v>403</v>
      </c>
      <c r="E1813" s="59" t="s">
        <v>220</v>
      </c>
      <c r="F1813" s="61"/>
      <c r="G1813" s="61"/>
      <c r="H1813" s="61"/>
      <c r="I1813" s="61"/>
      <c r="J1813" s="60">
        <v>511</v>
      </c>
      <c r="K1813" s="60">
        <v>257</v>
      </c>
      <c r="L1813" s="60">
        <v>217</v>
      </c>
      <c r="M1813" s="60">
        <v>209</v>
      </c>
      <c r="N1813" s="60">
        <v>493</v>
      </c>
      <c r="O1813" s="61"/>
      <c r="P1813" s="60">
        <v>4</v>
      </c>
      <c r="Q1813" s="61"/>
      <c r="R1813" s="60">
        <v>4</v>
      </c>
      <c r="S1813" s="61"/>
      <c r="T1813" s="60">
        <v>9491</v>
      </c>
    </row>
    <row r="1814" spans="1:20" ht="14.5" x14ac:dyDescent="0.35">
      <c r="A1814" t="str">
        <f t="shared" si="40"/>
        <v>Vorarlberg311</v>
      </c>
      <c r="B1814">
        <v>1814</v>
      </c>
      <c r="C1814" s="59" t="s">
        <v>269</v>
      </c>
      <c r="D1814" s="59" t="s">
        <v>434</v>
      </c>
      <c r="E1814" s="59" t="s">
        <v>76</v>
      </c>
      <c r="F1814" s="61"/>
      <c r="G1814" s="61"/>
      <c r="H1814" s="61"/>
      <c r="I1814" s="61"/>
      <c r="J1814" s="61"/>
      <c r="K1814" s="60">
        <v>29</v>
      </c>
      <c r="L1814" s="61"/>
      <c r="M1814" s="61"/>
      <c r="N1814" s="61"/>
      <c r="O1814" s="61"/>
      <c r="P1814" s="60">
        <v>2</v>
      </c>
      <c r="Q1814" s="61"/>
      <c r="R1814" s="61"/>
      <c r="S1814" s="60">
        <v>48</v>
      </c>
      <c r="T1814" s="61"/>
    </row>
    <row r="1815" spans="1:20" ht="14.5" x14ac:dyDescent="0.35">
      <c r="A1815" t="str">
        <f t="shared" si="40"/>
        <v>Vorarlberg428</v>
      </c>
      <c r="B1815">
        <v>1815</v>
      </c>
      <c r="C1815" s="59" t="s">
        <v>269</v>
      </c>
      <c r="D1815" s="59" t="s">
        <v>498</v>
      </c>
      <c r="E1815" s="59" t="s">
        <v>112</v>
      </c>
      <c r="F1815" s="60">
        <v>143187</v>
      </c>
      <c r="G1815" s="60">
        <v>79759</v>
      </c>
      <c r="H1815" s="60">
        <v>85232</v>
      </c>
      <c r="I1815" s="60">
        <v>157556</v>
      </c>
      <c r="J1815" s="60">
        <v>102473</v>
      </c>
      <c r="K1815" s="60">
        <v>231869</v>
      </c>
      <c r="L1815" s="60">
        <v>193224</v>
      </c>
      <c r="M1815" s="60">
        <v>87497</v>
      </c>
      <c r="N1815" s="60">
        <v>209267</v>
      </c>
      <c r="O1815" s="60">
        <v>100714</v>
      </c>
      <c r="P1815" s="60">
        <v>417643</v>
      </c>
      <c r="Q1815" s="60">
        <v>385279</v>
      </c>
      <c r="R1815" s="60">
        <v>352516</v>
      </c>
      <c r="S1815" s="60">
        <v>836155</v>
      </c>
      <c r="T1815" s="60">
        <v>670035</v>
      </c>
    </row>
    <row r="1816" spans="1:20" ht="14.5" x14ac:dyDescent="0.35">
      <c r="A1816" t="str">
        <f t="shared" si="40"/>
        <v>Vorarlberg479</v>
      </c>
      <c r="B1816">
        <v>1816</v>
      </c>
      <c r="C1816" s="59" t="s">
        <v>269</v>
      </c>
      <c r="D1816" s="59" t="s">
        <v>541</v>
      </c>
      <c r="E1816" s="59" t="s">
        <v>225</v>
      </c>
      <c r="F1816" s="61"/>
      <c r="G1816" s="61"/>
      <c r="H1816" s="61"/>
      <c r="I1816" s="60">
        <v>113388</v>
      </c>
      <c r="J1816" s="60">
        <v>118975</v>
      </c>
      <c r="K1816" s="60">
        <v>166242</v>
      </c>
      <c r="L1816" s="60">
        <v>201369</v>
      </c>
      <c r="M1816" s="60">
        <v>118928</v>
      </c>
      <c r="N1816" s="60">
        <v>126933</v>
      </c>
      <c r="O1816" s="60">
        <v>145215</v>
      </c>
      <c r="P1816" s="60">
        <v>88182</v>
      </c>
      <c r="Q1816" s="60">
        <v>158462</v>
      </c>
      <c r="R1816" s="60">
        <v>206720</v>
      </c>
      <c r="S1816" s="60">
        <v>262084</v>
      </c>
      <c r="T1816" s="60">
        <v>245405</v>
      </c>
    </row>
    <row r="1817" spans="1:20" ht="14.5" x14ac:dyDescent="0.35">
      <c r="A1817" t="str">
        <f t="shared" si="40"/>
        <v>Vorarlberg608</v>
      </c>
      <c r="B1817">
        <v>1817</v>
      </c>
      <c r="C1817" s="59" t="s">
        <v>269</v>
      </c>
      <c r="D1817" s="59" t="s">
        <v>565</v>
      </c>
      <c r="E1817" s="59" t="s">
        <v>255</v>
      </c>
      <c r="F1817" s="60">
        <v>1980838</v>
      </c>
      <c r="G1817" s="60">
        <v>1740350</v>
      </c>
      <c r="H1817" s="60">
        <v>1113997</v>
      </c>
      <c r="I1817" s="60">
        <v>41440</v>
      </c>
      <c r="J1817" s="60">
        <v>123439</v>
      </c>
      <c r="K1817" s="60">
        <v>185019</v>
      </c>
      <c r="L1817" s="60">
        <v>187242</v>
      </c>
      <c r="M1817" s="60">
        <v>173235</v>
      </c>
      <c r="N1817" s="60">
        <v>408334</v>
      </c>
      <c r="O1817" s="60">
        <v>523314</v>
      </c>
      <c r="P1817" s="60">
        <v>120417</v>
      </c>
      <c r="Q1817" s="60">
        <v>169605</v>
      </c>
      <c r="R1817" s="60">
        <v>66853</v>
      </c>
      <c r="S1817" s="60">
        <v>62607</v>
      </c>
      <c r="T1817" s="61"/>
    </row>
    <row r="1818" spans="1:20" ht="14.5" x14ac:dyDescent="0.35">
      <c r="A1818" t="str">
        <f t="shared" si="40"/>
        <v>Vorarlberg393</v>
      </c>
      <c r="B1818">
        <v>1818</v>
      </c>
      <c r="C1818" s="59" t="s">
        <v>269</v>
      </c>
      <c r="D1818" s="59" t="s">
        <v>481</v>
      </c>
      <c r="E1818" s="59" t="s">
        <v>101</v>
      </c>
      <c r="F1818" s="60">
        <v>55</v>
      </c>
      <c r="G1818" s="61"/>
      <c r="H1818" s="60">
        <v>260</v>
      </c>
      <c r="I1818" s="61"/>
      <c r="J1818" s="61"/>
      <c r="K1818" s="61"/>
      <c r="L1818" s="61"/>
      <c r="M1818" s="61"/>
      <c r="N1818" s="61"/>
      <c r="O1818" s="61"/>
      <c r="P1818" s="60">
        <v>18</v>
      </c>
      <c r="Q1818" s="60">
        <v>56231</v>
      </c>
      <c r="R1818" s="61"/>
      <c r="S1818" s="60">
        <v>8980</v>
      </c>
      <c r="T1818" s="60">
        <v>39</v>
      </c>
    </row>
    <row r="1819" spans="1:20" ht="14.5" x14ac:dyDescent="0.35">
      <c r="A1819" t="str">
        <f t="shared" si="40"/>
        <v>Vorarlberg454</v>
      </c>
      <c r="B1819">
        <v>1819</v>
      </c>
      <c r="C1819" s="59" t="s">
        <v>269</v>
      </c>
      <c r="D1819" s="59" t="s">
        <v>509</v>
      </c>
      <c r="E1819" s="59" t="s">
        <v>121</v>
      </c>
      <c r="F1819" s="61"/>
      <c r="G1819" s="61"/>
      <c r="H1819" s="61"/>
      <c r="I1819" s="61"/>
      <c r="J1819" s="61"/>
      <c r="K1819" s="61"/>
      <c r="L1819" s="61"/>
      <c r="M1819" s="61"/>
      <c r="N1819" s="61"/>
      <c r="O1819" s="61"/>
      <c r="P1819" s="61"/>
      <c r="Q1819" s="60">
        <v>40</v>
      </c>
      <c r="R1819" s="61"/>
      <c r="S1819" s="61"/>
      <c r="T1819" s="61"/>
    </row>
    <row r="1820" spans="1:20" ht="14.5" x14ac:dyDescent="0.35">
      <c r="A1820" t="str">
        <f t="shared" si="40"/>
        <v>Vorarlberg244</v>
      </c>
      <c r="B1820">
        <v>1820</v>
      </c>
      <c r="C1820" s="59" t="s">
        <v>269</v>
      </c>
      <c r="D1820" s="59" t="s">
        <v>412</v>
      </c>
      <c r="E1820" s="59" t="s">
        <v>61</v>
      </c>
      <c r="F1820" s="60">
        <v>452665</v>
      </c>
      <c r="G1820" s="60">
        <v>1331753</v>
      </c>
      <c r="H1820" s="60">
        <v>1163206</v>
      </c>
      <c r="I1820" s="60">
        <v>1431848</v>
      </c>
      <c r="J1820" s="60">
        <v>2295206</v>
      </c>
      <c r="K1820" s="60">
        <v>1975598</v>
      </c>
      <c r="L1820" s="60">
        <v>619273</v>
      </c>
      <c r="M1820" s="60">
        <v>1344912</v>
      </c>
      <c r="N1820" s="60">
        <v>1581564</v>
      </c>
      <c r="O1820" s="60">
        <v>2021944</v>
      </c>
      <c r="P1820" s="60">
        <v>1681767</v>
      </c>
      <c r="Q1820" s="60">
        <v>217356</v>
      </c>
      <c r="R1820" s="60">
        <v>1920624</v>
      </c>
      <c r="S1820" s="60">
        <v>2200453</v>
      </c>
      <c r="T1820" s="60">
        <v>1780002</v>
      </c>
    </row>
    <row r="1821" spans="1:20" ht="14.5" x14ac:dyDescent="0.35">
      <c r="A1821" t="str">
        <f t="shared" si="40"/>
        <v>Vorarlberg894</v>
      </c>
      <c r="B1821">
        <v>1821</v>
      </c>
      <c r="C1821" s="59" t="s">
        <v>269</v>
      </c>
      <c r="D1821" s="59" t="s">
        <v>682</v>
      </c>
      <c r="E1821" s="59" t="s">
        <v>256</v>
      </c>
      <c r="F1821" s="60">
        <v>258546</v>
      </c>
      <c r="G1821" s="60">
        <v>378067</v>
      </c>
      <c r="H1821" s="60">
        <v>31391</v>
      </c>
      <c r="I1821" s="61"/>
      <c r="J1821" s="61"/>
      <c r="K1821" s="61"/>
      <c r="L1821" s="61"/>
      <c r="M1821" s="61"/>
      <c r="N1821" s="61"/>
      <c r="O1821" s="61"/>
      <c r="P1821" s="61"/>
      <c r="Q1821" s="61"/>
      <c r="R1821" s="61"/>
      <c r="S1821" s="61"/>
      <c r="T1821" s="61"/>
    </row>
    <row r="1822" spans="1:20" ht="14.5" x14ac:dyDescent="0.35">
      <c r="A1822" t="str">
        <f t="shared" si="40"/>
        <v>Vorarlberg280</v>
      </c>
      <c r="B1822">
        <v>1822</v>
      </c>
      <c r="C1822" s="59" t="s">
        <v>269</v>
      </c>
      <c r="D1822" s="59" t="s">
        <v>425</v>
      </c>
      <c r="E1822" s="59" t="s">
        <v>70</v>
      </c>
      <c r="F1822" s="60">
        <v>400747</v>
      </c>
      <c r="G1822" s="60">
        <v>159187</v>
      </c>
      <c r="H1822" s="60">
        <v>251938</v>
      </c>
      <c r="I1822" s="60">
        <v>80380</v>
      </c>
      <c r="J1822" s="60">
        <v>287947</v>
      </c>
      <c r="K1822" s="60">
        <v>99886</v>
      </c>
      <c r="L1822" s="60">
        <v>80209</v>
      </c>
      <c r="M1822" s="60">
        <v>107306</v>
      </c>
      <c r="N1822" s="60">
        <v>281914</v>
      </c>
      <c r="O1822" s="60">
        <v>169292</v>
      </c>
      <c r="P1822" s="60">
        <v>97904</v>
      </c>
      <c r="Q1822" s="60">
        <v>201359</v>
      </c>
      <c r="R1822" s="60">
        <v>203984</v>
      </c>
      <c r="S1822" s="60">
        <v>249636</v>
      </c>
      <c r="T1822" s="60">
        <v>671985</v>
      </c>
    </row>
    <row r="1823" spans="1:20" ht="14.5" x14ac:dyDescent="0.35">
      <c r="A1823" t="str">
        <f t="shared" si="40"/>
        <v>Vorarlberg680</v>
      </c>
      <c r="B1823">
        <v>1823</v>
      </c>
      <c r="C1823" s="59" t="s">
        <v>269</v>
      </c>
      <c r="D1823" s="59" t="s">
        <v>600</v>
      </c>
      <c r="E1823" s="59" t="s">
        <v>169</v>
      </c>
      <c r="F1823" s="60">
        <v>10306787</v>
      </c>
      <c r="G1823" s="60">
        <v>11161228</v>
      </c>
      <c r="H1823" s="60">
        <v>10316272</v>
      </c>
      <c r="I1823" s="60">
        <v>16635969</v>
      </c>
      <c r="J1823" s="60">
        <v>15842078</v>
      </c>
      <c r="K1823" s="60">
        <v>13049825</v>
      </c>
      <c r="L1823" s="60">
        <v>12680871</v>
      </c>
      <c r="M1823" s="60">
        <v>14118629</v>
      </c>
      <c r="N1823" s="60">
        <v>16097829</v>
      </c>
      <c r="O1823" s="60">
        <v>17728380</v>
      </c>
      <c r="P1823" s="60">
        <v>10905317</v>
      </c>
      <c r="Q1823" s="60">
        <v>11771743</v>
      </c>
      <c r="R1823" s="60">
        <v>11191178</v>
      </c>
      <c r="S1823" s="60">
        <v>13424918</v>
      </c>
      <c r="T1823" s="60">
        <v>12957672</v>
      </c>
    </row>
    <row r="1824" spans="1:20" ht="14.5" x14ac:dyDescent="0.35">
      <c r="A1824" t="str">
        <f t="shared" si="40"/>
        <v>Vorarlberg082</v>
      </c>
      <c r="B1824">
        <v>1824</v>
      </c>
      <c r="C1824" s="59" t="s">
        <v>269</v>
      </c>
      <c r="D1824" s="59" t="s">
        <v>376</v>
      </c>
      <c r="E1824" s="59" t="s">
        <v>44</v>
      </c>
      <c r="F1824" s="60">
        <v>32801</v>
      </c>
      <c r="G1824" s="60">
        <v>3925</v>
      </c>
      <c r="H1824" s="60">
        <v>9417</v>
      </c>
      <c r="I1824" s="60">
        <v>19201</v>
      </c>
      <c r="J1824" s="61"/>
      <c r="K1824" s="60">
        <v>68161</v>
      </c>
      <c r="L1824" s="60">
        <v>98775</v>
      </c>
      <c r="M1824" s="60">
        <v>3896313</v>
      </c>
      <c r="N1824" s="60">
        <v>64670</v>
      </c>
      <c r="O1824" s="60">
        <v>19492</v>
      </c>
      <c r="P1824" s="60">
        <v>905778</v>
      </c>
      <c r="Q1824" s="60">
        <v>190436</v>
      </c>
      <c r="R1824" s="60">
        <v>311058</v>
      </c>
      <c r="S1824" s="60">
        <v>5325667</v>
      </c>
      <c r="T1824" s="60">
        <v>212061</v>
      </c>
    </row>
    <row r="1825" spans="1:20" ht="14.5" x14ac:dyDescent="0.35">
      <c r="A1825" t="str">
        <f t="shared" si="40"/>
        <v>Vorarlberg839</v>
      </c>
      <c r="B1825">
        <v>1825</v>
      </c>
      <c r="C1825" s="59" t="s">
        <v>269</v>
      </c>
      <c r="D1825" s="59" t="s">
        <v>674</v>
      </c>
      <c r="E1825" s="59" t="s">
        <v>205</v>
      </c>
      <c r="F1825" s="61"/>
      <c r="G1825" s="60">
        <v>8</v>
      </c>
      <c r="H1825" s="61"/>
      <c r="I1825" s="60">
        <v>59126</v>
      </c>
      <c r="J1825" s="61"/>
      <c r="K1825" s="60">
        <v>1655</v>
      </c>
      <c r="L1825" s="60">
        <v>4137</v>
      </c>
      <c r="M1825" s="61"/>
      <c r="N1825" s="61"/>
      <c r="O1825" s="61"/>
      <c r="P1825" s="61"/>
      <c r="Q1825" s="61"/>
      <c r="R1825" s="61"/>
      <c r="S1825" s="61"/>
      <c r="T1825" s="61"/>
    </row>
    <row r="1826" spans="1:20" ht="14.5" x14ac:dyDescent="0.35">
      <c r="A1826" t="str">
        <f t="shared" si="40"/>
        <v>Vorarlberg626</v>
      </c>
      <c r="B1826">
        <v>1826</v>
      </c>
      <c r="C1826" s="59" t="s">
        <v>269</v>
      </c>
      <c r="D1826" s="59" t="s">
        <v>574</v>
      </c>
      <c r="E1826" s="59" t="s">
        <v>151</v>
      </c>
      <c r="F1826" s="60">
        <v>92</v>
      </c>
      <c r="G1826" s="60">
        <v>175</v>
      </c>
      <c r="H1826" s="61"/>
      <c r="I1826" s="61"/>
      <c r="J1826" s="61"/>
      <c r="K1826" s="61"/>
      <c r="L1826" s="61"/>
      <c r="M1826" s="61"/>
      <c r="N1826" s="60">
        <v>22489</v>
      </c>
      <c r="O1826" s="60">
        <v>35225</v>
      </c>
      <c r="P1826" s="60">
        <v>41259</v>
      </c>
      <c r="Q1826" s="61"/>
      <c r="R1826" s="61"/>
      <c r="S1826" s="60">
        <v>2143</v>
      </c>
      <c r="T1826" s="61"/>
    </row>
    <row r="1827" spans="1:20" ht="14.5" x14ac:dyDescent="0.35">
      <c r="A1827" t="str">
        <f t="shared" si="40"/>
        <v>Vorarlberg080</v>
      </c>
      <c r="B1827">
        <v>1827</v>
      </c>
      <c r="C1827" s="59" t="s">
        <v>269</v>
      </c>
      <c r="D1827" s="59" t="s">
        <v>373</v>
      </c>
      <c r="E1827" s="59" t="s">
        <v>42</v>
      </c>
      <c r="F1827" s="61"/>
      <c r="G1827" s="60">
        <v>654838</v>
      </c>
      <c r="H1827" s="60">
        <v>5962475</v>
      </c>
      <c r="I1827" s="60">
        <v>620038</v>
      </c>
      <c r="J1827" s="60">
        <v>504014</v>
      </c>
      <c r="K1827" s="60">
        <v>1068859</v>
      </c>
      <c r="L1827" s="60">
        <v>3469061</v>
      </c>
      <c r="M1827" s="60">
        <v>317016</v>
      </c>
      <c r="N1827" s="60">
        <v>81686</v>
      </c>
      <c r="O1827" s="60">
        <v>329819</v>
      </c>
      <c r="P1827" s="60">
        <v>189796</v>
      </c>
      <c r="Q1827" s="60">
        <v>112226</v>
      </c>
      <c r="R1827" s="60">
        <v>381620</v>
      </c>
      <c r="S1827" s="60">
        <v>161433</v>
      </c>
      <c r="T1827" s="60">
        <v>207087</v>
      </c>
    </row>
    <row r="1828" spans="1:20" ht="14.5" x14ac:dyDescent="0.35">
      <c r="A1828" t="str">
        <f t="shared" si="40"/>
        <v>Vorarlberg212</v>
      </c>
      <c r="B1828">
        <v>1828</v>
      </c>
      <c r="C1828" s="59" t="s">
        <v>269</v>
      </c>
      <c r="D1828" s="59" t="s">
        <v>396</v>
      </c>
      <c r="E1828" s="59" t="s">
        <v>54</v>
      </c>
      <c r="F1828" s="60">
        <v>8415171</v>
      </c>
      <c r="G1828" s="60">
        <v>9282223</v>
      </c>
      <c r="H1828" s="60">
        <v>10131129</v>
      </c>
      <c r="I1828" s="60">
        <v>10985149</v>
      </c>
      <c r="J1828" s="60">
        <v>13727021</v>
      </c>
      <c r="K1828" s="60">
        <v>14196221</v>
      </c>
      <c r="L1828" s="60">
        <v>14643461</v>
      </c>
      <c r="M1828" s="60">
        <v>14140479</v>
      </c>
      <c r="N1828" s="60">
        <v>15067710</v>
      </c>
      <c r="O1828" s="60">
        <v>12594749</v>
      </c>
      <c r="P1828" s="60">
        <v>12485883</v>
      </c>
      <c r="Q1828" s="60">
        <v>13548037</v>
      </c>
      <c r="R1828" s="60">
        <v>15504183</v>
      </c>
      <c r="S1828" s="60">
        <v>14147391</v>
      </c>
      <c r="T1828" s="60">
        <v>15768659</v>
      </c>
    </row>
    <row r="1829" spans="1:20" ht="14.5" x14ac:dyDescent="0.35">
      <c r="A1829" t="str">
        <f t="shared" si="40"/>
        <v>Vorarlberg817</v>
      </c>
      <c r="B1829">
        <v>1829</v>
      </c>
      <c r="C1829" s="59" t="s">
        <v>269</v>
      </c>
      <c r="D1829" s="59" t="s">
        <v>646</v>
      </c>
      <c r="E1829" s="59" t="s">
        <v>193</v>
      </c>
      <c r="F1829" s="61"/>
      <c r="G1829" s="61"/>
      <c r="H1829" s="61"/>
      <c r="I1829" s="60">
        <v>2176</v>
      </c>
      <c r="J1829" s="61"/>
      <c r="K1829" s="61"/>
      <c r="L1829" s="61"/>
      <c r="M1829" s="61"/>
      <c r="N1829" s="61"/>
      <c r="O1829" s="61"/>
      <c r="P1829" s="61"/>
      <c r="Q1829" s="60">
        <v>67</v>
      </c>
      <c r="R1829" s="60">
        <v>50</v>
      </c>
      <c r="S1829" s="60">
        <v>1</v>
      </c>
      <c r="T1829" s="60">
        <v>55</v>
      </c>
    </row>
    <row r="1830" spans="1:20" ht="14.5" x14ac:dyDescent="0.35">
      <c r="A1830" t="str">
        <f t="shared" si="40"/>
        <v>Vorarlberg052</v>
      </c>
      <c r="B1830">
        <v>1830</v>
      </c>
      <c r="C1830" s="59" t="s">
        <v>269</v>
      </c>
      <c r="D1830" s="59" t="s">
        <v>337</v>
      </c>
      <c r="E1830" s="59" t="s">
        <v>26</v>
      </c>
      <c r="F1830" s="60">
        <v>85438642</v>
      </c>
      <c r="G1830" s="60">
        <v>96813630</v>
      </c>
      <c r="H1830" s="60">
        <v>83621696</v>
      </c>
      <c r="I1830" s="60">
        <v>105099674</v>
      </c>
      <c r="J1830" s="60">
        <v>110790326</v>
      </c>
      <c r="K1830" s="60">
        <v>137169623</v>
      </c>
      <c r="L1830" s="60">
        <v>119344625</v>
      </c>
      <c r="M1830" s="60">
        <v>134456908</v>
      </c>
      <c r="N1830" s="60">
        <v>110177990</v>
      </c>
      <c r="O1830" s="60">
        <v>84757875</v>
      </c>
      <c r="P1830" s="60">
        <v>88102055</v>
      </c>
      <c r="Q1830" s="60">
        <v>108122692</v>
      </c>
      <c r="R1830" s="60">
        <v>141608250</v>
      </c>
      <c r="S1830" s="60">
        <v>155491789</v>
      </c>
      <c r="T1830" s="60">
        <v>139910223</v>
      </c>
    </row>
    <row r="1831" spans="1:20" ht="14.5" x14ac:dyDescent="0.35">
      <c r="A1831" t="str">
        <f t="shared" si="40"/>
        <v>Vorarlberg472</v>
      </c>
      <c r="B1831">
        <v>1831</v>
      </c>
      <c r="C1831" s="59" t="s">
        <v>269</v>
      </c>
      <c r="D1831" s="59" t="s">
        <v>531</v>
      </c>
      <c r="E1831" s="59" t="s">
        <v>131</v>
      </c>
      <c r="F1831" s="60">
        <v>39068</v>
      </c>
      <c r="G1831" s="60">
        <v>90997</v>
      </c>
      <c r="H1831" s="60">
        <v>86432</v>
      </c>
      <c r="I1831" s="60">
        <v>231910</v>
      </c>
      <c r="J1831" s="60">
        <v>260286</v>
      </c>
      <c r="K1831" s="60">
        <v>1108211</v>
      </c>
      <c r="L1831" s="60">
        <v>170066</v>
      </c>
      <c r="M1831" s="60">
        <v>53755</v>
      </c>
      <c r="N1831" s="60">
        <v>94646</v>
      </c>
      <c r="O1831" s="60">
        <v>74133</v>
      </c>
      <c r="P1831" s="60">
        <v>1142423</v>
      </c>
      <c r="Q1831" s="60">
        <v>4982</v>
      </c>
      <c r="R1831" s="60">
        <v>57054</v>
      </c>
      <c r="S1831" s="60">
        <v>53524</v>
      </c>
      <c r="T1831" s="60">
        <v>15120</v>
      </c>
    </row>
    <row r="1832" spans="1:20" ht="14.5" x14ac:dyDescent="0.35">
      <c r="A1832" t="str">
        <f t="shared" si="40"/>
        <v>Vorarlberg807</v>
      </c>
      <c r="B1832">
        <v>1832</v>
      </c>
      <c r="C1832" s="59" t="s">
        <v>269</v>
      </c>
      <c r="D1832" s="59" t="s">
        <v>636</v>
      </c>
      <c r="E1832" s="59" t="s">
        <v>187</v>
      </c>
      <c r="F1832" s="61"/>
      <c r="G1832" s="61"/>
      <c r="H1832" s="61"/>
      <c r="I1832" s="61"/>
      <c r="J1832" s="61"/>
      <c r="K1832" s="61"/>
      <c r="L1832" s="61"/>
      <c r="M1832" s="61"/>
      <c r="N1832" s="60">
        <v>4</v>
      </c>
      <c r="O1832" s="61"/>
      <c r="P1832" s="61"/>
      <c r="Q1832" s="61"/>
      <c r="R1832" s="61"/>
      <c r="S1832" s="61"/>
      <c r="T1832" s="60">
        <v>1758</v>
      </c>
    </row>
    <row r="1833" spans="1:20" ht="14.5" x14ac:dyDescent="0.35">
      <c r="A1833" t="str">
        <f t="shared" si="40"/>
        <v>Vorarlberg736</v>
      </c>
      <c r="B1833">
        <v>1833</v>
      </c>
      <c r="C1833" s="59" t="s">
        <v>269</v>
      </c>
      <c r="D1833" s="59" t="s">
        <v>622</v>
      </c>
      <c r="E1833" s="59" t="s">
        <v>179</v>
      </c>
      <c r="F1833" s="60">
        <v>9159220</v>
      </c>
      <c r="G1833" s="60">
        <v>7168609</v>
      </c>
      <c r="H1833" s="60">
        <v>8375120</v>
      </c>
      <c r="I1833" s="60">
        <v>11702791</v>
      </c>
      <c r="J1833" s="60">
        <v>11634855</v>
      </c>
      <c r="K1833" s="60">
        <v>13237674</v>
      </c>
      <c r="L1833" s="60">
        <v>8913399</v>
      </c>
      <c r="M1833" s="60">
        <v>8710537</v>
      </c>
      <c r="N1833" s="60">
        <v>9942448</v>
      </c>
      <c r="O1833" s="60">
        <v>14445437</v>
      </c>
      <c r="P1833" s="60">
        <v>17216108</v>
      </c>
      <c r="Q1833" s="60">
        <v>23855626</v>
      </c>
      <c r="R1833" s="60">
        <v>28585825</v>
      </c>
      <c r="S1833" s="60">
        <v>27232625</v>
      </c>
      <c r="T1833" s="60">
        <v>35158109</v>
      </c>
    </row>
    <row r="1834" spans="1:20" ht="14.5" x14ac:dyDescent="0.35">
      <c r="A1834" t="str">
        <f t="shared" si="40"/>
        <v>Vorarlberg352</v>
      </c>
      <c r="B1834">
        <v>1834</v>
      </c>
      <c r="C1834" s="59" t="s">
        <v>269</v>
      </c>
      <c r="D1834" s="59" t="s">
        <v>457</v>
      </c>
      <c r="E1834" s="59" t="s">
        <v>257</v>
      </c>
      <c r="F1834" s="60">
        <v>384362</v>
      </c>
      <c r="G1834" s="60">
        <v>143258</v>
      </c>
      <c r="H1834" s="61"/>
      <c r="I1834" s="60">
        <v>131362</v>
      </c>
      <c r="J1834" s="60">
        <v>83839</v>
      </c>
      <c r="K1834" s="60">
        <v>239623</v>
      </c>
      <c r="L1834" s="60">
        <v>107263</v>
      </c>
      <c r="M1834" s="60">
        <v>1352633</v>
      </c>
      <c r="N1834" s="60">
        <v>182979</v>
      </c>
      <c r="O1834" s="60">
        <v>430253</v>
      </c>
      <c r="P1834" s="60">
        <v>34220</v>
      </c>
      <c r="Q1834" s="60">
        <v>364157</v>
      </c>
      <c r="R1834" s="60">
        <v>84202</v>
      </c>
      <c r="S1834" s="60">
        <v>356169</v>
      </c>
      <c r="T1834" s="60">
        <v>217808</v>
      </c>
    </row>
    <row r="1835" spans="1:20" ht="14.5" x14ac:dyDescent="0.35">
      <c r="A1835" t="str">
        <f t="shared" si="40"/>
        <v>Vorarlberg072</v>
      </c>
      <c r="B1835">
        <v>1835</v>
      </c>
      <c r="C1835" s="59" t="s">
        <v>269</v>
      </c>
      <c r="D1835" s="59" t="s">
        <v>359</v>
      </c>
      <c r="E1835" s="59" t="s">
        <v>37</v>
      </c>
      <c r="F1835" s="60">
        <v>17015076</v>
      </c>
      <c r="G1835" s="60">
        <v>19250904</v>
      </c>
      <c r="H1835" s="60">
        <v>21599264</v>
      </c>
      <c r="I1835" s="60">
        <v>19276227</v>
      </c>
      <c r="J1835" s="60">
        <v>14211299</v>
      </c>
      <c r="K1835" s="60">
        <v>12337548</v>
      </c>
      <c r="L1835" s="60">
        <v>13237229</v>
      </c>
      <c r="M1835" s="60">
        <v>19766882</v>
      </c>
      <c r="N1835" s="60">
        <v>21365578</v>
      </c>
      <c r="O1835" s="60">
        <v>31806874</v>
      </c>
      <c r="P1835" s="60">
        <v>45909027</v>
      </c>
      <c r="Q1835" s="60">
        <v>52258678</v>
      </c>
      <c r="R1835" s="60">
        <v>25558272</v>
      </c>
      <c r="S1835" s="60">
        <v>34535432</v>
      </c>
      <c r="T1835" s="60">
        <v>46886203</v>
      </c>
    </row>
    <row r="1836" spans="1:20" ht="14.5" x14ac:dyDescent="0.35">
      <c r="A1836" t="str">
        <f t="shared" si="40"/>
        <v>Vorarlberg350</v>
      </c>
      <c r="B1836">
        <v>1836</v>
      </c>
      <c r="C1836" s="59" t="s">
        <v>269</v>
      </c>
      <c r="D1836" s="59" t="s">
        <v>456</v>
      </c>
      <c r="E1836" s="59" t="s">
        <v>87</v>
      </c>
      <c r="F1836" s="60">
        <v>6948</v>
      </c>
      <c r="G1836" s="60">
        <v>50609</v>
      </c>
      <c r="H1836" s="60">
        <v>60828</v>
      </c>
      <c r="I1836" s="60">
        <v>30809</v>
      </c>
      <c r="J1836" s="60">
        <v>32268</v>
      </c>
      <c r="K1836" s="60">
        <v>118917</v>
      </c>
      <c r="L1836" s="60">
        <v>25997</v>
      </c>
      <c r="M1836" s="60">
        <v>156767</v>
      </c>
      <c r="N1836" s="60">
        <v>26947</v>
      </c>
      <c r="O1836" s="60">
        <v>135164</v>
      </c>
      <c r="P1836" s="61"/>
      <c r="Q1836" s="60">
        <v>228397</v>
      </c>
      <c r="R1836" s="60">
        <v>246957</v>
      </c>
      <c r="S1836" s="60">
        <v>80059</v>
      </c>
      <c r="T1836" s="60">
        <v>69048</v>
      </c>
    </row>
    <row r="1837" spans="1:20" ht="14.5" x14ac:dyDescent="0.35">
      <c r="A1837" t="str">
        <f t="shared" si="40"/>
        <v>Vorarlberg400</v>
      </c>
      <c r="B1837">
        <v>1837</v>
      </c>
      <c r="C1837" s="59" t="s">
        <v>269</v>
      </c>
      <c r="D1837" s="59" t="s">
        <v>484</v>
      </c>
      <c r="E1837" s="59" t="s">
        <v>103</v>
      </c>
      <c r="F1837" s="60">
        <v>236047603</v>
      </c>
      <c r="G1837" s="60">
        <v>256498046</v>
      </c>
      <c r="H1837" s="60">
        <v>313721171</v>
      </c>
      <c r="I1837" s="60">
        <v>346181712</v>
      </c>
      <c r="J1837" s="60">
        <v>379472243</v>
      </c>
      <c r="K1837" s="60">
        <v>482082572</v>
      </c>
      <c r="L1837" s="60">
        <v>501793562</v>
      </c>
      <c r="M1837" s="60">
        <v>469046209</v>
      </c>
      <c r="N1837" s="60">
        <v>542981163</v>
      </c>
      <c r="O1837" s="60">
        <v>551098544</v>
      </c>
      <c r="P1837" s="60">
        <v>506687314</v>
      </c>
      <c r="Q1837" s="60">
        <v>646314706</v>
      </c>
      <c r="R1837" s="60">
        <v>817840085</v>
      </c>
      <c r="S1837" s="60">
        <v>780065964</v>
      </c>
      <c r="T1837" s="60">
        <v>889319536</v>
      </c>
    </row>
    <row r="1838" spans="1:20" ht="14.5" x14ac:dyDescent="0.35">
      <c r="A1838" t="str">
        <f t="shared" si="40"/>
        <v>Vorarlberg524</v>
      </c>
      <c r="B1838">
        <v>1838</v>
      </c>
      <c r="C1838" s="59" t="s">
        <v>269</v>
      </c>
      <c r="D1838" s="59" t="s">
        <v>556</v>
      </c>
      <c r="E1838" s="59" t="s">
        <v>144</v>
      </c>
      <c r="F1838" s="60">
        <v>388368</v>
      </c>
      <c r="G1838" s="60">
        <v>421627</v>
      </c>
      <c r="H1838" s="60">
        <v>747549</v>
      </c>
      <c r="I1838" s="60">
        <v>890134</v>
      </c>
      <c r="J1838" s="60">
        <v>3481068</v>
      </c>
      <c r="K1838" s="60">
        <v>1192812</v>
      </c>
      <c r="L1838" s="60">
        <v>903880</v>
      </c>
      <c r="M1838" s="60">
        <v>834610</v>
      </c>
      <c r="N1838" s="60">
        <v>570387</v>
      </c>
      <c r="O1838" s="60">
        <v>589671</v>
      </c>
      <c r="P1838" s="60">
        <v>790833</v>
      </c>
      <c r="Q1838" s="60">
        <v>954717</v>
      </c>
      <c r="R1838" s="60">
        <v>871512</v>
      </c>
      <c r="S1838" s="60">
        <v>1243464</v>
      </c>
      <c r="T1838" s="60">
        <v>1200685</v>
      </c>
    </row>
    <row r="1839" spans="1:20" ht="14.5" x14ac:dyDescent="0.35">
      <c r="A1839" t="str">
        <f t="shared" si="40"/>
        <v>Vorarlberg081</v>
      </c>
      <c r="B1839">
        <v>1839</v>
      </c>
      <c r="C1839" s="59" t="s">
        <v>269</v>
      </c>
      <c r="D1839" s="59" t="s">
        <v>374</v>
      </c>
      <c r="E1839" s="59" t="s">
        <v>43</v>
      </c>
      <c r="F1839" s="60">
        <v>862568</v>
      </c>
      <c r="G1839" s="60">
        <v>983880</v>
      </c>
      <c r="H1839" s="60">
        <v>852897</v>
      </c>
      <c r="I1839" s="60">
        <v>1070964</v>
      </c>
      <c r="J1839" s="60">
        <v>4991503</v>
      </c>
      <c r="K1839" s="60">
        <v>1453771</v>
      </c>
      <c r="L1839" s="60">
        <v>851840</v>
      </c>
      <c r="M1839" s="60">
        <v>4913748</v>
      </c>
      <c r="N1839" s="60">
        <v>7378621</v>
      </c>
      <c r="O1839" s="60">
        <v>4524661</v>
      </c>
      <c r="P1839" s="60">
        <v>736000</v>
      </c>
      <c r="Q1839" s="60">
        <v>14069317</v>
      </c>
      <c r="R1839" s="60">
        <v>2875223</v>
      </c>
      <c r="S1839" s="60">
        <v>11618647</v>
      </c>
      <c r="T1839" s="60">
        <v>1899724</v>
      </c>
    </row>
    <row r="1840" spans="1:20" ht="14.5" x14ac:dyDescent="0.35">
      <c r="A1840" t="str">
        <f t="shared" si="40"/>
        <v>Vorarlberg045</v>
      </c>
      <c r="B1840">
        <v>1840</v>
      </c>
      <c r="C1840" s="59" t="s">
        <v>269</v>
      </c>
      <c r="D1840" s="59" t="s">
        <v>333</v>
      </c>
      <c r="E1840" s="59" t="s">
        <v>258</v>
      </c>
      <c r="F1840" s="61"/>
      <c r="G1840" s="60">
        <v>2084</v>
      </c>
      <c r="H1840" s="60">
        <v>411</v>
      </c>
      <c r="I1840" s="61"/>
      <c r="J1840" s="60">
        <v>9394</v>
      </c>
      <c r="K1840" s="60">
        <v>399</v>
      </c>
      <c r="L1840" s="61"/>
      <c r="M1840" s="61"/>
      <c r="N1840" s="60">
        <v>4790</v>
      </c>
      <c r="O1840" s="61"/>
      <c r="P1840" s="60">
        <v>644</v>
      </c>
      <c r="Q1840" s="60">
        <v>5</v>
      </c>
      <c r="R1840" s="61"/>
      <c r="S1840" s="61"/>
      <c r="T1840" s="61"/>
    </row>
    <row r="1841" spans="1:20" ht="14.5" x14ac:dyDescent="0.35">
      <c r="A1841" t="str">
        <f t="shared" si="40"/>
        <v>Vorarlberg467</v>
      </c>
      <c r="B1841">
        <v>1841</v>
      </c>
      <c r="C1841" s="59" t="s">
        <v>269</v>
      </c>
      <c r="D1841" s="59" t="s">
        <v>525</v>
      </c>
      <c r="E1841" s="59" t="s">
        <v>263</v>
      </c>
      <c r="F1841" s="61"/>
      <c r="G1841" s="61"/>
      <c r="H1841" s="61"/>
      <c r="I1841" s="60">
        <v>336</v>
      </c>
      <c r="J1841" s="61"/>
      <c r="K1841" s="61"/>
      <c r="L1841" s="60">
        <v>668</v>
      </c>
      <c r="M1841" s="60">
        <v>3</v>
      </c>
      <c r="N1841" s="61"/>
      <c r="O1841" s="61"/>
      <c r="P1841" s="60">
        <v>2834</v>
      </c>
      <c r="Q1841" s="60">
        <v>1193</v>
      </c>
      <c r="R1841" s="60">
        <v>15</v>
      </c>
      <c r="S1841" s="61"/>
      <c r="T1841" s="61"/>
    </row>
    <row r="1842" spans="1:20" ht="14.5" x14ac:dyDescent="0.35">
      <c r="A1842" t="str">
        <f t="shared" si="40"/>
        <v>Vorarlberg484</v>
      </c>
      <c r="B1842">
        <v>1842</v>
      </c>
      <c r="C1842" s="59" t="s">
        <v>269</v>
      </c>
      <c r="D1842" s="59" t="s">
        <v>545</v>
      </c>
      <c r="E1842" s="59" t="s">
        <v>135</v>
      </c>
      <c r="F1842" s="60">
        <v>4478599</v>
      </c>
      <c r="G1842" s="60">
        <v>7282252</v>
      </c>
      <c r="H1842" s="60">
        <v>31185966</v>
      </c>
      <c r="I1842" s="60">
        <v>18979140</v>
      </c>
      <c r="J1842" s="60">
        <v>8568244</v>
      </c>
      <c r="K1842" s="60">
        <v>28023290</v>
      </c>
      <c r="L1842" s="60">
        <v>9607727</v>
      </c>
      <c r="M1842" s="60">
        <v>497119</v>
      </c>
      <c r="N1842" s="60">
        <v>8626145</v>
      </c>
      <c r="O1842" s="60">
        <v>268844</v>
      </c>
      <c r="P1842" s="60">
        <v>480999</v>
      </c>
      <c r="Q1842" s="60">
        <v>701768</v>
      </c>
      <c r="R1842" s="60">
        <v>1141053</v>
      </c>
      <c r="S1842" s="60">
        <v>865307</v>
      </c>
      <c r="T1842" s="60">
        <v>930870</v>
      </c>
    </row>
    <row r="1843" spans="1:20" ht="14.5" x14ac:dyDescent="0.35">
      <c r="A1843" t="str">
        <f t="shared" si="40"/>
        <v>Vorarlberg468</v>
      </c>
      <c r="B1843">
        <v>1843</v>
      </c>
      <c r="C1843" s="59" t="s">
        <v>269</v>
      </c>
      <c r="D1843" s="59" t="s">
        <v>527</v>
      </c>
      <c r="E1843" s="59" t="s">
        <v>259</v>
      </c>
      <c r="F1843" s="60">
        <v>369924</v>
      </c>
      <c r="G1843" s="61"/>
      <c r="H1843" s="61"/>
      <c r="I1843" s="60">
        <v>42077</v>
      </c>
      <c r="J1843" s="60">
        <v>37875</v>
      </c>
      <c r="K1843" s="60">
        <v>27501</v>
      </c>
      <c r="L1843" s="60">
        <v>30094</v>
      </c>
      <c r="M1843" s="60">
        <v>870</v>
      </c>
      <c r="N1843" s="61"/>
      <c r="O1843" s="61"/>
      <c r="P1843" s="61"/>
      <c r="Q1843" s="61"/>
      <c r="R1843" s="60">
        <v>122</v>
      </c>
      <c r="S1843" s="61"/>
      <c r="T1843" s="60">
        <v>96</v>
      </c>
    </row>
    <row r="1844" spans="1:20" ht="14.5" x14ac:dyDescent="0.35">
      <c r="A1844" t="str">
        <f t="shared" si="40"/>
        <v>Vorarlberg457</v>
      </c>
      <c r="B1844">
        <v>1844</v>
      </c>
      <c r="C1844" s="59" t="s">
        <v>269</v>
      </c>
      <c r="D1844" s="59" t="s">
        <v>513</v>
      </c>
      <c r="E1844" s="59" t="s">
        <v>123</v>
      </c>
      <c r="F1844" s="60">
        <v>839</v>
      </c>
      <c r="G1844" s="61"/>
      <c r="H1844" s="60">
        <v>20219</v>
      </c>
      <c r="I1844" s="60">
        <v>89681</v>
      </c>
      <c r="J1844" s="60">
        <v>1</v>
      </c>
      <c r="K1844" s="61"/>
      <c r="L1844" s="61"/>
      <c r="M1844" s="61"/>
      <c r="N1844" s="61"/>
      <c r="O1844" s="61"/>
      <c r="P1844" s="61"/>
      <c r="Q1844" s="61"/>
      <c r="R1844" s="61"/>
      <c r="S1844" s="61"/>
      <c r="T1844" s="60">
        <v>27976</v>
      </c>
    </row>
    <row r="1845" spans="1:20" ht="14.5" x14ac:dyDescent="0.35">
      <c r="A1845" t="str">
        <f t="shared" si="40"/>
        <v>Vorarlberg690</v>
      </c>
      <c r="B1845">
        <v>1845</v>
      </c>
      <c r="C1845" s="59" t="s">
        <v>269</v>
      </c>
      <c r="D1845" s="59" t="s">
        <v>603</v>
      </c>
      <c r="E1845" s="59" t="s">
        <v>170</v>
      </c>
      <c r="F1845" s="60">
        <v>12886824</v>
      </c>
      <c r="G1845" s="60">
        <v>8862569</v>
      </c>
      <c r="H1845" s="60">
        <v>14594021</v>
      </c>
      <c r="I1845" s="60">
        <v>9203608</v>
      </c>
      <c r="J1845" s="60">
        <v>10267279</v>
      </c>
      <c r="K1845" s="60">
        <v>31514868</v>
      </c>
      <c r="L1845" s="60">
        <v>27634210</v>
      </c>
      <c r="M1845" s="60">
        <v>56696057</v>
      </c>
      <c r="N1845" s="60">
        <v>35063407</v>
      </c>
      <c r="O1845" s="60">
        <v>38966470</v>
      </c>
      <c r="P1845" s="60">
        <v>39321855</v>
      </c>
      <c r="Q1845" s="60">
        <v>21834285</v>
      </c>
      <c r="R1845" s="60">
        <v>36822333</v>
      </c>
      <c r="S1845" s="60">
        <v>16060606</v>
      </c>
      <c r="T1845" s="60">
        <v>18878208</v>
      </c>
    </row>
    <row r="1846" spans="1:20" ht="14.5" x14ac:dyDescent="0.35">
      <c r="A1846" t="str">
        <f t="shared" si="40"/>
        <v>Vorarlberg816</v>
      </c>
      <c r="B1846">
        <v>1846</v>
      </c>
      <c r="C1846" s="59" t="s">
        <v>269</v>
      </c>
      <c r="D1846" s="59" t="s">
        <v>645</v>
      </c>
      <c r="E1846" s="59" t="s">
        <v>192</v>
      </c>
      <c r="F1846" s="60">
        <v>244</v>
      </c>
      <c r="G1846" s="60">
        <v>2243</v>
      </c>
      <c r="H1846" s="61"/>
      <c r="I1846" s="60">
        <v>339</v>
      </c>
      <c r="J1846" s="61"/>
      <c r="K1846" s="61"/>
      <c r="L1846" s="61"/>
      <c r="M1846" s="61"/>
      <c r="N1846" s="61"/>
      <c r="O1846" s="60">
        <v>2259</v>
      </c>
      <c r="P1846" s="60">
        <v>16965</v>
      </c>
      <c r="Q1846" s="60">
        <v>47370</v>
      </c>
      <c r="R1846" s="60">
        <v>5509</v>
      </c>
      <c r="S1846" s="60">
        <v>2810</v>
      </c>
      <c r="T1846" s="60">
        <v>1531</v>
      </c>
    </row>
    <row r="1847" spans="1:20" ht="14.5" x14ac:dyDescent="0.35">
      <c r="A1847" t="str">
        <f t="shared" si="40"/>
        <v>Vorarlberg819</v>
      </c>
      <c r="B1847">
        <v>1847</v>
      </c>
      <c r="C1847" s="59" t="s">
        <v>269</v>
      </c>
      <c r="D1847" s="59" t="s">
        <v>647</v>
      </c>
      <c r="E1847" s="59" t="s">
        <v>194</v>
      </c>
      <c r="F1847" s="61"/>
      <c r="G1847" s="61"/>
      <c r="H1847" s="60">
        <v>1782</v>
      </c>
      <c r="I1847" s="61"/>
      <c r="J1847" s="60">
        <v>171</v>
      </c>
      <c r="K1847" s="60">
        <v>1591</v>
      </c>
      <c r="L1847" s="61"/>
      <c r="M1847" s="61"/>
      <c r="N1847" s="60">
        <v>1621</v>
      </c>
      <c r="O1847" s="60">
        <v>920</v>
      </c>
      <c r="P1847" s="61"/>
      <c r="Q1847" s="60">
        <v>2341</v>
      </c>
      <c r="R1847" s="61"/>
      <c r="S1847" s="60">
        <v>41</v>
      </c>
      <c r="T1847" s="61"/>
    </row>
    <row r="1848" spans="1:20" ht="14.5" x14ac:dyDescent="0.35">
      <c r="A1848" t="str">
        <f t="shared" si="40"/>
        <v>Vorarlberg022</v>
      </c>
      <c r="B1848">
        <v>1848</v>
      </c>
      <c r="C1848" s="59" t="s">
        <v>269</v>
      </c>
      <c r="D1848" s="59" t="s">
        <v>726</v>
      </c>
      <c r="E1848" s="59" t="s">
        <v>13</v>
      </c>
      <c r="F1848" s="61"/>
      <c r="G1848" s="61"/>
      <c r="H1848" s="60">
        <v>7495</v>
      </c>
      <c r="I1848" s="61"/>
      <c r="J1848" s="61"/>
      <c r="K1848" s="61"/>
      <c r="L1848" s="60">
        <v>245960</v>
      </c>
      <c r="M1848" s="60">
        <v>93811</v>
      </c>
      <c r="N1848" s="60">
        <v>72</v>
      </c>
      <c r="O1848" s="60">
        <v>37</v>
      </c>
      <c r="P1848" s="60">
        <v>123</v>
      </c>
      <c r="Q1848" s="60">
        <v>720</v>
      </c>
      <c r="R1848" s="60">
        <v>351</v>
      </c>
      <c r="S1848" s="60">
        <v>18</v>
      </c>
      <c r="T1848" s="61"/>
    </row>
    <row r="1849" spans="1:20" ht="14.5" x14ac:dyDescent="0.35">
      <c r="A1849" t="str">
        <f t="shared" si="40"/>
        <v>Vorarlberg095</v>
      </c>
      <c r="B1849">
        <v>1849</v>
      </c>
      <c r="C1849" s="59" t="s">
        <v>269</v>
      </c>
      <c r="D1849" s="59" t="s">
        <v>386</v>
      </c>
      <c r="E1849" s="59" t="s">
        <v>49</v>
      </c>
      <c r="F1849" s="60">
        <v>1624594</v>
      </c>
      <c r="G1849" s="60">
        <v>1877339</v>
      </c>
      <c r="H1849" s="60">
        <v>1449808</v>
      </c>
      <c r="I1849" s="60">
        <v>1765244</v>
      </c>
      <c r="J1849" s="60">
        <v>2016910</v>
      </c>
      <c r="K1849" s="60">
        <v>2304446</v>
      </c>
      <c r="L1849" s="60">
        <v>3075599</v>
      </c>
      <c r="M1849" s="60">
        <v>3262399</v>
      </c>
      <c r="N1849" s="60">
        <v>4037258</v>
      </c>
      <c r="O1849" s="60">
        <v>6281497</v>
      </c>
      <c r="P1849" s="60">
        <v>4808592</v>
      </c>
      <c r="Q1849" s="60">
        <v>6246518</v>
      </c>
      <c r="R1849" s="60">
        <v>6759265</v>
      </c>
      <c r="S1849" s="60">
        <v>8167366</v>
      </c>
      <c r="T1849" s="60">
        <v>8201181</v>
      </c>
    </row>
    <row r="1850" spans="1:20" ht="14.5" x14ac:dyDescent="0.35">
      <c r="A1850" t="str">
        <f t="shared" si="40"/>
        <v>Vorarlberg023</v>
      </c>
      <c r="B1850">
        <v>1850</v>
      </c>
      <c r="C1850" s="59" t="s">
        <v>269</v>
      </c>
      <c r="D1850" s="59" t="s">
        <v>317</v>
      </c>
      <c r="E1850" s="59" t="s">
        <v>14</v>
      </c>
      <c r="F1850" s="60">
        <v>2646</v>
      </c>
      <c r="G1850" s="60">
        <v>11081</v>
      </c>
      <c r="H1850" s="60">
        <v>17</v>
      </c>
      <c r="I1850" s="60">
        <v>4346</v>
      </c>
      <c r="J1850" s="60">
        <v>4725</v>
      </c>
      <c r="K1850" s="60">
        <v>14738</v>
      </c>
      <c r="L1850" s="61"/>
      <c r="M1850" s="61"/>
      <c r="N1850" s="61"/>
      <c r="O1850" s="61"/>
      <c r="P1850" s="61"/>
      <c r="Q1850" s="61"/>
      <c r="R1850" s="61"/>
      <c r="S1850" s="61"/>
      <c r="T1850" s="60">
        <v>5</v>
      </c>
    </row>
    <row r="1851" spans="1:20" ht="14.5" x14ac:dyDescent="0.35">
      <c r="A1851" t="str">
        <f t="shared" si="40"/>
        <v>Vorarlberg098</v>
      </c>
      <c r="B1851">
        <v>1851</v>
      </c>
      <c r="C1851" s="59" t="s">
        <v>269</v>
      </c>
      <c r="D1851" s="59" t="s">
        <v>390</v>
      </c>
      <c r="E1851" s="59" t="s">
        <v>51</v>
      </c>
      <c r="F1851" s="60">
        <v>22459761</v>
      </c>
      <c r="G1851" s="60">
        <v>16438962</v>
      </c>
      <c r="H1851" s="60">
        <v>11350923</v>
      </c>
      <c r="I1851" s="60">
        <v>10532973</v>
      </c>
      <c r="J1851" s="60">
        <v>10731456</v>
      </c>
      <c r="K1851" s="60">
        <v>15477947</v>
      </c>
      <c r="L1851" s="60">
        <v>17501207</v>
      </c>
      <c r="M1851" s="60">
        <v>21778724</v>
      </c>
      <c r="N1851" s="60">
        <v>32625458</v>
      </c>
      <c r="O1851" s="60">
        <v>53862007</v>
      </c>
      <c r="P1851" s="60">
        <v>50784185</v>
      </c>
      <c r="Q1851" s="60">
        <v>66618315</v>
      </c>
      <c r="R1851" s="60">
        <v>75470421</v>
      </c>
      <c r="S1851" s="60">
        <v>67057449</v>
      </c>
      <c r="T1851" s="60">
        <v>75288153</v>
      </c>
    </row>
    <row r="1852" spans="1:20" ht="14.5" x14ac:dyDescent="0.35">
      <c r="A1852" t="str">
        <f t="shared" si="40"/>
        <v>Vorarlberg653</v>
      </c>
      <c r="B1852">
        <v>1852</v>
      </c>
      <c r="C1852" s="59" t="s">
        <v>269</v>
      </c>
      <c r="D1852" s="59" t="s">
        <v>586</v>
      </c>
      <c r="E1852" s="59" t="s">
        <v>159</v>
      </c>
      <c r="F1852" s="60">
        <v>1053164</v>
      </c>
      <c r="G1852" s="60">
        <v>769549</v>
      </c>
      <c r="H1852" s="60">
        <v>1353646</v>
      </c>
      <c r="I1852" s="60">
        <v>2824792</v>
      </c>
      <c r="J1852" s="60">
        <v>3952702</v>
      </c>
      <c r="K1852" s="60">
        <v>3516271</v>
      </c>
      <c r="L1852" s="60">
        <v>3430682</v>
      </c>
      <c r="M1852" s="60">
        <v>3227357</v>
      </c>
      <c r="N1852" s="60">
        <v>1868395</v>
      </c>
      <c r="O1852" s="60">
        <v>3448953</v>
      </c>
      <c r="P1852" s="60">
        <v>3736858</v>
      </c>
      <c r="Q1852" s="60">
        <v>3381659</v>
      </c>
      <c r="R1852" s="60">
        <v>3500757</v>
      </c>
      <c r="S1852" s="60">
        <v>1590736</v>
      </c>
      <c r="T1852" s="60">
        <v>3501127</v>
      </c>
    </row>
    <row r="1853" spans="1:20" ht="14.5" x14ac:dyDescent="0.35">
      <c r="A1853" t="str">
        <f t="shared" si="40"/>
        <v>Vorarlberg377</v>
      </c>
      <c r="B1853">
        <v>1853</v>
      </c>
      <c r="C1853" s="59" t="s">
        <v>269</v>
      </c>
      <c r="D1853" s="59" t="s">
        <v>470</v>
      </c>
      <c r="E1853" s="59" t="s">
        <v>94</v>
      </c>
      <c r="F1853" s="60">
        <v>667</v>
      </c>
      <c r="G1853" s="61"/>
      <c r="H1853" s="61"/>
      <c r="I1853" s="61"/>
      <c r="J1853" s="61"/>
      <c r="K1853" s="61"/>
      <c r="L1853" s="61"/>
      <c r="M1853" s="61"/>
      <c r="N1853" s="61"/>
      <c r="O1853" s="61"/>
      <c r="P1853" s="61"/>
      <c r="Q1853" s="61"/>
      <c r="R1853" s="61"/>
      <c r="S1853" s="61"/>
      <c r="T1853" s="61"/>
    </row>
    <row r="1854" spans="1:20" ht="14.5" x14ac:dyDescent="0.35">
      <c r="A1854" t="str">
        <f t="shared" si="40"/>
        <v>Vorarlberg388</v>
      </c>
      <c r="B1854">
        <v>1854</v>
      </c>
      <c r="C1854" s="59" t="s">
        <v>269</v>
      </c>
      <c r="D1854" s="59" t="s">
        <v>476</v>
      </c>
      <c r="E1854" s="59" t="s">
        <v>98</v>
      </c>
      <c r="F1854" s="60">
        <v>12652472</v>
      </c>
      <c r="G1854" s="60">
        <v>14104223</v>
      </c>
      <c r="H1854" s="60">
        <v>15565030</v>
      </c>
      <c r="I1854" s="60">
        <v>18470859</v>
      </c>
      <c r="J1854" s="60">
        <v>20861169</v>
      </c>
      <c r="K1854" s="60">
        <v>22056134</v>
      </c>
      <c r="L1854" s="60">
        <v>24963671</v>
      </c>
      <c r="M1854" s="60">
        <v>25780047</v>
      </c>
      <c r="N1854" s="60">
        <v>42240627</v>
      </c>
      <c r="O1854" s="60">
        <v>20303823</v>
      </c>
      <c r="P1854" s="60">
        <v>28350933</v>
      </c>
      <c r="Q1854" s="60">
        <v>20862872</v>
      </c>
      <c r="R1854" s="60">
        <v>22051618</v>
      </c>
      <c r="S1854" s="60">
        <v>21380107</v>
      </c>
      <c r="T1854" s="60">
        <v>30343531</v>
      </c>
    </row>
    <row r="1855" spans="1:20" ht="14.5" x14ac:dyDescent="0.35">
      <c r="A1855" t="str">
        <f t="shared" si="40"/>
        <v>Vorarlberg378</v>
      </c>
      <c r="B1855">
        <v>1855</v>
      </c>
      <c r="C1855" s="59" t="s">
        <v>269</v>
      </c>
      <c r="D1855" s="59" t="s">
        <v>471</v>
      </c>
      <c r="E1855" s="59" t="s">
        <v>95</v>
      </c>
      <c r="F1855" s="60">
        <v>38431</v>
      </c>
      <c r="G1855" s="60">
        <v>15327</v>
      </c>
      <c r="H1855" s="60">
        <v>204816</v>
      </c>
      <c r="I1855" s="60">
        <v>367782</v>
      </c>
      <c r="J1855" s="60">
        <v>15841</v>
      </c>
      <c r="K1855" s="60">
        <v>613716</v>
      </c>
      <c r="L1855" s="60">
        <v>204622</v>
      </c>
      <c r="M1855" s="60">
        <v>126404</v>
      </c>
      <c r="N1855" s="60">
        <v>68963</v>
      </c>
      <c r="O1855" s="60">
        <v>19875</v>
      </c>
      <c r="P1855" s="60">
        <v>116367</v>
      </c>
      <c r="Q1855" s="60">
        <v>32308</v>
      </c>
      <c r="R1855" s="60">
        <v>295441</v>
      </c>
      <c r="S1855" s="60">
        <v>79793</v>
      </c>
      <c r="T1855" s="60">
        <v>512460</v>
      </c>
    </row>
    <row r="1856" spans="1:20" ht="14.5" x14ac:dyDescent="0.35">
      <c r="A1856" t="str">
        <f t="shared" si="40"/>
        <v>Vorarlberg382</v>
      </c>
      <c r="B1856">
        <v>1856</v>
      </c>
      <c r="C1856" s="59" t="s">
        <v>269</v>
      </c>
      <c r="D1856" s="59" t="s">
        <v>473</v>
      </c>
      <c r="E1856" s="59" t="s">
        <v>96</v>
      </c>
      <c r="F1856" s="60">
        <v>46858</v>
      </c>
      <c r="G1856" s="60">
        <v>8975</v>
      </c>
      <c r="H1856" s="60">
        <v>42963</v>
      </c>
      <c r="I1856" s="60">
        <v>235508</v>
      </c>
      <c r="J1856" s="60">
        <v>1520</v>
      </c>
      <c r="K1856" s="60">
        <v>444092</v>
      </c>
      <c r="L1856" s="60">
        <v>125448</v>
      </c>
      <c r="M1856" s="60">
        <v>10146</v>
      </c>
      <c r="N1856" s="61"/>
      <c r="O1856" s="60">
        <v>14811</v>
      </c>
      <c r="P1856" s="60">
        <v>25612</v>
      </c>
      <c r="Q1856" s="60">
        <v>24490</v>
      </c>
      <c r="R1856" s="60">
        <v>166591</v>
      </c>
      <c r="S1856" s="61"/>
      <c r="T1856" s="60">
        <v>85079</v>
      </c>
    </row>
    <row r="1857" spans="1:20" ht="14.5" x14ac:dyDescent="0.35">
      <c r="A1857" t="str">
        <f t="shared" si="40"/>
        <v>Vorarlberg9V</v>
      </c>
      <c r="B1857">
        <v>1857</v>
      </c>
      <c r="C1857" s="59" t="s">
        <v>269</v>
      </c>
      <c r="D1857" s="59" t="s">
        <v>956</v>
      </c>
      <c r="E1857" s="59" t="s">
        <v>260</v>
      </c>
      <c r="F1857" s="60">
        <v>378049</v>
      </c>
      <c r="G1857" s="60">
        <v>211523</v>
      </c>
      <c r="H1857" s="60">
        <v>141727</v>
      </c>
      <c r="I1857" s="60">
        <v>159043</v>
      </c>
      <c r="J1857" s="60">
        <v>179244</v>
      </c>
      <c r="K1857" s="60">
        <v>174658</v>
      </c>
      <c r="L1857" s="60">
        <v>95498</v>
      </c>
      <c r="M1857" s="60">
        <v>91223</v>
      </c>
      <c r="N1857" s="60">
        <v>148027</v>
      </c>
      <c r="O1857" s="60">
        <v>299480</v>
      </c>
      <c r="P1857" s="60">
        <v>280977</v>
      </c>
      <c r="Q1857" s="60">
        <v>235883</v>
      </c>
      <c r="R1857" s="60">
        <v>525011</v>
      </c>
      <c r="S1857" s="60">
        <v>205456</v>
      </c>
      <c r="T1857" s="60">
        <v>123164</v>
      </c>
    </row>
    <row r="1858" spans="1:20" ht="14.5" x14ac:dyDescent="0.35">
      <c r="A1858" t="str">
        <f t="shared" si="40"/>
        <v>VorarlbergI00</v>
      </c>
      <c r="B1858">
        <v>1858</v>
      </c>
      <c r="C1858" s="59" t="s">
        <v>269</v>
      </c>
      <c r="D1858" s="59" t="s">
        <v>957</v>
      </c>
      <c r="E1858" s="59" t="s">
        <v>261</v>
      </c>
      <c r="F1858" s="60">
        <v>7513529718</v>
      </c>
      <c r="G1858" s="60">
        <v>8213761191</v>
      </c>
      <c r="H1858" s="60">
        <v>8347361811</v>
      </c>
      <c r="I1858" s="60">
        <v>8388852833</v>
      </c>
      <c r="J1858" s="60">
        <v>8867353821</v>
      </c>
      <c r="K1858" s="60">
        <v>9455862981</v>
      </c>
      <c r="L1858" s="60">
        <v>9537000572</v>
      </c>
      <c r="M1858" s="60">
        <v>10216044941</v>
      </c>
      <c r="N1858" s="60">
        <v>10497255353</v>
      </c>
      <c r="O1858" s="60">
        <v>10690551797</v>
      </c>
      <c r="P1858" s="60">
        <v>10417149476</v>
      </c>
      <c r="Q1858" s="60">
        <v>12601449274</v>
      </c>
      <c r="R1858" s="60">
        <v>13644309579</v>
      </c>
      <c r="S1858" s="60">
        <v>13310969931</v>
      </c>
      <c r="T1858" s="60">
        <v>13091852690</v>
      </c>
    </row>
    <row r="1859" spans="1:20" ht="14.5" x14ac:dyDescent="0.35">
      <c r="A1859" t="str">
        <f t="shared" si="40"/>
        <v>Wien043</v>
      </c>
      <c r="B1859">
        <v>1859</v>
      </c>
      <c r="C1859" s="59" t="s">
        <v>270</v>
      </c>
      <c r="D1859" s="59" t="s">
        <v>331</v>
      </c>
      <c r="E1859" s="59" t="s">
        <v>22</v>
      </c>
      <c r="F1859" s="60">
        <v>358491</v>
      </c>
      <c r="G1859" s="60">
        <v>579144</v>
      </c>
      <c r="H1859" s="60">
        <v>701548</v>
      </c>
      <c r="I1859" s="60">
        <v>736390</v>
      </c>
      <c r="J1859" s="60">
        <v>313652</v>
      </c>
      <c r="K1859" s="60">
        <v>349886</v>
      </c>
      <c r="L1859" s="60">
        <v>186497</v>
      </c>
      <c r="M1859" s="60">
        <v>407968</v>
      </c>
      <c r="N1859" s="60">
        <v>399245</v>
      </c>
      <c r="O1859" s="60">
        <v>198999</v>
      </c>
      <c r="P1859" s="60">
        <v>436956</v>
      </c>
      <c r="Q1859" s="60">
        <v>346368</v>
      </c>
      <c r="R1859" s="60">
        <v>1133162</v>
      </c>
      <c r="S1859" s="60">
        <v>762114</v>
      </c>
      <c r="T1859" s="60">
        <v>387771</v>
      </c>
    </row>
    <row r="1860" spans="1:20" ht="14.5" x14ac:dyDescent="0.35">
      <c r="A1860" t="str">
        <f t="shared" si="40"/>
        <v>Wien647</v>
      </c>
      <c r="B1860">
        <v>1860</v>
      </c>
      <c r="C1860" s="59" t="s">
        <v>270</v>
      </c>
      <c r="D1860" s="59" t="s">
        <v>583</v>
      </c>
      <c r="E1860" s="59" t="s">
        <v>157</v>
      </c>
      <c r="F1860" s="60">
        <v>61023668</v>
      </c>
      <c r="G1860" s="60">
        <v>55536859</v>
      </c>
      <c r="H1860" s="60">
        <v>101678138</v>
      </c>
      <c r="I1860" s="60">
        <v>143350657</v>
      </c>
      <c r="J1860" s="60">
        <v>115063126</v>
      </c>
      <c r="K1860" s="60">
        <v>161033080</v>
      </c>
      <c r="L1860" s="60">
        <v>162083004</v>
      </c>
      <c r="M1860" s="60">
        <v>119793777</v>
      </c>
      <c r="N1860" s="60">
        <v>59156861</v>
      </c>
      <c r="O1860" s="60">
        <v>122248431</v>
      </c>
      <c r="P1860" s="60">
        <v>125762070</v>
      </c>
      <c r="Q1860" s="60">
        <v>155435042</v>
      </c>
      <c r="R1860" s="60">
        <v>140899574</v>
      </c>
      <c r="S1860" s="60">
        <v>165812199</v>
      </c>
      <c r="T1860" s="60">
        <v>135155101</v>
      </c>
    </row>
    <row r="1861" spans="1:20" ht="14.5" x14ac:dyDescent="0.35">
      <c r="A1861" t="str">
        <f t="shared" si="40"/>
        <v>Wien660</v>
      </c>
      <c r="B1861">
        <v>1861</v>
      </c>
      <c r="C1861" s="59" t="s">
        <v>270</v>
      </c>
      <c r="D1861" s="59" t="s">
        <v>588</v>
      </c>
      <c r="E1861" s="59" t="s">
        <v>160</v>
      </c>
      <c r="F1861" s="60">
        <v>991603</v>
      </c>
      <c r="G1861" s="60">
        <v>319577</v>
      </c>
      <c r="H1861" s="60">
        <v>583006</v>
      </c>
      <c r="I1861" s="60">
        <v>255557</v>
      </c>
      <c r="J1861" s="60">
        <v>430453</v>
      </c>
      <c r="K1861" s="60">
        <v>328429</v>
      </c>
      <c r="L1861" s="60">
        <v>587226</v>
      </c>
      <c r="M1861" s="60">
        <v>944701</v>
      </c>
      <c r="N1861" s="60">
        <v>1137448</v>
      </c>
      <c r="O1861" s="60">
        <v>1130250</v>
      </c>
      <c r="P1861" s="60">
        <v>2858538</v>
      </c>
      <c r="Q1861" s="60">
        <v>6254692</v>
      </c>
      <c r="R1861" s="60">
        <v>1306687</v>
      </c>
      <c r="S1861" s="60">
        <v>2483792</v>
      </c>
      <c r="T1861" s="60">
        <v>4107971</v>
      </c>
    </row>
    <row r="1862" spans="1:20" ht="14.5" x14ac:dyDescent="0.35">
      <c r="A1862" t="str">
        <f t="shared" si="40"/>
        <v>Wien459</v>
      </c>
      <c r="B1862">
        <v>1862</v>
      </c>
      <c r="C1862" s="59" t="s">
        <v>270</v>
      </c>
      <c r="D1862" s="59" t="s">
        <v>515</v>
      </c>
      <c r="E1862" s="59" t="s">
        <v>124</v>
      </c>
      <c r="F1862" s="60">
        <v>1376</v>
      </c>
      <c r="G1862" s="61"/>
      <c r="H1862" s="61"/>
      <c r="I1862" s="60">
        <v>370</v>
      </c>
      <c r="J1862" s="61"/>
      <c r="K1862" s="60">
        <v>5341</v>
      </c>
      <c r="L1862" s="60">
        <v>16595</v>
      </c>
      <c r="M1862" s="60">
        <v>6177</v>
      </c>
      <c r="N1862" s="60">
        <v>101651</v>
      </c>
      <c r="O1862" s="60">
        <v>160835</v>
      </c>
      <c r="P1862" s="60">
        <v>52014</v>
      </c>
      <c r="Q1862" s="60">
        <v>20652</v>
      </c>
      <c r="R1862" s="60">
        <v>527814</v>
      </c>
      <c r="S1862" s="60">
        <v>92461</v>
      </c>
      <c r="T1862" s="60">
        <v>67672</v>
      </c>
    </row>
    <row r="1863" spans="1:20" ht="14.5" x14ac:dyDescent="0.35">
      <c r="A1863" t="str">
        <f t="shared" si="40"/>
        <v>Wien446</v>
      </c>
      <c r="B1863">
        <v>1863</v>
      </c>
      <c r="C1863" s="59" t="s">
        <v>270</v>
      </c>
      <c r="D1863" s="59" t="s">
        <v>502</v>
      </c>
      <c r="E1863" s="59" t="s">
        <v>116</v>
      </c>
      <c r="F1863" s="60">
        <v>219</v>
      </c>
      <c r="G1863" s="60">
        <v>852</v>
      </c>
      <c r="H1863" s="61"/>
      <c r="I1863" s="61"/>
      <c r="J1863" s="61"/>
      <c r="K1863" s="61"/>
      <c r="L1863" s="61"/>
      <c r="M1863" s="61"/>
      <c r="N1863" s="61"/>
      <c r="O1863" s="61"/>
      <c r="P1863" s="61"/>
      <c r="Q1863" s="60">
        <v>70</v>
      </c>
      <c r="R1863" s="61"/>
      <c r="S1863" s="61"/>
      <c r="T1863" s="61"/>
    </row>
    <row r="1864" spans="1:20" ht="14.5" x14ac:dyDescent="0.35">
      <c r="A1864" t="str">
        <f t="shared" ref="A1864:A1927" si="41">C1864&amp;D1864</f>
        <v>Wien070</v>
      </c>
      <c r="B1864">
        <v>1864</v>
      </c>
      <c r="C1864" s="59" t="s">
        <v>270</v>
      </c>
      <c r="D1864" s="59" t="s">
        <v>357</v>
      </c>
      <c r="E1864" s="59" t="s">
        <v>36</v>
      </c>
      <c r="F1864" s="60">
        <v>14904545</v>
      </c>
      <c r="G1864" s="60">
        <v>19163981</v>
      </c>
      <c r="H1864" s="60">
        <v>14004962</v>
      </c>
      <c r="I1864" s="60">
        <v>10346309</v>
      </c>
      <c r="J1864" s="60">
        <v>9110590</v>
      </c>
      <c r="K1864" s="60">
        <v>18834166</v>
      </c>
      <c r="L1864" s="60">
        <v>16205262</v>
      </c>
      <c r="M1864" s="60">
        <v>11202486</v>
      </c>
      <c r="N1864" s="60">
        <v>13330971</v>
      </c>
      <c r="O1864" s="60">
        <v>10738787</v>
      </c>
      <c r="P1864" s="60">
        <v>15072076</v>
      </c>
      <c r="Q1864" s="60">
        <v>17835972</v>
      </c>
      <c r="R1864" s="60">
        <v>18158813</v>
      </c>
      <c r="S1864" s="60">
        <v>19757019</v>
      </c>
      <c r="T1864" s="60">
        <v>30336166</v>
      </c>
    </row>
    <row r="1865" spans="1:20" ht="14.5" x14ac:dyDescent="0.35">
      <c r="A1865" t="str">
        <f t="shared" si="41"/>
        <v>Wien077</v>
      </c>
      <c r="B1865">
        <v>1865</v>
      </c>
      <c r="C1865" s="59" t="s">
        <v>270</v>
      </c>
      <c r="D1865" s="59" t="s">
        <v>367</v>
      </c>
      <c r="E1865" s="59" t="s">
        <v>39</v>
      </c>
      <c r="F1865" s="60">
        <v>32665810</v>
      </c>
      <c r="G1865" s="60">
        <v>25343000</v>
      </c>
      <c r="H1865" s="60">
        <v>31587017</v>
      </c>
      <c r="I1865" s="60">
        <v>90052951</v>
      </c>
      <c r="J1865" s="60">
        <v>53730854</v>
      </c>
      <c r="K1865" s="60">
        <v>4885032</v>
      </c>
      <c r="L1865" s="60">
        <v>4505608</v>
      </c>
      <c r="M1865" s="60">
        <v>7308997</v>
      </c>
      <c r="N1865" s="60">
        <v>2864054</v>
      </c>
      <c r="O1865" s="60">
        <v>3075620</v>
      </c>
      <c r="P1865" s="60">
        <v>3305887</v>
      </c>
      <c r="Q1865" s="60">
        <v>2778907</v>
      </c>
      <c r="R1865" s="60">
        <v>5072957</v>
      </c>
      <c r="S1865" s="60">
        <v>10321391</v>
      </c>
      <c r="T1865" s="60">
        <v>7890931</v>
      </c>
    </row>
    <row r="1866" spans="1:20" ht="14.5" x14ac:dyDescent="0.35">
      <c r="A1866" t="str">
        <f t="shared" si="41"/>
        <v>Wien478</v>
      </c>
      <c r="B1866">
        <v>1866</v>
      </c>
      <c r="C1866" s="59" t="s">
        <v>270</v>
      </c>
      <c r="D1866" s="59" t="s">
        <v>539</v>
      </c>
      <c r="E1866" s="59" t="s">
        <v>240</v>
      </c>
      <c r="F1866" s="60">
        <v>409607</v>
      </c>
      <c r="G1866" s="60">
        <v>762979</v>
      </c>
      <c r="H1866" s="60">
        <v>501232</v>
      </c>
      <c r="I1866" s="61"/>
      <c r="J1866" s="61"/>
      <c r="K1866" s="61"/>
      <c r="L1866" s="61"/>
      <c r="M1866" s="61"/>
      <c r="N1866" s="61"/>
      <c r="O1866" s="61"/>
      <c r="P1866" s="61"/>
      <c r="Q1866" s="61"/>
      <c r="R1866" s="61"/>
      <c r="S1866" s="61"/>
      <c r="T1866" s="61"/>
    </row>
    <row r="1867" spans="1:20" ht="14.5" x14ac:dyDescent="0.35">
      <c r="A1867" t="str">
        <f t="shared" si="41"/>
        <v>Wien330</v>
      </c>
      <c r="B1867">
        <v>1867</v>
      </c>
      <c r="C1867" s="59" t="s">
        <v>270</v>
      </c>
      <c r="D1867" s="59" t="s">
        <v>447</v>
      </c>
      <c r="E1867" s="59" t="s">
        <v>81</v>
      </c>
      <c r="F1867" s="60">
        <v>526896</v>
      </c>
      <c r="G1867" s="60">
        <v>430893</v>
      </c>
      <c r="H1867" s="60">
        <v>659305</v>
      </c>
      <c r="I1867" s="60">
        <v>585676</v>
      </c>
      <c r="J1867" s="60">
        <v>632911</v>
      </c>
      <c r="K1867" s="60">
        <v>4892505</v>
      </c>
      <c r="L1867" s="60">
        <v>10072652</v>
      </c>
      <c r="M1867" s="60">
        <v>8435950</v>
      </c>
      <c r="N1867" s="60">
        <v>3738103</v>
      </c>
      <c r="O1867" s="60">
        <v>559434</v>
      </c>
      <c r="P1867" s="60">
        <v>455554</v>
      </c>
      <c r="Q1867" s="60">
        <v>858330</v>
      </c>
      <c r="R1867" s="60">
        <v>1040880</v>
      </c>
      <c r="S1867" s="60">
        <v>273868</v>
      </c>
      <c r="T1867" s="60">
        <v>1718662</v>
      </c>
    </row>
    <row r="1868" spans="1:20" ht="14.5" x14ac:dyDescent="0.35">
      <c r="A1868" t="str">
        <f t="shared" si="41"/>
        <v>Wien528</v>
      </c>
      <c r="B1868">
        <v>1868</v>
      </c>
      <c r="C1868" s="59" t="s">
        <v>270</v>
      </c>
      <c r="D1868" s="59" t="s">
        <v>557</v>
      </c>
      <c r="E1868" s="59" t="s">
        <v>145</v>
      </c>
      <c r="F1868" s="60">
        <v>16037476</v>
      </c>
      <c r="G1868" s="60">
        <v>14254027</v>
      </c>
      <c r="H1868" s="60">
        <v>16576097</v>
      </c>
      <c r="I1868" s="60">
        <v>16623141</v>
      </c>
      <c r="J1868" s="60">
        <v>17401343</v>
      </c>
      <c r="K1868" s="60">
        <v>21563258</v>
      </c>
      <c r="L1868" s="60">
        <v>21998660</v>
      </c>
      <c r="M1868" s="60">
        <v>26622820</v>
      </c>
      <c r="N1868" s="60">
        <v>18849816</v>
      </c>
      <c r="O1868" s="60">
        <v>20941396</v>
      </c>
      <c r="P1868" s="60">
        <v>16914243</v>
      </c>
      <c r="Q1868" s="60">
        <v>17649129</v>
      </c>
      <c r="R1868" s="60">
        <v>13902856</v>
      </c>
      <c r="S1868" s="60">
        <v>16191965</v>
      </c>
      <c r="T1868" s="60">
        <v>25610288</v>
      </c>
    </row>
    <row r="1869" spans="1:20" ht="14.5" x14ac:dyDescent="0.35">
      <c r="A1869" t="str">
        <f t="shared" si="41"/>
        <v>Wien800</v>
      </c>
      <c r="B1869">
        <v>1869</v>
      </c>
      <c r="C1869" s="59" t="s">
        <v>270</v>
      </c>
      <c r="D1869" s="59" t="s">
        <v>627</v>
      </c>
      <c r="E1869" s="59" t="s">
        <v>182</v>
      </c>
      <c r="F1869" s="60">
        <v>81475001</v>
      </c>
      <c r="G1869" s="60">
        <v>92236885</v>
      </c>
      <c r="H1869" s="60">
        <v>102416682</v>
      </c>
      <c r="I1869" s="60">
        <v>100823718</v>
      </c>
      <c r="J1869" s="60">
        <v>75766604</v>
      </c>
      <c r="K1869" s="60">
        <v>68979974</v>
      </c>
      <c r="L1869" s="60">
        <v>234773857</v>
      </c>
      <c r="M1869" s="60">
        <v>344426682</v>
      </c>
      <c r="N1869" s="60">
        <v>276260052</v>
      </c>
      <c r="O1869" s="60">
        <v>199803178</v>
      </c>
      <c r="P1869" s="60">
        <v>117965450</v>
      </c>
      <c r="Q1869" s="60">
        <v>169157628</v>
      </c>
      <c r="R1869" s="60">
        <v>199243304</v>
      </c>
      <c r="S1869" s="60">
        <v>227794353</v>
      </c>
      <c r="T1869" s="60">
        <v>81207064</v>
      </c>
    </row>
    <row r="1870" spans="1:20" ht="14.5" x14ac:dyDescent="0.35">
      <c r="A1870" t="str">
        <f t="shared" si="41"/>
        <v>Wien474</v>
      </c>
      <c r="B1870">
        <v>1870</v>
      </c>
      <c r="C1870" s="59" t="s">
        <v>270</v>
      </c>
      <c r="D1870" s="59" t="s">
        <v>534</v>
      </c>
      <c r="E1870" s="59" t="s">
        <v>133</v>
      </c>
      <c r="F1870" s="60">
        <v>4270</v>
      </c>
      <c r="G1870" s="61"/>
      <c r="H1870" s="61"/>
      <c r="I1870" s="60">
        <v>39694</v>
      </c>
      <c r="J1870" s="60">
        <v>2574</v>
      </c>
      <c r="K1870" s="60">
        <v>33545</v>
      </c>
      <c r="L1870" s="61"/>
      <c r="M1870" s="60">
        <v>938</v>
      </c>
      <c r="N1870" s="60">
        <v>772</v>
      </c>
      <c r="O1870" s="60">
        <v>1106</v>
      </c>
      <c r="P1870" s="61"/>
      <c r="Q1870" s="60">
        <v>2777</v>
      </c>
      <c r="R1870" s="60">
        <v>17933</v>
      </c>
      <c r="S1870" s="61"/>
      <c r="T1870" s="60">
        <v>621</v>
      </c>
    </row>
    <row r="1871" spans="1:20" ht="14.5" x14ac:dyDescent="0.35">
      <c r="A1871" t="str">
        <f t="shared" si="41"/>
        <v>Wien078</v>
      </c>
      <c r="B1871">
        <v>1871</v>
      </c>
      <c r="C1871" s="59" t="s">
        <v>270</v>
      </c>
      <c r="D1871" s="59" t="s">
        <v>369</v>
      </c>
      <c r="E1871" s="59" t="s">
        <v>40</v>
      </c>
      <c r="F1871" s="60">
        <v>15570926</v>
      </c>
      <c r="G1871" s="60">
        <v>15453120</v>
      </c>
      <c r="H1871" s="60">
        <v>20264709</v>
      </c>
      <c r="I1871" s="60">
        <v>24433062</v>
      </c>
      <c r="J1871" s="60">
        <v>30663565</v>
      </c>
      <c r="K1871" s="60">
        <v>18861226</v>
      </c>
      <c r="L1871" s="60">
        <v>15912118</v>
      </c>
      <c r="M1871" s="60">
        <v>11861700</v>
      </c>
      <c r="N1871" s="60">
        <v>12606302</v>
      </c>
      <c r="O1871" s="60">
        <v>10961120</v>
      </c>
      <c r="P1871" s="60">
        <v>9440148</v>
      </c>
      <c r="Q1871" s="60">
        <v>11375835</v>
      </c>
      <c r="R1871" s="60">
        <v>10236204</v>
      </c>
      <c r="S1871" s="60">
        <v>9104587</v>
      </c>
      <c r="T1871" s="60">
        <v>14053237</v>
      </c>
    </row>
    <row r="1872" spans="1:20" ht="14.5" x14ac:dyDescent="0.35">
      <c r="A1872" t="str">
        <f t="shared" si="41"/>
        <v>Wien093</v>
      </c>
      <c r="B1872">
        <v>1872</v>
      </c>
      <c r="C1872" s="59" t="s">
        <v>270</v>
      </c>
      <c r="D1872" s="59" t="s">
        <v>384</v>
      </c>
      <c r="E1872" s="59" t="s">
        <v>48</v>
      </c>
      <c r="F1872" s="60">
        <v>59822208</v>
      </c>
      <c r="G1872" s="60">
        <v>58016236</v>
      </c>
      <c r="H1872" s="60">
        <v>64825045</v>
      </c>
      <c r="I1872" s="60">
        <v>61226563</v>
      </c>
      <c r="J1872" s="60">
        <v>56671933</v>
      </c>
      <c r="K1872" s="60">
        <v>50993021</v>
      </c>
      <c r="L1872" s="60">
        <v>53322025</v>
      </c>
      <c r="M1872" s="60">
        <v>55304990</v>
      </c>
      <c r="N1872" s="60">
        <v>78362541</v>
      </c>
      <c r="O1872" s="60">
        <v>74808324</v>
      </c>
      <c r="P1872" s="60">
        <v>64476539</v>
      </c>
      <c r="Q1872" s="60">
        <v>92118882</v>
      </c>
      <c r="R1872" s="60">
        <v>100424350</v>
      </c>
      <c r="S1872" s="60">
        <v>95623374</v>
      </c>
      <c r="T1872" s="60">
        <v>110620771</v>
      </c>
    </row>
    <row r="1873" spans="1:20" ht="14.5" x14ac:dyDescent="0.35">
      <c r="A1873" t="str">
        <f t="shared" si="41"/>
        <v>Wien469</v>
      </c>
      <c r="B1873">
        <v>1873</v>
      </c>
      <c r="C1873" s="59" t="s">
        <v>270</v>
      </c>
      <c r="D1873" s="59" t="s">
        <v>529</v>
      </c>
      <c r="E1873" s="59" t="s">
        <v>129</v>
      </c>
      <c r="F1873" s="60">
        <v>292945</v>
      </c>
      <c r="G1873" s="60">
        <v>199266</v>
      </c>
      <c r="H1873" s="60">
        <v>112922</v>
      </c>
      <c r="I1873" s="60">
        <v>118631</v>
      </c>
      <c r="J1873" s="60">
        <v>114420</v>
      </c>
      <c r="K1873" s="60">
        <v>139996</v>
      </c>
      <c r="L1873" s="60">
        <v>400740</v>
      </c>
      <c r="M1873" s="60">
        <v>236245</v>
      </c>
      <c r="N1873" s="60">
        <v>76043</v>
      </c>
      <c r="O1873" s="60">
        <v>167261</v>
      </c>
      <c r="P1873" s="60">
        <v>488706</v>
      </c>
      <c r="Q1873" s="60">
        <v>260031</v>
      </c>
      <c r="R1873" s="60">
        <v>236598</v>
      </c>
      <c r="S1873" s="60">
        <v>189612</v>
      </c>
      <c r="T1873" s="60">
        <v>142180</v>
      </c>
    </row>
    <row r="1874" spans="1:20" ht="14.5" x14ac:dyDescent="0.35">
      <c r="A1874" t="str">
        <f t="shared" si="41"/>
        <v>Wien666</v>
      </c>
      <c r="B1874">
        <v>1874</v>
      </c>
      <c r="C1874" s="59" t="s">
        <v>270</v>
      </c>
      <c r="D1874" s="59" t="s">
        <v>592</v>
      </c>
      <c r="E1874" s="59" t="s">
        <v>163</v>
      </c>
      <c r="F1874" s="60">
        <v>2861041</v>
      </c>
      <c r="G1874" s="60">
        <v>733186</v>
      </c>
      <c r="H1874" s="60">
        <v>2621036</v>
      </c>
      <c r="I1874" s="60">
        <v>3258895</v>
      </c>
      <c r="J1874" s="60">
        <v>3051637</v>
      </c>
      <c r="K1874" s="60">
        <v>4572066</v>
      </c>
      <c r="L1874" s="60">
        <v>7980512</v>
      </c>
      <c r="M1874" s="60">
        <v>3829244</v>
      </c>
      <c r="N1874" s="60">
        <v>4433920</v>
      </c>
      <c r="O1874" s="60">
        <v>6513380</v>
      </c>
      <c r="P1874" s="60">
        <v>9197615</v>
      </c>
      <c r="Q1874" s="60">
        <v>6607480</v>
      </c>
      <c r="R1874" s="60">
        <v>2930111</v>
      </c>
      <c r="S1874" s="60">
        <v>3344464</v>
      </c>
      <c r="T1874" s="60">
        <v>1859669</v>
      </c>
    </row>
    <row r="1875" spans="1:20" ht="14.5" x14ac:dyDescent="0.35">
      <c r="A1875" t="str">
        <f t="shared" si="41"/>
        <v>Wien017</v>
      </c>
      <c r="B1875">
        <v>1875</v>
      </c>
      <c r="C1875" s="59" t="s">
        <v>270</v>
      </c>
      <c r="D1875" s="59" t="s">
        <v>313</v>
      </c>
      <c r="E1875" s="59" t="s">
        <v>11</v>
      </c>
      <c r="F1875" s="60">
        <v>373648072</v>
      </c>
      <c r="G1875" s="60">
        <v>364003850</v>
      </c>
      <c r="H1875" s="60">
        <v>350353428</v>
      </c>
      <c r="I1875" s="60">
        <v>324896537</v>
      </c>
      <c r="J1875" s="60">
        <v>283079173</v>
      </c>
      <c r="K1875" s="60">
        <v>329688917</v>
      </c>
      <c r="L1875" s="60">
        <v>288241060</v>
      </c>
      <c r="M1875" s="60">
        <v>274481801</v>
      </c>
      <c r="N1875" s="60">
        <v>379446571</v>
      </c>
      <c r="O1875" s="60">
        <v>578767910</v>
      </c>
      <c r="P1875" s="60">
        <v>380446308</v>
      </c>
      <c r="Q1875" s="60">
        <v>701262849</v>
      </c>
      <c r="R1875" s="60">
        <v>600233375</v>
      </c>
      <c r="S1875" s="60">
        <v>2493815130</v>
      </c>
      <c r="T1875" s="60">
        <v>895469550</v>
      </c>
    </row>
    <row r="1876" spans="1:20" ht="14.5" x14ac:dyDescent="0.35">
      <c r="A1876" t="str">
        <f t="shared" si="41"/>
        <v>Wien236</v>
      </c>
      <c r="B1876">
        <v>1876</v>
      </c>
      <c r="C1876" s="59" t="s">
        <v>270</v>
      </c>
      <c r="D1876" s="59" t="s">
        <v>410</v>
      </c>
      <c r="E1876" s="59" t="s">
        <v>59</v>
      </c>
      <c r="F1876" s="60">
        <v>405076</v>
      </c>
      <c r="G1876" s="60">
        <v>325268</v>
      </c>
      <c r="H1876" s="60">
        <v>99280</v>
      </c>
      <c r="I1876" s="60">
        <v>479296</v>
      </c>
      <c r="J1876" s="60">
        <v>180044</v>
      </c>
      <c r="K1876" s="60">
        <v>149905</v>
      </c>
      <c r="L1876" s="60">
        <v>99411</v>
      </c>
      <c r="M1876" s="60">
        <v>193237</v>
      </c>
      <c r="N1876" s="60">
        <v>245123</v>
      </c>
      <c r="O1876" s="60">
        <v>172445</v>
      </c>
      <c r="P1876" s="60">
        <v>221613</v>
      </c>
      <c r="Q1876" s="60">
        <v>244041</v>
      </c>
      <c r="R1876" s="60">
        <v>252988</v>
      </c>
      <c r="S1876" s="60">
        <v>11471642</v>
      </c>
      <c r="T1876" s="60">
        <v>468754</v>
      </c>
    </row>
    <row r="1877" spans="1:20" ht="14.5" x14ac:dyDescent="0.35">
      <c r="A1877" t="str">
        <f t="shared" si="41"/>
        <v>Wien068</v>
      </c>
      <c r="B1877">
        <v>1877</v>
      </c>
      <c r="C1877" s="59" t="s">
        <v>270</v>
      </c>
      <c r="D1877" s="59" t="s">
        <v>355</v>
      </c>
      <c r="E1877" s="59" t="s">
        <v>35</v>
      </c>
      <c r="F1877" s="60">
        <v>162597875</v>
      </c>
      <c r="G1877" s="60">
        <v>134942129</v>
      </c>
      <c r="H1877" s="60">
        <v>146668894</v>
      </c>
      <c r="I1877" s="60">
        <v>141809449</v>
      </c>
      <c r="J1877" s="60">
        <v>165731486</v>
      </c>
      <c r="K1877" s="60">
        <v>169418404</v>
      </c>
      <c r="L1877" s="60">
        <v>179217966</v>
      </c>
      <c r="M1877" s="60">
        <v>174046843</v>
      </c>
      <c r="N1877" s="60">
        <v>170691737</v>
      </c>
      <c r="O1877" s="60">
        <v>178097896</v>
      </c>
      <c r="P1877" s="60">
        <v>175764096</v>
      </c>
      <c r="Q1877" s="60">
        <v>216220064</v>
      </c>
      <c r="R1877" s="60">
        <v>276564371</v>
      </c>
      <c r="S1877" s="60">
        <v>280768565</v>
      </c>
      <c r="T1877" s="60">
        <v>278159257</v>
      </c>
    </row>
    <row r="1878" spans="1:20" ht="14.5" x14ac:dyDescent="0.35">
      <c r="A1878" t="str">
        <f t="shared" si="41"/>
        <v>Wien640</v>
      </c>
      <c r="B1878">
        <v>1878</v>
      </c>
      <c r="C1878" s="59" t="s">
        <v>270</v>
      </c>
      <c r="D1878" s="59" t="s">
        <v>580</v>
      </c>
      <c r="E1878" s="59" t="s">
        <v>155</v>
      </c>
      <c r="F1878" s="60">
        <v>2281755</v>
      </c>
      <c r="G1878" s="60">
        <v>1205520</v>
      </c>
      <c r="H1878" s="60">
        <v>3225456</v>
      </c>
      <c r="I1878" s="60">
        <v>2547157</v>
      </c>
      <c r="J1878" s="60">
        <v>1895607</v>
      </c>
      <c r="K1878" s="60">
        <v>4726514</v>
      </c>
      <c r="L1878" s="60">
        <v>3583508</v>
      </c>
      <c r="M1878" s="60">
        <v>6174140</v>
      </c>
      <c r="N1878" s="60">
        <v>1801155</v>
      </c>
      <c r="O1878" s="60">
        <v>2620003</v>
      </c>
      <c r="P1878" s="60">
        <v>4023144</v>
      </c>
      <c r="Q1878" s="60">
        <v>3471149</v>
      </c>
      <c r="R1878" s="60">
        <v>3332083</v>
      </c>
      <c r="S1878" s="60">
        <v>11247593</v>
      </c>
      <c r="T1878" s="60">
        <v>3133835</v>
      </c>
    </row>
    <row r="1879" spans="1:20" ht="14.5" x14ac:dyDescent="0.35">
      <c r="A1879" t="str">
        <f t="shared" si="41"/>
        <v>Wien328</v>
      </c>
      <c r="B1879">
        <v>1879</v>
      </c>
      <c r="C1879" s="59" t="s">
        <v>270</v>
      </c>
      <c r="D1879" s="59" t="s">
        <v>444</v>
      </c>
      <c r="E1879" s="59" t="s">
        <v>79</v>
      </c>
      <c r="F1879" s="61"/>
      <c r="G1879" s="60">
        <v>55128</v>
      </c>
      <c r="H1879" s="60">
        <v>13869</v>
      </c>
      <c r="I1879" s="61"/>
      <c r="J1879" s="60">
        <v>14652</v>
      </c>
      <c r="K1879" s="60">
        <v>4088</v>
      </c>
      <c r="L1879" s="60">
        <v>26755</v>
      </c>
      <c r="M1879" s="60">
        <v>42968</v>
      </c>
      <c r="N1879" s="60">
        <v>123229</v>
      </c>
      <c r="O1879" s="60">
        <v>118889</v>
      </c>
      <c r="P1879" s="60">
        <v>548461</v>
      </c>
      <c r="Q1879" s="60">
        <v>488294</v>
      </c>
      <c r="R1879" s="60">
        <v>519896</v>
      </c>
      <c r="S1879" s="60">
        <v>1462713</v>
      </c>
      <c r="T1879" s="60">
        <v>860507</v>
      </c>
    </row>
    <row r="1880" spans="1:20" ht="14.5" x14ac:dyDescent="0.35">
      <c r="A1880" t="str">
        <f t="shared" si="41"/>
        <v>Wien284</v>
      </c>
      <c r="B1880">
        <v>1880</v>
      </c>
      <c r="C1880" s="59" t="s">
        <v>270</v>
      </c>
      <c r="D1880" s="59" t="s">
        <v>426</v>
      </c>
      <c r="E1880" s="59" t="s">
        <v>71</v>
      </c>
      <c r="F1880" s="60">
        <v>8054</v>
      </c>
      <c r="G1880" s="60">
        <v>10857</v>
      </c>
      <c r="H1880" s="60">
        <v>19061</v>
      </c>
      <c r="I1880" s="60">
        <v>286441</v>
      </c>
      <c r="J1880" s="60">
        <v>172008</v>
      </c>
      <c r="K1880" s="60">
        <v>646783</v>
      </c>
      <c r="L1880" s="60">
        <v>210484</v>
      </c>
      <c r="M1880" s="60">
        <v>461298</v>
      </c>
      <c r="N1880" s="60">
        <v>116474</v>
      </c>
      <c r="O1880" s="60">
        <v>221175</v>
      </c>
      <c r="P1880" s="60">
        <v>160891</v>
      </c>
      <c r="Q1880" s="60">
        <v>390953</v>
      </c>
      <c r="R1880" s="60">
        <v>632352</v>
      </c>
      <c r="S1880" s="60">
        <v>359211</v>
      </c>
      <c r="T1880" s="60">
        <v>515302</v>
      </c>
    </row>
    <row r="1881" spans="1:20" ht="14.5" x14ac:dyDescent="0.35">
      <c r="A1881" t="str">
        <f t="shared" si="41"/>
        <v>Wien466</v>
      </c>
      <c r="B1881">
        <v>1881</v>
      </c>
      <c r="C1881" s="59" t="s">
        <v>270</v>
      </c>
      <c r="D1881" s="59" t="s">
        <v>523</v>
      </c>
      <c r="E1881" s="59" t="s">
        <v>222</v>
      </c>
      <c r="F1881" s="61"/>
      <c r="G1881" s="61"/>
      <c r="H1881" s="61"/>
      <c r="I1881" s="61"/>
      <c r="J1881" s="61"/>
      <c r="K1881" s="60">
        <v>25690</v>
      </c>
      <c r="L1881" s="60">
        <v>4109</v>
      </c>
      <c r="M1881" s="61"/>
      <c r="N1881" s="61"/>
      <c r="O1881" s="61"/>
      <c r="P1881" s="61"/>
      <c r="Q1881" s="60">
        <v>1465</v>
      </c>
      <c r="R1881" s="61"/>
      <c r="S1881" s="61"/>
      <c r="T1881" s="61"/>
    </row>
    <row r="1882" spans="1:20" ht="14.5" x14ac:dyDescent="0.35">
      <c r="A1882" t="str">
        <f t="shared" si="41"/>
        <v>Wien413</v>
      </c>
      <c r="B1882">
        <v>1882</v>
      </c>
      <c r="C1882" s="59" t="s">
        <v>270</v>
      </c>
      <c r="D1882" s="59" t="s">
        <v>494</v>
      </c>
      <c r="E1882" s="59" t="s">
        <v>108</v>
      </c>
      <c r="F1882" s="60">
        <v>5980</v>
      </c>
      <c r="G1882" s="60">
        <v>43527</v>
      </c>
      <c r="H1882" s="61"/>
      <c r="I1882" s="60">
        <v>10353</v>
      </c>
      <c r="J1882" s="60">
        <v>3156</v>
      </c>
      <c r="K1882" s="60">
        <v>65090</v>
      </c>
      <c r="L1882" s="60">
        <v>32746</v>
      </c>
      <c r="M1882" s="60">
        <v>89911</v>
      </c>
      <c r="N1882" s="60">
        <v>27353</v>
      </c>
      <c r="O1882" s="60">
        <v>410942</v>
      </c>
      <c r="P1882" s="60">
        <v>63039</v>
      </c>
      <c r="Q1882" s="60">
        <v>113812</v>
      </c>
      <c r="R1882" s="60">
        <v>20769</v>
      </c>
      <c r="S1882" s="60">
        <v>8494</v>
      </c>
      <c r="T1882" s="60">
        <v>16713</v>
      </c>
    </row>
    <row r="1883" spans="1:20" ht="14.5" x14ac:dyDescent="0.35">
      <c r="A1883" t="str">
        <f t="shared" si="41"/>
        <v>Wien703</v>
      </c>
      <c r="B1883">
        <v>1883</v>
      </c>
      <c r="C1883" s="59" t="s">
        <v>270</v>
      </c>
      <c r="D1883" s="59" t="s">
        <v>609</v>
      </c>
      <c r="E1883" s="59" t="s">
        <v>241</v>
      </c>
      <c r="F1883" s="60">
        <v>15947</v>
      </c>
      <c r="G1883" s="60">
        <v>33931</v>
      </c>
      <c r="H1883" s="60">
        <v>845621</v>
      </c>
      <c r="I1883" s="60">
        <v>23948</v>
      </c>
      <c r="J1883" s="60">
        <v>22759</v>
      </c>
      <c r="K1883" s="60">
        <v>1121793</v>
      </c>
      <c r="L1883" s="61"/>
      <c r="M1883" s="60">
        <v>29876</v>
      </c>
      <c r="N1883" s="60">
        <v>187683</v>
      </c>
      <c r="O1883" s="60">
        <v>114398</v>
      </c>
      <c r="P1883" s="60">
        <v>198827</v>
      </c>
      <c r="Q1883" s="60">
        <v>848313</v>
      </c>
      <c r="R1883" s="60">
        <v>523195</v>
      </c>
      <c r="S1883" s="60">
        <v>63338</v>
      </c>
      <c r="T1883" s="60">
        <v>37571</v>
      </c>
    </row>
    <row r="1884" spans="1:20" ht="14.5" x14ac:dyDescent="0.35">
      <c r="A1884" t="str">
        <f t="shared" si="41"/>
        <v>Wien516</v>
      </c>
      <c r="B1884">
        <v>1884</v>
      </c>
      <c r="C1884" s="59" t="s">
        <v>270</v>
      </c>
      <c r="D1884" s="59" t="s">
        <v>553</v>
      </c>
      <c r="E1884" s="59" t="s">
        <v>142</v>
      </c>
      <c r="F1884" s="60">
        <v>384996</v>
      </c>
      <c r="G1884" s="60">
        <v>924729</v>
      </c>
      <c r="H1884" s="60">
        <v>1816549</v>
      </c>
      <c r="I1884" s="60">
        <v>812038</v>
      </c>
      <c r="J1884" s="60">
        <v>1502197</v>
      </c>
      <c r="K1884" s="60">
        <v>1204924</v>
      </c>
      <c r="L1884" s="60">
        <v>3286814</v>
      </c>
      <c r="M1884" s="60">
        <v>5374426</v>
      </c>
      <c r="N1884" s="60">
        <v>3859801</v>
      </c>
      <c r="O1884" s="60">
        <v>7872292</v>
      </c>
      <c r="P1884" s="60">
        <v>8045040</v>
      </c>
      <c r="Q1884" s="60">
        <v>5550552</v>
      </c>
      <c r="R1884" s="60">
        <v>2470938</v>
      </c>
      <c r="S1884" s="60">
        <v>1012083</v>
      </c>
      <c r="T1884" s="60">
        <v>3568168</v>
      </c>
    </row>
    <row r="1885" spans="1:20" ht="14.5" x14ac:dyDescent="0.35">
      <c r="A1885" t="str">
        <f t="shared" si="41"/>
        <v>Wien477</v>
      </c>
      <c r="B1885">
        <v>1885</v>
      </c>
      <c r="C1885" s="59" t="s">
        <v>270</v>
      </c>
      <c r="D1885" s="59" t="s">
        <v>537</v>
      </c>
      <c r="E1885" s="59" t="s">
        <v>224</v>
      </c>
      <c r="F1885" s="61"/>
      <c r="G1885" s="61"/>
      <c r="H1885" s="61"/>
      <c r="I1885" s="61"/>
      <c r="J1885" s="61"/>
      <c r="K1885" s="61"/>
      <c r="L1885" s="61"/>
      <c r="M1885" s="61"/>
      <c r="N1885" s="60">
        <v>28675</v>
      </c>
      <c r="O1885" s="61"/>
      <c r="P1885" s="61"/>
      <c r="Q1885" s="61"/>
      <c r="R1885" s="61"/>
      <c r="S1885" s="61"/>
      <c r="T1885" s="60">
        <v>2</v>
      </c>
    </row>
    <row r="1886" spans="1:20" ht="14.5" x14ac:dyDescent="0.35">
      <c r="A1886" t="str">
        <f t="shared" si="41"/>
        <v>Wien508</v>
      </c>
      <c r="B1886">
        <v>1886</v>
      </c>
      <c r="C1886" s="59" t="s">
        <v>270</v>
      </c>
      <c r="D1886" s="59" t="s">
        <v>550</v>
      </c>
      <c r="E1886" s="59" t="s">
        <v>140</v>
      </c>
      <c r="F1886" s="60">
        <v>123212830</v>
      </c>
      <c r="G1886" s="60">
        <v>182545919</v>
      </c>
      <c r="H1886" s="60">
        <v>195659671</v>
      </c>
      <c r="I1886" s="60">
        <v>199821079</v>
      </c>
      <c r="J1886" s="60">
        <v>105960881</v>
      </c>
      <c r="K1886" s="60">
        <v>85155919</v>
      </c>
      <c r="L1886" s="60">
        <v>98421831</v>
      </c>
      <c r="M1886" s="60">
        <v>67820106</v>
      </c>
      <c r="N1886" s="60">
        <v>108847019</v>
      </c>
      <c r="O1886" s="60">
        <v>98919840</v>
      </c>
      <c r="P1886" s="60">
        <v>112967217</v>
      </c>
      <c r="Q1886" s="60">
        <v>91609548</v>
      </c>
      <c r="R1886" s="60">
        <v>98849462</v>
      </c>
      <c r="S1886" s="60">
        <v>101461856</v>
      </c>
      <c r="T1886" s="60">
        <v>134436729</v>
      </c>
    </row>
    <row r="1887" spans="1:20" ht="14.5" x14ac:dyDescent="0.35">
      <c r="A1887" t="str">
        <f t="shared" si="41"/>
        <v>Wien453</v>
      </c>
      <c r="B1887">
        <v>1887</v>
      </c>
      <c r="C1887" s="59" t="s">
        <v>270</v>
      </c>
      <c r="D1887" s="59" t="s">
        <v>508</v>
      </c>
      <c r="E1887" s="59" t="s">
        <v>120</v>
      </c>
      <c r="F1887" s="60">
        <v>139910</v>
      </c>
      <c r="G1887" s="60">
        <v>18066</v>
      </c>
      <c r="H1887" s="60">
        <v>15077</v>
      </c>
      <c r="I1887" s="60">
        <v>21944</v>
      </c>
      <c r="J1887" s="60">
        <v>65634</v>
      </c>
      <c r="K1887" s="60">
        <v>296337</v>
      </c>
      <c r="L1887" s="60">
        <v>382174</v>
      </c>
      <c r="M1887" s="60">
        <v>209116</v>
      </c>
      <c r="N1887" s="60">
        <v>329527</v>
      </c>
      <c r="O1887" s="60">
        <v>443211</v>
      </c>
      <c r="P1887" s="60">
        <v>208409</v>
      </c>
      <c r="Q1887" s="60">
        <v>249227</v>
      </c>
      <c r="R1887" s="60">
        <v>435529</v>
      </c>
      <c r="S1887" s="60">
        <v>1330591</v>
      </c>
      <c r="T1887" s="60">
        <v>992035</v>
      </c>
    </row>
    <row r="1888" spans="1:20" ht="14.5" x14ac:dyDescent="0.35">
      <c r="A1888" t="str">
        <f t="shared" si="41"/>
        <v>Wien675</v>
      </c>
      <c r="B1888">
        <v>1888</v>
      </c>
      <c r="C1888" s="59" t="s">
        <v>270</v>
      </c>
      <c r="D1888" s="59" t="s">
        <v>598</v>
      </c>
      <c r="E1888" s="59" t="s">
        <v>167</v>
      </c>
      <c r="F1888" s="60">
        <v>135780</v>
      </c>
      <c r="G1888" s="60">
        <v>667970</v>
      </c>
      <c r="H1888" s="60">
        <v>1530139</v>
      </c>
      <c r="I1888" s="60">
        <v>5629667</v>
      </c>
      <c r="J1888" s="60">
        <v>88928</v>
      </c>
      <c r="K1888" s="60">
        <v>21141</v>
      </c>
      <c r="L1888" s="60">
        <v>102026</v>
      </c>
      <c r="M1888" s="60">
        <v>164860</v>
      </c>
      <c r="N1888" s="60">
        <v>15549</v>
      </c>
      <c r="O1888" s="60">
        <v>97330</v>
      </c>
      <c r="P1888" s="60">
        <v>116319</v>
      </c>
      <c r="Q1888" s="60">
        <v>63179</v>
      </c>
      <c r="R1888" s="60">
        <v>202445</v>
      </c>
      <c r="S1888" s="60">
        <v>984221</v>
      </c>
      <c r="T1888" s="60">
        <v>124632</v>
      </c>
    </row>
    <row r="1889" spans="1:20" ht="14.5" x14ac:dyDescent="0.35">
      <c r="A1889" t="str">
        <f t="shared" si="41"/>
        <v>Wien391</v>
      </c>
      <c r="B1889">
        <v>1889</v>
      </c>
      <c r="C1889" s="59" t="s">
        <v>270</v>
      </c>
      <c r="D1889" s="59" t="s">
        <v>479</v>
      </c>
      <c r="E1889" s="59" t="s">
        <v>100</v>
      </c>
      <c r="F1889" s="60">
        <v>146633</v>
      </c>
      <c r="G1889" s="60">
        <v>12650</v>
      </c>
      <c r="H1889" s="60">
        <v>63491</v>
      </c>
      <c r="I1889" s="60">
        <v>931761</v>
      </c>
      <c r="J1889" s="60">
        <v>1004342</v>
      </c>
      <c r="K1889" s="60">
        <v>2007634</v>
      </c>
      <c r="L1889" s="60">
        <v>82734</v>
      </c>
      <c r="M1889" s="60">
        <v>219707</v>
      </c>
      <c r="N1889" s="60">
        <v>1058228</v>
      </c>
      <c r="O1889" s="60">
        <v>189789</v>
      </c>
      <c r="P1889" s="60">
        <v>167161</v>
      </c>
      <c r="Q1889" s="60">
        <v>227036</v>
      </c>
      <c r="R1889" s="60">
        <v>396085</v>
      </c>
      <c r="S1889" s="60">
        <v>467533</v>
      </c>
      <c r="T1889" s="60">
        <v>178685</v>
      </c>
    </row>
    <row r="1890" spans="1:20" ht="14.5" x14ac:dyDescent="0.35">
      <c r="A1890" t="str">
        <f t="shared" si="41"/>
        <v>Wien073</v>
      </c>
      <c r="B1890">
        <v>1890</v>
      </c>
      <c r="C1890" s="59" t="s">
        <v>270</v>
      </c>
      <c r="D1890" s="59" t="s">
        <v>360</v>
      </c>
      <c r="E1890" s="59" t="s">
        <v>242</v>
      </c>
      <c r="F1890" s="60">
        <v>47348589</v>
      </c>
      <c r="G1890" s="60">
        <v>56049462</v>
      </c>
      <c r="H1890" s="60">
        <v>61954635</v>
      </c>
      <c r="I1890" s="60">
        <v>102446373</v>
      </c>
      <c r="J1890" s="60">
        <v>65874848</v>
      </c>
      <c r="K1890" s="60">
        <v>50004970</v>
      </c>
      <c r="L1890" s="60">
        <v>34666645</v>
      </c>
      <c r="M1890" s="60">
        <v>40552131</v>
      </c>
      <c r="N1890" s="60">
        <v>31654881</v>
      </c>
      <c r="O1890" s="60">
        <v>28963819</v>
      </c>
      <c r="P1890" s="60">
        <v>29830552</v>
      </c>
      <c r="Q1890" s="60">
        <v>27252285</v>
      </c>
      <c r="R1890" s="60">
        <v>23097746</v>
      </c>
      <c r="S1890" s="60">
        <v>28917726</v>
      </c>
      <c r="T1890" s="60">
        <v>23987404</v>
      </c>
    </row>
    <row r="1891" spans="1:20" ht="14.5" x14ac:dyDescent="0.35">
      <c r="A1891" t="str">
        <f t="shared" si="41"/>
        <v>Wien421</v>
      </c>
      <c r="B1891">
        <v>1891</v>
      </c>
      <c r="C1891" s="59" t="s">
        <v>270</v>
      </c>
      <c r="D1891" s="59" t="s">
        <v>496</v>
      </c>
      <c r="E1891" s="59" t="s">
        <v>110</v>
      </c>
      <c r="F1891" s="60">
        <v>244952</v>
      </c>
      <c r="G1891" s="60">
        <v>388747</v>
      </c>
      <c r="H1891" s="60">
        <v>291303</v>
      </c>
      <c r="I1891" s="60">
        <v>210231</v>
      </c>
      <c r="J1891" s="60">
        <v>140300</v>
      </c>
      <c r="K1891" s="60">
        <v>58702</v>
      </c>
      <c r="L1891" s="60">
        <v>221502</v>
      </c>
      <c r="M1891" s="60">
        <v>109826</v>
      </c>
      <c r="N1891" s="60">
        <v>72724</v>
      </c>
      <c r="O1891" s="60">
        <v>138125</v>
      </c>
      <c r="P1891" s="60">
        <v>107956</v>
      </c>
      <c r="Q1891" s="60">
        <v>101104</v>
      </c>
      <c r="R1891" s="60">
        <v>250150</v>
      </c>
      <c r="S1891" s="60">
        <v>100407</v>
      </c>
      <c r="T1891" s="60">
        <v>191134</v>
      </c>
    </row>
    <row r="1892" spans="1:20" ht="14.5" x14ac:dyDescent="0.35">
      <c r="A1892" t="str">
        <f t="shared" si="41"/>
        <v>Wien404</v>
      </c>
      <c r="B1892">
        <v>1892</v>
      </c>
      <c r="C1892" s="59" t="s">
        <v>270</v>
      </c>
      <c r="D1892" s="59" t="s">
        <v>486</v>
      </c>
      <c r="E1892" s="59" t="s">
        <v>104</v>
      </c>
      <c r="F1892" s="60">
        <v>52653295</v>
      </c>
      <c r="G1892" s="60">
        <v>46002565</v>
      </c>
      <c r="H1892" s="60">
        <v>69661812</v>
      </c>
      <c r="I1892" s="60">
        <v>78074974</v>
      </c>
      <c r="J1892" s="60">
        <v>88952529</v>
      </c>
      <c r="K1892" s="60">
        <v>106733626</v>
      </c>
      <c r="L1892" s="60">
        <v>110105096</v>
      </c>
      <c r="M1892" s="60">
        <v>137545429</v>
      </c>
      <c r="N1892" s="60">
        <v>128647295</v>
      </c>
      <c r="O1892" s="60">
        <v>139843718</v>
      </c>
      <c r="P1892" s="60">
        <v>111127771</v>
      </c>
      <c r="Q1892" s="60">
        <v>174001525</v>
      </c>
      <c r="R1892" s="60">
        <v>159331327</v>
      </c>
      <c r="S1892" s="60">
        <v>122113706</v>
      </c>
      <c r="T1892" s="60">
        <v>140517183</v>
      </c>
    </row>
    <row r="1893" spans="1:20" ht="14.5" x14ac:dyDescent="0.35">
      <c r="A1893" t="str">
        <f t="shared" si="41"/>
        <v>Wien322</v>
      </c>
      <c r="B1893">
        <v>1893</v>
      </c>
      <c r="C1893" s="59" t="s">
        <v>270</v>
      </c>
      <c r="D1893" s="59" t="s">
        <v>440</v>
      </c>
      <c r="E1893" s="59" t="s">
        <v>243</v>
      </c>
      <c r="F1893" s="60">
        <v>532147</v>
      </c>
      <c r="G1893" s="60">
        <v>3606431</v>
      </c>
      <c r="H1893" s="60">
        <v>2024808</v>
      </c>
      <c r="I1893" s="60">
        <v>2979123</v>
      </c>
      <c r="J1893" s="60">
        <v>900366</v>
      </c>
      <c r="K1893" s="60">
        <v>1482058</v>
      </c>
      <c r="L1893" s="60">
        <v>391857</v>
      </c>
      <c r="M1893" s="60">
        <v>161971</v>
      </c>
      <c r="N1893" s="60">
        <v>478398</v>
      </c>
      <c r="O1893" s="60">
        <v>1183621</v>
      </c>
      <c r="P1893" s="60">
        <v>449172</v>
      </c>
      <c r="Q1893" s="60">
        <v>572152</v>
      </c>
      <c r="R1893" s="60">
        <v>2034527</v>
      </c>
      <c r="S1893" s="60">
        <v>1035017</v>
      </c>
      <c r="T1893" s="60">
        <v>566450</v>
      </c>
    </row>
    <row r="1894" spans="1:20" ht="14.5" x14ac:dyDescent="0.35">
      <c r="A1894" t="str">
        <f t="shared" si="41"/>
        <v>Wien306</v>
      </c>
      <c r="B1894">
        <v>1894</v>
      </c>
      <c r="C1894" s="59" t="s">
        <v>270</v>
      </c>
      <c r="D1894" s="59" t="s">
        <v>430</v>
      </c>
      <c r="E1894" s="59" t="s">
        <v>74</v>
      </c>
      <c r="F1894" s="60">
        <v>16964</v>
      </c>
      <c r="G1894" s="60">
        <v>8102</v>
      </c>
      <c r="H1894" s="61"/>
      <c r="I1894" s="60">
        <v>45712</v>
      </c>
      <c r="J1894" s="60">
        <v>14275</v>
      </c>
      <c r="K1894" s="60">
        <v>2375</v>
      </c>
      <c r="L1894" s="60">
        <v>47461</v>
      </c>
      <c r="M1894" s="60">
        <v>119374</v>
      </c>
      <c r="N1894" s="60">
        <v>200773</v>
      </c>
      <c r="O1894" s="60">
        <v>192910</v>
      </c>
      <c r="P1894" s="60">
        <v>44415</v>
      </c>
      <c r="Q1894" s="60">
        <v>117585</v>
      </c>
      <c r="R1894" s="60">
        <v>57534</v>
      </c>
      <c r="S1894" s="60">
        <v>296253</v>
      </c>
      <c r="T1894" s="60">
        <v>389876</v>
      </c>
    </row>
    <row r="1895" spans="1:20" ht="14.5" x14ac:dyDescent="0.35">
      <c r="A1895" t="str">
        <f t="shared" si="41"/>
        <v>Wien318</v>
      </c>
      <c r="B1895">
        <v>1895</v>
      </c>
      <c r="C1895" s="59" t="s">
        <v>270</v>
      </c>
      <c r="D1895" s="59" t="s">
        <v>438</v>
      </c>
      <c r="E1895" s="59" t="s">
        <v>244</v>
      </c>
      <c r="F1895" s="60">
        <v>252924</v>
      </c>
      <c r="G1895" s="60">
        <v>42861</v>
      </c>
      <c r="H1895" s="60">
        <v>248208</v>
      </c>
      <c r="I1895" s="60">
        <v>541972</v>
      </c>
      <c r="J1895" s="60">
        <v>224589</v>
      </c>
      <c r="K1895" s="60">
        <v>1581998</v>
      </c>
      <c r="L1895" s="60">
        <v>350016</v>
      </c>
      <c r="M1895" s="60">
        <v>77542</v>
      </c>
      <c r="N1895" s="60">
        <v>41584</v>
      </c>
      <c r="O1895" s="60">
        <v>318603</v>
      </c>
      <c r="P1895" s="60">
        <v>223566</v>
      </c>
      <c r="Q1895" s="60">
        <v>99267</v>
      </c>
      <c r="R1895" s="60">
        <v>355355</v>
      </c>
      <c r="S1895" s="60">
        <v>233098</v>
      </c>
      <c r="T1895" s="60">
        <v>429771</v>
      </c>
    </row>
    <row r="1896" spans="1:20" ht="14.5" x14ac:dyDescent="0.35">
      <c r="A1896" t="str">
        <f t="shared" si="41"/>
        <v>Wien039</v>
      </c>
      <c r="B1896">
        <v>1896</v>
      </c>
      <c r="C1896" s="59" t="s">
        <v>270</v>
      </c>
      <c r="D1896" s="59" t="s">
        <v>327</v>
      </c>
      <c r="E1896" s="59" t="s">
        <v>20</v>
      </c>
      <c r="F1896" s="60">
        <v>562808904</v>
      </c>
      <c r="G1896" s="60">
        <v>457639592</v>
      </c>
      <c r="H1896" s="60">
        <v>460401025</v>
      </c>
      <c r="I1896" s="60">
        <v>599843515</v>
      </c>
      <c r="J1896" s="60">
        <v>606792966</v>
      </c>
      <c r="K1896" s="60">
        <v>697032932</v>
      </c>
      <c r="L1896" s="60">
        <v>574904799</v>
      </c>
      <c r="M1896" s="60">
        <v>475371755</v>
      </c>
      <c r="N1896" s="60">
        <v>444124604</v>
      </c>
      <c r="O1896" s="60">
        <v>458248374</v>
      </c>
      <c r="P1896" s="60">
        <v>440042119</v>
      </c>
      <c r="Q1896" s="60">
        <v>595257922</v>
      </c>
      <c r="R1896" s="60">
        <v>557417356</v>
      </c>
      <c r="S1896" s="60">
        <v>716161952</v>
      </c>
      <c r="T1896" s="60">
        <v>912426375</v>
      </c>
    </row>
    <row r="1897" spans="1:20" ht="14.5" x14ac:dyDescent="0.35">
      <c r="A1897" t="str">
        <f t="shared" si="41"/>
        <v>Wien272</v>
      </c>
      <c r="B1897">
        <v>1897</v>
      </c>
      <c r="C1897" s="59" t="s">
        <v>270</v>
      </c>
      <c r="D1897" s="59" t="s">
        <v>422</v>
      </c>
      <c r="E1897" s="59" t="s">
        <v>245</v>
      </c>
      <c r="F1897" s="60">
        <v>1163503</v>
      </c>
      <c r="G1897" s="60">
        <v>516572</v>
      </c>
      <c r="H1897" s="60">
        <v>631758</v>
      </c>
      <c r="I1897" s="60">
        <v>345115</v>
      </c>
      <c r="J1897" s="60">
        <v>2032187</v>
      </c>
      <c r="K1897" s="60">
        <v>306022</v>
      </c>
      <c r="L1897" s="60">
        <v>526154</v>
      </c>
      <c r="M1897" s="60">
        <v>766159</v>
      </c>
      <c r="N1897" s="60">
        <v>865479</v>
      </c>
      <c r="O1897" s="60">
        <v>527010</v>
      </c>
      <c r="P1897" s="60">
        <v>876739</v>
      </c>
      <c r="Q1897" s="60">
        <v>3063587</v>
      </c>
      <c r="R1897" s="60">
        <v>5266286</v>
      </c>
      <c r="S1897" s="60">
        <v>1331690</v>
      </c>
      <c r="T1897" s="60">
        <v>656960</v>
      </c>
    </row>
    <row r="1898" spans="1:20" ht="14.5" x14ac:dyDescent="0.35">
      <c r="A1898" t="str">
        <f t="shared" si="41"/>
        <v>Wien837</v>
      </c>
      <c r="B1898">
        <v>1898</v>
      </c>
      <c r="C1898" s="59" t="s">
        <v>270</v>
      </c>
      <c r="D1898" s="59" t="s">
        <v>671</v>
      </c>
      <c r="E1898" s="59" t="s">
        <v>203</v>
      </c>
      <c r="F1898" s="61"/>
      <c r="G1898" s="60">
        <v>329</v>
      </c>
      <c r="H1898" s="60">
        <v>50</v>
      </c>
      <c r="I1898" s="61"/>
      <c r="J1898" s="61"/>
      <c r="K1898" s="60">
        <v>317</v>
      </c>
      <c r="L1898" s="60">
        <v>7264</v>
      </c>
      <c r="M1898" s="61"/>
      <c r="N1898" s="60">
        <v>1369</v>
      </c>
      <c r="O1898" s="61"/>
      <c r="P1898" s="61"/>
      <c r="Q1898" s="60">
        <v>7674</v>
      </c>
      <c r="R1898" s="60">
        <v>907</v>
      </c>
      <c r="S1898" s="60">
        <v>6695</v>
      </c>
      <c r="T1898" s="60">
        <v>1382</v>
      </c>
    </row>
    <row r="1899" spans="1:20" ht="14.5" x14ac:dyDescent="0.35">
      <c r="A1899" t="str">
        <f t="shared" si="41"/>
        <v>Wien512</v>
      </c>
      <c r="B1899">
        <v>1899</v>
      </c>
      <c r="C1899" s="59" t="s">
        <v>270</v>
      </c>
      <c r="D1899" s="59" t="s">
        <v>552</v>
      </c>
      <c r="E1899" s="59" t="s">
        <v>141</v>
      </c>
      <c r="F1899" s="60">
        <v>21982866</v>
      </c>
      <c r="G1899" s="60">
        <v>14800107</v>
      </c>
      <c r="H1899" s="60">
        <v>16423100</v>
      </c>
      <c r="I1899" s="60">
        <v>17620143</v>
      </c>
      <c r="J1899" s="60">
        <v>16254518</v>
      </c>
      <c r="K1899" s="60">
        <v>14679835</v>
      </c>
      <c r="L1899" s="60">
        <v>18435989</v>
      </c>
      <c r="M1899" s="60">
        <v>16699947</v>
      </c>
      <c r="N1899" s="60">
        <v>25717694</v>
      </c>
      <c r="O1899" s="60">
        <v>23787675</v>
      </c>
      <c r="P1899" s="60">
        <v>18385568</v>
      </c>
      <c r="Q1899" s="60">
        <v>20330734</v>
      </c>
      <c r="R1899" s="60">
        <v>18120804</v>
      </c>
      <c r="S1899" s="60">
        <v>18648326</v>
      </c>
      <c r="T1899" s="60">
        <v>24429672</v>
      </c>
    </row>
    <row r="1900" spans="1:20" ht="14.5" x14ac:dyDescent="0.35">
      <c r="A1900" t="str">
        <f t="shared" si="41"/>
        <v>Wien302</v>
      </c>
      <c r="B1900">
        <v>1900</v>
      </c>
      <c r="C1900" s="59" t="s">
        <v>270</v>
      </c>
      <c r="D1900" s="59" t="s">
        <v>428</v>
      </c>
      <c r="E1900" s="59" t="s">
        <v>73</v>
      </c>
      <c r="F1900" s="60">
        <v>4689140</v>
      </c>
      <c r="G1900" s="60">
        <v>2160914</v>
      </c>
      <c r="H1900" s="60">
        <v>211970</v>
      </c>
      <c r="I1900" s="60">
        <v>342545</v>
      </c>
      <c r="J1900" s="60">
        <v>1693750</v>
      </c>
      <c r="K1900" s="60">
        <v>615013</v>
      </c>
      <c r="L1900" s="60">
        <v>217331</v>
      </c>
      <c r="M1900" s="60">
        <v>291218</v>
      </c>
      <c r="N1900" s="60">
        <v>1261434</v>
      </c>
      <c r="O1900" s="60">
        <v>2830761</v>
      </c>
      <c r="P1900" s="60">
        <v>704773</v>
      </c>
      <c r="Q1900" s="60">
        <v>987668</v>
      </c>
      <c r="R1900" s="60">
        <v>1717974</v>
      </c>
      <c r="S1900" s="60">
        <v>1370704</v>
      </c>
      <c r="T1900" s="60">
        <v>1120734</v>
      </c>
    </row>
    <row r="1901" spans="1:20" ht="14.5" x14ac:dyDescent="0.35">
      <c r="A1901" t="str">
        <f t="shared" si="41"/>
        <v>Wien720</v>
      </c>
      <c r="B1901">
        <v>1901</v>
      </c>
      <c r="C1901" s="59" t="s">
        <v>270</v>
      </c>
      <c r="D1901" s="59" t="s">
        <v>616</v>
      </c>
      <c r="E1901" s="59" t="s">
        <v>177</v>
      </c>
      <c r="F1901" s="60">
        <v>405576613</v>
      </c>
      <c r="G1901" s="60">
        <v>398084180</v>
      </c>
      <c r="H1901" s="60">
        <v>379203255</v>
      </c>
      <c r="I1901" s="60">
        <v>401187625</v>
      </c>
      <c r="J1901" s="60">
        <v>330266241</v>
      </c>
      <c r="K1901" s="60">
        <v>311768748</v>
      </c>
      <c r="L1901" s="60">
        <v>311567381</v>
      </c>
      <c r="M1901" s="60">
        <v>357785767</v>
      </c>
      <c r="N1901" s="60">
        <v>314436854</v>
      </c>
      <c r="O1901" s="60">
        <v>435414268</v>
      </c>
      <c r="P1901" s="60">
        <v>363314700</v>
      </c>
      <c r="Q1901" s="60">
        <v>513567133</v>
      </c>
      <c r="R1901" s="60">
        <v>491526236</v>
      </c>
      <c r="S1901" s="60">
        <v>478142639</v>
      </c>
      <c r="T1901" s="60">
        <v>502010453</v>
      </c>
    </row>
    <row r="1902" spans="1:20" ht="14.5" x14ac:dyDescent="0.35">
      <c r="A1902" t="str">
        <f t="shared" si="41"/>
        <v>Wien480</v>
      </c>
      <c r="B1902">
        <v>1902</v>
      </c>
      <c r="C1902" s="59" t="s">
        <v>270</v>
      </c>
      <c r="D1902" s="59" t="s">
        <v>543</v>
      </c>
      <c r="E1902" s="59" t="s">
        <v>134</v>
      </c>
      <c r="F1902" s="60">
        <v>19636828</v>
      </c>
      <c r="G1902" s="60">
        <v>26403569</v>
      </c>
      <c r="H1902" s="60">
        <v>29142384</v>
      </c>
      <c r="I1902" s="60">
        <v>31328903</v>
      </c>
      <c r="J1902" s="60">
        <v>28717276</v>
      </c>
      <c r="K1902" s="60">
        <v>29867878</v>
      </c>
      <c r="L1902" s="60">
        <v>25285269</v>
      </c>
      <c r="M1902" s="60">
        <v>28039814</v>
      </c>
      <c r="N1902" s="60">
        <v>21182840</v>
      </c>
      <c r="O1902" s="60">
        <v>27890877</v>
      </c>
      <c r="P1902" s="60">
        <v>21210668</v>
      </c>
      <c r="Q1902" s="60">
        <v>23346609</v>
      </c>
      <c r="R1902" s="60">
        <v>24431902</v>
      </c>
      <c r="S1902" s="60">
        <v>20905338</v>
      </c>
      <c r="T1902" s="60">
        <v>22561410</v>
      </c>
    </row>
    <row r="1903" spans="1:20" ht="14.5" x14ac:dyDescent="0.35">
      <c r="A1903" t="str">
        <f t="shared" si="41"/>
        <v>Wien436</v>
      </c>
      <c r="B1903">
        <v>1903</v>
      </c>
      <c r="C1903" s="59" t="s">
        <v>270</v>
      </c>
      <c r="D1903" s="59" t="s">
        <v>500</v>
      </c>
      <c r="E1903" s="59" t="s">
        <v>114</v>
      </c>
      <c r="F1903" s="60">
        <v>3278614</v>
      </c>
      <c r="G1903" s="60">
        <v>1630448</v>
      </c>
      <c r="H1903" s="60">
        <v>3190429</v>
      </c>
      <c r="I1903" s="60">
        <v>7801885</v>
      </c>
      <c r="J1903" s="60">
        <v>10324384</v>
      </c>
      <c r="K1903" s="60">
        <v>5175192</v>
      </c>
      <c r="L1903" s="60">
        <v>4718363</v>
      </c>
      <c r="M1903" s="60">
        <v>3631741</v>
      </c>
      <c r="N1903" s="60">
        <v>3158729</v>
      </c>
      <c r="O1903" s="60">
        <v>3876046</v>
      </c>
      <c r="P1903" s="60">
        <v>4635655</v>
      </c>
      <c r="Q1903" s="60">
        <v>3922787</v>
      </c>
      <c r="R1903" s="60">
        <v>4845579</v>
      </c>
      <c r="S1903" s="60">
        <v>20606065</v>
      </c>
      <c r="T1903" s="60">
        <v>17952706</v>
      </c>
    </row>
    <row r="1904" spans="1:20" ht="14.5" x14ac:dyDescent="0.35">
      <c r="A1904" t="str">
        <f t="shared" si="41"/>
        <v>Wien448</v>
      </c>
      <c r="B1904">
        <v>1904</v>
      </c>
      <c r="C1904" s="59" t="s">
        <v>270</v>
      </c>
      <c r="D1904" s="59" t="s">
        <v>503</v>
      </c>
      <c r="E1904" s="59" t="s">
        <v>117</v>
      </c>
      <c r="F1904" s="60">
        <v>1045668</v>
      </c>
      <c r="G1904" s="60">
        <v>2006036</v>
      </c>
      <c r="H1904" s="60">
        <v>724184</v>
      </c>
      <c r="I1904" s="60">
        <v>2938305</v>
      </c>
      <c r="J1904" s="60">
        <v>1266817</v>
      </c>
      <c r="K1904" s="60">
        <v>1642901</v>
      </c>
      <c r="L1904" s="60">
        <v>1397400</v>
      </c>
      <c r="M1904" s="60">
        <v>8925880</v>
      </c>
      <c r="N1904" s="60">
        <v>8810025</v>
      </c>
      <c r="O1904" s="60">
        <v>3123015</v>
      </c>
      <c r="P1904" s="60">
        <v>5504245</v>
      </c>
      <c r="Q1904" s="60">
        <v>1296930</v>
      </c>
      <c r="R1904" s="60">
        <v>1544706</v>
      </c>
      <c r="S1904" s="60">
        <v>2146989</v>
      </c>
      <c r="T1904" s="60">
        <v>6335587</v>
      </c>
    </row>
    <row r="1905" spans="1:20" ht="14.5" x14ac:dyDescent="0.35">
      <c r="A1905" t="str">
        <f t="shared" si="41"/>
        <v>Wien247</v>
      </c>
      <c r="B1905">
        <v>1905</v>
      </c>
      <c r="C1905" s="59" t="s">
        <v>270</v>
      </c>
      <c r="D1905" s="59" t="s">
        <v>414</v>
      </c>
      <c r="E1905" s="59" t="s">
        <v>62</v>
      </c>
      <c r="F1905" s="60">
        <v>8074</v>
      </c>
      <c r="G1905" s="60">
        <v>122901</v>
      </c>
      <c r="H1905" s="61"/>
      <c r="I1905" s="61"/>
      <c r="J1905" s="60">
        <v>636314</v>
      </c>
      <c r="K1905" s="60">
        <v>332458</v>
      </c>
      <c r="L1905" s="60">
        <v>142480</v>
      </c>
      <c r="M1905" s="60">
        <v>26939</v>
      </c>
      <c r="N1905" s="60">
        <v>9909</v>
      </c>
      <c r="O1905" s="60">
        <v>19253</v>
      </c>
      <c r="P1905" s="60">
        <v>1430</v>
      </c>
      <c r="Q1905" s="60">
        <v>14702</v>
      </c>
      <c r="R1905" s="60">
        <v>39102</v>
      </c>
      <c r="S1905" s="60">
        <v>17615</v>
      </c>
      <c r="T1905" s="61"/>
    </row>
    <row r="1906" spans="1:20" ht="14.5" x14ac:dyDescent="0.35">
      <c r="A1906" t="str">
        <f t="shared" si="41"/>
        <v>Wien475</v>
      </c>
      <c r="B1906">
        <v>1906</v>
      </c>
      <c r="C1906" s="59" t="s">
        <v>270</v>
      </c>
      <c r="D1906" s="59" t="s">
        <v>535</v>
      </c>
      <c r="E1906" s="59" t="s">
        <v>223</v>
      </c>
      <c r="F1906" s="61"/>
      <c r="G1906" s="61"/>
      <c r="H1906" s="61"/>
      <c r="I1906" s="60">
        <v>111128</v>
      </c>
      <c r="J1906" s="60">
        <v>169802</v>
      </c>
      <c r="K1906" s="60">
        <v>625519</v>
      </c>
      <c r="L1906" s="60">
        <v>217153</v>
      </c>
      <c r="M1906" s="60">
        <v>252253</v>
      </c>
      <c r="N1906" s="60">
        <v>177906</v>
      </c>
      <c r="O1906" s="60">
        <v>424342</v>
      </c>
      <c r="P1906" s="60">
        <v>642239</v>
      </c>
      <c r="Q1906" s="60">
        <v>482410</v>
      </c>
      <c r="R1906" s="60">
        <v>386199</v>
      </c>
      <c r="S1906" s="60">
        <v>10375</v>
      </c>
      <c r="T1906" s="60">
        <v>67558</v>
      </c>
    </row>
    <row r="1907" spans="1:20" ht="14.5" x14ac:dyDescent="0.35">
      <c r="A1907" t="str">
        <f t="shared" si="41"/>
        <v>Wien600</v>
      </c>
      <c r="B1907">
        <v>1907</v>
      </c>
      <c r="C1907" s="59" t="s">
        <v>270</v>
      </c>
      <c r="D1907" s="59" t="s">
        <v>561</v>
      </c>
      <c r="E1907" s="59" t="s">
        <v>147</v>
      </c>
      <c r="F1907" s="60">
        <v>18089737</v>
      </c>
      <c r="G1907" s="60">
        <v>18627317</v>
      </c>
      <c r="H1907" s="60">
        <v>26156569</v>
      </c>
      <c r="I1907" s="60">
        <v>45325087</v>
      </c>
      <c r="J1907" s="60">
        <v>25671850</v>
      </c>
      <c r="K1907" s="60">
        <v>16042137</v>
      </c>
      <c r="L1907" s="60">
        <v>19569085</v>
      </c>
      <c r="M1907" s="60">
        <v>20443586</v>
      </c>
      <c r="N1907" s="60">
        <v>15143677</v>
      </c>
      <c r="O1907" s="60">
        <v>10075076</v>
      </c>
      <c r="P1907" s="60">
        <v>12414075</v>
      </c>
      <c r="Q1907" s="60">
        <v>10404767</v>
      </c>
      <c r="R1907" s="60">
        <v>14357052</v>
      </c>
      <c r="S1907" s="60">
        <v>11038288</v>
      </c>
      <c r="T1907" s="60">
        <v>13723215</v>
      </c>
    </row>
    <row r="1908" spans="1:20" ht="14.5" x14ac:dyDescent="0.35">
      <c r="A1908" t="str">
        <f t="shared" si="41"/>
        <v>Wien061</v>
      </c>
      <c r="B1908">
        <v>1908</v>
      </c>
      <c r="C1908" s="59" t="s">
        <v>270</v>
      </c>
      <c r="D1908" s="59" t="s">
        <v>347</v>
      </c>
      <c r="E1908" s="59" t="s">
        <v>31</v>
      </c>
      <c r="F1908" s="60">
        <v>782552527</v>
      </c>
      <c r="G1908" s="60">
        <v>1010160581</v>
      </c>
      <c r="H1908" s="60">
        <v>880477843</v>
      </c>
      <c r="I1908" s="60">
        <v>894157491</v>
      </c>
      <c r="J1908" s="60">
        <v>852730068</v>
      </c>
      <c r="K1908" s="60">
        <v>866178352</v>
      </c>
      <c r="L1908" s="60">
        <v>872324318</v>
      </c>
      <c r="M1908" s="60">
        <v>963727873</v>
      </c>
      <c r="N1908" s="60">
        <v>1035982005</v>
      </c>
      <c r="O1908" s="60">
        <v>955830702</v>
      </c>
      <c r="P1908" s="60">
        <v>963104355</v>
      </c>
      <c r="Q1908" s="60">
        <v>1177425027</v>
      </c>
      <c r="R1908" s="60">
        <v>1375361072</v>
      </c>
      <c r="S1908" s="60">
        <v>1394134890</v>
      </c>
      <c r="T1908" s="60">
        <v>1213650680</v>
      </c>
    </row>
    <row r="1909" spans="1:20" ht="14.5" x14ac:dyDescent="0.35">
      <c r="A1909" t="str">
        <f t="shared" si="41"/>
        <v>Wien004</v>
      </c>
      <c r="B1909">
        <v>1909</v>
      </c>
      <c r="C1909" s="59" t="s">
        <v>270</v>
      </c>
      <c r="D1909" s="59" t="s">
        <v>297</v>
      </c>
      <c r="E1909" s="59" t="s">
        <v>3</v>
      </c>
      <c r="F1909" s="60">
        <v>4542993569</v>
      </c>
      <c r="G1909" s="60">
        <v>4422036647</v>
      </c>
      <c r="H1909" s="60">
        <v>4469382731</v>
      </c>
      <c r="I1909" s="60">
        <v>3796422950</v>
      </c>
      <c r="J1909" s="60">
        <v>3495642765</v>
      </c>
      <c r="K1909" s="60">
        <v>3684638298</v>
      </c>
      <c r="L1909" s="60">
        <v>3819707212</v>
      </c>
      <c r="M1909" s="60">
        <v>4093671869</v>
      </c>
      <c r="N1909" s="60">
        <v>4534061562</v>
      </c>
      <c r="O1909" s="60">
        <v>4814463103</v>
      </c>
      <c r="P1909" s="60">
        <v>5353903183</v>
      </c>
      <c r="Q1909" s="60">
        <v>5888303183</v>
      </c>
      <c r="R1909" s="60">
        <v>7067193713</v>
      </c>
      <c r="S1909" s="60">
        <v>7530483725</v>
      </c>
      <c r="T1909" s="60">
        <v>8326979712</v>
      </c>
    </row>
    <row r="1910" spans="1:20" ht="14.5" x14ac:dyDescent="0.35">
      <c r="A1910" t="str">
        <f t="shared" si="41"/>
        <v>Wien338</v>
      </c>
      <c r="B1910">
        <v>1910</v>
      </c>
      <c r="C1910" s="59" t="s">
        <v>270</v>
      </c>
      <c r="D1910" s="59" t="s">
        <v>451</v>
      </c>
      <c r="E1910" s="59" t="s">
        <v>84</v>
      </c>
      <c r="F1910" s="60">
        <v>59233</v>
      </c>
      <c r="G1910" s="60">
        <v>1803</v>
      </c>
      <c r="H1910" s="61"/>
      <c r="I1910" s="60">
        <v>92608</v>
      </c>
      <c r="J1910" s="60">
        <v>449136</v>
      </c>
      <c r="K1910" s="60">
        <v>19090</v>
      </c>
      <c r="L1910" s="60">
        <v>186678</v>
      </c>
      <c r="M1910" s="60">
        <v>291162</v>
      </c>
      <c r="N1910" s="60">
        <v>318678</v>
      </c>
      <c r="O1910" s="60">
        <v>279146</v>
      </c>
      <c r="P1910" s="60">
        <v>409881</v>
      </c>
      <c r="Q1910" s="60">
        <v>284030</v>
      </c>
      <c r="R1910" s="60">
        <v>98749</v>
      </c>
      <c r="S1910" s="60">
        <v>266610</v>
      </c>
      <c r="T1910" s="60">
        <v>84905</v>
      </c>
    </row>
    <row r="1911" spans="1:20" ht="14.5" x14ac:dyDescent="0.35">
      <c r="A1911" t="str">
        <f t="shared" si="41"/>
        <v>Wien008</v>
      </c>
      <c r="B1911">
        <v>1911</v>
      </c>
      <c r="C1911" s="59" t="s">
        <v>270</v>
      </c>
      <c r="D1911" s="59" t="s">
        <v>306</v>
      </c>
      <c r="E1911" s="59" t="s">
        <v>7</v>
      </c>
      <c r="F1911" s="60">
        <v>82286508</v>
      </c>
      <c r="G1911" s="60">
        <v>65657354</v>
      </c>
      <c r="H1911" s="60">
        <v>90174640</v>
      </c>
      <c r="I1911" s="60">
        <v>85844400</v>
      </c>
      <c r="J1911" s="60">
        <v>104102680</v>
      </c>
      <c r="K1911" s="60">
        <v>88823294</v>
      </c>
      <c r="L1911" s="60">
        <v>109087258</v>
      </c>
      <c r="M1911" s="60">
        <v>104886920</v>
      </c>
      <c r="N1911" s="60">
        <v>95742393</v>
      </c>
      <c r="O1911" s="60">
        <v>128825551</v>
      </c>
      <c r="P1911" s="60">
        <v>134413268</v>
      </c>
      <c r="Q1911" s="60">
        <v>219992867</v>
      </c>
      <c r="R1911" s="60">
        <v>469751340</v>
      </c>
      <c r="S1911" s="60">
        <v>392312071</v>
      </c>
      <c r="T1911" s="60">
        <v>217998079</v>
      </c>
    </row>
    <row r="1912" spans="1:20" ht="14.5" x14ac:dyDescent="0.35">
      <c r="A1912" t="str">
        <f t="shared" si="41"/>
        <v>Wien460</v>
      </c>
      <c r="B1912">
        <v>1912</v>
      </c>
      <c r="C1912" s="59" t="s">
        <v>270</v>
      </c>
      <c r="D1912" s="59" t="s">
        <v>517</v>
      </c>
      <c r="E1912" s="59" t="s">
        <v>125</v>
      </c>
      <c r="F1912" s="60">
        <v>7023</v>
      </c>
      <c r="G1912" s="61"/>
      <c r="H1912" s="60">
        <v>28</v>
      </c>
      <c r="I1912" s="61"/>
      <c r="J1912" s="61"/>
      <c r="K1912" s="60">
        <v>244721</v>
      </c>
      <c r="L1912" s="61"/>
      <c r="M1912" s="60">
        <v>96439</v>
      </c>
      <c r="N1912" s="61"/>
      <c r="O1912" s="61"/>
      <c r="P1912" s="61"/>
      <c r="Q1912" s="60">
        <v>1006231</v>
      </c>
      <c r="R1912" s="61"/>
      <c r="S1912" s="60">
        <v>159642</v>
      </c>
      <c r="T1912" s="61"/>
    </row>
    <row r="1913" spans="1:20" ht="14.5" x14ac:dyDescent="0.35">
      <c r="A1913" t="str">
        <f t="shared" si="41"/>
        <v>Wien456</v>
      </c>
      <c r="B1913">
        <v>1913</v>
      </c>
      <c r="C1913" s="59" t="s">
        <v>270</v>
      </c>
      <c r="D1913" s="59" t="s">
        <v>511</v>
      </c>
      <c r="E1913" s="59" t="s">
        <v>122</v>
      </c>
      <c r="F1913" s="60">
        <v>1245405</v>
      </c>
      <c r="G1913" s="60">
        <v>516022</v>
      </c>
      <c r="H1913" s="60">
        <v>492695</v>
      </c>
      <c r="I1913" s="60">
        <v>868072</v>
      </c>
      <c r="J1913" s="60">
        <v>639394</v>
      </c>
      <c r="K1913" s="60">
        <v>817118</v>
      </c>
      <c r="L1913" s="60">
        <v>2011610</v>
      </c>
      <c r="M1913" s="60">
        <v>1101860</v>
      </c>
      <c r="N1913" s="60">
        <v>1217022</v>
      </c>
      <c r="O1913" s="60">
        <v>1213998</v>
      </c>
      <c r="P1913" s="60">
        <v>1450277</v>
      </c>
      <c r="Q1913" s="60">
        <v>2602223</v>
      </c>
      <c r="R1913" s="60">
        <v>2649414</v>
      </c>
      <c r="S1913" s="60">
        <v>2170929</v>
      </c>
      <c r="T1913" s="60">
        <v>3821024</v>
      </c>
    </row>
    <row r="1914" spans="1:20" ht="14.5" x14ac:dyDescent="0.35">
      <c r="A1914" t="str">
        <f t="shared" si="41"/>
        <v>Wien208</v>
      </c>
      <c r="B1914">
        <v>1914</v>
      </c>
      <c r="C1914" s="59" t="s">
        <v>270</v>
      </c>
      <c r="D1914" s="59" t="s">
        <v>394</v>
      </c>
      <c r="E1914" s="59" t="s">
        <v>53</v>
      </c>
      <c r="F1914" s="60">
        <v>37411109</v>
      </c>
      <c r="G1914" s="60">
        <v>33880022</v>
      </c>
      <c r="H1914" s="60">
        <v>29651986</v>
      </c>
      <c r="I1914" s="60">
        <v>41018438</v>
      </c>
      <c r="J1914" s="60">
        <v>39634764</v>
      </c>
      <c r="K1914" s="60">
        <v>36465370</v>
      </c>
      <c r="L1914" s="60">
        <v>28254330</v>
      </c>
      <c r="M1914" s="60">
        <v>24669298</v>
      </c>
      <c r="N1914" s="60">
        <v>25132404</v>
      </c>
      <c r="O1914" s="60">
        <v>35999907</v>
      </c>
      <c r="P1914" s="60">
        <v>47268454</v>
      </c>
      <c r="Q1914" s="60">
        <v>24964343</v>
      </c>
      <c r="R1914" s="60">
        <v>27044110</v>
      </c>
      <c r="S1914" s="60">
        <v>48666648</v>
      </c>
      <c r="T1914" s="60">
        <v>44414702</v>
      </c>
    </row>
    <row r="1915" spans="1:20" ht="14.5" x14ac:dyDescent="0.35">
      <c r="A1915" t="str">
        <f t="shared" si="41"/>
        <v>Wien500</v>
      </c>
      <c r="B1915">
        <v>1915</v>
      </c>
      <c r="C1915" s="59" t="s">
        <v>270</v>
      </c>
      <c r="D1915" s="59" t="s">
        <v>548</v>
      </c>
      <c r="E1915" s="59" t="s">
        <v>138</v>
      </c>
      <c r="F1915" s="60">
        <v>2005825</v>
      </c>
      <c r="G1915" s="60">
        <v>2224338</v>
      </c>
      <c r="H1915" s="60">
        <v>4355348</v>
      </c>
      <c r="I1915" s="60">
        <v>3043932</v>
      </c>
      <c r="J1915" s="60">
        <v>7683624</v>
      </c>
      <c r="K1915" s="60">
        <v>17132629</v>
      </c>
      <c r="L1915" s="60">
        <v>4145903</v>
      </c>
      <c r="M1915" s="60">
        <v>3217076</v>
      </c>
      <c r="N1915" s="60">
        <v>5877221</v>
      </c>
      <c r="O1915" s="60">
        <v>11071255</v>
      </c>
      <c r="P1915" s="60">
        <v>9875683</v>
      </c>
      <c r="Q1915" s="60">
        <v>9224269</v>
      </c>
      <c r="R1915" s="60">
        <v>12597963</v>
      </c>
      <c r="S1915" s="60">
        <v>4583772</v>
      </c>
      <c r="T1915" s="60">
        <v>7026401</v>
      </c>
    </row>
    <row r="1916" spans="1:20" ht="14.5" x14ac:dyDescent="0.35">
      <c r="A1916" t="str">
        <f t="shared" si="41"/>
        <v>Wien053</v>
      </c>
      <c r="B1916">
        <v>1916</v>
      </c>
      <c r="C1916" s="59" t="s">
        <v>270</v>
      </c>
      <c r="D1916" s="59" t="s">
        <v>339</v>
      </c>
      <c r="E1916" s="59" t="s">
        <v>27</v>
      </c>
      <c r="F1916" s="60">
        <v>18278306</v>
      </c>
      <c r="G1916" s="60">
        <v>16856994</v>
      </c>
      <c r="H1916" s="60">
        <v>21855546</v>
      </c>
      <c r="I1916" s="60">
        <v>37253892</v>
      </c>
      <c r="J1916" s="60">
        <v>38984613</v>
      </c>
      <c r="K1916" s="60">
        <v>43545189</v>
      </c>
      <c r="L1916" s="60">
        <v>58725415</v>
      </c>
      <c r="M1916" s="60">
        <v>42078104</v>
      </c>
      <c r="N1916" s="60">
        <v>42058876</v>
      </c>
      <c r="O1916" s="60">
        <v>46608918</v>
      </c>
      <c r="P1916" s="60">
        <v>95185219</v>
      </c>
      <c r="Q1916" s="60">
        <v>85463207</v>
      </c>
      <c r="R1916" s="60">
        <v>86131750</v>
      </c>
      <c r="S1916" s="60">
        <v>70397449</v>
      </c>
      <c r="T1916" s="60">
        <v>73887997</v>
      </c>
    </row>
    <row r="1917" spans="1:20" ht="14.5" x14ac:dyDescent="0.35">
      <c r="A1917" t="str">
        <f t="shared" si="41"/>
        <v>Wien220</v>
      </c>
      <c r="B1917">
        <v>1917</v>
      </c>
      <c r="C1917" s="59" t="s">
        <v>270</v>
      </c>
      <c r="D1917" s="59" t="s">
        <v>400</v>
      </c>
      <c r="E1917" s="59" t="s">
        <v>55</v>
      </c>
      <c r="F1917" s="60">
        <v>49630449</v>
      </c>
      <c r="G1917" s="60">
        <v>52159489</v>
      </c>
      <c r="H1917" s="60">
        <v>46441175</v>
      </c>
      <c r="I1917" s="60">
        <v>50676747</v>
      </c>
      <c r="J1917" s="60">
        <v>33195196</v>
      </c>
      <c r="K1917" s="60">
        <v>51444396</v>
      </c>
      <c r="L1917" s="60">
        <v>76031094</v>
      </c>
      <c r="M1917" s="60">
        <v>61679371</v>
      </c>
      <c r="N1917" s="60">
        <v>18767938</v>
      </c>
      <c r="O1917" s="60">
        <v>46243820</v>
      </c>
      <c r="P1917" s="60">
        <v>48804982</v>
      </c>
      <c r="Q1917" s="60">
        <v>49972542</v>
      </c>
      <c r="R1917" s="60">
        <v>42859959</v>
      </c>
      <c r="S1917" s="60">
        <v>41799487</v>
      </c>
      <c r="T1917" s="60">
        <v>46488833</v>
      </c>
    </row>
    <row r="1918" spans="1:20" ht="14.5" x14ac:dyDescent="0.35">
      <c r="A1918" t="str">
        <f t="shared" si="41"/>
        <v>Wien336</v>
      </c>
      <c r="B1918">
        <v>1918</v>
      </c>
      <c r="C1918" s="59" t="s">
        <v>270</v>
      </c>
      <c r="D1918" s="59" t="s">
        <v>450</v>
      </c>
      <c r="E1918" s="59" t="s">
        <v>83</v>
      </c>
      <c r="F1918" s="60">
        <v>30522</v>
      </c>
      <c r="G1918" s="60">
        <v>13220</v>
      </c>
      <c r="H1918" s="60">
        <v>146006</v>
      </c>
      <c r="I1918" s="60">
        <v>115664</v>
      </c>
      <c r="J1918" s="60">
        <v>15455</v>
      </c>
      <c r="K1918" s="60">
        <v>189101</v>
      </c>
      <c r="L1918" s="60">
        <v>19349</v>
      </c>
      <c r="M1918" s="60">
        <v>208588</v>
      </c>
      <c r="N1918" s="60">
        <v>6091</v>
      </c>
      <c r="O1918" s="60">
        <v>589453</v>
      </c>
      <c r="P1918" s="60">
        <v>72527</v>
      </c>
      <c r="Q1918" s="60">
        <v>38504</v>
      </c>
      <c r="R1918" s="60">
        <v>195169</v>
      </c>
      <c r="S1918" s="60">
        <v>776636</v>
      </c>
      <c r="T1918" s="60">
        <v>346800</v>
      </c>
    </row>
    <row r="1919" spans="1:20" ht="14.5" x14ac:dyDescent="0.35">
      <c r="A1919" t="str">
        <f t="shared" si="41"/>
        <v>Wien011</v>
      </c>
      <c r="B1919">
        <v>1919</v>
      </c>
      <c r="C1919" s="59" t="s">
        <v>270</v>
      </c>
      <c r="D1919" s="59" t="s">
        <v>311</v>
      </c>
      <c r="E1919" s="59" t="s">
        <v>10</v>
      </c>
      <c r="F1919" s="60">
        <v>501286921</v>
      </c>
      <c r="G1919" s="60">
        <v>460595314</v>
      </c>
      <c r="H1919" s="60">
        <v>397258206</v>
      </c>
      <c r="I1919" s="60">
        <v>438625113</v>
      </c>
      <c r="J1919" s="60">
        <v>540842135</v>
      </c>
      <c r="K1919" s="60">
        <v>546754857</v>
      </c>
      <c r="L1919" s="60">
        <v>581665879</v>
      </c>
      <c r="M1919" s="60">
        <v>527574950</v>
      </c>
      <c r="N1919" s="60">
        <v>486487047</v>
      </c>
      <c r="O1919" s="60">
        <v>421188030</v>
      </c>
      <c r="P1919" s="60">
        <v>189739314</v>
      </c>
      <c r="Q1919" s="60">
        <v>223413422</v>
      </c>
      <c r="R1919" s="60">
        <v>299831315</v>
      </c>
      <c r="S1919" s="60">
        <v>316927790</v>
      </c>
      <c r="T1919" s="60">
        <v>361479858</v>
      </c>
    </row>
    <row r="1920" spans="1:20" ht="14.5" x14ac:dyDescent="0.35">
      <c r="A1920" t="str">
        <f t="shared" si="41"/>
        <v>Wien334</v>
      </c>
      <c r="B1920">
        <v>1920</v>
      </c>
      <c r="C1920" s="59" t="s">
        <v>270</v>
      </c>
      <c r="D1920" s="59" t="s">
        <v>448</v>
      </c>
      <c r="E1920" s="59" t="s">
        <v>82</v>
      </c>
      <c r="F1920" s="60">
        <v>660665</v>
      </c>
      <c r="G1920" s="60">
        <v>527223</v>
      </c>
      <c r="H1920" s="60">
        <v>470018</v>
      </c>
      <c r="I1920" s="60">
        <v>966706</v>
      </c>
      <c r="J1920" s="60">
        <v>1055857</v>
      </c>
      <c r="K1920" s="60">
        <v>400407</v>
      </c>
      <c r="L1920" s="60">
        <v>1080101</v>
      </c>
      <c r="M1920" s="60">
        <v>1072822</v>
      </c>
      <c r="N1920" s="60">
        <v>452054</v>
      </c>
      <c r="O1920" s="60">
        <v>2383939</v>
      </c>
      <c r="P1920" s="60">
        <v>1203694</v>
      </c>
      <c r="Q1920" s="60">
        <v>1703147</v>
      </c>
      <c r="R1920" s="60">
        <v>595484</v>
      </c>
      <c r="S1920" s="60">
        <v>1834768</v>
      </c>
      <c r="T1920" s="60">
        <v>616046</v>
      </c>
    </row>
    <row r="1921" spans="1:20" ht="14.5" x14ac:dyDescent="0.35">
      <c r="A1921" t="str">
        <f t="shared" si="41"/>
        <v>Wien032</v>
      </c>
      <c r="B1921">
        <v>1921</v>
      </c>
      <c r="C1921" s="59" t="s">
        <v>270</v>
      </c>
      <c r="D1921" s="59" t="s">
        <v>324</v>
      </c>
      <c r="E1921" s="59" t="s">
        <v>18</v>
      </c>
      <c r="F1921" s="60">
        <v>51338831</v>
      </c>
      <c r="G1921" s="60">
        <v>47934847</v>
      </c>
      <c r="H1921" s="60">
        <v>54870827</v>
      </c>
      <c r="I1921" s="60">
        <v>45168378</v>
      </c>
      <c r="J1921" s="60">
        <v>40952068</v>
      </c>
      <c r="K1921" s="60">
        <v>42749314</v>
      </c>
      <c r="L1921" s="60">
        <v>53164526</v>
      </c>
      <c r="M1921" s="60">
        <v>52533578</v>
      </c>
      <c r="N1921" s="60">
        <v>47471510</v>
      </c>
      <c r="O1921" s="60">
        <v>42828322</v>
      </c>
      <c r="P1921" s="60">
        <v>45561009</v>
      </c>
      <c r="Q1921" s="60">
        <v>54317945</v>
      </c>
      <c r="R1921" s="60">
        <v>79416906</v>
      </c>
      <c r="S1921" s="60">
        <v>66337451</v>
      </c>
      <c r="T1921" s="60">
        <v>53739908</v>
      </c>
    </row>
    <row r="1922" spans="1:20" ht="14.5" x14ac:dyDescent="0.35">
      <c r="A1922" t="str">
        <f t="shared" si="41"/>
        <v>Wien815</v>
      </c>
      <c r="B1922">
        <v>1922</v>
      </c>
      <c r="C1922" s="59" t="s">
        <v>270</v>
      </c>
      <c r="D1922" s="59" t="s">
        <v>643</v>
      </c>
      <c r="E1922" s="59" t="s">
        <v>191</v>
      </c>
      <c r="F1922" s="60">
        <v>241396</v>
      </c>
      <c r="G1922" s="60">
        <v>99006</v>
      </c>
      <c r="H1922" s="60">
        <v>70567</v>
      </c>
      <c r="I1922" s="60">
        <v>85031</v>
      </c>
      <c r="J1922" s="60">
        <v>140851</v>
      </c>
      <c r="K1922" s="60">
        <v>191391</v>
      </c>
      <c r="L1922" s="60">
        <v>170110</v>
      </c>
      <c r="M1922" s="60">
        <v>132464</v>
      </c>
      <c r="N1922" s="60">
        <v>266920</v>
      </c>
      <c r="O1922" s="60">
        <v>217115</v>
      </c>
      <c r="P1922" s="60">
        <v>201856</v>
      </c>
      <c r="Q1922" s="60">
        <v>1739991</v>
      </c>
      <c r="R1922" s="60">
        <v>118227</v>
      </c>
      <c r="S1922" s="60">
        <v>156930</v>
      </c>
      <c r="T1922" s="60">
        <v>336072</v>
      </c>
    </row>
    <row r="1923" spans="1:20" ht="14.5" x14ac:dyDescent="0.35">
      <c r="A1923" t="str">
        <f t="shared" si="41"/>
        <v>Wien529</v>
      </c>
      <c r="B1923">
        <v>1923</v>
      </c>
      <c r="C1923" s="59" t="s">
        <v>270</v>
      </c>
      <c r="D1923" s="59" t="s">
        <v>559</v>
      </c>
      <c r="E1923" s="59" t="s">
        <v>146</v>
      </c>
      <c r="F1923" s="61"/>
      <c r="G1923" s="61"/>
      <c r="H1923" s="61"/>
      <c r="I1923" s="61"/>
      <c r="J1923" s="61"/>
      <c r="K1923" s="61"/>
      <c r="L1923" s="61"/>
      <c r="M1923" s="61"/>
      <c r="N1923" s="61"/>
      <c r="O1923" s="60">
        <v>273</v>
      </c>
      <c r="P1923" s="61"/>
      <c r="Q1923" s="60">
        <v>536</v>
      </c>
      <c r="R1923" s="61"/>
      <c r="S1923" s="60">
        <v>51</v>
      </c>
      <c r="T1923" s="61"/>
    </row>
    <row r="1924" spans="1:20" ht="14.5" x14ac:dyDescent="0.35">
      <c r="A1924" t="str">
        <f t="shared" si="41"/>
        <v>Wien823</v>
      </c>
      <c r="B1924">
        <v>1924</v>
      </c>
      <c r="C1924" s="59" t="s">
        <v>270</v>
      </c>
      <c r="D1924" s="59" t="s">
        <v>652</v>
      </c>
      <c r="E1924" s="59" t="s">
        <v>197</v>
      </c>
      <c r="F1924" s="61"/>
      <c r="G1924" s="61"/>
      <c r="H1924" s="61"/>
      <c r="I1924" s="61"/>
      <c r="J1924" s="61"/>
      <c r="K1924" s="61"/>
      <c r="L1924" s="61"/>
      <c r="M1924" s="61"/>
      <c r="N1924" s="61"/>
      <c r="O1924" s="61"/>
      <c r="P1924" s="61"/>
      <c r="Q1924" s="60">
        <v>14628</v>
      </c>
      <c r="R1924" s="61"/>
      <c r="S1924" s="61"/>
      <c r="T1924" s="61"/>
    </row>
    <row r="1925" spans="1:20" ht="14.5" x14ac:dyDescent="0.35">
      <c r="A1925" t="str">
        <f t="shared" si="41"/>
        <v>Wien041</v>
      </c>
      <c r="B1925">
        <v>1925</v>
      </c>
      <c r="C1925" s="59" t="s">
        <v>270</v>
      </c>
      <c r="D1925" s="59" t="s">
        <v>329</v>
      </c>
      <c r="E1925" s="59" t="s">
        <v>21</v>
      </c>
      <c r="F1925" s="60">
        <v>24701</v>
      </c>
      <c r="G1925" s="60">
        <v>18132</v>
      </c>
      <c r="H1925" s="60">
        <v>20882</v>
      </c>
      <c r="I1925" s="60">
        <v>21604</v>
      </c>
      <c r="J1925" s="60">
        <v>49572</v>
      </c>
      <c r="K1925" s="60">
        <v>18810</v>
      </c>
      <c r="L1925" s="60">
        <v>674546</v>
      </c>
      <c r="M1925" s="60">
        <v>75375</v>
      </c>
      <c r="N1925" s="60">
        <v>41205</v>
      </c>
      <c r="O1925" s="60">
        <v>95347</v>
      </c>
      <c r="P1925" s="60">
        <v>10891</v>
      </c>
      <c r="Q1925" s="60">
        <v>46513</v>
      </c>
      <c r="R1925" s="60">
        <v>189885</v>
      </c>
      <c r="S1925" s="60">
        <v>36141</v>
      </c>
      <c r="T1925" s="60">
        <v>12548</v>
      </c>
    </row>
    <row r="1926" spans="1:20" ht="14.5" x14ac:dyDescent="0.35">
      <c r="A1926" t="str">
        <f t="shared" si="41"/>
        <v>Wien001</v>
      </c>
      <c r="B1926">
        <v>1926</v>
      </c>
      <c r="C1926" s="59" t="s">
        <v>270</v>
      </c>
      <c r="D1926" s="59" t="s">
        <v>292</v>
      </c>
      <c r="E1926" s="59" t="s">
        <v>1</v>
      </c>
      <c r="F1926" s="60">
        <v>677535005</v>
      </c>
      <c r="G1926" s="60">
        <v>543213606</v>
      </c>
      <c r="H1926" s="60">
        <v>1064945171</v>
      </c>
      <c r="I1926" s="60">
        <v>1246295069</v>
      </c>
      <c r="J1926" s="60">
        <v>1845799050</v>
      </c>
      <c r="K1926" s="60">
        <v>1438204514</v>
      </c>
      <c r="L1926" s="60">
        <v>767031446</v>
      </c>
      <c r="M1926" s="60">
        <v>2224524605</v>
      </c>
      <c r="N1926" s="60">
        <v>1226788102</v>
      </c>
      <c r="O1926" s="60">
        <v>1464441867</v>
      </c>
      <c r="P1926" s="60">
        <v>1426635224</v>
      </c>
      <c r="Q1926" s="60">
        <v>771070845</v>
      </c>
      <c r="R1926" s="60">
        <v>1326021245</v>
      </c>
      <c r="S1926" s="60">
        <v>871155896</v>
      </c>
      <c r="T1926" s="60">
        <v>1172302990</v>
      </c>
    </row>
    <row r="1927" spans="1:20" ht="14.5" x14ac:dyDescent="0.35">
      <c r="A1927" t="str">
        <f t="shared" si="41"/>
        <v>Wien314</v>
      </c>
      <c r="B1927">
        <v>1927</v>
      </c>
      <c r="C1927" s="59" t="s">
        <v>270</v>
      </c>
      <c r="D1927" s="59" t="s">
        <v>436</v>
      </c>
      <c r="E1927" s="59" t="s">
        <v>77</v>
      </c>
      <c r="F1927" s="60">
        <v>2563951</v>
      </c>
      <c r="G1927" s="60">
        <v>2451345</v>
      </c>
      <c r="H1927" s="60">
        <v>799283</v>
      </c>
      <c r="I1927" s="60">
        <v>1036238</v>
      </c>
      <c r="J1927" s="60">
        <v>8507585</v>
      </c>
      <c r="K1927" s="60">
        <v>11126723</v>
      </c>
      <c r="L1927" s="60">
        <v>3123149</v>
      </c>
      <c r="M1927" s="60">
        <v>475280</v>
      </c>
      <c r="N1927" s="60">
        <v>632984</v>
      </c>
      <c r="O1927" s="60">
        <v>51488</v>
      </c>
      <c r="P1927" s="60">
        <v>205679</v>
      </c>
      <c r="Q1927" s="60">
        <v>267079</v>
      </c>
      <c r="R1927" s="60">
        <v>171610</v>
      </c>
      <c r="S1927" s="60">
        <v>1126567</v>
      </c>
      <c r="T1927" s="60">
        <v>68126</v>
      </c>
    </row>
    <row r="1928" spans="1:20" ht="14.5" x14ac:dyDescent="0.35">
      <c r="A1928" t="str">
        <f t="shared" ref="A1928:A1991" si="42">C1928&amp;D1928</f>
        <v>Wien006</v>
      </c>
      <c r="B1928">
        <v>1928</v>
      </c>
      <c r="C1928" s="59" t="s">
        <v>270</v>
      </c>
      <c r="D1928" s="59" t="s">
        <v>302</v>
      </c>
      <c r="E1928" s="59" t="s">
        <v>5</v>
      </c>
      <c r="F1928" s="60">
        <v>495996851</v>
      </c>
      <c r="G1928" s="60">
        <v>408556072</v>
      </c>
      <c r="H1928" s="60">
        <v>403363364</v>
      </c>
      <c r="I1928" s="60">
        <v>444464215</v>
      </c>
      <c r="J1928" s="60">
        <v>509893319</v>
      </c>
      <c r="K1928" s="60">
        <v>551420780</v>
      </c>
      <c r="L1928" s="60">
        <v>503127495</v>
      </c>
      <c r="M1928" s="60">
        <v>430947864</v>
      </c>
      <c r="N1928" s="60">
        <v>375305625</v>
      </c>
      <c r="O1928" s="60">
        <v>332637649</v>
      </c>
      <c r="P1928" s="60">
        <v>351728409</v>
      </c>
      <c r="Q1928" s="60">
        <v>744810128</v>
      </c>
      <c r="R1928" s="60">
        <v>1140799144</v>
      </c>
      <c r="S1928" s="60">
        <v>1351773844</v>
      </c>
      <c r="T1928" s="60">
        <v>1006717608</v>
      </c>
    </row>
    <row r="1929" spans="1:20" ht="14.5" x14ac:dyDescent="0.35">
      <c r="A1929" t="str">
        <f t="shared" si="42"/>
        <v>Wien473</v>
      </c>
      <c r="B1929">
        <v>1929</v>
      </c>
      <c r="C1929" s="59" t="s">
        <v>270</v>
      </c>
      <c r="D1929" s="59" t="s">
        <v>533</v>
      </c>
      <c r="E1929" s="59" t="s">
        <v>132</v>
      </c>
      <c r="F1929" s="60">
        <v>13145</v>
      </c>
      <c r="G1929" s="60">
        <v>10051</v>
      </c>
      <c r="H1929" s="61"/>
      <c r="I1929" s="60">
        <v>5726</v>
      </c>
      <c r="J1929" s="61"/>
      <c r="K1929" s="61"/>
      <c r="L1929" s="60">
        <v>10837</v>
      </c>
      <c r="M1929" s="61"/>
      <c r="N1929" s="61"/>
      <c r="O1929" s="61"/>
      <c r="P1929" s="60">
        <v>47823</v>
      </c>
      <c r="Q1929" s="60">
        <v>3434</v>
      </c>
      <c r="R1929" s="60">
        <v>23206</v>
      </c>
      <c r="S1929" s="60">
        <v>21459</v>
      </c>
      <c r="T1929" s="60">
        <v>8325</v>
      </c>
    </row>
    <row r="1930" spans="1:20" ht="14.5" x14ac:dyDescent="0.35">
      <c r="A1930" t="str">
        <f t="shared" si="42"/>
        <v>Wien076</v>
      </c>
      <c r="B1930">
        <v>1930</v>
      </c>
      <c r="C1930" s="59" t="s">
        <v>270</v>
      </c>
      <c r="D1930" s="59" t="s">
        <v>365</v>
      </c>
      <c r="E1930" s="59" t="s">
        <v>38</v>
      </c>
      <c r="F1930" s="60">
        <v>8619352</v>
      </c>
      <c r="G1930" s="60">
        <v>10958655</v>
      </c>
      <c r="H1930" s="60">
        <v>11239286</v>
      </c>
      <c r="I1930" s="60">
        <v>9219181</v>
      </c>
      <c r="J1930" s="60">
        <v>14017727</v>
      </c>
      <c r="K1930" s="60">
        <v>17492962</v>
      </c>
      <c r="L1930" s="60">
        <v>11221826</v>
      </c>
      <c r="M1930" s="60">
        <v>10467703</v>
      </c>
      <c r="N1930" s="60">
        <v>7199323</v>
      </c>
      <c r="O1930" s="60">
        <v>7482523</v>
      </c>
      <c r="P1930" s="60">
        <v>5786987</v>
      </c>
      <c r="Q1930" s="60">
        <v>9181599</v>
      </c>
      <c r="R1930" s="60">
        <v>10300935</v>
      </c>
      <c r="S1930" s="60">
        <v>12113496</v>
      </c>
      <c r="T1930" s="60">
        <v>17632163</v>
      </c>
    </row>
    <row r="1931" spans="1:20" ht="14.5" x14ac:dyDescent="0.35">
      <c r="A1931" t="str">
        <f t="shared" si="42"/>
        <v>Wien276</v>
      </c>
      <c r="B1931">
        <v>1931</v>
      </c>
      <c r="C1931" s="59" t="s">
        <v>270</v>
      </c>
      <c r="D1931" s="59" t="s">
        <v>424</v>
      </c>
      <c r="E1931" s="59" t="s">
        <v>69</v>
      </c>
      <c r="F1931" s="60">
        <v>10204819</v>
      </c>
      <c r="G1931" s="60">
        <v>11614638</v>
      </c>
      <c r="H1931" s="60">
        <v>3151634</v>
      </c>
      <c r="I1931" s="60">
        <v>7598469</v>
      </c>
      <c r="J1931" s="60">
        <v>10198189</v>
      </c>
      <c r="K1931" s="60">
        <v>2852388</v>
      </c>
      <c r="L1931" s="60">
        <v>1397198</v>
      </c>
      <c r="M1931" s="60">
        <v>3678345</v>
      </c>
      <c r="N1931" s="60">
        <v>5858068</v>
      </c>
      <c r="O1931" s="60">
        <v>2308622</v>
      </c>
      <c r="P1931" s="60">
        <v>9241008</v>
      </c>
      <c r="Q1931" s="60">
        <v>2102354</v>
      </c>
      <c r="R1931" s="60">
        <v>1416493</v>
      </c>
      <c r="S1931" s="60">
        <v>3245746</v>
      </c>
      <c r="T1931" s="60">
        <v>3294178</v>
      </c>
    </row>
    <row r="1932" spans="1:20" ht="14.5" x14ac:dyDescent="0.35">
      <c r="A1932" t="str">
        <f t="shared" si="42"/>
        <v>Wien044</v>
      </c>
      <c r="B1932">
        <v>1932</v>
      </c>
      <c r="C1932" s="59" t="s">
        <v>270</v>
      </c>
      <c r="D1932" s="59" t="s">
        <v>332</v>
      </c>
      <c r="E1932" s="59" t="s">
        <v>23</v>
      </c>
      <c r="F1932" s="60">
        <v>98529</v>
      </c>
      <c r="G1932" s="60">
        <v>107778</v>
      </c>
      <c r="H1932" s="60">
        <v>64094</v>
      </c>
      <c r="I1932" s="60">
        <v>258650</v>
      </c>
      <c r="J1932" s="60">
        <v>451217</v>
      </c>
      <c r="K1932" s="60">
        <v>635639</v>
      </c>
      <c r="L1932" s="60">
        <v>133532</v>
      </c>
      <c r="M1932" s="60">
        <v>177853</v>
      </c>
      <c r="N1932" s="60">
        <v>62540</v>
      </c>
      <c r="O1932" s="60">
        <v>53157</v>
      </c>
      <c r="P1932" s="60">
        <v>133457</v>
      </c>
      <c r="Q1932" s="60">
        <v>9552</v>
      </c>
      <c r="R1932" s="60">
        <v>25831</v>
      </c>
      <c r="S1932" s="60">
        <v>26570</v>
      </c>
      <c r="T1932" s="60">
        <v>44923</v>
      </c>
    </row>
    <row r="1933" spans="1:20" ht="14.5" x14ac:dyDescent="0.35">
      <c r="A1933" t="str">
        <f t="shared" si="42"/>
        <v>Wien406</v>
      </c>
      <c r="B1933">
        <v>1933</v>
      </c>
      <c r="C1933" s="59" t="s">
        <v>270</v>
      </c>
      <c r="D1933" s="59" t="s">
        <v>488</v>
      </c>
      <c r="E1933" s="59" t="s">
        <v>105</v>
      </c>
      <c r="F1933" s="61"/>
      <c r="G1933" s="60">
        <v>235</v>
      </c>
      <c r="H1933" s="60">
        <v>2823</v>
      </c>
      <c r="I1933" s="60">
        <v>125</v>
      </c>
      <c r="J1933" s="60">
        <v>11206</v>
      </c>
      <c r="K1933" s="60">
        <v>8369</v>
      </c>
      <c r="L1933" s="60">
        <v>25895</v>
      </c>
      <c r="M1933" s="60">
        <v>9626</v>
      </c>
      <c r="N1933" s="60">
        <v>2387</v>
      </c>
      <c r="O1933" s="60">
        <v>1383580</v>
      </c>
      <c r="P1933" s="60">
        <v>6638</v>
      </c>
      <c r="Q1933" s="60">
        <v>5291</v>
      </c>
      <c r="R1933" s="60">
        <v>877426</v>
      </c>
      <c r="S1933" s="60">
        <v>3010</v>
      </c>
      <c r="T1933" s="60">
        <v>14673</v>
      </c>
    </row>
    <row r="1934" spans="1:20" ht="14.5" x14ac:dyDescent="0.35">
      <c r="A1934" t="str">
        <f t="shared" si="42"/>
        <v>Wien252</v>
      </c>
      <c r="B1934">
        <v>1934</v>
      </c>
      <c r="C1934" s="59" t="s">
        <v>270</v>
      </c>
      <c r="D1934" s="59" t="s">
        <v>417</v>
      </c>
      <c r="E1934" s="59" t="s">
        <v>64</v>
      </c>
      <c r="F1934" s="60">
        <v>70282</v>
      </c>
      <c r="G1934" s="60">
        <v>51062</v>
      </c>
      <c r="H1934" s="60">
        <v>39780</v>
      </c>
      <c r="I1934" s="60">
        <v>15849</v>
      </c>
      <c r="J1934" s="60">
        <v>14446</v>
      </c>
      <c r="K1934" s="60">
        <v>23430</v>
      </c>
      <c r="L1934" s="60">
        <v>5145</v>
      </c>
      <c r="M1934" s="60">
        <v>14922</v>
      </c>
      <c r="N1934" s="60">
        <v>3651</v>
      </c>
      <c r="O1934" s="60">
        <v>59174</v>
      </c>
      <c r="P1934" s="60">
        <v>197909</v>
      </c>
      <c r="Q1934" s="60">
        <v>73028</v>
      </c>
      <c r="R1934" s="60">
        <v>6192</v>
      </c>
      <c r="S1934" s="60">
        <v>136903</v>
      </c>
      <c r="T1934" s="60">
        <v>6245</v>
      </c>
    </row>
    <row r="1935" spans="1:20" ht="14.5" x14ac:dyDescent="0.35">
      <c r="A1935" t="str">
        <f t="shared" si="42"/>
        <v>Wien260</v>
      </c>
      <c r="B1935">
        <v>1935</v>
      </c>
      <c r="C1935" s="59" t="s">
        <v>270</v>
      </c>
      <c r="D1935" s="59" t="s">
        <v>419</v>
      </c>
      <c r="E1935" s="59" t="s">
        <v>66</v>
      </c>
      <c r="F1935" s="61"/>
      <c r="G1935" s="60">
        <v>13815</v>
      </c>
      <c r="H1935" s="60">
        <v>34425</v>
      </c>
      <c r="I1935" s="60">
        <v>59627</v>
      </c>
      <c r="J1935" s="60">
        <v>31624</v>
      </c>
      <c r="K1935" s="60">
        <v>90029</v>
      </c>
      <c r="L1935" s="60">
        <v>346823</v>
      </c>
      <c r="M1935" s="60">
        <v>611337</v>
      </c>
      <c r="N1935" s="60">
        <v>564178</v>
      </c>
      <c r="O1935" s="60">
        <v>25848</v>
      </c>
      <c r="P1935" s="60">
        <v>737156</v>
      </c>
      <c r="Q1935" s="60">
        <v>373016</v>
      </c>
      <c r="R1935" s="60">
        <v>664488</v>
      </c>
      <c r="S1935" s="60">
        <v>152010</v>
      </c>
      <c r="T1935" s="60">
        <v>340331</v>
      </c>
    </row>
    <row r="1936" spans="1:20" ht="14.5" x14ac:dyDescent="0.35">
      <c r="A1936" t="str">
        <f t="shared" si="42"/>
        <v>Wien310</v>
      </c>
      <c r="B1936">
        <v>1936</v>
      </c>
      <c r="C1936" s="59" t="s">
        <v>270</v>
      </c>
      <c r="D1936" s="59" t="s">
        <v>432</v>
      </c>
      <c r="E1936" s="59" t="s">
        <v>75</v>
      </c>
      <c r="F1936" s="60">
        <v>90340</v>
      </c>
      <c r="G1936" s="60">
        <v>54917</v>
      </c>
      <c r="H1936" s="61"/>
      <c r="I1936" s="60">
        <v>62303</v>
      </c>
      <c r="J1936" s="61"/>
      <c r="K1936" s="61"/>
      <c r="L1936" s="61"/>
      <c r="M1936" s="61"/>
      <c r="N1936" s="60">
        <v>84189</v>
      </c>
      <c r="O1936" s="60">
        <v>40408</v>
      </c>
      <c r="P1936" s="60">
        <v>11041</v>
      </c>
      <c r="Q1936" s="60">
        <v>5868</v>
      </c>
      <c r="R1936" s="60">
        <v>13323</v>
      </c>
      <c r="S1936" s="60">
        <v>85582</v>
      </c>
      <c r="T1936" s="60">
        <v>103516</v>
      </c>
    </row>
    <row r="1937" spans="1:20" ht="14.5" x14ac:dyDescent="0.35">
      <c r="A1937" t="str">
        <f t="shared" si="42"/>
        <v>Wien009</v>
      </c>
      <c r="B1937">
        <v>1937</v>
      </c>
      <c r="C1937" s="59" t="s">
        <v>270</v>
      </c>
      <c r="D1937" s="59" t="s">
        <v>308</v>
      </c>
      <c r="E1937" s="59" t="s">
        <v>8</v>
      </c>
      <c r="F1937" s="60">
        <v>169594791</v>
      </c>
      <c r="G1937" s="60">
        <v>120925245</v>
      </c>
      <c r="H1937" s="60">
        <v>116160552</v>
      </c>
      <c r="I1937" s="60">
        <v>84642959</v>
      </c>
      <c r="J1937" s="60">
        <v>88353631</v>
      </c>
      <c r="K1937" s="60">
        <v>84348617</v>
      </c>
      <c r="L1937" s="60">
        <v>88919188</v>
      </c>
      <c r="M1937" s="60">
        <v>76899559</v>
      </c>
      <c r="N1937" s="60">
        <v>68410733</v>
      </c>
      <c r="O1937" s="60">
        <v>73877954</v>
      </c>
      <c r="P1937" s="60">
        <v>86704192</v>
      </c>
      <c r="Q1937" s="60">
        <v>87739730</v>
      </c>
      <c r="R1937" s="60">
        <v>108173461</v>
      </c>
      <c r="S1937" s="60">
        <v>115884637</v>
      </c>
      <c r="T1937" s="60">
        <v>102255982</v>
      </c>
    </row>
    <row r="1938" spans="1:20" ht="14.5" x14ac:dyDescent="0.35">
      <c r="A1938" t="str">
        <f t="shared" si="42"/>
        <v>Wien416</v>
      </c>
      <c r="B1938">
        <v>1938</v>
      </c>
      <c r="C1938" s="59" t="s">
        <v>270</v>
      </c>
      <c r="D1938" s="59" t="s">
        <v>495</v>
      </c>
      <c r="E1938" s="59" t="s">
        <v>109</v>
      </c>
      <c r="F1938" s="60">
        <v>2042418</v>
      </c>
      <c r="G1938" s="60">
        <v>2619087</v>
      </c>
      <c r="H1938" s="60">
        <v>3552390</v>
      </c>
      <c r="I1938" s="60">
        <v>4244911</v>
      </c>
      <c r="J1938" s="60">
        <v>3355888</v>
      </c>
      <c r="K1938" s="60">
        <v>4276379</v>
      </c>
      <c r="L1938" s="60">
        <v>2404142</v>
      </c>
      <c r="M1938" s="60">
        <v>3549014</v>
      </c>
      <c r="N1938" s="60">
        <v>3963914</v>
      </c>
      <c r="O1938" s="60">
        <v>5212707</v>
      </c>
      <c r="P1938" s="60">
        <v>3417626</v>
      </c>
      <c r="Q1938" s="60">
        <v>4899320</v>
      </c>
      <c r="R1938" s="60">
        <v>3633946</v>
      </c>
      <c r="S1938" s="60">
        <v>7218753</v>
      </c>
      <c r="T1938" s="60">
        <v>6357660</v>
      </c>
    </row>
    <row r="1939" spans="1:20" ht="14.5" x14ac:dyDescent="0.35">
      <c r="A1939" t="str">
        <f t="shared" si="42"/>
        <v>Wien831</v>
      </c>
      <c r="B1939">
        <v>1939</v>
      </c>
      <c r="C1939" s="59" t="s">
        <v>270</v>
      </c>
      <c r="D1939" s="59" t="s">
        <v>659</v>
      </c>
      <c r="E1939" s="59" t="s">
        <v>201</v>
      </c>
      <c r="F1939" s="61"/>
      <c r="G1939" s="61"/>
      <c r="H1939" s="61"/>
      <c r="I1939" s="61"/>
      <c r="J1939" s="61"/>
      <c r="K1939" s="60">
        <v>716</v>
      </c>
      <c r="L1939" s="60">
        <v>53905</v>
      </c>
      <c r="M1939" s="60">
        <v>52513</v>
      </c>
      <c r="N1939" s="61"/>
      <c r="O1939" s="61"/>
      <c r="P1939" s="61"/>
      <c r="Q1939" s="60">
        <v>8962</v>
      </c>
      <c r="R1939" s="60">
        <v>10468</v>
      </c>
      <c r="S1939" s="60">
        <v>3216</v>
      </c>
      <c r="T1939" s="60">
        <v>3018</v>
      </c>
    </row>
    <row r="1940" spans="1:20" ht="14.5" x14ac:dyDescent="0.35">
      <c r="A1940" t="str">
        <f t="shared" si="42"/>
        <v>Wien257</v>
      </c>
      <c r="B1940">
        <v>1940</v>
      </c>
      <c r="C1940" s="59" t="s">
        <v>270</v>
      </c>
      <c r="D1940" s="59" t="s">
        <v>418</v>
      </c>
      <c r="E1940" s="59" t="s">
        <v>65</v>
      </c>
      <c r="F1940" s="61"/>
      <c r="G1940" s="60">
        <v>192</v>
      </c>
      <c r="H1940" s="60">
        <v>3201</v>
      </c>
      <c r="I1940" s="61"/>
      <c r="J1940" s="60">
        <v>5163</v>
      </c>
      <c r="K1940" s="61"/>
      <c r="L1940" s="60">
        <v>6456</v>
      </c>
      <c r="M1940" s="60">
        <v>1582</v>
      </c>
      <c r="N1940" s="61"/>
      <c r="O1940" s="60">
        <v>5931</v>
      </c>
      <c r="P1940" s="60">
        <v>21094</v>
      </c>
      <c r="Q1940" s="60">
        <v>349246</v>
      </c>
      <c r="R1940" s="60">
        <v>748767</v>
      </c>
      <c r="S1940" s="60">
        <v>291967</v>
      </c>
      <c r="T1940" s="60">
        <v>52127</v>
      </c>
    </row>
    <row r="1941" spans="1:20" ht="14.5" x14ac:dyDescent="0.35">
      <c r="A1941" t="str">
        <f t="shared" si="42"/>
        <v>Wien488</v>
      </c>
      <c r="B1941">
        <v>1941</v>
      </c>
      <c r="C1941" s="59" t="s">
        <v>270</v>
      </c>
      <c r="D1941" s="59" t="s">
        <v>546</v>
      </c>
      <c r="E1941" s="59" t="s">
        <v>136</v>
      </c>
      <c r="F1941" s="60">
        <v>7040</v>
      </c>
      <c r="G1941" s="61"/>
      <c r="H1941" s="61"/>
      <c r="I1941" s="60">
        <v>3755</v>
      </c>
      <c r="J1941" s="60">
        <v>16878</v>
      </c>
      <c r="K1941" s="60">
        <v>113308</v>
      </c>
      <c r="L1941" s="60">
        <v>1850</v>
      </c>
      <c r="M1941" s="60">
        <v>7143</v>
      </c>
      <c r="N1941" s="60">
        <v>6945</v>
      </c>
      <c r="O1941" s="61"/>
      <c r="P1941" s="60">
        <v>35910</v>
      </c>
      <c r="Q1941" s="60">
        <v>43862</v>
      </c>
      <c r="R1941" s="60">
        <v>11805</v>
      </c>
      <c r="S1941" s="60">
        <v>99523</v>
      </c>
      <c r="T1941" s="60">
        <v>73757</v>
      </c>
    </row>
    <row r="1942" spans="1:20" ht="14.5" x14ac:dyDescent="0.35">
      <c r="A1942" t="str">
        <f t="shared" si="42"/>
        <v>Wien740</v>
      </c>
      <c r="B1942">
        <v>1942</v>
      </c>
      <c r="C1942" s="59" t="s">
        <v>270</v>
      </c>
      <c r="D1942" s="59" t="s">
        <v>623</v>
      </c>
      <c r="E1942" s="59" t="s">
        <v>180</v>
      </c>
      <c r="F1942" s="60">
        <v>100845461</v>
      </c>
      <c r="G1942" s="60">
        <v>93713925</v>
      </c>
      <c r="H1942" s="60">
        <v>148305898</v>
      </c>
      <c r="I1942" s="60">
        <v>97395040</v>
      </c>
      <c r="J1942" s="60">
        <v>52924640</v>
      </c>
      <c r="K1942" s="60">
        <v>54973961</v>
      </c>
      <c r="L1942" s="60">
        <v>57380915</v>
      </c>
      <c r="M1942" s="60">
        <v>67499403</v>
      </c>
      <c r="N1942" s="60">
        <v>66580462</v>
      </c>
      <c r="O1942" s="60">
        <v>77785124</v>
      </c>
      <c r="P1942" s="60">
        <v>73732445</v>
      </c>
      <c r="Q1942" s="60">
        <v>97072305</v>
      </c>
      <c r="R1942" s="60">
        <v>91898534</v>
      </c>
      <c r="S1942" s="60">
        <v>87273230</v>
      </c>
      <c r="T1942" s="60">
        <v>80191006</v>
      </c>
    </row>
    <row r="1943" spans="1:20" ht="14.5" x14ac:dyDescent="0.35">
      <c r="A1943" t="str">
        <f t="shared" si="42"/>
        <v>Wien424</v>
      </c>
      <c r="B1943">
        <v>1943</v>
      </c>
      <c r="C1943" s="59" t="s">
        <v>270</v>
      </c>
      <c r="D1943" s="59" t="s">
        <v>497</v>
      </c>
      <c r="E1943" s="59" t="s">
        <v>111</v>
      </c>
      <c r="F1943" s="60">
        <v>313131</v>
      </c>
      <c r="G1943" s="60">
        <v>256599</v>
      </c>
      <c r="H1943" s="60">
        <v>7154986</v>
      </c>
      <c r="I1943" s="60">
        <v>4662647</v>
      </c>
      <c r="J1943" s="60">
        <v>6395597</v>
      </c>
      <c r="K1943" s="60">
        <v>121184</v>
      </c>
      <c r="L1943" s="60">
        <v>6677143</v>
      </c>
      <c r="M1943" s="60">
        <v>907002</v>
      </c>
      <c r="N1943" s="60">
        <v>664696</v>
      </c>
      <c r="O1943" s="60">
        <v>2809382</v>
      </c>
      <c r="P1943" s="60">
        <v>1847937</v>
      </c>
      <c r="Q1943" s="60">
        <v>3345810</v>
      </c>
      <c r="R1943" s="60">
        <v>2104829</v>
      </c>
      <c r="S1943" s="60">
        <v>7005777</v>
      </c>
      <c r="T1943" s="60">
        <v>1454979</v>
      </c>
    </row>
    <row r="1944" spans="1:20" ht="14.5" x14ac:dyDescent="0.35">
      <c r="A1944" t="str">
        <f t="shared" si="42"/>
        <v>Wien092</v>
      </c>
      <c r="B1944">
        <v>1944</v>
      </c>
      <c r="C1944" s="59" t="s">
        <v>270</v>
      </c>
      <c r="D1944" s="59" t="s">
        <v>382</v>
      </c>
      <c r="E1944" s="59" t="s">
        <v>47</v>
      </c>
      <c r="F1944" s="60">
        <v>188074407</v>
      </c>
      <c r="G1944" s="60">
        <v>186820634</v>
      </c>
      <c r="H1944" s="60">
        <v>173844229</v>
      </c>
      <c r="I1944" s="60">
        <v>236411978</v>
      </c>
      <c r="J1944" s="60">
        <v>348469757</v>
      </c>
      <c r="K1944" s="60">
        <v>387697872</v>
      </c>
      <c r="L1944" s="60">
        <v>321668123</v>
      </c>
      <c r="M1944" s="60">
        <v>250704849</v>
      </c>
      <c r="N1944" s="60">
        <v>249146331</v>
      </c>
      <c r="O1944" s="60">
        <v>264029837</v>
      </c>
      <c r="P1944" s="60">
        <v>262953467</v>
      </c>
      <c r="Q1944" s="60">
        <v>294659825</v>
      </c>
      <c r="R1944" s="60">
        <v>490336077</v>
      </c>
      <c r="S1944" s="60">
        <v>451158180</v>
      </c>
      <c r="T1944" s="60">
        <v>444493239</v>
      </c>
    </row>
    <row r="1945" spans="1:20" ht="14.5" x14ac:dyDescent="0.35">
      <c r="A1945" t="str">
        <f t="shared" si="42"/>
        <v>Wien452</v>
      </c>
      <c r="B1945">
        <v>1945</v>
      </c>
      <c r="C1945" s="59" t="s">
        <v>270</v>
      </c>
      <c r="D1945" s="59" t="s">
        <v>507</v>
      </c>
      <c r="E1945" s="59" t="s">
        <v>119</v>
      </c>
      <c r="F1945" s="60">
        <v>689439</v>
      </c>
      <c r="G1945" s="60">
        <v>872514</v>
      </c>
      <c r="H1945" s="60">
        <v>191074</v>
      </c>
      <c r="I1945" s="60">
        <v>28568</v>
      </c>
      <c r="J1945" s="60">
        <v>290050</v>
      </c>
      <c r="K1945" s="60">
        <v>33344</v>
      </c>
      <c r="L1945" s="60">
        <v>207352</v>
      </c>
      <c r="M1945" s="60">
        <v>75646</v>
      </c>
      <c r="N1945" s="60">
        <v>49533</v>
      </c>
      <c r="O1945" s="60">
        <v>134883</v>
      </c>
      <c r="P1945" s="60">
        <v>492338</v>
      </c>
      <c r="Q1945" s="60">
        <v>557997</v>
      </c>
      <c r="R1945" s="60">
        <v>500416</v>
      </c>
      <c r="S1945" s="60">
        <v>196014</v>
      </c>
      <c r="T1945" s="60">
        <v>499433</v>
      </c>
    </row>
    <row r="1946" spans="1:20" ht="14.5" x14ac:dyDescent="0.35">
      <c r="A1946" t="str">
        <f t="shared" si="42"/>
        <v>Wien064</v>
      </c>
      <c r="B1946">
        <v>1946</v>
      </c>
      <c r="C1946" s="59" t="s">
        <v>270</v>
      </c>
      <c r="D1946" s="59" t="s">
        <v>351</v>
      </c>
      <c r="E1946" s="59" t="s">
        <v>33</v>
      </c>
      <c r="F1946" s="60">
        <v>780832061</v>
      </c>
      <c r="G1946" s="60">
        <v>835608199</v>
      </c>
      <c r="H1946" s="60">
        <v>763993072</v>
      </c>
      <c r="I1946" s="60">
        <v>815710829</v>
      </c>
      <c r="J1946" s="60">
        <v>912446135</v>
      </c>
      <c r="K1946" s="60">
        <v>937230892</v>
      </c>
      <c r="L1946" s="60">
        <v>960719055</v>
      </c>
      <c r="M1946" s="60">
        <v>982772255</v>
      </c>
      <c r="N1946" s="60">
        <v>995421094</v>
      </c>
      <c r="O1946" s="60">
        <v>1017617331</v>
      </c>
      <c r="P1946" s="60">
        <v>848703266</v>
      </c>
      <c r="Q1946" s="60">
        <v>1184139708</v>
      </c>
      <c r="R1946" s="60">
        <v>1464189478</v>
      </c>
      <c r="S1946" s="60">
        <v>1186677462</v>
      </c>
      <c r="T1946" s="60">
        <v>1166719635</v>
      </c>
    </row>
    <row r="1947" spans="1:20" ht="14.5" x14ac:dyDescent="0.35">
      <c r="A1947" t="str">
        <f t="shared" si="42"/>
        <v>Wien700</v>
      </c>
      <c r="B1947">
        <v>1947</v>
      </c>
      <c r="C1947" s="59" t="s">
        <v>270</v>
      </c>
      <c r="D1947" s="59" t="s">
        <v>606</v>
      </c>
      <c r="E1947" s="59" t="s">
        <v>172</v>
      </c>
      <c r="F1947" s="60">
        <v>19901432</v>
      </c>
      <c r="G1947" s="60">
        <v>15728277</v>
      </c>
      <c r="H1947" s="60">
        <v>21494734</v>
      </c>
      <c r="I1947" s="60">
        <v>35583373</v>
      </c>
      <c r="J1947" s="60">
        <v>9492010</v>
      </c>
      <c r="K1947" s="60">
        <v>21506580</v>
      </c>
      <c r="L1947" s="60">
        <v>15870818</v>
      </c>
      <c r="M1947" s="60">
        <v>18935635</v>
      </c>
      <c r="N1947" s="60">
        <v>12730015</v>
      </c>
      <c r="O1947" s="60">
        <v>37368151</v>
      </c>
      <c r="P1947" s="60">
        <v>28619574</v>
      </c>
      <c r="Q1947" s="60">
        <v>44102399</v>
      </c>
      <c r="R1947" s="60">
        <v>55727122</v>
      </c>
      <c r="S1947" s="60">
        <v>42503045</v>
      </c>
      <c r="T1947" s="60">
        <v>60611825</v>
      </c>
    </row>
    <row r="1948" spans="1:20" ht="14.5" x14ac:dyDescent="0.35">
      <c r="A1948" t="str">
        <f t="shared" si="42"/>
        <v>Wien007</v>
      </c>
      <c r="B1948">
        <v>1948</v>
      </c>
      <c r="C1948" s="59" t="s">
        <v>270</v>
      </c>
      <c r="D1948" s="59" t="s">
        <v>304</v>
      </c>
      <c r="E1948" s="59" t="s">
        <v>6</v>
      </c>
      <c r="F1948" s="60">
        <v>16680055</v>
      </c>
      <c r="G1948" s="60">
        <v>20385893</v>
      </c>
      <c r="H1948" s="60">
        <v>17919931</v>
      </c>
      <c r="I1948" s="60">
        <v>62219686</v>
      </c>
      <c r="J1948" s="60">
        <v>84350402</v>
      </c>
      <c r="K1948" s="60">
        <v>29390681</v>
      </c>
      <c r="L1948" s="60">
        <v>30748067</v>
      </c>
      <c r="M1948" s="60">
        <v>22116465</v>
      </c>
      <c r="N1948" s="60">
        <v>22990068</v>
      </c>
      <c r="O1948" s="60">
        <v>55448741</v>
      </c>
      <c r="P1948" s="60">
        <v>30372254</v>
      </c>
      <c r="Q1948" s="60">
        <v>61151741</v>
      </c>
      <c r="R1948" s="60">
        <v>93623782</v>
      </c>
      <c r="S1948" s="60">
        <v>447681569</v>
      </c>
      <c r="T1948" s="60">
        <v>125265193</v>
      </c>
    </row>
    <row r="1949" spans="1:20" ht="14.5" x14ac:dyDescent="0.35">
      <c r="A1949" t="str">
        <f t="shared" si="42"/>
        <v>Wien624</v>
      </c>
      <c r="B1949">
        <v>1949</v>
      </c>
      <c r="C1949" s="59" t="s">
        <v>270</v>
      </c>
      <c r="D1949" s="59" t="s">
        <v>571</v>
      </c>
      <c r="E1949" s="59" t="s">
        <v>150</v>
      </c>
      <c r="F1949" s="60">
        <v>35280444</v>
      </c>
      <c r="G1949" s="60">
        <v>74363912</v>
      </c>
      <c r="H1949" s="60">
        <v>33170502</v>
      </c>
      <c r="I1949" s="60">
        <v>49517040</v>
      </c>
      <c r="J1949" s="60">
        <v>65983736</v>
      </c>
      <c r="K1949" s="60">
        <v>73211569</v>
      </c>
      <c r="L1949" s="60">
        <v>84340258</v>
      </c>
      <c r="M1949" s="60">
        <v>100749924</v>
      </c>
      <c r="N1949" s="60">
        <v>83619206</v>
      </c>
      <c r="O1949" s="60">
        <v>111882123</v>
      </c>
      <c r="P1949" s="60">
        <v>123538594</v>
      </c>
      <c r="Q1949" s="60">
        <v>116634239</v>
      </c>
      <c r="R1949" s="60">
        <v>155502983</v>
      </c>
      <c r="S1949" s="60">
        <v>157279643</v>
      </c>
      <c r="T1949" s="60">
        <v>167094269</v>
      </c>
    </row>
    <row r="1950" spans="1:20" ht="14.5" x14ac:dyDescent="0.35">
      <c r="A1950" t="str">
        <f t="shared" si="42"/>
        <v>Wien664</v>
      </c>
      <c r="B1950">
        <v>1950</v>
      </c>
      <c r="C1950" s="59" t="s">
        <v>270</v>
      </c>
      <c r="D1950" s="59" t="s">
        <v>590</v>
      </c>
      <c r="E1950" s="59" t="s">
        <v>162</v>
      </c>
      <c r="F1950" s="60">
        <v>65852606</v>
      </c>
      <c r="G1950" s="60">
        <v>77352218</v>
      </c>
      <c r="H1950" s="60">
        <v>76488712</v>
      </c>
      <c r="I1950" s="60">
        <v>65619342</v>
      </c>
      <c r="J1950" s="60">
        <v>47802804</v>
      </c>
      <c r="K1950" s="60">
        <v>66362141</v>
      </c>
      <c r="L1950" s="60">
        <v>67274650</v>
      </c>
      <c r="M1950" s="60">
        <v>61647816</v>
      </c>
      <c r="N1950" s="60">
        <v>64640730</v>
      </c>
      <c r="O1950" s="60">
        <v>94599759</v>
      </c>
      <c r="P1950" s="60">
        <v>59338410</v>
      </c>
      <c r="Q1950" s="60">
        <v>90442657</v>
      </c>
      <c r="R1950" s="60">
        <v>119343719</v>
      </c>
      <c r="S1950" s="60">
        <v>108700572</v>
      </c>
      <c r="T1950" s="60">
        <v>96315282</v>
      </c>
    </row>
    <row r="1951" spans="1:20" ht="14.5" x14ac:dyDescent="0.35">
      <c r="A1951" t="str">
        <f t="shared" si="42"/>
        <v>Wien357</v>
      </c>
      <c r="B1951">
        <v>1951</v>
      </c>
      <c r="C1951" s="59" t="s">
        <v>270</v>
      </c>
      <c r="D1951" s="59" t="s">
        <v>461</v>
      </c>
      <c r="E1951" s="59" t="s">
        <v>89</v>
      </c>
      <c r="F1951" s="61"/>
      <c r="G1951" s="60">
        <v>687</v>
      </c>
      <c r="H1951" s="61"/>
      <c r="I1951" s="61"/>
      <c r="J1951" s="61"/>
      <c r="K1951" s="61"/>
      <c r="L1951" s="61"/>
      <c r="M1951" s="61"/>
      <c r="N1951" s="61"/>
      <c r="O1951" s="61"/>
      <c r="P1951" s="61"/>
      <c r="Q1951" s="61"/>
      <c r="R1951" s="61"/>
      <c r="S1951" s="61"/>
      <c r="T1951" s="61"/>
    </row>
    <row r="1952" spans="1:20" ht="14.5" x14ac:dyDescent="0.35">
      <c r="A1952" t="str">
        <f t="shared" si="42"/>
        <v>Wien612</v>
      </c>
      <c r="B1952">
        <v>1952</v>
      </c>
      <c r="C1952" s="59" t="s">
        <v>270</v>
      </c>
      <c r="D1952" s="59" t="s">
        <v>567</v>
      </c>
      <c r="E1952" s="59" t="s">
        <v>149</v>
      </c>
      <c r="F1952" s="60">
        <v>12348439</v>
      </c>
      <c r="G1952" s="60">
        <v>20435626</v>
      </c>
      <c r="H1952" s="60">
        <v>23638862</v>
      </c>
      <c r="I1952" s="60">
        <v>29422216</v>
      </c>
      <c r="J1952" s="60">
        <v>23518650</v>
      </c>
      <c r="K1952" s="60">
        <v>29075356</v>
      </c>
      <c r="L1952" s="60">
        <v>29033788</v>
      </c>
      <c r="M1952" s="60">
        <v>17065433</v>
      </c>
      <c r="N1952" s="60">
        <v>17235826</v>
      </c>
      <c r="O1952" s="60">
        <v>6665914</v>
      </c>
      <c r="P1952" s="60">
        <v>9401212</v>
      </c>
      <c r="Q1952" s="60">
        <v>12119919</v>
      </c>
      <c r="R1952" s="60">
        <v>18617682</v>
      </c>
      <c r="S1952" s="60">
        <v>17058624</v>
      </c>
      <c r="T1952" s="60">
        <v>13690660</v>
      </c>
    </row>
    <row r="1953" spans="1:20" ht="14.5" x14ac:dyDescent="0.35">
      <c r="A1953" t="str">
        <f t="shared" si="42"/>
        <v>Wien616</v>
      </c>
      <c r="B1953">
        <v>1953</v>
      </c>
      <c r="C1953" s="59" t="s">
        <v>270</v>
      </c>
      <c r="D1953" s="59" t="s">
        <v>569</v>
      </c>
      <c r="E1953" s="59" t="s">
        <v>246</v>
      </c>
      <c r="F1953" s="60">
        <v>83420264</v>
      </c>
      <c r="G1953" s="60">
        <v>78216396</v>
      </c>
      <c r="H1953" s="60">
        <v>63741394</v>
      </c>
      <c r="I1953" s="60">
        <v>58232695</v>
      </c>
      <c r="J1953" s="60">
        <v>80476017</v>
      </c>
      <c r="K1953" s="60">
        <v>84232652</v>
      </c>
      <c r="L1953" s="60">
        <v>88199300</v>
      </c>
      <c r="M1953" s="60">
        <v>80956447</v>
      </c>
      <c r="N1953" s="60">
        <v>64199211</v>
      </c>
      <c r="O1953" s="60">
        <v>45342654</v>
      </c>
      <c r="P1953" s="60">
        <v>54337874</v>
      </c>
      <c r="Q1953" s="60">
        <v>61569713</v>
      </c>
      <c r="R1953" s="60">
        <v>50643260</v>
      </c>
      <c r="S1953" s="60">
        <v>65552613</v>
      </c>
      <c r="T1953" s="60">
        <v>51520434</v>
      </c>
    </row>
    <row r="1954" spans="1:20" ht="14.5" x14ac:dyDescent="0.35">
      <c r="A1954" t="str">
        <f t="shared" si="42"/>
        <v>Wien024</v>
      </c>
      <c r="B1954">
        <v>1954</v>
      </c>
      <c r="C1954" s="59" t="s">
        <v>270</v>
      </c>
      <c r="D1954" s="59" t="s">
        <v>318</v>
      </c>
      <c r="E1954" s="59" t="s">
        <v>15</v>
      </c>
      <c r="F1954" s="60">
        <v>1855827</v>
      </c>
      <c r="G1954" s="60">
        <v>1216311</v>
      </c>
      <c r="H1954" s="60">
        <v>1263694</v>
      </c>
      <c r="I1954" s="60">
        <v>1927465</v>
      </c>
      <c r="J1954" s="60">
        <v>1532499</v>
      </c>
      <c r="K1954" s="60">
        <v>1606450</v>
      </c>
      <c r="L1954" s="60">
        <v>1378407</v>
      </c>
      <c r="M1954" s="60">
        <v>3772264</v>
      </c>
      <c r="N1954" s="60">
        <v>3223103</v>
      </c>
      <c r="O1954" s="60">
        <v>1814771</v>
      </c>
      <c r="P1954" s="60">
        <v>1724690</v>
      </c>
      <c r="Q1954" s="60">
        <v>3189247</v>
      </c>
      <c r="R1954" s="60">
        <v>9265767</v>
      </c>
      <c r="S1954" s="60">
        <v>11475005</v>
      </c>
      <c r="T1954" s="60">
        <v>2498625</v>
      </c>
    </row>
    <row r="1955" spans="1:20" ht="14.5" x14ac:dyDescent="0.35">
      <c r="A1955" t="str">
        <f t="shared" si="42"/>
        <v>Wien005</v>
      </c>
      <c r="B1955">
        <v>1955</v>
      </c>
      <c r="C1955" s="59" t="s">
        <v>270</v>
      </c>
      <c r="D1955" s="59" t="s">
        <v>300</v>
      </c>
      <c r="E1955" s="59" t="s">
        <v>4</v>
      </c>
      <c r="F1955" s="60">
        <v>1187255313</v>
      </c>
      <c r="G1955" s="60">
        <v>1510901183</v>
      </c>
      <c r="H1955" s="60">
        <v>1220561360</v>
      </c>
      <c r="I1955" s="60">
        <v>835873499</v>
      </c>
      <c r="J1955" s="60">
        <v>783846487</v>
      </c>
      <c r="K1955" s="60">
        <v>830092444</v>
      </c>
      <c r="L1955" s="60">
        <v>843168506</v>
      </c>
      <c r="M1955" s="60">
        <v>911549813</v>
      </c>
      <c r="N1955" s="60">
        <v>959974319</v>
      </c>
      <c r="O1955" s="60">
        <v>1063784462</v>
      </c>
      <c r="P1955" s="60">
        <v>997285077</v>
      </c>
      <c r="Q1955" s="60">
        <v>1247940134</v>
      </c>
      <c r="R1955" s="60">
        <v>1310012597</v>
      </c>
      <c r="S1955" s="60">
        <v>1360451128</v>
      </c>
      <c r="T1955" s="60">
        <v>1376365708</v>
      </c>
    </row>
    <row r="1956" spans="1:20" ht="14.5" x14ac:dyDescent="0.35">
      <c r="A1956" t="str">
        <f t="shared" si="42"/>
        <v>Wien464</v>
      </c>
      <c r="B1956">
        <v>1956</v>
      </c>
      <c r="C1956" s="59" t="s">
        <v>270</v>
      </c>
      <c r="D1956" s="59" t="s">
        <v>520</v>
      </c>
      <c r="E1956" s="59" t="s">
        <v>127</v>
      </c>
      <c r="F1956" s="60">
        <v>306430</v>
      </c>
      <c r="G1956" s="60">
        <v>67397</v>
      </c>
      <c r="H1956" s="60">
        <v>58405</v>
      </c>
      <c r="I1956" s="60">
        <v>76138</v>
      </c>
      <c r="J1956" s="60">
        <v>56076</v>
      </c>
      <c r="K1956" s="60">
        <v>340629</v>
      </c>
      <c r="L1956" s="60">
        <v>34472</v>
      </c>
      <c r="M1956" s="60">
        <v>143973</v>
      </c>
      <c r="N1956" s="60">
        <v>148085</v>
      </c>
      <c r="O1956" s="60">
        <v>326327</v>
      </c>
      <c r="P1956" s="60">
        <v>871420</v>
      </c>
      <c r="Q1956" s="60">
        <v>238975</v>
      </c>
      <c r="R1956" s="60">
        <v>435726</v>
      </c>
      <c r="S1956" s="60">
        <v>800545</v>
      </c>
      <c r="T1956" s="60">
        <v>519781</v>
      </c>
    </row>
    <row r="1957" spans="1:20" ht="14.5" x14ac:dyDescent="0.35">
      <c r="A1957" t="str">
        <f t="shared" si="42"/>
        <v>Wien628</v>
      </c>
      <c r="B1957">
        <v>1957</v>
      </c>
      <c r="C1957" s="59" t="s">
        <v>270</v>
      </c>
      <c r="D1957" s="59" t="s">
        <v>575</v>
      </c>
      <c r="E1957" s="59" t="s">
        <v>152</v>
      </c>
      <c r="F1957" s="60">
        <v>11017210</v>
      </c>
      <c r="G1957" s="60">
        <v>8909009</v>
      </c>
      <c r="H1957" s="60">
        <v>7662157</v>
      </c>
      <c r="I1957" s="60">
        <v>9017382</v>
      </c>
      <c r="J1957" s="60">
        <v>7325515</v>
      </c>
      <c r="K1957" s="60">
        <v>9749335</v>
      </c>
      <c r="L1957" s="60">
        <v>7720506</v>
      </c>
      <c r="M1957" s="60">
        <v>4920342</v>
      </c>
      <c r="N1957" s="60">
        <v>4059833</v>
      </c>
      <c r="O1957" s="60">
        <v>4919556</v>
      </c>
      <c r="P1957" s="60">
        <v>4493472</v>
      </c>
      <c r="Q1957" s="60">
        <v>4324867</v>
      </c>
      <c r="R1957" s="60">
        <v>6385778</v>
      </c>
      <c r="S1957" s="60">
        <v>5101954</v>
      </c>
      <c r="T1957" s="60">
        <v>5205498</v>
      </c>
    </row>
    <row r="1958" spans="1:20" ht="14.5" x14ac:dyDescent="0.35">
      <c r="A1958" t="str">
        <f t="shared" si="42"/>
        <v>Wien732</v>
      </c>
      <c r="B1958">
        <v>1958</v>
      </c>
      <c r="C1958" s="59" t="s">
        <v>270</v>
      </c>
      <c r="D1958" s="59" t="s">
        <v>621</v>
      </c>
      <c r="E1958" s="59" t="s">
        <v>178</v>
      </c>
      <c r="F1958" s="60">
        <v>66674825</v>
      </c>
      <c r="G1958" s="60">
        <v>81486341</v>
      </c>
      <c r="H1958" s="60">
        <v>81880665</v>
      </c>
      <c r="I1958" s="60">
        <v>106294806</v>
      </c>
      <c r="J1958" s="60">
        <v>118786097</v>
      </c>
      <c r="K1958" s="60">
        <v>149045169</v>
      </c>
      <c r="L1958" s="60">
        <v>151928416</v>
      </c>
      <c r="M1958" s="60">
        <v>114309252</v>
      </c>
      <c r="N1958" s="60">
        <v>131641554</v>
      </c>
      <c r="O1958" s="60">
        <v>133780488</v>
      </c>
      <c r="P1958" s="60">
        <v>207175775</v>
      </c>
      <c r="Q1958" s="60">
        <v>171348606</v>
      </c>
      <c r="R1958" s="60">
        <v>179868806</v>
      </c>
      <c r="S1958" s="60">
        <v>279499728</v>
      </c>
      <c r="T1958" s="60">
        <v>156927616</v>
      </c>
    </row>
    <row r="1959" spans="1:20" ht="14.5" x14ac:dyDescent="0.35">
      <c r="A1959" t="str">
        <f t="shared" si="42"/>
        <v>Wien346</v>
      </c>
      <c r="B1959">
        <v>1959</v>
      </c>
      <c r="C1959" s="59" t="s">
        <v>270</v>
      </c>
      <c r="D1959" s="59" t="s">
        <v>454</v>
      </c>
      <c r="E1959" s="59" t="s">
        <v>86</v>
      </c>
      <c r="F1959" s="60">
        <v>1092913</v>
      </c>
      <c r="G1959" s="60">
        <v>2546509</v>
      </c>
      <c r="H1959" s="60">
        <v>3702562</v>
      </c>
      <c r="I1959" s="60">
        <v>2050062</v>
      </c>
      <c r="J1959" s="60">
        <v>1637266</v>
      </c>
      <c r="K1959" s="60">
        <v>1830166</v>
      </c>
      <c r="L1959" s="60">
        <v>4225018</v>
      </c>
      <c r="M1959" s="60">
        <v>1788487</v>
      </c>
      <c r="N1959" s="60">
        <v>7995778</v>
      </c>
      <c r="O1959" s="60">
        <v>6409061</v>
      </c>
      <c r="P1959" s="60">
        <v>1187368</v>
      </c>
      <c r="Q1959" s="60">
        <v>1449843</v>
      </c>
      <c r="R1959" s="60">
        <v>2448731</v>
      </c>
      <c r="S1959" s="60">
        <v>1624016</v>
      </c>
      <c r="T1959" s="60">
        <v>4390110</v>
      </c>
    </row>
    <row r="1960" spans="1:20" ht="14.5" x14ac:dyDescent="0.35">
      <c r="A1960" t="str">
        <f t="shared" si="42"/>
        <v>Wien083</v>
      </c>
      <c r="B1960">
        <v>1960</v>
      </c>
      <c r="C1960" s="59" t="s">
        <v>270</v>
      </c>
      <c r="D1960" s="59" t="s">
        <v>378</v>
      </c>
      <c r="E1960" s="59" t="s">
        <v>45</v>
      </c>
      <c r="F1960" s="60">
        <v>1681451</v>
      </c>
      <c r="G1960" s="60">
        <v>1947392</v>
      </c>
      <c r="H1960" s="60">
        <v>1342009</v>
      </c>
      <c r="I1960" s="60">
        <v>1948284</v>
      </c>
      <c r="J1960" s="60">
        <v>1912495</v>
      </c>
      <c r="K1960" s="60">
        <v>2321999</v>
      </c>
      <c r="L1960" s="60">
        <v>3052902</v>
      </c>
      <c r="M1960" s="60">
        <v>1436301</v>
      </c>
      <c r="N1960" s="60">
        <v>1799604</v>
      </c>
      <c r="O1960" s="60">
        <v>1404039</v>
      </c>
      <c r="P1960" s="60">
        <v>1245331</v>
      </c>
      <c r="Q1960" s="60">
        <v>1054187</v>
      </c>
      <c r="R1960" s="60">
        <v>2263794</v>
      </c>
      <c r="S1960" s="60">
        <v>4555158</v>
      </c>
      <c r="T1960" s="60">
        <v>5245072</v>
      </c>
    </row>
    <row r="1961" spans="1:20" ht="14.5" x14ac:dyDescent="0.35">
      <c r="A1961" t="str">
        <f t="shared" si="42"/>
        <v>Wien696</v>
      </c>
      <c r="B1961">
        <v>1961</v>
      </c>
      <c r="C1961" s="59" t="s">
        <v>270</v>
      </c>
      <c r="D1961" s="59" t="s">
        <v>604</v>
      </c>
      <c r="E1961" s="59" t="s">
        <v>171</v>
      </c>
      <c r="F1961" s="60">
        <v>6478</v>
      </c>
      <c r="G1961" s="60">
        <v>151495</v>
      </c>
      <c r="H1961" s="60">
        <v>14215</v>
      </c>
      <c r="I1961" s="61"/>
      <c r="J1961" s="60">
        <v>376623</v>
      </c>
      <c r="K1961" s="60">
        <v>260907</v>
      </c>
      <c r="L1961" s="60">
        <v>97859</v>
      </c>
      <c r="M1961" s="60">
        <v>131876</v>
      </c>
      <c r="N1961" s="60">
        <v>206181</v>
      </c>
      <c r="O1961" s="60">
        <v>245366</v>
      </c>
      <c r="P1961" s="60">
        <v>596986</v>
      </c>
      <c r="Q1961" s="60">
        <v>527766</v>
      </c>
      <c r="R1961" s="60">
        <v>467359</v>
      </c>
      <c r="S1961" s="60">
        <v>890626</v>
      </c>
      <c r="T1961" s="60">
        <v>186645</v>
      </c>
    </row>
    <row r="1962" spans="1:20" ht="14.5" x14ac:dyDescent="0.35">
      <c r="A1962" t="str">
        <f t="shared" si="42"/>
        <v>Wien812</v>
      </c>
      <c r="B1962">
        <v>1962</v>
      </c>
      <c r="C1962" s="59" t="s">
        <v>270</v>
      </c>
      <c r="D1962" s="59" t="s">
        <v>641</v>
      </c>
      <c r="E1962" s="59" t="s">
        <v>189</v>
      </c>
      <c r="F1962" s="61"/>
      <c r="G1962" s="60">
        <v>175</v>
      </c>
      <c r="H1962" s="60">
        <v>231</v>
      </c>
      <c r="I1962" s="60">
        <v>324332</v>
      </c>
      <c r="J1962" s="60">
        <v>484</v>
      </c>
      <c r="K1962" s="60">
        <v>316</v>
      </c>
      <c r="L1962" s="60">
        <v>1855</v>
      </c>
      <c r="M1962" s="61"/>
      <c r="N1962" s="60">
        <v>334</v>
      </c>
      <c r="O1962" s="61"/>
      <c r="P1962" s="60">
        <v>342</v>
      </c>
      <c r="Q1962" s="60">
        <v>7122</v>
      </c>
      <c r="R1962" s="61"/>
      <c r="S1962" s="60">
        <v>934</v>
      </c>
      <c r="T1962" s="60">
        <v>591</v>
      </c>
    </row>
    <row r="1963" spans="1:20" ht="14.5" x14ac:dyDescent="0.35">
      <c r="A1963" t="str">
        <f t="shared" si="42"/>
        <v>Wien375</v>
      </c>
      <c r="B1963">
        <v>1963</v>
      </c>
      <c r="C1963" s="59" t="s">
        <v>270</v>
      </c>
      <c r="D1963" s="59" t="s">
        <v>468</v>
      </c>
      <c r="E1963" s="59" t="s">
        <v>93</v>
      </c>
      <c r="F1963" s="60">
        <v>18</v>
      </c>
      <c r="G1963" s="61"/>
      <c r="H1963" s="60">
        <v>2151</v>
      </c>
      <c r="I1963" s="61"/>
      <c r="J1963" s="61"/>
      <c r="K1963" s="61"/>
      <c r="L1963" s="61"/>
      <c r="M1963" s="60">
        <v>4114</v>
      </c>
      <c r="N1963" s="61"/>
      <c r="O1963" s="61"/>
      <c r="P1963" s="60">
        <v>491001</v>
      </c>
      <c r="Q1963" s="60">
        <v>13</v>
      </c>
      <c r="R1963" s="60">
        <v>99344</v>
      </c>
      <c r="S1963" s="60">
        <v>30732</v>
      </c>
      <c r="T1963" s="60">
        <v>28311</v>
      </c>
    </row>
    <row r="1964" spans="1:20" ht="14.5" x14ac:dyDescent="0.35">
      <c r="A1964" t="str">
        <f t="shared" si="42"/>
        <v>Wien449</v>
      </c>
      <c r="B1964">
        <v>1964</v>
      </c>
      <c r="C1964" s="59" t="s">
        <v>270</v>
      </c>
      <c r="D1964" s="59" t="s">
        <v>505</v>
      </c>
      <c r="E1964" s="59" t="s">
        <v>118</v>
      </c>
      <c r="F1964" s="60">
        <v>7178</v>
      </c>
      <c r="G1964" s="61"/>
      <c r="H1964" s="61"/>
      <c r="I1964" s="61"/>
      <c r="J1964" s="61"/>
      <c r="K1964" s="61"/>
      <c r="L1964" s="60">
        <v>231</v>
      </c>
      <c r="M1964" s="61"/>
      <c r="N1964" s="61"/>
      <c r="O1964" s="61"/>
      <c r="P1964" s="60">
        <v>11480</v>
      </c>
      <c r="Q1964" s="61"/>
      <c r="R1964" s="60">
        <v>2</v>
      </c>
      <c r="S1964" s="61"/>
      <c r="T1964" s="60">
        <v>20000</v>
      </c>
    </row>
    <row r="1965" spans="1:20" ht="14.5" x14ac:dyDescent="0.35">
      <c r="A1965" t="str">
        <f t="shared" si="42"/>
        <v>Wien724</v>
      </c>
      <c r="B1965">
        <v>1965</v>
      </c>
      <c r="C1965" s="59" t="s">
        <v>270</v>
      </c>
      <c r="D1965" s="59" t="s">
        <v>617</v>
      </c>
      <c r="E1965" s="59" t="s">
        <v>247</v>
      </c>
      <c r="F1965" s="60">
        <v>365893</v>
      </c>
      <c r="G1965" s="60">
        <v>426067</v>
      </c>
      <c r="H1965" s="61"/>
      <c r="I1965" s="60">
        <v>344662</v>
      </c>
      <c r="J1965" s="61"/>
      <c r="K1965" s="60">
        <v>86282</v>
      </c>
      <c r="L1965" s="60">
        <v>1853152</v>
      </c>
      <c r="M1965" s="60">
        <v>13638</v>
      </c>
      <c r="N1965" s="60">
        <v>59610</v>
      </c>
      <c r="O1965" s="60">
        <v>430476</v>
      </c>
      <c r="P1965" s="60">
        <v>167677</v>
      </c>
      <c r="Q1965" s="61"/>
      <c r="R1965" s="61"/>
      <c r="S1965" s="61"/>
      <c r="T1965" s="61"/>
    </row>
    <row r="1966" spans="1:20" ht="14.5" x14ac:dyDescent="0.35">
      <c r="A1966" t="str">
        <f t="shared" si="42"/>
        <v>Wien728</v>
      </c>
      <c r="B1966">
        <v>1966</v>
      </c>
      <c r="C1966" s="59" t="s">
        <v>270</v>
      </c>
      <c r="D1966" s="59" t="s">
        <v>619</v>
      </c>
      <c r="E1966" s="59" t="s">
        <v>962</v>
      </c>
      <c r="F1966" s="60">
        <v>88033964</v>
      </c>
      <c r="G1966" s="60">
        <v>195606672</v>
      </c>
      <c r="H1966" s="60">
        <v>178889512</v>
      </c>
      <c r="I1966" s="60">
        <v>150248765</v>
      </c>
      <c r="J1966" s="60">
        <v>99368943</v>
      </c>
      <c r="K1966" s="60">
        <v>74669878</v>
      </c>
      <c r="L1966" s="60">
        <v>69192752</v>
      </c>
      <c r="M1966" s="60">
        <v>113736705</v>
      </c>
      <c r="N1966" s="60">
        <v>113255545</v>
      </c>
      <c r="O1966" s="60">
        <v>187615630</v>
      </c>
      <c r="P1966" s="60">
        <v>163170241</v>
      </c>
      <c r="Q1966" s="60">
        <v>65883601</v>
      </c>
      <c r="R1966" s="60">
        <v>146213994</v>
      </c>
      <c r="S1966" s="60">
        <v>111880931</v>
      </c>
      <c r="T1966" s="60">
        <v>87040796</v>
      </c>
    </row>
    <row r="1967" spans="1:20" ht="14.5" x14ac:dyDescent="0.35">
      <c r="A1967" t="str">
        <f t="shared" si="42"/>
        <v>Wien636</v>
      </c>
      <c r="B1967">
        <v>1967</v>
      </c>
      <c r="C1967" s="59" t="s">
        <v>270</v>
      </c>
      <c r="D1967" s="59" t="s">
        <v>579</v>
      </c>
      <c r="E1967" s="59" t="s">
        <v>154</v>
      </c>
      <c r="F1967" s="60">
        <v>14980926</v>
      </c>
      <c r="G1967" s="60">
        <v>5238108</v>
      </c>
      <c r="H1967" s="60">
        <v>21862994</v>
      </c>
      <c r="I1967" s="60">
        <v>205543787</v>
      </c>
      <c r="J1967" s="60">
        <v>128108664</v>
      </c>
      <c r="K1967" s="60">
        <v>13531472</v>
      </c>
      <c r="L1967" s="60">
        <v>10013257</v>
      </c>
      <c r="M1967" s="60">
        <v>5909829</v>
      </c>
      <c r="N1967" s="60">
        <v>7298191</v>
      </c>
      <c r="O1967" s="60">
        <v>3715299</v>
      </c>
      <c r="P1967" s="60">
        <v>5095878</v>
      </c>
      <c r="Q1967" s="60">
        <v>5377846</v>
      </c>
      <c r="R1967" s="60">
        <v>5022543</v>
      </c>
      <c r="S1967" s="60">
        <v>8064187</v>
      </c>
      <c r="T1967" s="60">
        <v>5276301</v>
      </c>
    </row>
    <row r="1968" spans="1:20" ht="14.5" x14ac:dyDescent="0.35">
      <c r="A1968" t="str">
        <f t="shared" si="42"/>
        <v>Wien463</v>
      </c>
      <c r="B1968">
        <v>1968</v>
      </c>
      <c r="C1968" s="59" t="s">
        <v>270</v>
      </c>
      <c r="D1968" s="59" t="s">
        <v>518</v>
      </c>
      <c r="E1968" s="59" t="s">
        <v>126</v>
      </c>
      <c r="F1968" s="60">
        <v>37191</v>
      </c>
      <c r="G1968" s="60">
        <v>35227</v>
      </c>
      <c r="H1968" s="60">
        <v>74381</v>
      </c>
      <c r="I1968" s="60">
        <v>33084</v>
      </c>
      <c r="J1968" s="60">
        <v>8328484</v>
      </c>
      <c r="K1968" s="60">
        <v>1992</v>
      </c>
      <c r="L1968" s="60">
        <v>636635</v>
      </c>
      <c r="M1968" s="60">
        <v>58723</v>
      </c>
      <c r="N1968" s="60">
        <v>4688260</v>
      </c>
      <c r="O1968" s="60">
        <v>157869</v>
      </c>
      <c r="P1968" s="60">
        <v>30568</v>
      </c>
      <c r="Q1968" s="60">
        <v>899224</v>
      </c>
      <c r="R1968" s="60">
        <v>78057</v>
      </c>
      <c r="S1968" s="60">
        <v>193394</v>
      </c>
      <c r="T1968" s="61"/>
    </row>
    <row r="1969" spans="1:20" ht="14.5" x14ac:dyDescent="0.35">
      <c r="A1969" t="str">
        <f t="shared" si="42"/>
        <v>Wien079</v>
      </c>
      <c r="B1969">
        <v>1969</v>
      </c>
      <c r="C1969" s="59" t="s">
        <v>270</v>
      </c>
      <c r="D1969" s="59" t="s">
        <v>371</v>
      </c>
      <c r="E1969" s="59" t="s">
        <v>41</v>
      </c>
      <c r="F1969" s="60">
        <v>54485862</v>
      </c>
      <c r="G1969" s="60">
        <v>44002175</v>
      </c>
      <c r="H1969" s="60">
        <v>60418226</v>
      </c>
      <c r="I1969" s="60">
        <v>104193943</v>
      </c>
      <c r="J1969" s="60">
        <v>74955173</v>
      </c>
      <c r="K1969" s="60">
        <v>49680508</v>
      </c>
      <c r="L1969" s="60">
        <v>41638282</v>
      </c>
      <c r="M1969" s="60">
        <v>40960474</v>
      </c>
      <c r="N1969" s="60">
        <v>34034016</v>
      </c>
      <c r="O1969" s="60">
        <v>34251581</v>
      </c>
      <c r="P1969" s="60">
        <v>49288727</v>
      </c>
      <c r="Q1969" s="60">
        <v>77228590</v>
      </c>
      <c r="R1969" s="60">
        <v>79820040</v>
      </c>
      <c r="S1969" s="60">
        <v>97598011</v>
      </c>
      <c r="T1969" s="60">
        <v>133848914</v>
      </c>
    </row>
    <row r="1970" spans="1:20" ht="14.5" x14ac:dyDescent="0.35">
      <c r="A1970" t="str">
        <f t="shared" si="42"/>
        <v>Wien684</v>
      </c>
      <c r="B1970">
        <v>1970</v>
      </c>
      <c r="C1970" s="59" t="s">
        <v>270</v>
      </c>
      <c r="D1970" s="59" t="s">
        <v>601</v>
      </c>
      <c r="E1970" s="59" t="s">
        <v>249</v>
      </c>
      <c r="F1970" s="60">
        <v>104733</v>
      </c>
      <c r="G1970" s="60">
        <v>2358408</v>
      </c>
      <c r="H1970" s="60">
        <v>62468</v>
      </c>
      <c r="I1970" s="60">
        <v>2652024</v>
      </c>
      <c r="J1970" s="60">
        <v>4163242</v>
      </c>
      <c r="K1970" s="60">
        <v>13155498</v>
      </c>
      <c r="L1970" s="60">
        <v>2975695</v>
      </c>
      <c r="M1970" s="60">
        <v>11201199</v>
      </c>
      <c r="N1970" s="60">
        <v>2733653</v>
      </c>
      <c r="O1970" s="60">
        <v>1299701</v>
      </c>
      <c r="P1970" s="60">
        <v>1858365</v>
      </c>
      <c r="Q1970" s="60">
        <v>716178</v>
      </c>
      <c r="R1970" s="60">
        <v>370245</v>
      </c>
      <c r="S1970" s="60">
        <v>739516</v>
      </c>
      <c r="T1970" s="60">
        <v>784045</v>
      </c>
    </row>
    <row r="1971" spans="1:20" ht="14.5" x14ac:dyDescent="0.35">
      <c r="A1971" t="str">
        <f t="shared" si="42"/>
        <v>Wien604</v>
      </c>
      <c r="B1971">
        <v>1971</v>
      </c>
      <c r="C1971" s="59" t="s">
        <v>270</v>
      </c>
      <c r="D1971" s="59" t="s">
        <v>563</v>
      </c>
      <c r="E1971" s="59" t="s">
        <v>148</v>
      </c>
      <c r="F1971" s="60">
        <v>10144310</v>
      </c>
      <c r="G1971" s="60">
        <v>13967052</v>
      </c>
      <c r="H1971" s="60">
        <v>4496733</v>
      </c>
      <c r="I1971" s="60">
        <v>6347990</v>
      </c>
      <c r="J1971" s="60">
        <v>8488572</v>
      </c>
      <c r="K1971" s="60">
        <v>6915905</v>
      </c>
      <c r="L1971" s="60">
        <v>7310615</v>
      </c>
      <c r="M1971" s="60">
        <v>4580108</v>
      </c>
      <c r="N1971" s="60">
        <v>6246732</v>
      </c>
      <c r="O1971" s="60">
        <v>5094925</v>
      </c>
      <c r="P1971" s="60">
        <v>3002113</v>
      </c>
      <c r="Q1971" s="60">
        <v>2368086</v>
      </c>
      <c r="R1971" s="60">
        <v>3056139</v>
      </c>
      <c r="S1971" s="60">
        <v>2637348</v>
      </c>
      <c r="T1971" s="60">
        <v>2448311</v>
      </c>
    </row>
    <row r="1972" spans="1:20" ht="14.5" x14ac:dyDescent="0.35">
      <c r="A1972" t="str">
        <f t="shared" si="42"/>
        <v>Wien465</v>
      </c>
      <c r="B1972">
        <v>1972</v>
      </c>
      <c r="C1972" s="59" t="s">
        <v>270</v>
      </c>
      <c r="D1972" s="59" t="s">
        <v>522</v>
      </c>
      <c r="E1972" s="59" t="s">
        <v>128</v>
      </c>
      <c r="F1972" s="60">
        <v>362</v>
      </c>
      <c r="G1972" s="60">
        <v>565680</v>
      </c>
      <c r="H1972" s="60">
        <v>1378</v>
      </c>
      <c r="I1972" s="61"/>
      <c r="J1972" s="60">
        <v>16714</v>
      </c>
      <c r="K1972" s="60">
        <v>325023</v>
      </c>
      <c r="L1972" s="61"/>
      <c r="M1972" s="60">
        <v>32843</v>
      </c>
      <c r="N1972" s="61"/>
      <c r="O1972" s="60">
        <v>22872</v>
      </c>
      <c r="P1972" s="60">
        <v>46333</v>
      </c>
      <c r="Q1972" s="60">
        <v>7593</v>
      </c>
      <c r="R1972" s="60">
        <v>64670</v>
      </c>
      <c r="S1972" s="61"/>
      <c r="T1972" s="60">
        <v>34100</v>
      </c>
    </row>
    <row r="1973" spans="1:20" ht="14.5" x14ac:dyDescent="0.35">
      <c r="A1973" t="str">
        <f t="shared" si="42"/>
        <v>Wien037</v>
      </c>
      <c r="B1973">
        <v>1973</v>
      </c>
      <c r="C1973" s="59" t="s">
        <v>270</v>
      </c>
      <c r="D1973" s="59" t="s">
        <v>326</v>
      </c>
      <c r="E1973" s="59" t="s">
        <v>19</v>
      </c>
      <c r="F1973" s="61"/>
      <c r="G1973" s="60">
        <v>18927747</v>
      </c>
      <c r="H1973" s="60">
        <v>12553726</v>
      </c>
      <c r="I1973" s="60">
        <v>14422094</v>
      </c>
      <c r="J1973" s="60">
        <v>29576679</v>
      </c>
      <c r="K1973" s="60">
        <v>30931218</v>
      </c>
      <c r="L1973" s="60">
        <v>26506495</v>
      </c>
      <c r="M1973" s="60">
        <v>19568917</v>
      </c>
      <c r="N1973" s="60">
        <v>19012288</v>
      </c>
      <c r="O1973" s="60">
        <v>31164608</v>
      </c>
      <c r="P1973" s="60">
        <v>18924369</v>
      </c>
      <c r="Q1973" s="60">
        <v>16260815</v>
      </c>
      <c r="R1973" s="60">
        <v>16885909</v>
      </c>
      <c r="S1973" s="60">
        <v>38642512</v>
      </c>
      <c r="T1973" s="60">
        <v>36931019</v>
      </c>
    </row>
    <row r="1974" spans="1:20" ht="14.5" x14ac:dyDescent="0.35">
      <c r="A1974" t="str">
        <f t="shared" si="42"/>
        <v>Wien669</v>
      </c>
      <c r="B1974">
        <v>1974</v>
      </c>
      <c r="C1974" s="59" t="s">
        <v>270</v>
      </c>
      <c r="D1974" s="59" t="s">
        <v>596</v>
      </c>
      <c r="E1974" s="59" t="s">
        <v>165</v>
      </c>
      <c r="F1974" s="60">
        <v>2367655</v>
      </c>
      <c r="G1974" s="60">
        <v>2030876</v>
      </c>
      <c r="H1974" s="60">
        <v>1748398</v>
      </c>
      <c r="I1974" s="60">
        <v>4641545</v>
      </c>
      <c r="J1974" s="60">
        <v>1780455</v>
      </c>
      <c r="K1974" s="60">
        <v>4346352</v>
      </c>
      <c r="L1974" s="60">
        <v>5095040</v>
      </c>
      <c r="M1974" s="60">
        <v>4998654</v>
      </c>
      <c r="N1974" s="60">
        <v>8208322</v>
      </c>
      <c r="O1974" s="60">
        <v>15396070</v>
      </c>
      <c r="P1974" s="60">
        <v>9954217</v>
      </c>
      <c r="Q1974" s="60">
        <v>4537576</v>
      </c>
      <c r="R1974" s="60">
        <v>4614217</v>
      </c>
      <c r="S1974" s="60">
        <v>5149645</v>
      </c>
      <c r="T1974" s="60">
        <v>3578034</v>
      </c>
    </row>
    <row r="1975" spans="1:20" ht="14.5" x14ac:dyDescent="0.35">
      <c r="A1975" t="str">
        <f t="shared" si="42"/>
        <v>Wien268</v>
      </c>
      <c r="B1975">
        <v>1975</v>
      </c>
      <c r="C1975" s="59" t="s">
        <v>270</v>
      </c>
      <c r="D1975" s="59" t="s">
        <v>421</v>
      </c>
      <c r="E1975" s="59" t="s">
        <v>68</v>
      </c>
      <c r="F1975" s="60">
        <v>34185</v>
      </c>
      <c r="G1975" s="60">
        <v>220223</v>
      </c>
      <c r="H1975" s="60">
        <v>14145</v>
      </c>
      <c r="I1975" s="60">
        <v>52389</v>
      </c>
      <c r="J1975" s="60">
        <v>255330</v>
      </c>
      <c r="K1975" s="60">
        <v>386116</v>
      </c>
      <c r="L1975" s="60">
        <v>438998</v>
      </c>
      <c r="M1975" s="60">
        <v>506934</v>
      </c>
      <c r="N1975" s="60">
        <v>241563</v>
      </c>
      <c r="O1975" s="60">
        <v>247597</v>
      </c>
      <c r="P1975" s="60">
        <v>734620</v>
      </c>
      <c r="Q1975" s="60">
        <v>40163</v>
      </c>
      <c r="R1975" s="60">
        <v>130946</v>
      </c>
      <c r="S1975" s="60">
        <v>110290</v>
      </c>
      <c r="T1975" s="60">
        <v>83399</v>
      </c>
    </row>
    <row r="1976" spans="1:20" ht="14.5" x14ac:dyDescent="0.35">
      <c r="A1976" t="str">
        <f t="shared" si="42"/>
        <v>Wien395</v>
      </c>
      <c r="B1976">
        <v>1976</v>
      </c>
      <c r="C1976" s="59" t="s">
        <v>270</v>
      </c>
      <c r="D1976" s="59" t="s">
        <v>483</v>
      </c>
      <c r="E1976" s="59" t="s">
        <v>102</v>
      </c>
      <c r="F1976" s="61"/>
      <c r="G1976" s="61"/>
      <c r="H1976" s="61"/>
      <c r="I1976" s="61"/>
      <c r="J1976" s="60">
        <v>38379</v>
      </c>
      <c r="K1976" s="60">
        <v>38138</v>
      </c>
      <c r="L1976" s="60">
        <v>8697</v>
      </c>
      <c r="M1976" s="60">
        <v>57287</v>
      </c>
      <c r="N1976" s="60">
        <v>195124</v>
      </c>
      <c r="O1976" s="60">
        <v>162641</v>
      </c>
      <c r="P1976" s="60">
        <v>168710</v>
      </c>
      <c r="Q1976" s="60">
        <v>277577</v>
      </c>
      <c r="R1976" s="60">
        <v>50703</v>
      </c>
      <c r="S1976" s="60">
        <v>267633</v>
      </c>
      <c r="T1976" s="60">
        <v>74174</v>
      </c>
    </row>
    <row r="1977" spans="1:20" ht="14.5" x14ac:dyDescent="0.35">
      <c r="A1977" t="str">
        <f t="shared" si="42"/>
        <v>Wien055</v>
      </c>
      <c r="B1977">
        <v>1977</v>
      </c>
      <c r="C1977" s="59" t="s">
        <v>270</v>
      </c>
      <c r="D1977" s="59" t="s">
        <v>343</v>
      </c>
      <c r="E1977" s="59" t="s">
        <v>29</v>
      </c>
      <c r="F1977" s="60">
        <v>28595765</v>
      </c>
      <c r="G1977" s="60">
        <v>25981920</v>
      </c>
      <c r="H1977" s="60">
        <v>31034783</v>
      </c>
      <c r="I1977" s="60">
        <v>36773430</v>
      </c>
      <c r="J1977" s="60">
        <v>34798469</v>
      </c>
      <c r="K1977" s="60">
        <v>37043515</v>
      </c>
      <c r="L1977" s="60">
        <v>39482224</v>
      </c>
      <c r="M1977" s="60">
        <v>45023132</v>
      </c>
      <c r="N1977" s="60">
        <v>47166477</v>
      </c>
      <c r="O1977" s="60">
        <v>53040370</v>
      </c>
      <c r="P1977" s="60">
        <v>51985449</v>
      </c>
      <c r="Q1977" s="60">
        <v>66391273</v>
      </c>
      <c r="R1977" s="60">
        <v>83880640</v>
      </c>
      <c r="S1977" s="60">
        <v>95173094</v>
      </c>
      <c r="T1977" s="60">
        <v>102881720</v>
      </c>
    </row>
    <row r="1978" spans="1:20" ht="14.5" x14ac:dyDescent="0.35">
      <c r="A1978" t="str">
        <f t="shared" si="42"/>
        <v>Wien018</v>
      </c>
      <c r="B1978">
        <v>1978</v>
      </c>
      <c r="C1978" s="59" t="s">
        <v>270</v>
      </c>
      <c r="D1978" s="59" t="s">
        <v>315</v>
      </c>
      <c r="E1978" s="59" t="s">
        <v>12</v>
      </c>
      <c r="F1978" s="60">
        <v>9408776</v>
      </c>
      <c r="G1978" s="60">
        <v>12594465</v>
      </c>
      <c r="H1978" s="60">
        <v>13132560</v>
      </c>
      <c r="I1978" s="60">
        <v>16703975</v>
      </c>
      <c r="J1978" s="60">
        <v>27940428</v>
      </c>
      <c r="K1978" s="60">
        <v>20423643</v>
      </c>
      <c r="L1978" s="60">
        <v>21744059</v>
      </c>
      <c r="M1978" s="60">
        <v>23346750</v>
      </c>
      <c r="N1978" s="60">
        <v>35898174</v>
      </c>
      <c r="O1978" s="60">
        <v>28979211</v>
      </c>
      <c r="P1978" s="60">
        <v>44041137</v>
      </c>
      <c r="Q1978" s="60">
        <v>26294050</v>
      </c>
      <c r="R1978" s="60">
        <v>30250245</v>
      </c>
      <c r="S1978" s="60">
        <v>18617758</v>
      </c>
      <c r="T1978" s="60">
        <v>23340733</v>
      </c>
    </row>
    <row r="1979" spans="1:20" ht="14.5" x14ac:dyDescent="0.35">
      <c r="A1979" t="str">
        <f t="shared" si="42"/>
        <v>Wien054</v>
      </c>
      <c r="B1979">
        <v>1979</v>
      </c>
      <c r="C1979" s="59" t="s">
        <v>270</v>
      </c>
      <c r="D1979" s="59" t="s">
        <v>341</v>
      </c>
      <c r="E1979" s="59" t="s">
        <v>28</v>
      </c>
      <c r="F1979" s="60">
        <v>18943315</v>
      </c>
      <c r="G1979" s="60">
        <v>32132702</v>
      </c>
      <c r="H1979" s="60">
        <v>43331784</v>
      </c>
      <c r="I1979" s="60">
        <v>39822428</v>
      </c>
      <c r="J1979" s="60">
        <v>45084599</v>
      </c>
      <c r="K1979" s="60">
        <v>32098791</v>
      </c>
      <c r="L1979" s="60">
        <v>33534604</v>
      </c>
      <c r="M1979" s="60">
        <v>35018271</v>
      </c>
      <c r="N1979" s="60">
        <v>37516063</v>
      </c>
      <c r="O1979" s="60">
        <v>36590951</v>
      </c>
      <c r="P1979" s="60">
        <v>30075655</v>
      </c>
      <c r="Q1979" s="60">
        <v>32897626</v>
      </c>
      <c r="R1979" s="60">
        <v>42659441</v>
      </c>
      <c r="S1979" s="60">
        <v>46507749</v>
      </c>
      <c r="T1979" s="60">
        <v>48409953</v>
      </c>
    </row>
    <row r="1980" spans="1:20" ht="14.5" x14ac:dyDescent="0.35">
      <c r="A1980" t="str">
        <f t="shared" si="42"/>
        <v>Wien216</v>
      </c>
      <c r="B1980">
        <v>1980</v>
      </c>
      <c r="C1980" s="59" t="s">
        <v>270</v>
      </c>
      <c r="D1980" s="59" t="s">
        <v>398</v>
      </c>
      <c r="E1980" s="59" t="s">
        <v>250</v>
      </c>
      <c r="F1980" s="60">
        <v>44467973</v>
      </c>
      <c r="G1980" s="60">
        <v>6804519</v>
      </c>
      <c r="H1980" s="60">
        <v>19513097</v>
      </c>
      <c r="I1980" s="60">
        <v>24155299</v>
      </c>
      <c r="J1980" s="60">
        <v>8118455</v>
      </c>
      <c r="K1980" s="60">
        <v>12388199</v>
      </c>
      <c r="L1980" s="60">
        <v>5570467</v>
      </c>
      <c r="M1980" s="60">
        <v>4764157</v>
      </c>
      <c r="N1980" s="60">
        <v>4841372</v>
      </c>
      <c r="O1980" s="60">
        <v>17333379</v>
      </c>
      <c r="P1980" s="60">
        <v>8541526</v>
      </c>
      <c r="Q1980" s="60">
        <v>10288200</v>
      </c>
      <c r="R1980" s="60">
        <v>10577516</v>
      </c>
      <c r="S1980" s="60">
        <v>13131475</v>
      </c>
      <c r="T1980" s="60">
        <v>25830715</v>
      </c>
    </row>
    <row r="1981" spans="1:20" ht="14.5" x14ac:dyDescent="0.35">
      <c r="A1981" t="str">
        <f t="shared" si="42"/>
        <v>Wien204</v>
      </c>
      <c r="B1981">
        <v>1981</v>
      </c>
      <c r="C1981" s="59" t="s">
        <v>270</v>
      </c>
      <c r="D1981" s="59" t="s">
        <v>392</v>
      </c>
      <c r="E1981" s="59" t="s">
        <v>52</v>
      </c>
      <c r="F1981" s="60">
        <v>9964540</v>
      </c>
      <c r="G1981" s="60">
        <v>16036931</v>
      </c>
      <c r="H1981" s="60">
        <v>9168258</v>
      </c>
      <c r="I1981" s="60">
        <v>13405693</v>
      </c>
      <c r="J1981" s="60">
        <v>15335154</v>
      </c>
      <c r="K1981" s="60">
        <v>14942354</v>
      </c>
      <c r="L1981" s="60">
        <v>15198910</v>
      </c>
      <c r="M1981" s="60">
        <v>16860538</v>
      </c>
      <c r="N1981" s="60">
        <v>24517084</v>
      </c>
      <c r="O1981" s="60">
        <v>22309500</v>
      </c>
      <c r="P1981" s="60">
        <v>16938578</v>
      </c>
      <c r="Q1981" s="60">
        <v>23715928</v>
      </c>
      <c r="R1981" s="60">
        <v>24928330</v>
      </c>
      <c r="S1981" s="60">
        <v>25296749</v>
      </c>
      <c r="T1981" s="60">
        <v>24980760</v>
      </c>
    </row>
    <row r="1982" spans="1:20" ht="14.5" x14ac:dyDescent="0.35">
      <c r="A1982" t="str">
        <f t="shared" si="42"/>
        <v>Wien074</v>
      </c>
      <c r="B1982">
        <v>1982</v>
      </c>
      <c r="C1982" s="59" t="s">
        <v>270</v>
      </c>
      <c r="D1982" s="59" t="s">
        <v>361</v>
      </c>
      <c r="E1982" s="59" t="s">
        <v>251</v>
      </c>
      <c r="F1982" s="60">
        <v>9522626</v>
      </c>
      <c r="G1982" s="60">
        <v>8558127</v>
      </c>
      <c r="H1982" s="60">
        <v>14361470</v>
      </c>
      <c r="I1982" s="60">
        <v>9330855</v>
      </c>
      <c r="J1982" s="60">
        <v>9463795</v>
      </c>
      <c r="K1982" s="60">
        <v>5940566</v>
      </c>
      <c r="L1982" s="60">
        <v>4301820</v>
      </c>
      <c r="M1982" s="60">
        <v>5024882</v>
      </c>
      <c r="N1982" s="60">
        <v>5637408</v>
      </c>
      <c r="O1982" s="60">
        <v>5677193</v>
      </c>
      <c r="P1982" s="60">
        <v>4734984</v>
      </c>
      <c r="Q1982" s="60">
        <v>7634653</v>
      </c>
      <c r="R1982" s="60">
        <v>11509232</v>
      </c>
      <c r="S1982" s="60">
        <v>11046892</v>
      </c>
      <c r="T1982" s="60">
        <v>40229807</v>
      </c>
    </row>
    <row r="1983" spans="1:20" ht="14.5" x14ac:dyDescent="0.35">
      <c r="A1983" t="str">
        <f t="shared" si="42"/>
        <v>Wien097</v>
      </c>
      <c r="B1983">
        <v>1983</v>
      </c>
      <c r="C1983" s="59" t="s">
        <v>270</v>
      </c>
      <c r="D1983" s="59" t="s">
        <v>389</v>
      </c>
      <c r="E1983" s="59" t="s">
        <v>50</v>
      </c>
      <c r="F1983" s="60">
        <v>15546293</v>
      </c>
      <c r="G1983" s="60">
        <v>16520707</v>
      </c>
      <c r="H1983" s="60">
        <v>12587744</v>
      </c>
      <c r="I1983" s="60">
        <v>15002324</v>
      </c>
      <c r="J1983" s="60">
        <v>10730246</v>
      </c>
      <c r="K1983" s="60">
        <v>5991148</v>
      </c>
      <c r="L1983" s="60">
        <v>11996358</v>
      </c>
      <c r="M1983" s="60">
        <v>9442912</v>
      </c>
      <c r="N1983" s="60">
        <v>15358723</v>
      </c>
      <c r="O1983" s="60">
        <v>16851919</v>
      </c>
      <c r="P1983" s="60">
        <v>8704039</v>
      </c>
      <c r="Q1983" s="60">
        <v>11024503</v>
      </c>
      <c r="R1983" s="60">
        <v>13633914</v>
      </c>
      <c r="S1983" s="60">
        <v>20019980</v>
      </c>
      <c r="T1983" s="60">
        <v>21447461</v>
      </c>
    </row>
    <row r="1984" spans="1:20" ht="14.5" x14ac:dyDescent="0.35">
      <c r="A1984" t="str">
        <f t="shared" si="42"/>
        <v>Wien370</v>
      </c>
      <c r="B1984">
        <v>1984</v>
      </c>
      <c r="C1984" s="59" t="s">
        <v>270</v>
      </c>
      <c r="D1984" s="59" t="s">
        <v>465</v>
      </c>
      <c r="E1984" s="59" t="s">
        <v>91</v>
      </c>
      <c r="F1984" s="60">
        <v>64055</v>
      </c>
      <c r="G1984" s="60">
        <v>37314</v>
      </c>
      <c r="H1984" s="60">
        <v>39714</v>
      </c>
      <c r="I1984" s="60">
        <v>40257</v>
      </c>
      <c r="J1984" s="60">
        <v>112467</v>
      </c>
      <c r="K1984" s="60">
        <v>109033</v>
      </c>
      <c r="L1984" s="60">
        <v>205817</v>
      </c>
      <c r="M1984" s="60">
        <v>206188</v>
      </c>
      <c r="N1984" s="60">
        <v>54173</v>
      </c>
      <c r="O1984" s="60">
        <v>155990</v>
      </c>
      <c r="P1984" s="60">
        <v>220510</v>
      </c>
      <c r="Q1984" s="60">
        <v>261763</v>
      </c>
      <c r="R1984" s="60">
        <v>237415</v>
      </c>
      <c r="S1984" s="60">
        <v>395680</v>
      </c>
      <c r="T1984" s="60">
        <v>336303</v>
      </c>
    </row>
    <row r="1985" spans="1:20" ht="14.5" x14ac:dyDescent="0.35">
      <c r="A1985" t="str">
        <f t="shared" si="42"/>
        <v>Wien824</v>
      </c>
      <c r="B1985">
        <v>1985</v>
      </c>
      <c r="C1985" s="59" t="s">
        <v>270</v>
      </c>
      <c r="D1985" s="59" t="s">
        <v>654</v>
      </c>
      <c r="E1985" s="59" t="s">
        <v>198</v>
      </c>
      <c r="F1985" s="60">
        <v>224</v>
      </c>
      <c r="G1985" s="61"/>
      <c r="H1985" s="60">
        <v>217969</v>
      </c>
      <c r="I1985" s="61"/>
      <c r="J1985" s="61"/>
      <c r="K1985" s="61"/>
      <c r="L1985" s="60">
        <v>9809</v>
      </c>
      <c r="M1985" s="61"/>
      <c r="N1985" s="60">
        <v>21533</v>
      </c>
      <c r="O1985" s="60">
        <v>27566</v>
      </c>
      <c r="P1985" s="60">
        <v>11126869</v>
      </c>
      <c r="Q1985" s="61"/>
      <c r="R1985" s="60">
        <v>93112</v>
      </c>
      <c r="S1985" s="60">
        <v>79177</v>
      </c>
      <c r="T1985" s="60">
        <v>9243</v>
      </c>
    </row>
    <row r="1986" spans="1:20" ht="14.5" x14ac:dyDescent="0.35">
      <c r="A1986" t="str">
        <f t="shared" si="42"/>
        <v>Wien096</v>
      </c>
      <c r="B1986">
        <v>1986</v>
      </c>
      <c r="C1986" s="59" t="s">
        <v>270</v>
      </c>
      <c r="D1986" s="59" t="s">
        <v>387</v>
      </c>
      <c r="E1986" s="59" t="s">
        <v>252</v>
      </c>
      <c r="F1986" s="60">
        <v>30175467</v>
      </c>
      <c r="G1986" s="60">
        <v>21290434</v>
      </c>
      <c r="H1986" s="60">
        <v>19837371</v>
      </c>
      <c r="I1986" s="60">
        <v>30411861</v>
      </c>
      <c r="J1986" s="60">
        <v>27444692</v>
      </c>
      <c r="K1986" s="60">
        <v>21686400</v>
      </c>
      <c r="L1986" s="60">
        <v>21358225</v>
      </c>
      <c r="M1986" s="60">
        <v>17608740</v>
      </c>
      <c r="N1986" s="60">
        <v>21650771</v>
      </c>
      <c r="O1986" s="60">
        <v>24712603</v>
      </c>
      <c r="P1986" s="60">
        <v>18533519</v>
      </c>
      <c r="Q1986" s="60">
        <v>23201721</v>
      </c>
      <c r="R1986" s="60">
        <v>23684162</v>
      </c>
      <c r="S1986" s="60">
        <v>29722927</v>
      </c>
      <c r="T1986" s="60">
        <v>37718430</v>
      </c>
    </row>
    <row r="1987" spans="1:20" ht="14.5" x14ac:dyDescent="0.35">
      <c r="A1987" t="str">
        <f t="shared" si="42"/>
        <v>Wien232</v>
      </c>
      <c r="B1987">
        <v>1987</v>
      </c>
      <c r="C1987" s="59" t="s">
        <v>270</v>
      </c>
      <c r="D1987" s="59" t="s">
        <v>409</v>
      </c>
      <c r="E1987" s="59" t="s">
        <v>58</v>
      </c>
      <c r="F1987" s="60">
        <v>129694</v>
      </c>
      <c r="G1987" s="60">
        <v>1664592</v>
      </c>
      <c r="H1987" s="60">
        <v>575149</v>
      </c>
      <c r="I1987" s="60">
        <v>1356638</v>
      </c>
      <c r="J1987" s="60">
        <v>576335</v>
      </c>
      <c r="K1987" s="60">
        <v>707944</v>
      </c>
      <c r="L1987" s="60">
        <v>521560</v>
      </c>
      <c r="M1987" s="60">
        <v>1457327</v>
      </c>
      <c r="N1987" s="60">
        <v>223204</v>
      </c>
      <c r="O1987" s="60">
        <v>230598</v>
      </c>
      <c r="P1987" s="60">
        <v>138612</v>
      </c>
      <c r="Q1987" s="60">
        <v>161733</v>
      </c>
      <c r="R1987" s="60">
        <v>469455</v>
      </c>
      <c r="S1987" s="60">
        <v>231052</v>
      </c>
      <c r="T1987" s="60">
        <v>219803</v>
      </c>
    </row>
    <row r="1988" spans="1:20" ht="14.5" x14ac:dyDescent="0.35">
      <c r="A1988" t="str">
        <f t="shared" si="42"/>
        <v>Wien676</v>
      </c>
      <c r="B1988">
        <v>1988</v>
      </c>
      <c r="C1988" s="59" t="s">
        <v>270</v>
      </c>
      <c r="D1988" s="59" t="s">
        <v>599</v>
      </c>
      <c r="E1988" s="59" t="s">
        <v>168</v>
      </c>
      <c r="F1988" s="60">
        <v>48687</v>
      </c>
      <c r="G1988" s="60">
        <v>590370</v>
      </c>
      <c r="H1988" s="60">
        <v>35005</v>
      </c>
      <c r="I1988" s="60">
        <v>181428</v>
      </c>
      <c r="J1988" s="60">
        <v>360934</v>
      </c>
      <c r="K1988" s="60">
        <v>1047580</v>
      </c>
      <c r="L1988" s="60">
        <v>343057</v>
      </c>
      <c r="M1988" s="60">
        <v>762556</v>
      </c>
      <c r="N1988" s="60">
        <v>691489</v>
      </c>
      <c r="O1988" s="60">
        <v>1720460</v>
      </c>
      <c r="P1988" s="60">
        <v>428651</v>
      </c>
      <c r="Q1988" s="60">
        <v>247793</v>
      </c>
      <c r="R1988" s="60">
        <v>562874</v>
      </c>
      <c r="S1988" s="60">
        <v>428374</v>
      </c>
      <c r="T1988" s="60">
        <v>377474</v>
      </c>
    </row>
    <row r="1989" spans="1:20" ht="14.5" x14ac:dyDescent="0.35">
      <c r="A1989" t="str">
        <f t="shared" si="42"/>
        <v>Wien716</v>
      </c>
      <c r="B1989">
        <v>1989</v>
      </c>
      <c r="C1989" s="59" t="s">
        <v>270</v>
      </c>
      <c r="D1989" s="59" t="s">
        <v>614</v>
      </c>
      <c r="E1989" s="59" t="s">
        <v>176</v>
      </c>
      <c r="F1989" s="60">
        <v>288929</v>
      </c>
      <c r="G1989" s="60">
        <v>684746</v>
      </c>
      <c r="H1989" s="60">
        <v>1414445</v>
      </c>
      <c r="I1989" s="60">
        <v>2902584</v>
      </c>
      <c r="J1989" s="60">
        <v>1401671</v>
      </c>
      <c r="K1989" s="60">
        <v>23088029</v>
      </c>
      <c r="L1989" s="60">
        <v>2269040</v>
      </c>
      <c r="M1989" s="60">
        <v>1862103</v>
      </c>
      <c r="N1989" s="60">
        <v>7158349</v>
      </c>
      <c r="O1989" s="60">
        <v>5499727</v>
      </c>
      <c r="P1989" s="60">
        <v>6319708</v>
      </c>
      <c r="Q1989" s="60">
        <v>2958382</v>
      </c>
      <c r="R1989" s="60">
        <v>13559856</v>
      </c>
      <c r="S1989" s="60">
        <v>9924656</v>
      </c>
      <c r="T1989" s="60">
        <v>5394075</v>
      </c>
    </row>
    <row r="1990" spans="1:20" ht="14.5" x14ac:dyDescent="0.35">
      <c r="A1990" t="str">
        <f t="shared" si="42"/>
        <v>Wien743</v>
      </c>
      <c r="B1990">
        <v>1990</v>
      </c>
      <c r="C1990" s="59" t="s">
        <v>270</v>
      </c>
      <c r="D1990" s="59" t="s">
        <v>625</v>
      </c>
      <c r="E1990" s="59" t="s">
        <v>181</v>
      </c>
      <c r="F1990" s="60">
        <v>618724</v>
      </c>
      <c r="G1990" s="60">
        <v>1074826</v>
      </c>
      <c r="H1990" s="60">
        <v>919879</v>
      </c>
      <c r="I1990" s="60">
        <v>2366173</v>
      </c>
      <c r="J1990" s="60">
        <v>1923780</v>
      </c>
      <c r="K1990" s="60">
        <v>1653826</v>
      </c>
      <c r="L1990" s="60">
        <v>753186</v>
      </c>
      <c r="M1990" s="60">
        <v>634609</v>
      </c>
      <c r="N1990" s="60">
        <v>456704</v>
      </c>
      <c r="O1990" s="60">
        <v>656912</v>
      </c>
      <c r="P1990" s="60">
        <v>2377195</v>
      </c>
      <c r="Q1990" s="60">
        <v>2439163</v>
      </c>
      <c r="R1990" s="60">
        <v>2807483</v>
      </c>
      <c r="S1990" s="60">
        <v>1854954</v>
      </c>
      <c r="T1990" s="60">
        <v>2101996</v>
      </c>
    </row>
    <row r="1991" spans="1:20" ht="14.5" x14ac:dyDescent="0.35">
      <c r="A1991" t="str">
        <f t="shared" si="42"/>
        <v>Wien820</v>
      </c>
      <c r="B1991">
        <v>1991</v>
      </c>
      <c r="C1991" s="59" t="s">
        <v>270</v>
      </c>
      <c r="D1991" s="59" t="s">
        <v>648</v>
      </c>
      <c r="E1991" s="59" t="s">
        <v>195</v>
      </c>
      <c r="F1991" s="61"/>
      <c r="G1991" s="61"/>
      <c r="H1991" s="61"/>
      <c r="I1991" s="61"/>
      <c r="J1991" s="61"/>
      <c r="K1991" s="61"/>
      <c r="L1991" s="61"/>
      <c r="M1991" s="61"/>
      <c r="N1991" s="61"/>
      <c r="O1991" s="61"/>
      <c r="P1991" s="61"/>
      <c r="Q1991" s="60">
        <v>2920</v>
      </c>
      <c r="R1991" s="60">
        <v>12421</v>
      </c>
      <c r="S1991" s="61"/>
      <c r="T1991" s="61"/>
    </row>
    <row r="1992" spans="1:20" ht="14.5" x14ac:dyDescent="0.35">
      <c r="A1992" t="str">
        <f t="shared" ref="A1992:A2055" si="43">C1992&amp;D1992</f>
        <v>Wien228</v>
      </c>
      <c r="B1992">
        <v>1992</v>
      </c>
      <c r="C1992" s="59" t="s">
        <v>270</v>
      </c>
      <c r="D1992" s="59" t="s">
        <v>405</v>
      </c>
      <c r="E1992" s="59" t="s">
        <v>57</v>
      </c>
      <c r="F1992" s="60">
        <v>111840</v>
      </c>
      <c r="G1992" s="60">
        <v>87253</v>
      </c>
      <c r="H1992" s="60">
        <v>46706</v>
      </c>
      <c r="I1992" s="60">
        <v>210027</v>
      </c>
      <c r="J1992" s="60">
        <v>30507</v>
      </c>
      <c r="K1992" s="60">
        <v>89876</v>
      </c>
      <c r="L1992" s="60">
        <v>153808</v>
      </c>
      <c r="M1992" s="60">
        <v>602955</v>
      </c>
      <c r="N1992" s="60">
        <v>89247</v>
      </c>
      <c r="O1992" s="60">
        <v>198936</v>
      </c>
      <c r="P1992" s="60">
        <v>128642</v>
      </c>
      <c r="Q1992" s="60">
        <v>179946</v>
      </c>
      <c r="R1992" s="60">
        <v>106057</v>
      </c>
      <c r="S1992" s="60">
        <v>240792</v>
      </c>
      <c r="T1992" s="60">
        <v>263850</v>
      </c>
    </row>
    <row r="1993" spans="1:20" ht="14.5" x14ac:dyDescent="0.35">
      <c r="A1993" t="str">
        <f t="shared" si="43"/>
        <v>Wien470</v>
      </c>
      <c r="B1993">
        <v>1993</v>
      </c>
      <c r="C1993" s="59" t="s">
        <v>270</v>
      </c>
      <c r="D1993" s="59" t="s">
        <v>530</v>
      </c>
      <c r="E1993" s="59" t="s">
        <v>130</v>
      </c>
      <c r="F1993" s="61"/>
      <c r="G1993" s="61"/>
      <c r="H1993" s="61"/>
      <c r="I1993" s="61"/>
      <c r="J1993" s="61"/>
      <c r="K1993" s="61"/>
      <c r="L1993" s="61"/>
      <c r="M1993" s="61"/>
      <c r="N1993" s="61"/>
      <c r="O1993" s="61"/>
      <c r="P1993" s="60">
        <v>3364</v>
      </c>
      <c r="Q1993" s="61"/>
      <c r="R1993" s="61"/>
      <c r="S1993" s="61"/>
      <c r="T1993" s="60">
        <v>361</v>
      </c>
    </row>
    <row r="1994" spans="1:20" ht="14.5" x14ac:dyDescent="0.35">
      <c r="A1994" t="str">
        <f t="shared" si="43"/>
        <v>Wien046</v>
      </c>
      <c r="B1994">
        <v>1994</v>
      </c>
      <c r="C1994" s="59" t="s">
        <v>270</v>
      </c>
      <c r="D1994" s="59" t="s">
        <v>335</v>
      </c>
      <c r="E1994" s="59" t="s">
        <v>24</v>
      </c>
      <c r="F1994" s="60">
        <v>6041972</v>
      </c>
      <c r="G1994" s="60">
        <v>4589739</v>
      </c>
      <c r="H1994" s="60">
        <v>6920253</v>
      </c>
      <c r="I1994" s="60">
        <v>7671582</v>
      </c>
      <c r="J1994" s="60">
        <v>6287546</v>
      </c>
      <c r="K1994" s="60">
        <v>8265275</v>
      </c>
      <c r="L1994" s="60">
        <v>10041074</v>
      </c>
      <c r="M1994" s="60">
        <v>7356029</v>
      </c>
      <c r="N1994" s="60">
        <v>6119649</v>
      </c>
      <c r="O1994" s="60">
        <v>6503159</v>
      </c>
      <c r="P1994" s="60">
        <v>6219529</v>
      </c>
      <c r="Q1994" s="60">
        <v>11250843</v>
      </c>
      <c r="R1994" s="60">
        <v>9113851</v>
      </c>
      <c r="S1994" s="60">
        <v>7900486</v>
      </c>
      <c r="T1994" s="60">
        <v>6907501</v>
      </c>
    </row>
    <row r="1995" spans="1:20" ht="14.5" x14ac:dyDescent="0.35">
      <c r="A1995" t="str">
        <f t="shared" si="43"/>
        <v>Wien373</v>
      </c>
      <c r="B1995">
        <v>1995</v>
      </c>
      <c r="C1995" s="59" t="s">
        <v>270</v>
      </c>
      <c r="D1995" s="59" t="s">
        <v>467</v>
      </c>
      <c r="E1995" s="59" t="s">
        <v>92</v>
      </c>
      <c r="F1995" s="60">
        <v>533319</v>
      </c>
      <c r="G1995" s="60">
        <v>886880</v>
      </c>
      <c r="H1995" s="60">
        <v>698583</v>
      </c>
      <c r="I1995" s="60">
        <v>398395</v>
      </c>
      <c r="J1995" s="60">
        <v>318058</v>
      </c>
      <c r="K1995" s="60">
        <v>340230</v>
      </c>
      <c r="L1995" s="60">
        <v>325320</v>
      </c>
      <c r="M1995" s="60">
        <v>853247</v>
      </c>
      <c r="N1995" s="60">
        <v>1284813</v>
      </c>
      <c r="O1995" s="60">
        <v>627576</v>
      </c>
      <c r="P1995" s="60">
        <v>264386</v>
      </c>
      <c r="Q1995" s="60">
        <v>439199</v>
      </c>
      <c r="R1995" s="60">
        <v>947707</v>
      </c>
      <c r="S1995" s="60">
        <v>390190</v>
      </c>
      <c r="T1995" s="60">
        <v>1044702</v>
      </c>
    </row>
    <row r="1996" spans="1:20" ht="14.5" x14ac:dyDescent="0.35">
      <c r="A1996" t="str">
        <f t="shared" si="43"/>
        <v>Wien667</v>
      </c>
      <c r="B1996">
        <v>1996</v>
      </c>
      <c r="C1996" s="59" t="s">
        <v>270</v>
      </c>
      <c r="D1996" s="59" t="s">
        <v>594</v>
      </c>
      <c r="E1996" s="59" t="s">
        <v>164</v>
      </c>
      <c r="F1996" s="60">
        <v>460218</v>
      </c>
      <c r="G1996" s="60">
        <v>506844</v>
      </c>
      <c r="H1996" s="60">
        <v>543394</v>
      </c>
      <c r="I1996" s="60">
        <v>1754597</v>
      </c>
      <c r="J1996" s="60">
        <v>1122306</v>
      </c>
      <c r="K1996" s="60">
        <v>887078</v>
      </c>
      <c r="L1996" s="60">
        <v>670740</v>
      </c>
      <c r="M1996" s="60">
        <v>435107</v>
      </c>
      <c r="N1996" s="60">
        <v>451731</v>
      </c>
      <c r="O1996" s="60">
        <v>1552828</v>
      </c>
      <c r="P1996" s="60">
        <v>1479955</v>
      </c>
      <c r="Q1996" s="60">
        <v>747912</v>
      </c>
      <c r="R1996" s="60">
        <v>1940494</v>
      </c>
      <c r="S1996" s="60">
        <v>3395696</v>
      </c>
      <c r="T1996" s="60">
        <v>3009656</v>
      </c>
    </row>
    <row r="1997" spans="1:20" ht="14.5" x14ac:dyDescent="0.35">
      <c r="A1997" t="str">
        <f t="shared" si="43"/>
        <v>Wien386</v>
      </c>
      <c r="B1997">
        <v>1997</v>
      </c>
      <c r="C1997" s="59" t="s">
        <v>270</v>
      </c>
      <c r="D1997" s="59" t="s">
        <v>475</v>
      </c>
      <c r="E1997" s="59" t="s">
        <v>97</v>
      </c>
      <c r="F1997" s="60">
        <v>31561</v>
      </c>
      <c r="G1997" s="61"/>
      <c r="H1997" s="60">
        <v>662394</v>
      </c>
      <c r="I1997" s="60">
        <v>35335</v>
      </c>
      <c r="J1997" s="60">
        <v>112471</v>
      </c>
      <c r="K1997" s="60">
        <v>188060</v>
      </c>
      <c r="L1997" s="60">
        <v>1219687</v>
      </c>
      <c r="M1997" s="60">
        <v>2760927</v>
      </c>
      <c r="N1997" s="60">
        <v>1315439</v>
      </c>
      <c r="O1997" s="60">
        <v>532735</v>
      </c>
      <c r="P1997" s="60">
        <v>244899</v>
      </c>
      <c r="Q1997" s="60">
        <v>464160</v>
      </c>
      <c r="R1997" s="60">
        <v>481045</v>
      </c>
      <c r="S1997" s="60">
        <v>209142</v>
      </c>
      <c r="T1997" s="60">
        <v>155705</v>
      </c>
    </row>
    <row r="1998" spans="1:20" ht="14.5" x14ac:dyDescent="0.35">
      <c r="A1998" t="str">
        <f t="shared" si="43"/>
        <v>Wien412</v>
      </c>
      <c r="B1998">
        <v>1998</v>
      </c>
      <c r="C1998" s="59" t="s">
        <v>270</v>
      </c>
      <c r="D1998" s="59" t="s">
        <v>492</v>
      </c>
      <c r="E1998" s="59" t="s">
        <v>107</v>
      </c>
      <c r="F1998" s="60">
        <v>43997835</v>
      </c>
      <c r="G1998" s="60">
        <v>47286178</v>
      </c>
      <c r="H1998" s="60">
        <v>58921468</v>
      </c>
      <c r="I1998" s="60">
        <v>65734245</v>
      </c>
      <c r="J1998" s="60">
        <v>62039971</v>
      </c>
      <c r="K1998" s="60">
        <v>83827880</v>
      </c>
      <c r="L1998" s="60">
        <v>174129210</v>
      </c>
      <c r="M1998" s="60">
        <v>151660712</v>
      </c>
      <c r="N1998" s="60">
        <v>167307662</v>
      </c>
      <c r="O1998" s="60">
        <v>192440632</v>
      </c>
      <c r="P1998" s="60">
        <v>141628254</v>
      </c>
      <c r="Q1998" s="60">
        <v>114665672</v>
      </c>
      <c r="R1998" s="60">
        <v>155782473</v>
      </c>
      <c r="S1998" s="60">
        <v>138238306</v>
      </c>
      <c r="T1998" s="60">
        <v>138456601</v>
      </c>
    </row>
    <row r="1999" spans="1:20" ht="14.5" x14ac:dyDescent="0.35">
      <c r="A1999" t="str">
        <f t="shared" si="43"/>
        <v>Wien701</v>
      </c>
      <c r="B1999">
        <v>1999</v>
      </c>
      <c r="C1999" s="59" t="s">
        <v>270</v>
      </c>
      <c r="D1999" s="59" t="s">
        <v>608</v>
      </c>
      <c r="E1999" s="59" t="s">
        <v>173</v>
      </c>
      <c r="F1999" s="60">
        <v>17046581</v>
      </c>
      <c r="G1999" s="60">
        <v>24700537</v>
      </c>
      <c r="H1999" s="60">
        <v>36411206</v>
      </c>
      <c r="I1999" s="60">
        <v>24769677</v>
      </c>
      <c r="J1999" s="60">
        <v>31356184</v>
      </c>
      <c r="K1999" s="60">
        <v>30070432</v>
      </c>
      <c r="L1999" s="60">
        <v>31377738</v>
      </c>
      <c r="M1999" s="60">
        <v>11236355</v>
      </c>
      <c r="N1999" s="60">
        <v>10511528</v>
      </c>
      <c r="O1999" s="60">
        <v>12187506</v>
      </c>
      <c r="P1999" s="60">
        <v>8411811</v>
      </c>
      <c r="Q1999" s="60">
        <v>10265711</v>
      </c>
      <c r="R1999" s="60">
        <v>11316689</v>
      </c>
      <c r="S1999" s="60">
        <v>14720063</v>
      </c>
      <c r="T1999" s="60">
        <v>21671952</v>
      </c>
    </row>
    <row r="2000" spans="1:20" ht="14.5" x14ac:dyDescent="0.35">
      <c r="A2000" t="str">
        <f t="shared" si="43"/>
        <v>Wien366</v>
      </c>
      <c r="B2000">
        <v>2000</v>
      </c>
      <c r="C2000" s="59" t="s">
        <v>270</v>
      </c>
      <c r="D2000" s="59" t="s">
        <v>463</v>
      </c>
      <c r="E2000" s="59" t="s">
        <v>90</v>
      </c>
      <c r="F2000" s="60">
        <v>148216</v>
      </c>
      <c r="G2000" s="60">
        <v>57478</v>
      </c>
      <c r="H2000" s="60">
        <v>527498</v>
      </c>
      <c r="I2000" s="60">
        <v>5109493</v>
      </c>
      <c r="J2000" s="60">
        <v>3154782</v>
      </c>
      <c r="K2000" s="60">
        <v>653265</v>
      </c>
      <c r="L2000" s="60">
        <v>276825</v>
      </c>
      <c r="M2000" s="60">
        <v>771856</v>
      </c>
      <c r="N2000" s="60">
        <v>1958403</v>
      </c>
      <c r="O2000" s="60">
        <v>168174</v>
      </c>
      <c r="P2000" s="60">
        <v>492926</v>
      </c>
      <c r="Q2000" s="60">
        <v>2943673</v>
      </c>
      <c r="R2000" s="60">
        <v>3573142</v>
      </c>
      <c r="S2000" s="60">
        <v>1925318</v>
      </c>
      <c r="T2000" s="60">
        <v>1203209</v>
      </c>
    </row>
    <row r="2001" spans="1:20" ht="14.5" x14ac:dyDescent="0.35">
      <c r="A2001" t="str">
        <f t="shared" si="43"/>
        <v>Wien389</v>
      </c>
      <c r="B2001">
        <v>2001</v>
      </c>
      <c r="C2001" s="59" t="s">
        <v>270</v>
      </c>
      <c r="D2001" s="59" t="s">
        <v>478</v>
      </c>
      <c r="E2001" s="59" t="s">
        <v>99</v>
      </c>
      <c r="F2001" s="60">
        <v>567537</v>
      </c>
      <c r="G2001" s="60">
        <v>937961</v>
      </c>
      <c r="H2001" s="60">
        <v>654121</v>
      </c>
      <c r="I2001" s="60">
        <v>597134</v>
      </c>
      <c r="J2001" s="60">
        <v>1882147</v>
      </c>
      <c r="K2001" s="60">
        <v>2642108</v>
      </c>
      <c r="L2001" s="60">
        <v>2414894</v>
      </c>
      <c r="M2001" s="60">
        <v>2277790</v>
      </c>
      <c r="N2001" s="61"/>
      <c r="O2001" s="60">
        <v>780529</v>
      </c>
      <c r="P2001" s="60">
        <v>1109818</v>
      </c>
      <c r="Q2001" s="60">
        <v>1187284</v>
      </c>
      <c r="R2001" s="60">
        <v>1940548</v>
      </c>
      <c r="S2001" s="60">
        <v>1637381</v>
      </c>
      <c r="T2001" s="60">
        <v>882311</v>
      </c>
    </row>
    <row r="2002" spans="1:20" ht="14.5" x14ac:dyDescent="0.35">
      <c r="A2002" t="str">
        <f t="shared" si="43"/>
        <v>Wien809</v>
      </c>
      <c r="B2002">
        <v>2002</v>
      </c>
      <c r="C2002" s="59" t="s">
        <v>270</v>
      </c>
      <c r="D2002" s="59" t="s">
        <v>637</v>
      </c>
      <c r="E2002" s="59" t="s">
        <v>188</v>
      </c>
      <c r="F2002" s="60">
        <v>842055</v>
      </c>
      <c r="G2002" s="60">
        <v>937176</v>
      </c>
      <c r="H2002" s="60">
        <v>1812017</v>
      </c>
      <c r="I2002" s="60">
        <v>846659</v>
      </c>
      <c r="J2002" s="60">
        <v>979311</v>
      </c>
      <c r="K2002" s="60">
        <v>2887727</v>
      </c>
      <c r="L2002" s="60">
        <v>1206778</v>
      </c>
      <c r="M2002" s="60">
        <v>3142434</v>
      </c>
      <c r="N2002" s="60">
        <v>178820</v>
      </c>
      <c r="O2002" s="60">
        <v>116695</v>
      </c>
      <c r="P2002" s="60">
        <v>211725</v>
      </c>
      <c r="Q2002" s="60">
        <v>137584</v>
      </c>
      <c r="R2002" s="60">
        <v>130966</v>
      </c>
      <c r="S2002" s="60">
        <v>390404</v>
      </c>
      <c r="T2002" s="60">
        <v>72462</v>
      </c>
    </row>
    <row r="2003" spans="1:20" ht="14.5" x14ac:dyDescent="0.35">
      <c r="A2003" t="str">
        <f t="shared" si="43"/>
        <v>Wien240</v>
      </c>
      <c r="B2003">
        <v>2003</v>
      </c>
      <c r="C2003" s="59" t="s">
        <v>270</v>
      </c>
      <c r="D2003" s="59" t="s">
        <v>411</v>
      </c>
      <c r="E2003" s="59" t="s">
        <v>60</v>
      </c>
      <c r="F2003" s="60">
        <v>14803</v>
      </c>
      <c r="G2003" s="60">
        <v>46589</v>
      </c>
      <c r="H2003" s="60">
        <v>14597</v>
      </c>
      <c r="I2003" s="60">
        <v>43348</v>
      </c>
      <c r="J2003" s="60">
        <v>81606</v>
      </c>
      <c r="K2003" s="60">
        <v>54743</v>
      </c>
      <c r="L2003" s="60">
        <v>87165</v>
      </c>
      <c r="M2003" s="60">
        <v>73613</v>
      </c>
      <c r="N2003" s="60">
        <v>41736</v>
      </c>
      <c r="O2003" s="60">
        <v>179458</v>
      </c>
      <c r="P2003" s="60">
        <v>156993</v>
      </c>
      <c r="Q2003" s="60">
        <v>220317</v>
      </c>
      <c r="R2003" s="60">
        <v>180689</v>
      </c>
      <c r="S2003" s="60">
        <v>615042</v>
      </c>
      <c r="T2003" s="60">
        <v>174739</v>
      </c>
    </row>
    <row r="2004" spans="1:20" ht="14.5" x14ac:dyDescent="0.35">
      <c r="A2004" t="str">
        <f t="shared" si="43"/>
        <v>Wien288</v>
      </c>
      <c r="B2004">
        <v>2004</v>
      </c>
      <c r="C2004" s="59" t="s">
        <v>270</v>
      </c>
      <c r="D2004" s="59" t="s">
        <v>427</v>
      </c>
      <c r="E2004" s="59" t="s">
        <v>72</v>
      </c>
      <c r="F2004" s="60">
        <v>4781185</v>
      </c>
      <c r="G2004" s="60">
        <v>5096559</v>
      </c>
      <c r="H2004" s="60">
        <v>14999305</v>
      </c>
      <c r="I2004" s="60">
        <v>13562167</v>
      </c>
      <c r="J2004" s="60">
        <v>26312367</v>
      </c>
      <c r="K2004" s="60">
        <v>6348164</v>
      </c>
      <c r="L2004" s="60">
        <v>3328484</v>
      </c>
      <c r="M2004" s="60">
        <v>7269991</v>
      </c>
      <c r="N2004" s="60">
        <v>4355500</v>
      </c>
      <c r="O2004" s="60">
        <v>5343019</v>
      </c>
      <c r="P2004" s="60">
        <v>6294113</v>
      </c>
      <c r="Q2004" s="60">
        <v>5886240</v>
      </c>
      <c r="R2004" s="60">
        <v>21152914</v>
      </c>
      <c r="S2004" s="60">
        <v>6973313</v>
      </c>
      <c r="T2004" s="60">
        <v>10493462</v>
      </c>
    </row>
    <row r="2005" spans="1:20" ht="14.5" x14ac:dyDescent="0.35">
      <c r="A2005" t="str">
        <f t="shared" si="43"/>
        <v>Wien432</v>
      </c>
      <c r="B2005">
        <v>2005</v>
      </c>
      <c r="C2005" s="59" t="s">
        <v>270</v>
      </c>
      <c r="D2005" s="59" t="s">
        <v>499</v>
      </c>
      <c r="E2005" s="59" t="s">
        <v>113</v>
      </c>
      <c r="F2005" s="60">
        <v>72425</v>
      </c>
      <c r="G2005" s="60">
        <v>20031</v>
      </c>
      <c r="H2005" s="60">
        <v>164257</v>
      </c>
      <c r="I2005" s="60">
        <v>81177</v>
      </c>
      <c r="J2005" s="60">
        <v>215664</v>
      </c>
      <c r="K2005" s="60">
        <v>332276</v>
      </c>
      <c r="L2005" s="60">
        <v>4231728</v>
      </c>
      <c r="M2005" s="60">
        <v>7735424</v>
      </c>
      <c r="N2005" s="60">
        <v>183063</v>
      </c>
      <c r="O2005" s="60">
        <v>4400979</v>
      </c>
      <c r="P2005" s="60">
        <v>479663</v>
      </c>
      <c r="Q2005" s="60">
        <v>2279252</v>
      </c>
      <c r="R2005" s="60">
        <v>694300</v>
      </c>
      <c r="S2005" s="60">
        <v>232920</v>
      </c>
      <c r="T2005" s="60">
        <v>438417</v>
      </c>
    </row>
    <row r="2006" spans="1:20" ht="14.5" x14ac:dyDescent="0.35">
      <c r="A2006" t="str">
        <f t="shared" si="43"/>
        <v>Wien003</v>
      </c>
      <c r="B2006">
        <v>2006</v>
      </c>
      <c r="C2006" s="59" t="s">
        <v>270</v>
      </c>
      <c r="D2006" s="59" t="s">
        <v>295</v>
      </c>
      <c r="E2006" s="59" t="s">
        <v>2</v>
      </c>
      <c r="F2006" s="60">
        <v>214836156</v>
      </c>
      <c r="G2006" s="60">
        <v>240639661</v>
      </c>
      <c r="H2006" s="60">
        <v>208681167</v>
      </c>
      <c r="I2006" s="60">
        <v>300586316</v>
      </c>
      <c r="J2006" s="60">
        <v>328674595</v>
      </c>
      <c r="K2006" s="60">
        <v>273991815</v>
      </c>
      <c r="L2006" s="60">
        <v>341533778</v>
      </c>
      <c r="M2006" s="60">
        <v>313939272</v>
      </c>
      <c r="N2006" s="60">
        <v>336884809</v>
      </c>
      <c r="O2006" s="60">
        <v>362914342</v>
      </c>
      <c r="P2006" s="60">
        <v>325015591</v>
      </c>
      <c r="Q2006" s="60">
        <v>442779019</v>
      </c>
      <c r="R2006" s="60">
        <v>481364582</v>
      </c>
      <c r="S2006" s="60">
        <v>486142255</v>
      </c>
      <c r="T2006" s="60">
        <v>527312116</v>
      </c>
    </row>
    <row r="2007" spans="1:20" ht="14.5" x14ac:dyDescent="0.35">
      <c r="A2007" t="str">
        <f t="shared" si="43"/>
        <v>Wien028</v>
      </c>
      <c r="B2007">
        <v>2007</v>
      </c>
      <c r="C2007" s="59" t="s">
        <v>270</v>
      </c>
      <c r="D2007" s="59" t="s">
        <v>320</v>
      </c>
      <c r="E2007" s="59" t="s">
        <v>16</v>
      </c>
      <c r="F2007" s="60">
        <v>99495301</v>
      </c>
      <c r="G2007" s="60">
        <v>52165252</v>
      </c>
      <c r="H2007" s="60">
        <v>109500009</v>
      </c>
      <c r="I2007" s="60">
        <v>117226866</v>
      </c>
      <c r="J2007" s="60">
        <v>56800980</v>
      </c>
      <c r="K2007" s="60">
        <v>44375312</v>
      </c>
      <c r="L2007" s="60">
        <v>36673835</v>
      </c>
      <c r="M2007" s="60">
        <v>51986250</v>
      </c>
      <c r="N2007" s="60">
        <v>50348150</v>
      </c>
      <c r="O2007" s="60">
        <v>47503425</v>
      </c>
      <c r="P2007" s="60">
        <v>43232115</v>
      </c>
      <c r="Q2007" s="60">
        <v>91472291</v>
      </c>
      <c r="R2007" s="60">
        <v>76239361</v>
      </c>
      <c r="S2007" s="60">
        <v>65372420</v>
      </c>
      <c r="T2007" s="60">
        <v>69305612</v>
      </c>
    </row>
    <row r="2008" spans="1:20" ht="14.5" x14ac:dyDescent="0.35">
      <c r="A2008" t="str">
        <f t="shared" si="43"/>
        <v>Wien672</v>
      </c>
      <c r="B2008">
        <v>2008</v>
      </c>
      <c r="C2008" s="59" t="s">
        <v>270</v>
      </c>
      <c r="D2008" s="59" t="s">
        <v>597</v>
      </c>
      <c r="E2008" s="59" t="s">
        <v>166</v>
      </c>
      <c r="F2008" s="60">
        <v>439382</v>
      </c>
      <c r="G2008" s="60">
        <v>507680</v>
      </c>
      <c r="H2008" s="60">
        <v>74361</v>
      </c>
      <c r="I2008" s="60">
        <v>264231</v>
      </c>
      <c r="J2008" s="60">
        <v>104771</v>
      </c>
      <c r="K2008" s="60">
        <v>408108</v>
      </c>
      <c r="L2008" s="60">
        <v>479762</v>
      </c>
      <c r="M2008" s="60">
        <v>674418</v>
      </c>
      <c r="N2008" s="60">
        <v>386155</v>
      </c>
      <c r="O2008" s="60">
        <v>614362</v>
      </c>
      <c r="P2008" s="60">
        <v>1794791</v>
      </c>
      <c r="Q2008" s="60">
        <v>1312767</v>
      </c>
      <c r="R2008" s="60">
        <v>653736</v>
      </c>
      <c r="S2008" s="60">
        <v>493545</v>
      </c>
      <c r="T2008" s="60">
        <v>960488</v>
      </c>
    </row>
    <row r="2009" spans="1:20" ht="14.5" x14ac:dyDescent="0.35">
      <c r="A2009" t="str">
        <f t="shared" si="43"/>
        <v>Wien803</v>
      </c>
      <c r="B2009">
        <v>2009</v>
      </c>
      <c r="C2009" s="59" t="s">
        <v>270</v>
      </c>
      <c r="D2009" s="59" t="s">
        <v>631</v>
      </c>
      <c r="E2009" s="59" t="s">
        <v>184</v>
      </c>
      <c r="F2009" s="60">
        <v>3</v>
      </c>
      <c r="G2009" s="60">
        <v>27748</v>
      </c>
      <c r="H2009" s="61"/>
      <c r="I2009" s="61"/>
      <c r="J2009" s="61"/>
      <c r="K2009" s="61"/>
      <c r="L2009" s="61"/>
      <c r="M2009" s="61"/>
      <c r="N2009" s="61"/>
      <c r="O2009" s="61"/>
      <c r="P2009" s="61"/>
      <c r="Q2009" s="61"/>
      <c r="R2009" s="61"/>
      <c r="S2009" s="61"/>
      <c r="T2009" s="60">
        <v>3348</v>
      </c>
    </row>
    <row r="2010" spans="1:20" ht="14.5" x14ac:dyDescent="0.35">
      <c r="A2010" t="str">
        <f t="shared" si="43"/>
        <v>Wien804</v>
      </c>
      <c r="B2010">
        <v>2010</v>
      </c>
      <c r="C2010" s="59" t="s">
        <v>270</v>
      </c>
      <c r="D2010" s="59" t="s">
        <v>632</v>
      </c>
      <c r="E2010" s="59" t="s">
        <v>185</v>
      </c>
      <c r="F2010" s="60">
        <v>4850700</v>
      </c>
      <c r="G2010" s="60">
        <v>4158236</v>
      </c>
      <c r="H2010" s="60">
        <v>5583168</v>
      </c>
      <c r="I2010" s="60">
        <v>12359435</v>
      </c>
      <c r="J2010" s="60">
        <v>38560679</v>
      </c>
      <c r="K2010" s="60">
        <v>6686906</v>
      </c>
      <c r="L2010" s="60">
        <v>6798822</v>
      </c>
      <c r="M2010" s="60">
        <v>6389071</v>
      </c>
      <c r="N2010" s="60">
        <v>4974611</v>
      </c>
      <c r="O2010" s="60">
        <v>5863626</v>
      </c>
      <c r="P2010" s="60">
        <v>6854113</v>
      </c>
      <c r="Q2010" s="60">
        <v>8834744</v>
      </c>
      <c r="R2010" s="60">
        <v>15053285</v>
      </c>
      <c r="S2010" s="60">
        <v>7810048</v>
      </c>
      <c r="T2010" s="60">
        <v>18194552</v>
      </c>
    </row>
    <row r="2011" spans="1:20" ht="14.5" x14ac:dyDescent="0.35">
      <c r="A2011" t="str">
        <f t="shared" si="43"/>
        <v>Wien649</v>
      </c>
      <c r="B2011">
        <v>2011</v>
      </c>
      <c r="C2011" s="59" t="s">
        <v>270</v>
      </c>
      <c r="D2011" s="59" t="s">
        <v>585</v>
      </c>
      <c r="E2011" s="59" t="s">
        <v>158</v>
      </c>
      <c r="F2011" s="60">
        <v>11089438</v>
      </c>
      <c r="G2011" s="60">
        <v>6728194</v>
      </c>
      <c r="H2011" s="60">
        <v>6055335</v>
      </c>
      <c r="I2011" s="60">
        <v>12529898</v>
      </c>
      <c r="J2011" s="60">
        <v>32402702</v>
      </c>
      <c r="K2011" s="60">
        <v>24990670</v>
      </c>
      <c r="L2011" s="60">
        <v>12857099</v>
      </c>
      <c r="M2011" s="60">
        <v>13050243</v>
      </c>
      <c r="N2011" s="60">
        <v>11997563</v>
      </c>
      <c r="O2011" s="60">
        <v>9527641</v>
      </c>
      <c r="P2011" s="60">
        <v>10379505</v>
      </c>
      <c r="Q2011" s="60">
        <v>7135592</v>
      </c>
      <c r="R2011" s="60">
        <v>4833504</v>
      </c>
      <c r="S2011" s="60">
        <v>6320331</v>
      </c>
      <c r="T2011" s="60">
        <v>5162259</v>
      </c>
    </row>
    <row r="2012" spans="1:20" ht="14.5" x14ac:dyDescent="0.35">
      <c r="A2012" t="str">
        <f t="shared" si="43"/>
        <v>Wien442</v>
      </c>
      <c r="B2012">
        <v>2012</v>
      </c>
      <c r="C2012" s="59" t="s">
        <v>270</v>
      </c>
      <c r="D2012" s="59" t="s">
        <v>501</v>
      </c>
      <c r="E2012" s="59" t="s">
        <v>115</v>
      </c>
      <c r="F2012" s="60">
        <v>655026</v>
      </c>
      <c r="G2012" s="61"/>
      <c r="H2012" s="60">
        <v>1116190</v>
      </c>
      <c r="I2012" s="60">
        <v>1545927</v>
      </c>
      <c r="J2012" s="60">
        <v>1209502</v>
      </c>
      <c r="K2012" s="60">
        <v>1373134</v>
      </c>
      <c r="L2012" s="60">
        <v>22719085</v>
      </c>
      <c r="M2012" s="60">
        <v>2485183</v>
      </c>
      <c r="N2012" s="60">
        <v>2732168</v>
      </c>
      <c r="O2012" s="60">
        <v>6126780</v>
      </c>
      <c r="P2012" s="60">
        <v>7172232</v>
      </c>
      <c r="Q2012" s="60">
        <v>8569793</v>
      </c>
      <c r="R2012" s="60">
        <v>5889507</v>
      </c>
      <c r="S2012" s="60">
        <v>11462788</v>
      </c>
      <c r="T2012" s="60">
        <v>13222240</v>
      </c>
    </row>
    <row r="2013" spans="1:20" ht="14.5" x14ac:dyDescent="0.35">
      <c r="A2013" t="str">
        <f t="shared" si="43"/>
        <v>Wien504</v>
      </c>
      <c r="B2013">
        <v>2013</v>
      </c>
      <c r="C2013" s="59" t="s">
        <v>270</v>
      </c>
      <c r="D2013" s="59" t="s">
        <v>549</v>
      </c>
      <c r="E2013" s="59" t="s">
        <v>139</v>
      </c>
      <c r="F2013" s="60">
        <v>5478429</v>
      </c>
      <c r="G2013" s="60">
        <v>5812383</v>
      </c>
      <c r="H2013" s="60">
        <v>10425779</v>
      </c>
      <c r="I2013" s="60">
        <v>12679716</v>
      </c>
      <c r="J2013" s="60">
        <v>17143085</v>
      </c>
      <c r="K2013" s="60">
        <v>8732205</v>
      </c>
      <c r="L2013" s="60">
        <v>17980116</v>
      </c>
      <c r="M2013" s="60">
        <v>5429760</v>
      </c>
      <c r="N2013" s="60">
        <v>13827006</v>
      </c>
      <c r="O2013" s="60">
        <v>10758300</v>
      </c>
      <c r="P2013" s="60">
        <v>13652173</v>
      </c>
      <c r="Q2013" s="60">
        <v>13219550</v>
      </c>
      <c r="R2013" s="60">
        <v>14997131</v>
      </c>
      <c r="S2013" s="60">
        <v>8512124</v>
      </c>
      <c r="T2013" s="60">
        <v>8838420</v>
      </c>
    </row>
    <row r="2014" spans="1:20" ht="14.5" x14ac:dyDescent="0.35">
      <c r="A2014" t="str">
        <f t="shared" si="43"/>
        <v>Wien822</v>
      </c>
      <c r="B2014">
        <v>2014</v>
      </c>
      <c r="C2014" s="59" t="s">
        <v>270</v>
      </c>
      <c r="D2014" s="59" t="s">
        <v>650</v>
      </c>
      <c r="E2014" s="59" t="s">
        <v>196</v>
      </c>
      <c r="F2014" s="61"/>
      <c r="G2014" s="60">
        <v>3985</v>
      </c>
      <c r="H2014" s="61"/>
      <c r="I2014" s="60">
        <v>33388</v>
      </c>
      <c r="J2014" s="60">
        <v>79</v>
      </c>
      <c r="K2014" s="60">
        <v>324</v>
      </c>
      <c r="L2014" s="60">
        <v>20</v>
      </c>
      <c r="M2014" s="60">
        <v>84</v>
      </c>
      <c r="N2014" s="60">
        <v>33751</v>
      </c>
      <c r="O2014" s="61"/>
      <c r="P2014" s="60">
        <v>2016</v>
      </c>
      <c r="Q2014" s="60">
        <v>3016</v>
      </c>
      <c r="R2014" s="60">
        <v>15082</v>
      </c>
      <c r="S2014" s="60">
        <v>25712</v>
      </c>
      <c r="T2014" s="61"/>
    </row>
    <row r="2015" spans="1:20" ht="14.5" x14ac:dyDescent="0.35">
      <c r="A2015" t="str">
        <f t="shared" si="43"/>
        <v>Wien801</v>
      </c>
      <c r="B2015">
        <v>2015</v>
      </c>
      <c r="C2015" s="59" t="s">
        <v>270</v>
      </c>
      <c r="D2015" s="59" t="s">
        <v>629</v>
      </c>
      <c r="E2015" s="59" t="s">
        <v>183</v>
      </c>
      <c r="F2015" s="60">
        <v>299452</v>
      </c>
      <c r="G2015" s="60">
        <v>138960</v>
      </c>
      <c r="H2015" s="60">
        <v>165050</v>
      </c>
      <c r="I2015" s="60">
        <v>2423833</v>
      </c>
      <c r="J2015" s="60">
        <v>186722</v>
      </c>
      <c r="K2015" s="60">
        <v>170468</v>
      </c>
      <c r="L2015" s="60">
        <v>553484</v>
      </c>
      <c r="M2015" s="60">
        <v>87767</v>
      </c>
      <c r="N2015" s="60">
        <v>551466</v>
      </c>
      <c r="O2015" s="60">
        <v>138734</v>
      </c>
      <c r="P2015" s="60">
        <v>172668</v>
      </c>
      <c r="Q2015" s="60">
        <v>162163</v>
      </c>
      <c r="R2015" s="60">
        <v>374704</v>
      </c>
      <c r="S2015" s="60">
        <v>630072</v>
      </c>
      <c r="T2015" s="60">
        <v>657644</v>
      </c>
    </row>
    <row r="2016" spans="1:20" ht="14.5" x14ac:dyDescent="0.35">
      <c r="A2016" t="str">
        <f t="shared" si="43"/>
        <v>Wien708</v>
      </c>
      <c r="B2016">
        <v>2016</v>
      </c>
      <c r="C2016" s="59" t="s">
        <v>270</v>
      </c>
      <c r="D2016" s="59" t="s">
        <v>612</v>
      </c>
      <c r="E2016" s="59" t="s">
        <v>175</v>
      </c>
      <c r="F2016" s="60">
        <v>8236214</v>
      </c>
      <c r="G2016" s="60">
        <v>4456835</v>
      </c>
      <c r="H2016" s="60">
        <v>4118806</v>
      </c>
      <c r="I2016" s="60">
        <v>5691780</v>
      </c>
      <c r="J2016" s="60">
        <v>19791223</v>
      </c>
      <c r="K2016" s="60">
        <v>6187802</v>
      </c>
      <c r="L2016" s="60">
        <v>4564988</v>
      </c>
      <c r="M2016" s="60">
        <v>6808808</v>
      </c>
      <c r="N2016" s="60">
        <v>3710203</v>
      </c>
      <c r="O2016" s="60">
        <v>7264681</v>
      </c>
      <c r="P2016" s="60">
        <v>9499910</v>
      </c>
      <c r="Q2016" s="60">
        <v>5587411</v>
      </c>
      <c r="R2016" s="60">
        <v>6944386</v>
      </c>
      <c r="S2016" s="60">
        <v>4056812</v>
      </c>
      <c r="T2016" s="60">
        <v>4708176</v>
      </c>
    </row>
    <row r="2017" spans="1:20" ht="14.5" x14ac:dyDescent="0.35">
      <c r="A2017" t="str">
        <f t="shared" si="43"/>
        <v>Wien662</v>
      </c>
      <c r="B2017">
        <v>2017</v>
      </c>
      <c r="C2017" s="59" t="s">
        <v>270</v>
      </c>
      <c r="D2017" s="59" t="s">
        <v>589</v>
      </c>
      <c r="E2017" s="59" t="s">
        <v>161</v>
      </c>
      <c r="F2017" s="60">
        <v>5926524</v>
      </c>
      <c r="G2017" s="60">
        <v>2618164</v>
      </c>
      <c r="H2017" s="60">
        <v>7944441</v>
      </c>
      <c r="I2017" s="60">
        <v>4821569</v>
      </c>
      <c r="J2017" s="60">
        <v>4119583</v>
      </c>
      <c r="K2017" s="60">
        <v>5278347</v>
      </c>
      <c r="L2017" s="60">
        <v>7403180</v>
      </c>
      <c r="M2017" s="60">
        <v>9240624</v>
      </c>
      <c r="N2017" s="60">
        <v>9056301</v>
      </c>
      <c r="O2017" s="60">
        <v>7102539</v>
      </c>
      <c r="P2017" s="60">
        <v>6610900</v>
      </c>
      <c r="Q2017" s="60">
        <v>6443713</v>
      </c>
      <c r="R2017" s="60">
        <v>7145086</v>
      </c>
      <c r="S2017" s="60">
        <v>4946233</v>
      </c>
      <c r="T2017" s="60">
        <v>5746764</v>
      </c>
    </row>
    <row r="2018" spans="1:20" ht="14.5" x14ac:dyDescent="0.35">
      <c r="A2018" t="str">
        <f t="shared" si="43"/>
        <v>Wien060</v>
      </c>
      <c r="B2018">
        <v>2018</v>
      </c>
      <c r="C2018" s="59" t="s">
        <v>270</v>
      </c>
      <c r="D2018" s="59" t="s">
        <v>345</v>
      </c>
      <c r="E2018" s="59" t="s">
        <v>30</v>
      </c>
      <c r="F2018" s="60">
        <v>717426032</v>
      </c>
      <c r="G2018" s="60">
        <v>890430314</v>
      </c>
      <c r="H2018" s="60">
        <v>896614229</v>
      </c>
      <c r="I2018" s="60">
        <v>976818588</v>
      </c>
      <c r="J2018" s="60">
        <v>1055380707</v>
      </c>
      <c r="K2018" s="60">
        <v>1141390075</v>
      </c>
      <c r="L2018" s="60">
        <v>894382971</v>
      </c>
      <c r="M2018" s="60">
        <v>1008958411</v>
      </c>
      <c r="N2018" s="60">
        <v>1007274691</v>
      </c>
      <c r="O2018" s="60">
        <v>963386640</v>
      </c>
      <c r="P2018" s="60">
        <v>950565679</v>
      </c>
      <c r="Q2018" s="60">
        <v>1133110724</v>
      </c>
      <c r="R2018" s="60">
        <v>1257018062</v>
      </c>
      <c r="S2018" s="60">
        <v>1909600249</v>
      </c>
      <c r="T2018" s="60">
        <v>1923269782</v>
      </c>
    </row>
    <row r="2019" spans="1:20" ht="14.5" x14ac:dyDescent="0.35">
      <c r="A2019" t="str">
        <f t="shared" si="43"/>
        <v>Wien408</v>
      </c>
      <c r="B2019">
        <v>2019</v>
      </c>
      <c r="C2019" s="59" t="s">
        <v>270</v>
      </c>
      <c r="D2019" s="59" t="s">
        <v>490</v>
      </c>
      <c r="E2019" s="59" t="s">
        <v>106</v>
      </c>
      <c r="F2019" s="61"/>
      <c r="G2019" s="61"/>
      <c r="H2019" s="60">
        <v>488</v>
      </c>
      <c r="I2019" s="61"/>
      <c r="J2019" s="61"/>
      <c r="K2019" s="61"/>
      <c r="L2019" s="61"/>
      <c r="M2019" s="61"/>
      <c r="N2019" s="61"/>
      <c r="O2019" s="61"/>
      <c r="P2019" s="61"/>
      <c r="Q2019" s="61"/>
      <c r="R2019" s="61"/>
      <c r="S2019" s="61"/>
      <c r="T2019" s="61"/>
    </row>
    <row r="2020" spans="1:20" ht="14.5" x14ac:dyDescent="0.35">
      <c r="A2020" t="str">
        <f t="shared" si="43"/>
        <v>Wien625</v>
      </c>
      <c r="B2020">
        <v>2020</v>
      </c>
      <c r="C2020" s="59" t="s">
        <v>270</v>
      </c>
      <c r="D2020" s="59" t="s">
        <v>572</v>
      </c>
      <c r="E2020" s="59" t="s">
        <v>253</v>
      </c>
      <c r="F2020" s="60">
        <v>4173</v>
      </c>
      <c r="G2020" s="61"/>
      <c r="H2020" s="60">
        <v>19655</v>
      </c>
      <c r="I2020" s="60">
        <v>10047</v>
      </c>
      <c r="J2020" s="60">
        <v>88575</v>
      </c>
      <c r="K2020" s="60">
        <v>1995018</v>
      </c>
      <c r="L2020" s="60">
        <v>317314</v>
      </c>
      <c r="M2020" s="60">
        <v>891458</v>
      </c>
      <c r="N2020" s="60">
        <v>315555</v>
      </c>
      <c r="O2020" s="60">
        <v>162535</v>
      </c>
      <c r="P2020" s="60">
        <v>246085</v>
      </c>
      <c r="Q2020" s="60">
        <v>706574</v>
      </c>
      <c r="R2020" s="60">
        <v>221448</v>
      </c>
      <c r="S2020" s="60">
        <v>145118</v>
      </c>
      <c r="T2020" s="60">
        <v>180066</v>
      </c>
    </row>
    <row r="2021" spans="1:20" ht="14.5" x14ac:dyDescent="0.35">
      <c r="A2021" t="str">
        <f t="shared" si="43"/>
        <v>Wien010</v>
      </c>
      <c r="B2021">
        <v>2021</v>
      </c>
      <c r="C2021" s="59" t="s">
        <v>270</v>
      </c>
      <c r="D2021" s="59" t="s">
        <v>310</v>
      </c>
      <c r="E2021" s="59" t="s">
        <v>9</v>
      </c>
      <c r="F2021" s="60">
        <v>82480823</v>
      </c>
      <c r="G2021" s="60">
        <v>55825874</v>
      </c>
      <c r="H2021" s="60">
        <v>49242305</v>
      </c>
      <c r="I2021" s="60">
        <v>39281420</v>
      </c>
      <c r="J2021" s="60">
        <v>43949311</v>
      </c>
      <c r="K2021" s="60">
        <v>37427440</v>
      </c>
      <c r="L2021" s="60">
        <v>47619695</v>
      </c>
      <c r="M2021" s="60">
        <v>46169096</v>
      </c>
      <c r="N2021" s="60">
        <v>55925043</v>
      </c>
      <c r="O2021" s="60">
        <v>54347000</v>
      </c>
      <c r="P2021" s="60">
        <v>61878860</v>
      </c>
      <c r="Q2021" s="60">
        <v>68010082</v>
      </c>
      <c r="R2021" s="60">
        <v>79577487</v>
      </c>
      <c r="S2021" s="60">
        <v>73720872</v>
      </c>
      <c r="T2021" s="60">
        <v>92244178</v>
      </c>
    </row>
    <row r="2022" spans="1:20" ht="14.5" x14ac:dyDescent="0.35">
      <c r="A2022" t="str">
        <f t="shared" si="43"/>
        <v>Wien825</v>
      </c>
      <c r="B2022">
        <v>2022</v>
      </c>
      <c r="C2022" s="59" t="s">
        <v>270</v>
      </c>
      <c r="D2022" s="59" t="s">
        <v>656</v>
      </c>
      <c r="E2022" s="59" t="s">
        <v>199</v>
      </c>
      <c r="F2022" s="61"/>
      <c r="G2022" s="61"/>
      <c r="H2022" s="61"/>
      <c r="I2022" s="61"/>
      <c r="J2022" s="61"/>
      <c r="K2022" s="61"/>
      <c r="L2022" s="60">
        <v>1275</v>
      </c>
      <c r="M2022" s="61"/>
      <c r="N2022" s="60">
        <v>26152</v>
      </c>
      <c r="O2022" s="61"/>
      <c r="P2022" s="60">
        <v>28996</v>
      </c>
      <c r="Q2022" s="60">
        <v>51320</v>
      </c>
      <c r="R2022" s="60">
        <v>35801</v>
      </c>
      <c r="S2022" s="61"/>
      <c r="T2022" s="60">
        <v>13463</v>
      </c>
    </row>
    <row r="2023" spans="1:20" ht="14.5" x14ac:dyDescent="0.35">
      <c r="A2023" t="str">
        <f t="shared" si="43"/>
        <v>Wien520</v>
      </c>
      <c r="B2023">
        <v>2023</v>
      </c>
      <c r="C2023" s="59" t="s">
        <v>270</v>
      </c>
      <c r="D2023" s="59" t="s">
        <v>555</v>
      </c>
      <c r="E2023" s="59" t="s">
        <v>143</v>
      </c>
      <c r="F2023" s="60">
        <v>424523</v>
      </c>
      <c r="G2023" s="60">
        <v>260032</v>
      </c>
      <c r="H2023" s="60">
        <v>995368</v>
      </c>
      <c r="I2023" s="60">
        <v>570692</v>
      </c>
      <c r="J2023" s="60">
        <v>1197581</v>
      </c>
      <c r="K2023" s="60">
        <v>943177</v>
      </c>
      <c r="L2023" s="60">
        <v>1901596</v>
      </c>
      <c r="M2023" s="60">
        <v>1391225</v>
      </c>
      <c r="N2023" s="60">
        <v>2638485</v>
      </c>
      <c r="O2023" s="60">
        <v>1518918</v>
      </c>
      <c r="P2023" s="60">
        <v>228779</v>
      </c>
      <c r="Q2023" s="60">
        <v>1625566</v>
      </c>
      <c r="R2023" s="60">
        <v>1087030</v>
      </c>
      <c r="S2023" s="60">
        <v>3190368</v>
      </c>
      <c r="T2023" s="60">
        <v>3127703</v>
      </c>
    </row>
    <row r="2024" spans="1:20" ht="14.5" x14ac:dyDescent="0.35">
      <c r="A2024" t="str">
        <f t="shared" si="43"/>
        <v>Wien644</v>
      </c>
      <c r="B2024">
        <v>2024</v>
      </c>
      <c r="C2024" s="59" t="s">
        <v>270</v>
      </c>
      <c r="D2024" s="59" t="s">
        <v>581</v>
      </c>
      <c r="E2024" s="59" t="s">
        <v>156</v>
      </c>
      <c r="F2024" s="60">
        <v>7134590</v>
      </c>
      <c r="G2024" s="60">
        <v>8379304</v>
      </c>
      <c r="H2024" s="60">
        <v>9083266</v>
      </c>
      <c r="I2024" s="60">
        <v>12105250</v>
      </c>
      <c r="J2024" s="60">
        <v>19310762</v>
      </c>
      <c r="K2024" s="60">
        <v>14543008</v>
      </c>
      <c r="L2024" s="60">
        <v>28434264</v>
      </c>
      <c r="M2024" s="60">
        <v>13124633</v>
      </c>
      <c r="N2024" s="60">
        <v>20472206</v>
      </c>
      <c r="O2024" s="60">
        <v>31687008</v>
      </c>
      <c r="P2024" s="60">
        <v>9340182</v>
      </c>
      <c r="Q2024" s="60">
        <v>9449134</v>
      </c>
      <c r="R2024" s="60">
        <v>15627574</v>
      </c>
      <c r="S2024" s="60">
        <v>9116658</v>
      </c>
      <c r="T2024" s="60">
        <v>7621096</v>
      </c>
    </row>
    <row r="2025" spans="1:20" ht="14.5" x14ac:dyDescent="0.35">
      <c r="A2025" t="str">
        <f t="shared" si="43"/>
        <v>Wien955</v>
      </c>
      <c r="B2025">
        <v>2025</v>
      </c>
      <c r="C2025" s="59" t="s">
        <v>270</v>
      </c>
      <c r="D2025" s="59" t="s">
        <v>694</v>
      </c>
      <c r="E2025" s="59" t="s">
        <v>693</v>
      </c>
      <c r="F2025" s="61"/>
      <c r="G2025" s="61"/>
      <c r="H2025" s="61"/>
      <c r="I2025" s="61"/>
      <c r="J2025" s="61"/>
      <c r="K2025" s="61"/>
      <c r="L2025" s="61"/>
      <c r="M2025" s="61"/>
      <c r="N2025" s="61"/>
      <c r="O2025" s="61"/>
      <c r="P2025" s="61"/>
      <c r="Q2025" s="61"/>
      <c r="R2025" s="60">
        <v>1231</v>
      </c>
      <c r="S2025" s="61"/>
      <c r="T2025" s="60">
        <v>169009</v>
      </c>
    </row>
    <row r="2026" spans="1:20" ht="14.5" x14ac:dyDescent="0.35">
      <c r="A2026" t="str">
        <f t="shared" si="43"/>
        <v>Wien951</v>
      </c>
      <c r="B2026">
        <v>2026</v>
      </c>
      <c r="C2026" s="59" t="s">
        <v>270</v>
      </c>
      <c r="D2026" s="59" t="s">
        <v>684</v>
      </c>
      <c r="E2026" s="59" t="s">
        <v>208</v>
      </c>
      <c r="F2026" s="60">
        <v>6406137</v>
      </c>
      <c r="G2026" s="61"/>
      <c r="H2026" s="61"/>
      <c r="I2026" s="61"/>
      <c r="J2026" s="61"/>
      <c r="K2026" s="61"/>
      <c r="L2026" s="61"/>
      <c r="M2026" s="61"/>
      <c r="N2026" s="61"/>
      <c r="O2026" s="61"/>
      <c r="P2026" s="61"/>
      <c r="Q2026" s="61"/>
      <c r="R2026" s="61"/>
      <c r="S2026" s="61"/>
      <c r="T2026" s="61"/>
    </row>
    <row r="2027" spans="1:20" ht="14.5" x14ac:dyDescent="0.35">
      <c r="A2027" t="str">
        <f t="shared" si="43"/>
        <v>Wien952</v>
      </c>
      <c r="B2027">
        <v>2027</v>
      </c>
      <c r="C2027" s="59" t="s">
        <v>270</v>
      </c>
      <c r="D2027" s="59" t="s">
        <v>686</v>
      </c>
      <c r="E2027" s="59" t="s">
        <v>271</v>
      </c>
      <c r="F2027" s="60">
        <v>6855129</v>
      </c>
      <c r="G2027" s="61"/>
      <c r="H2027" s="61"/>
      <c r="I2027" s="60">
        <v>14041757</v>
      </c>
      <c r="J2027" s="61"/>
      <c r="K2027" s="61"/>
      <c r="L2027" s="61"/>
      <c r="M2027" s="61"/>
      <c r="N2027" s="60">
        <v>8468007</v>
      </c>
      <c r="O2027" s="61"/>
      <c r="P2027" s="61"/>
      <c r="Q2027" s="61"/>
      <c r="R2027" s="61"/>
      <c r="S2027" s="61"/>
      <c r="T2027" s="61"/>
    </row>
    <row r="2028" spans="1:20" ht="14.5" x14ac:dyDescent="0.35">
      <c r="A2028" t="str">
        <f t="shared" si="43"/>
        <v>Wien960</v>
      </c>
      <c r="B2028">
        <v>2028</v>
      </c>
      <c r="C2028" s="59" t="s">
        <v>270</v>
      </c>
      <c r="D2028" s="59" t="s">
        <v>691</v>
      </c>
      <c r="E2028" s="59" t="s">
        <v>284</v>
      </c>
      <c r="F2028" s="61"/>
      <c r="G2028" s="61"/>
      <c r="H2028" s="61"/>
      <c r="I2028" s="61"/>
      <c r="J2028" s="61"/>
      <c r="K2028" s="61"/>
      <c r="L2028" s="61"/>
      <c r="M2028" s="61"/>
      <c r="N2028" s="61"/>
      <c r="O2028" s="61"/>
      <c r="P2028" s="61"/>
      <c r="Q2028" s="61"/>
      <c r="R2028" s="61"/>
      <c r="S2028" s="60">
        <v>199</v>
      </c>
      <c r="T2028" s="61"/>
    </row>
    <row r="2029" spans="1:20" ht="14.5" x14ac:dyDescent="0.35">
      <c r="A2029" t="str">
        <f t="shared" si="43"/>
        <v>Wien066</v>
      </c>
      <c r="B2029">
        <v>2029</v>
      </c>
      <c r="C2029" s="59" t="s">
        <v>270</v>
      </c>
      <c r="D2029" s="59" t="s">
        <v>353</v>
      </c>
      <c r="E2029" s="59" t="s">
        <v>34</v>
      </c>
      <c r="F2029" s="60">
        <v>389058819</v>
      </c>
      <c r="G2029" s="60">
        <v>486166259</v>
      </c>
      <c r="H2029" s="60">
        <v>475093132</v>
      </c>
      <c r="I2029" s="60">
        <v>413638573</v>
      </c>
      <c r="J2029" s="60">
        <v>440384223</v>
      </c>
      <c r="K2029" s="60">
        <v>411649353</v>
      </c>
      <c r="L2029" s="60">
        <v>470345632</v>
      </c>
      <c r="M2029" s="60">
        <v>489943783</v>
      </c>
      <c r="N2029" s="60">
        <v>580103360</v>
      </c>
      <c r="O2029" s="60">
        <v>582416535</v>
      </c>
      <c r="P2029" s="60">
        <v>572651701</v>
      </c>
      <c r="Q2029" s="60">
        <v>644914761</v>
      </c>
      <c r="R2029" s="60">
        <v>794825028</v>
      </c>
      <c r="S2029" s="60">
        <v>834890722</v>
      </c>
      <c r="T2029" s="60">
        <v>756011776</v>
      </c>
    </row>
    <row r="2030" spans="1:20" ht="14.5" x14ac:dyDescent="0.35">
      <c r="A2030" t="str">
        <f t="shared" si="43"/>
        <v>Wien075</v>
      </c>
      <c r="B2030">
        <v>2030</v>
      </c>
      <c r="C2030" s="59" t="s">
        <v>270</v>
      </c>
      <c r="D2030" s="59" t="s">
        <v>363</v>
      </c>
      <c r="E2030" s="59" t="s">
        <v>254</v>
      </c>
      <c r="F2030" s="60">
        <v>606060156</v>
      </c>
      <c r="G2030" s="60">
        <v>689959604</v>
      </c>
      <c r="H2030" s="60">
        <v>765411495</v>
      </c>
      <c r="I2030" s="60">
        <v>858240150</v>
      </c>
      <c r="J2030" s="60">
        <v>819080823</v>
      </c>
      <c r="K2030" s="60">
        <v>489294552</v>
      </c>
      <c r="L2030" s="60">
        <v>428670014</v>
      </c>
      <c r="M2030" s="60">
        <v>397099018</v>
      </c>
      <c r="N2030" s="60">
        <v>449214696</v>
      </c>
      <c r="O2030" s="60">
        <v>611542675</v>
      </c>
      <c r="P2030" s="60">
        <v>485269135</v>
      </c>
      <c r="Q2030" s="60">
        <v>504462631</v>
      </c>
      <c r="R2030" s="60">
        <v>570293850</v>
      </c>
      <c r="S2030" s="60">
        <v>497428545</v>
      </c>
      <c r="T2030" s="60">
        <v>363149351</v>
      </c>
    </row>
    <row r="2031" spans="1:20" ht="14.5" x14ac:dyDescent="0.35">
      <c r="A2031" t="str">
        <f t="shared" si="43"/>
        <v>Wien324</v>
      </c>
      <c r="B2031">
        <v>2031</v>
      </c>
      <c r="C2031" s="59" t="s">
        <v>270</v>
      </c>
      <c r="D2031" s="59" t="s">
        <v>442</v>
      </c>
      <c r="E2031" s="59" t="s">
        <v>78</v>
      </c>
      <c r="F2031" s="61"/>
      <c r="G2031" s="60">
        <v>66357</v>
      </c>
      <c r="H2031" s="60">
        <v>129975</v>
      </c>
      <c r="I2031" s="60">
        <v>66816</v>
      </c>
      <c r="J2031" s="60">
        <v>8790</v>
      </c>
      <c r="K2031" s="60">
        <v>32072</v>
      </c>
      <c r="L2031" s="60">
        <v>82534</v>
      </c>
      <c r="M2031" s="60">
        <v>52589</v>
      </c>
      <c r="N2031" s="60">
        <v>77695</v>
      </c>
      <c r="O2031" s="60">
        <v>413042</v>
      </c>
      <c r="P2031" s="60">
        <v>311372</v>
      </c>
      <c r="Q2031" s="60">
        <v>311654</v>
      </c>
      <c r="R2031" s="60">
        <v>130579</v>
      </c>
      <c r="S2031" s="60">
        <v>133853</v>
      </c>
      <c r="T2031" s="60">
        <v>420064</v>
      </c>
    </row>
    <row r="2032" spans="1:20" ht="14.5" x14ac:dyDescent="0.35">
      <c r="A2032" t="str">
        <f t="shared" si="43"/>
        <v>Wien632</v>
      </c>
      <c r="B2032">
        <v>2032</v>
      </c>
      <c r="C2032" s="59" t="s">
        <v>270</v>
      </c>
      <c r="D2032" s="59" t="s">
        <v>577</v>
      </c>
      <c r="E2032" s="59" t="s">
        <v>153</v>
      </c>
      <c r="F2032" s="60">
        <v>78360798</v>
      </c>
      <c r="G2032" s="60">
        <v>58676511</v>
      </c>
      <c r="H2032" s="60">
        <v>71103869</v>
      </c>
      <c r="I2032" s="60">
        <v>91916078</v>
      </c>
      <c r="J2032" s="60">
        <v>114537856</v>
      </c>
      <c r="K2032" s="60">
        <v>103339604</v>
      </c>
      <c r="L2032" s="60">
        <v>78517861</v>
      </c>
      <c r="M2032" s="60">
        <v>63183225</v>
      </c>
      <c r="N2032" s="60">
        <v>48643104</v>
      </c>
      <c r="O2032" s="60">
        <v>155382909</v>
      </c>
      <c r="P2032" s="60">
        <v>69160062</v>
      </c>
      <c r="Q2032" s="60">
        <v>48645497</v>
      </c>
      <c r="R2032" s="60">
        <v>102721958</v>
      </c>
      <c r="S2032" s="60">
        <v>105136444</v>
      </c>
      <c r="T2032" s="60">
        <v>96408786</v>
      </c>
    </row>
    <row r="2033" spans="1:20" ht="14.5" x14ac:dyDescent="0.35">
      <c r="A2033" t="str">
        <f t="shared" si="43"/>
        <v>Wien806</v>
      </c>
      <c r="B2033">
        <v>2033</v>
      </c>
      <c r="C2033" s="59" t="s">
        <v>270</v>
      </c>
      <c r="D2033" s="59" t="s">
        <v>634</v>
      </c>
      <c r="E2033" s="59" t="s">
        <v>186</v>
      </c>
      <c r="F2033" s="61"/>
      <c r="G2033" s="61"/>
      <c r="H2033" s="60">
        <v>1032</v>
      </c>
      <c r="I2033" s="60">
        <v>45</v>
      </c>
      <c r="J2033" s="60">
        <v>837</v>
      </c>
      <c r="K2033" s="61"/>
      <c r="L2033" s="61"/>
      <c r="M2033" s="61"/>
      <c r="N2033" s="60">
        <v>30479</v>
      </c>
      <c r="O2033" s="61"/>
      <c r="P2033" s="60">
        <v>475</v>
      </c>
      <c r="Q2033" s="60">
        <v>2697</v>
      </c>
      <c r="R2033" s="60">
        <v>4</v>
      </c>
      <c r="S2033" s="61"/>
      <c r="T2033" s="60">
        <v>1734</v>
      </c>
    </row>
    <row r="2034" spans="1:20" ht="14.5" x14ac:dyDescent="0.35">
      <c r="A2034" t="str">
        <f t="shared" si="43"/>
        <v>Wien355</v>
      </c>
      <c r="B2034">
        <v>2034</v>
      </c>
      <c r="C2034" s="59" t="s">
        <v>270</v>
      </c>
      <c r="D2034" s="59" t="s">
        <v>459</v>
      </c>
      <c r="E2034" s="59" t="s">
        <v>88</v>
      </c>
      <c r="F2034" s="60">
        <v>202383</v>
      </c>
      <c r="G2034" s="60">
        <v>155355</v>
      </c>
      <c r="H2034" s="60">
        <v>114176</v>
      </c>
      <c r="I2034" s="60">
        <v>121841</v>
      </c>
      <c r="J2034" s="60">
        <v>112923</v>
      </c>
      <c r="K2034" s="60">
        <v>106759</v>
      </c>
      <c r="L2034" s="60">
        <v>55458</v>
      </c>
      <c r="M2034" s="60">
        <v>228068</v>
      </c>
      <c r="N2034" s="60">
        <v>189171</v>
      </c>
      <c r="O2034" s="60">
        <v>119805</v>
      </c>
      <c r="P2034" s="60">
        <v>29318</v>
      </c>
      <c r="Q2034" s="60">
        <v>98915</v>
      </c>
      <c r="R2034" s="60">
        <v>58145</v>
      </c>
      <c r="S2034" s="60">
        <v>242890</v>
      </c>
      <c r="T2034" s="60">
        <v>195507</v>
      </c>
    </row>
    <row r="2035" spans="1:20" ht="14.5" x14ac:dyDescent="0.35">
      <c r="A2035" t="str">
        <f t="shared" si="43"/>
        <v>Wien224</v>
      </c>
      <c r="B2035">
        <v>2035</v>
      </c>
      <c r="C2035" s="59" t="s">
        <v>270</v>
      </c>
      <c r="D2035" s="59" t="s">
        <v>402</v>
      </c>
      <c r="E2035" s="59" t="s">
        <v>56</v>
      </c>
      <c r="F2035" s="60">
        <v>1944045</v>
      </c>
      <c r="G2035" s="60">
        <v>1481093</v>
      </c>
      <c r="H2035" s="60">
        <v>2942849</v>
      </c>
      <c r="I2035" s="60">
        <v>2680890</v>
      </c>
      <c r="J2035" s="60">
        <v>2893660</v>
      </c>
      <c r="K2035" s="60">
        <v>2490197</v>
      </c>
      <c r="L2035" s="60">
        <v>1266047</v>
      </c>
      <c r="M2035" s="60">
        <v>2720592</v>
      </c>
      <c r="N2035" s="60">
        <v>1573012</v>
      </c>
      <c r="O2035" s="60">
        <v>837581</v>
      </c>
      <c r="P2035" s="60">
        <v>1609730</v>
      </c>
      <c r="Q2035" s="60">
        <v>851995</v>
      </c>
      <c r="R2035" s="60">
        <v>2124412</v>
      </c>
      <c r="S2035" s="60">
        <v>1578764</v>
      </c>
      <c r="T2035" s="60">
        <v>609863</v>
      </c>
    </row>
    <row r="2036" spans="1:20" ht="14.5" x14ac:dyDescent="0.35">
      <c r="A2036" t="str">
        <f t="shared" si="43"/>
        <v>Wien030</v>
      </c>
      <c r="B2036">
        <v>2036</v>
      </c>
      <c r="C2036" s="59" t="s">
        <v>270</v>
      </c>
      <c r="D2036" s="59" t="s">
        <v>322</v>
      </c>
      <c r="E2036" s="59" t="s">
        <v>17</v>
      </c>
      <c r="F2036" s="60">
        <v>214879408</v>
      </c>
      <c r="G2036" s="60">
        <v>207673513</v>
      </c>
      <c r="H2036" s="60">
        <v>197917001</v>
      </c>
      <c r="I2036" s="60">
        <v>226651280</v>
      </c>
      <c r="J2036" s="60">
        <v>186282440</v>
      </c>
      <c r="K2036" s="60">
        <v>209381621</v>
      </c>
      <c r="L2036" s="60">
        <v>184256739</v>
      </c>
      <c r="M2036" s="60">
        <v>244022101</v>
      </c>
      <c r="N2036" s="60">
        <v>299754314</v>
      </c>
      <c r="O2036" s="60">
        <v>340332015</v>
      </c>
      <c r="P2036" s="60">
        <v>293171192</v>
      </c>
      <c r="Q2036" s="60">
        <v>357355974</v>
      </c>
      <c r="R2036" s="60">
        <v>264211405</v>
      </c>
      <c r="S2036" s="60">
        <v>187635268</v>
      </c>
      <c r="T2036" s="60">
        <v>208366043</v>
      </c>
    </row>
    <row r="2037" spans="1:20" ht="14.5" x14ac:dyDescent="0.35">
      <c r="A2037" t="str">
        <f t="shared" si="43"/>
        <v>Wien706</v>
      </c>
      <c r="B2037">
        <v>2037</v>
      </c>
      <c r="C2037" s="59" t="s">
        <v>270</v>
      </c>
      <c r="D2037" s="59" t="s">
        <v>610</v>
      </c>
      <c r="E2037" s="59" t="s">
        <v>174</v>
      </c>
      <c r="F2037" s="60">
        <v>55459257</v>
      </c>
      <c r="G2037" s="60">
        <v>27588290</v>
      </c>
      <c r="H2037" s="60">
        <v>33546804</v>
      </c>
      <c r="I2037" s="60">
        <v>41766115</v>
      </c>
      <c r="J2037" s="60">
        <v>43686542</v>
      </c>
      <c r="K2037" s="60">
        <v>31649218</v>
      </c>
      <c r="L2037" s="60">
        <v>33567401</v>
      </c>
      <c r="M2037" s="60">
        <v>28738811</v>
      </c>
      <c r="N2037" s="60">
        <v>28284105</v>
      </c>
      <c r="O2037" s="60">
        <v>22929651</v>
      </c>
      <c r="P2037" s="60">
        <v>27530964</v>
      </c>
      <c r="Q2037" s="60">
        <v>25335179</v>
      </c>
      <c r="R2037" s="60">
        <v>30082335</v>
      </c>
      <c r="S2037" s="60">
        <v>32693076</v>
      </c>
      <c r="T2037" s="60">
        <v>48235407</v>
      </c>
    </row>
    <row r="2038" spans="1:20" ht="14.5" x14ac:dyDescent="0.35">
      <c r="A2038" t="str">
        <f t="shared" si="43"/>
        <v>Wien329</v>
      </c>
      <c r="B2038">
        <v>2038</v>
      </c>
      <c r="C2038" s="59" t="s">
        <v>270</v>
      </c>
      <c r="D2038" s="59" t="s">
        <v>445</v>
      </c>
      <c r="E2038" s="59" t="s">
        <v>80</v>
      </c>
      <c r="F2038" s="61"/>
      <c r="G2038" s="61"/>
      <c r="H2038" s="60">
        <v>1582</v>
      </c>
      <c r="I2038" s="61"/>
      <c r="J2038" s="60">
        <v>1797</v>
      </c>
      <c r="K2038" s="61"/>
      <c r="L2038" s="60">
        <v>13</v>
      </c>
      <c r="M2038" s="61"/>
      <c r="N2038" s="61"/>
      <c r="O2038" s="60">
        <v>3562</v>
      </c>
      <c r="P2038" s="60">
        <v>13646</v>
      </c>
      <c r="Q2038" s="60">
        <v>46415</v>
      </c>
      <c r="R2038" s="60">
        <v>31440</v>
      </c>
      <c r="S2038" s="60">
        <v>853</v>
      </c>
      <c r="T2038" s="61"/>
    </row>
    <row r="2039" spans="1:20" ht="14.5" x14ac:dyDescent="0.35">
      <c r="A2039" t="str">
        <f t="shared" si="43"/>
        <v>Wien091</v>
      </c>
      <c r="B2039">
        <v>2039</v>
      </c>
      <c r="C2039" s="59" t="s">
        <v>270</v>
      </c>
      <c r="D2039" s="59" t="s">
        <v>380</v>
      </c>
      <c r="E2039" s="59" t="s">
        <v>46</v>
      </c>
      <c r="F2039" s="60">
        <v>447040558</v>
      </c>
      <c r="G2039" s="60">
        <v>463791608</v>
      </c>
      <c r="H2039" s="60">
        <v>439691880</v>
      </c>
      <c r="I2039" s="60">
        <v>445180031</v>
      </c>
      <c r="J2039" s="60">
        <v>415415579</v>
      </c>
      <c r="K2039" s="60">
        <v>435802864</v>
      </c>
      <c r="L2039" s="60">
        <v>388180773</v>
      </c>
      <c r="M2039" s="60">
        <v>369725884</v>
      </c>
      <c r="N2039" s="60">
        <v>352716009</v>
      </c>
      <c r="O2039" s="60">
        <v>324402077</v>
      </c>
      <c r="P2039" s="60">
        <v>337877082</v>
      </c>
      <c r="Q2039" s="60">
        <v>467451736</v>
      </c>
      <c r="R2039" s="60">
        <v>625154816</v>
      </c>
      <c r="S2039" s="60">
        <v>461970706</v>
      </c>
      <c r="T2039" s="60">
        <v>486502764</v>
      </c>
    </row>
    <row r="2040" spans="1:20" ht="14.5" x14ac:dyDescent="0.35">
      <c r="A2040" t="str">
        <f t="shared" si="43"/>
        <v>Wien063</v>
      </c>
      <c r="B2040">
        <v>2040</v>
      </c>
      <c r="C2040" s="59" t="s">
        <v>270</v>
      </c>
      <c r="D2040" s="59" t="s">
        <v>349</v>
      </c>
      <c r="E2040" s="59" t="s">
        <v>32</v>
      </c>
      <c r="F2040" s="60">
        <v>615333909</v>
      </c>
      <c r="G2040" s="60">
        <v>584568140</v>
      </c>
      <c r="H2040" s="60">
        <v>666636012</v>
      </c>
      <c r="I2040" s="60">
        <v>683982370</v>
      </c>
      <c r="J2040" s="60">
        <v>735392907</v>
      </c>
      <c r="K2040" s="60">
        <v>668211020</v>
      </c>
      <c r="L2040" s="60">
        <v>644066494</v>
      </c>
      <c r="M2040" s="60">
        <v>672488633</v>
      </c>
      <c r="N2040" s="60">
        <v>716581856</v>
      </c>
      <c r="O2040" s="60">
        <v>655544375</v>
      </c>
      <c r="P2040" s="60">
        <v>594805332</v>
      </c>
      <c r="Q2040" s="60">
        <v>653505767</v>
      </c>
      <c r="R2040" s="60">
        <v>833190629</v>
      </c>
      <c r="S2040" s="60">
        <v>811611209</v>
      </c>
      <c r="T2040" s="60">
        <v>665468502</v>
      </c>
    </row>
    <row r="2041" spans="1:20" ht="14.5" x14ac:dyDescent="0.35">
      <c r="A2041" t="str">
        <f t="shared" si="43"/>
        <v>Wien264</v>
      </c>
      <c r="B2041">
        <v>2041</v>
      </c>
      <c r="C2041" s="59" t="s">
        <v>270</v>
      </c>
      <c r="D2041" s="59" t="s">
        <v>420</v>
      </c>
      <c r="E2041" s="59" t="s">
        <v>67</v>
      </c>
      <c r="F2041" s="60">
        <v>71430</v>
      </c>
      <c r="G2041" s="61"/>
      <c r="H2041" s="60">
        <v>61291</v>
      </c>
      <c r="I2041" s="60">
        <v>32490</v>
      </c>
      <c r="J2041" s="60">
        <v>171611</v>
      </c>
      <c r="K2041" s="60">
        <v>84053</v>
      </c>
      <c r="L2041" s="60">
        <v>63862</v>
      </c>
      <c r="M2041" s="60">
        <v>154179</v>
      </c>
      <c r="N2041" s="60">
        <v>135320</v>
      </c>
      <c r="O2041" s="60">
        <v>130378</v>
      </c>
      <c r="P2041" s="60">
        <v>181490</v>
      </c>
      <c r="Q2041" s="60">
        <v>649661</v>
      </c>
      <c r="R2041" s="60">
        <v>351019</v>
      </c>
      <c r="S2041" s="60">
        <v>552642</v>
      </c>
      <c r="T2041" s="60">
        <v>386660</v>
      </c>
    </row>
    <row r="2042" spans="1:20" ht="14.5" x14ac:dyDescent="0.35">
      <c r="A2042" t="str">
        <f t="shared" si="43"/>
        <v>Wien047</v>
      </c>
      <c r="B2042">
        <v>2042</v>
      </c>
      <c r="C2042" s="59" t="s">
        <v>270</v>
      </c>
      <c r="D2042" s="59" t="s">
        <v>336</v>
      </c>
      <c r="E2042" s="59" t="s">
        <v>25</v>
      </c>
      <c r="F2042" s="60">
        <v>1660884</v>
      </c>
      <c r="G2042" s="60">
        <v>1114154</v>
      </c>
      <c r="H2042" s="60">
        <v>1293574</v>
      </c>
      <c r="I2042" s="60">
        <v>299078</v>
      </c>
      <c r="J2042" s="60">
        <v>265109</v>
      </c>
      <c r="K2042" s="60">
        <v>782690</v>
      </c>
      <c r="L2042" s="60">
        <v>173117</v>
      </c>
      <c r="M2042" s="60">
        <v>340464</v>
      </c>
      <c r="N2042" s="60">
        <v>285883</v>
      </c>
      <c r="O2042" s="60">
        <v>486985</v>
      </c>
      <c r="P2042" s="60">
        <v>516815</v>
      </c>
      <c r="Q2042" s="60">
        <v>334962</v>
      </c>
      <c r="R2042" s="60">
        <v>576721</v>
      </c>
      <c r="S2042" s="60">
        <v>543333</v>
      </c>
      <c r="T2042" s="60">
        <v>1741944</v>
      </c>
    </row>
    <row r="2043" spans="1:20" ht="14.5" x14ac:dyDescent="0.35">
      <c r="A2043" t="str">
        <f t="shared" si="43"/>
        <v>Wien248</v>
      </c>
      <c r="B2043">
        <v>2043</v>
      </c>
      <c r="C2043" s="59" t="s">
        <v>270</v>
      </c>
      <c r="D2043" s="59" t="s">
        <v>416</v>
      </c>
      <c r="E2043" s="59" t="s">
        <v>63</v>
      </c>
      <c r="F2043" s="60">
        <v>747819</v>
      </c>
      <c r="G2043" s="60">
        <v>1146418</v>
      </c>
      <c r="H2043" s="60">
        <v>1584502</v>
      </c>
      <c r="I2043" s="60">
        <v>7819105</v>
      </c>
      <c r="J2043" s="60">
        <v>6168790</v>
      </c>
      <c r="K2043" s="60">
        <v>1187822</v>
      </c>
      <c r="L2043" s="60">
        <v>4159776</v>
      </c>
      <c r="M2043" s="60">
        <v>4745580</v>
      </c>
      <c r="N2043" s="60">
        <v>1907166</v>
      </c>
      <c r="O2043" s="60">
        <v>1502972</v>
      </c>
      <c r="P2043" s="60">
        <v>1776037</v>
      </c>
      <c r="Q2043" s="60">
        <v>1952808</v>
      </c>
      <c r="R2043" s="60">
        <v>2612960</v>
      </c>
      <c r="S2043" s="60">
        <v>1617620</v>
      </c>
      <c r="T2043" s="60">
        <v>1807983</v>
      </c>
    </row>
    <row r="2044" spans="1:20" ht="14.5" x14ac:dyDescent="0.35">
      <c r="A2044" t="str">
        <f t="shared" si="43"/>
        <v>Wien342</v>
      </c>
      <c r="B2044">
        <v>2044</v>
      </c>
      <c r="C2044" s="59" t="s">
        <v>270</v>
      </c>
      <c r="D2044" s="59" t="s">
        <v>453</v>
      </c>
      <c r="E2044" s="59" t="s">
        <v>85</v>
      </c>
      <c r="F2044" s="61"/>
      <c r="G2044" s="61"/>
      <c r="H2044" s="60">
        <v>7845</v>
      </c>
      <c r="I2044" s="60">
        <v>1555</v>
      </c>
      <c r="J2044" s="60">
        <v>5126</v>
      </c>
      <c r="K2044" s="61"/>
      <c r="L2044" s="60">
        <v>75240</v>
      </c>
      <c r="M2044" s="60">
        <v>35752</v>
      </c>
      <c r="N2044" s="60">
        <v>16230</v>
      </c>
      <c r="O2044" s="60">
        <v>22941</v>
      </c>
      <c r="P2044" s="60">
        <v>153174</v>
      </c>
      <c r="Q2044" s="60">
        <v>105600</v>
      </c>
      <c r="R2044" s="60">
        <v>280986</v>
      </c>
      <c r="S2044" s="60">
        <v>103330</v>
      </c>
      <c r="T2044" s="60">
        <v>227087</v>
      </c>
    </row>
    <row r="2045" spans="1:20" ht="14.5" x14ac:dyDescent="0.35">
      <c r="A2045" t="str">
        <f t="shared" si="43"/>
        <v>Wien492</v>
      </c>
      <c r="B2045">
        <v>2045</v>
      </c>
      <c r="C2045" s="59" t="s">
        <v>270</v>
      </c>
      <c r="D2045" s="59" t="s">
        <v>547</v>
      </c>
      <c r="E2045" s="59" t="s">
        <v>137</v>
      </c>
      <c r="F2045" s="61"/>
      <c r="G2045" s="60">
        <v>435913</v>
      </c>
      <c r="H2045" s="60">
        <v>57824</v>
      </c>
      <c r="I2045" s="60">
        <v>80960</v>
      </c>
      <c r="J2045" s="61"/>
      <c r="K2045" s="60">
        <v>152639</v>
      </c>
      <c r="L2045" s="60">
        <v>67648</v>
      </c>
      <c r="M2045" s="60">
        <v>191837</v>
      </c>
      <c r="N2045" s="60">
        <v>48752</v>
      </c>
      <c r="O2045" s="60">
        <v>17255</v>
      </c>
      <c r="P2045" s="60">
        <v>52121</v>
      </c>
      <c r="Q2045" s="60">
        <v>37916</v>
      </c>
      <c r="R2045" s="61"/>
      <c r="S2045" s="61"/>
      <c r="T2045" s="60">
        <v>66297</v>
      </c>
    </row>
    <row r="2046" spans="1:20" ht="14.5" x14ac:dyDescent="0.35">
      <c r="A2046" t="str">
        <f t="shared" si="43"/>
        <v>Wien225</v>
      </c>
      <c r="B2046">
        <v>2046</v>
      </c>
      <c r="C2046" s="59" t="s">
        <v>270</v>
      </c>
      <c r="D2046" s="59" t="s">
        <v>403</v>
      </c>
      <c r="E2046" s="59" t="s">
        <v>220</v>
      </c>
      <c r="F2046" s="61"/>
      <c r="G2046" s="61"/>
      <c r="H2046" s="61"/>
      <c r="I2046" s="61"/>
      <c r="J2046" s="60">
        <v>271145</v>
      </c>
      <c r="K2046" s="60">
        <v>4180</v>
      </c>
      <c r="L2046" s="60">
        <v>517990</v>
      </c>
      <c r="M2046" s="60">
        <v>279731</v>
      </c>
      <c r="N2046" s="60">
        <v>152124</v>
      </c>
      <c r="O2046" s="60">
        <v>10160</v>
      </c>
      <c r="P2046" s="60">
        <v>71914</v>
      </c>
      <c r="Q2046" s="60">
        <v>85879</v>
      </c>
      <c r="R2046" s="60">
        <v>530618</v>
      </c>
      <c r="S2046" s="60">
        <v>250643</v>
      </c>
      <c r="T2046" s="60">
        <v>252435</v>
      </c>
    </row>
    <row r="2047" spans="1:20" ht="14.5" x14ac:dyDescent="0.35">
      <c r="A2047" t="str">
        <f t="shared" si="43"/>
        <v>Wien311</v>
      </c>
      <c r="B2047">
        <v>2047</v>
      </c>
      <c r="C2047" s="59" t="s">
        <v>270</v>
      </c>
      <c r="D2047" s="59" t="s">
        <v>434</v>
      </c>
      <c r="E2047" s="59" t="s">
        <v>76</v>
      </c>
      <c r="F2047" s="61"/>
      <c r="G2047" s="61"/>
      <c r="H2047" s="61"/>
      <c r="I2047" s="61"/>
      <c r="J2047" s="60">
        <v>146481</v>
      </c>
      <c r="K2047" s="60">
        <v>72574</v>
      </c>
      <c r="L2047" s="60">
        <v>267367</v>
      </c>
      <c r="M2047" s="60">
        <v>32711</v>
      </c>
      <c r="N2047" s="60">
        <v>43453</v>
      </c>
      <c r="O2047" s="61"/>
      <c r="P2047" s="60">
        <v>98114</v>
      </c>
      <c r="Q2047" s="60">
        <v>14980</v>
      </c>
      <c r="R2047" s="61"/>
      <c r="S2047" s="61"/>
      <c r="T2047" s="61"/>
    </row>
    <row r="2048" spans="1:20" ht="14.5" x14ac:dyDescent="0.35">
      <c r="A2048" t="str">
        <f t="shared" si="43"/>
        <v>Wien428</v>
      </c>
      <c r="B2048">
        <v>2048</v>
      </c>
      <c r="C2048" s="59" t="s">
        <v>270</v>
      </c>
      <c r="D2048" s="59" t="s">
        <v>498</v>
      </c>
      <c r="E2048" s="59" t="s">
        <v>112</v>
      </c>
      <c r="F2048" s="60">
        <v>916767</v>
      </c>
      <c r="G2048" s="60">
        <v>655625</v>
      </c>
      <c r="H2048" s="60">
        <v>1087121</v>
      </c>
      <c r="I2048" s="60">
        <v>1306940</v>
      </c>
      <c r="J2048" s="60">
        <v>1293503</v>
      </c>
      <c r="K2048" s="60">
        <v>1237208</v>
      </c>
      <c r="L2048" s="60">
        <v>1215275</v>
      </c>
      <c r="M2048" s="60">
        <v>1525988</v>
      </c>
      <c r="N2048" s="60">
        <v>2322194</v>
      </c>
      <c r="O2048" s="60">
        <v>2345204</v>
      </c>
      <c r="P2048" s="60">
        <v>3221683</v>
      </c>
      <c r="Q2048" s="60">
        <v>6577443</v>
      </c>
      <c r="R2048" s="60">
        <v>2917327</v>
      </c>
      <c r="S2048" s="60">
        <v>3674112</v>
      </c>
      <c r="T2048" s="60">
        <v>1530827</v>
      </c>
    </row>
    <row r="2049" spans="1:20" ht="14.5" x14ac:dyDescent="0.35">
      <c r="A2049" t="str">
        <f t="shared" si="43"/>
        <v>Wien479</v>
      </c>
      <c r="B2049">
        <v>2049</v>
      </c>
      <c r="C2049" s="59" t="s">
        <v>270</v>
      </c>
      <c r="D2049" s="59" t="s">
        <v>541</v>
      </c>
      <c r="E2049" s="59" t="s">
        <v>225</v>
      </c>
      <c r="F2049" s="61"/>
      <c r="G2049" s="61"/>
      <c r="H2049" s="61"/>
      <c r="I2049" s="60">
        <v>177998</v>
      </c>
      <c r="J2049" s="60">
        <v>52007</v>
      </c>
      <c r="K2049" s="60">
        <v>190942</v>
      </c>
      <c r="L2049" s="61"/>
      <c r="M2049" s="60">
        <v>854</v>
      </c>
      <c r="N2049" s="60">
        <v>265849</v>
      </c>
      <c r="O2049" s="60">
        <v>38822</v>
      </c>
      <c r="P2049" s="61"/>
      <c r="Q2049" s="60">
        <v>18356</v>
      </c>
      <c r="R2049" s="60">
        <v>23111</v>
      </c>
      <c r="S2049" s="60">
        <v>45101</v>
      </c>
      <c r="T2049" s="60">
        <v>47577</v>
      </c>
    </row>
    <row r="2050" spans="1:20" ht="14.5" x14ac:dyDescent="0.35">
      <c r="A2050" t="str">
        <f t="shared" si="43"/>
        <v>Wien608</v>
      </c>
      <c r="B2050">
        <v>2050</v>
      </c>
      <c r="C2050" s="59" t="s">
        <v>270</v>
      </c>
      <c r="D2050" s="59" t="s">
        <v>565</v>
      </c>
      <c r="E2050" s="59" t="s">
        <v>255</v>
      </c>
      <c r="F2050" s="60">
        <v>8871464</v>
      </c>
      <c r="G2050" s="60">
        <v>12650642</v>
      </c>
      <c r="H2050" s="60">
        <v>7545543</v>
      </c>
      <c r="I2050" s="60">
        <v>3501282</v>
      </c>
      <c r="J2050" s="60">
        <v>909066</v>
      </c>
      <c r="K2050" s="60">
        <v>3355298</v>
      </c>
      <c r="L2050" s="60">
        <v>1787985</v>
      </c>
      <c r="M2050" s="60">
        <v>2559735</v>
      </c>
      <c r="N2050" s="60">
        <v>3856820</v>
      </c>
      <c r="O2050" s="60">
        <v>3244281</v>
      </c>
      <c r="P2050" s="60">
        <v>972028</v>
      </c>
      <c r="Q2050" s="60">
        <v>2509687</v>
      </c>
      <c r="R2050" s="60">
        <v>2780595</v>
      </c>
      <c r="S2050" s="60">
        <v>1252257</v>
      </c>
      <c r="T2050" s="60">
        <v>3879825</v>
      </c>
    </row>
    <row r="2051" spans="1:20" ht="14.5" x14ac:dyDescent="0.35">
      <c r="A2051" t="str">
        <f t="shared" si="43"/>
        <v>Wien393</v>
      </c>
      <c r="B2051">
        <v>2051</v>
      </c>
      <c r="C2051" s="59" t="s">
        <v>270</v>
      </c>
      <c r="D2051" s="59" t="s">
        <v>481</v>
      </c>
      <c r="E2051" s="59" t="s">
        <v>101</v>
      </c>
      <c r="F2051" s="60">
        <v>43</v>
      </c>
      <c r="G2051" s="61"/>
      <c r="H2051" s="60">
        <v>819</v>
      </c>
      <c r="I2051" s="61"/>
      <c r="J2051" s="61"/>
      <c r="K2051" s="61"/>
      <c r="L2051" s="60">
        <v>98953</v>
      </c>
      <c r="M2051" s="60">
        <v>7857</v>
      </c>
      <c r="N2051" s="61"/>
      <c r="O2051" s="60">
        <v>23513</v>
      </c>
      <c r="P2051" s="60">
        <v>33168</v>
      </c>
      <c r="Q2051" s="60">
        <v>14773</v>
      </c>
      <c r="R2051" s="60">
        <v>70229</v>
      </c>
      <c r="S2051" s="60">
        <v>183975</v>
      </c>
      <c r="T2051" s="60">
        <v>155135</v>
      </c>
    </row>
    <row r="2052" spans="1:20" ht="14.5" x14ac:dyDescent="0.35">
      <c r="A2052" t="str">
        <f t="shared" si="43"/>
        <v>Wien454</v>
      </c>
      <c r="B2052">
        <v>2052</v>
      </c>
      <c r="C2052" s="59" t="s">
        <v>270</v>
      </c>
      <c r="D2052" s="59" t="s">
        <v>509</v>
      </c>
      <c r="E2052" s="59" t="s">
        <v>121</v>
      </c>
      <c r="F2052" s="61"/>
      <c r="G2052" s="61"/>
      <c r="H2052" s="61"/>
      <c r="I2052" s="61"/>
      <c r="J2052" s="61"/>
      <c r="K2052" s="61"/>
      <c r="L2052" s="61"/>
      <c r="M2052" s="61"/>
      <c r="N2052" s="61"/>
      <c r="O2052" s="61"/>
      <c r="P2052" s="61"/>
      <c r="Q2052" s="60">
        <v>1687</v>
      </c>
      <c r="R2052" s="61"/>
      <c r="S2052" s="61"/>
      <c r="T2052" s="61"/>
    </row>
    <row r="2053" spans="1:20" ht="14.5" x14ac:dyDescent="0.35">
      <c r="A2053" t="str">
        <f t="shared" si="43"/>
        <v>Wien244</v>
      </c>
      <c r="B2053">
        <v>2053</v>
      </c>
      <c r="C2053" s="59" t="s">
        <v>270</v>
      </c>
      <c r="D2053" s="59" t="s">
        <v>412</v>
      </c>
      <c r="E2053" s="59" t="s">
        <v>61</v>
      </c>
      <c r="F2053" s="60">
        <v>277229</v>
      </c>
      <c r="G2053" s="60">
        <v>9962</v>
      </c>
      <c r="H2053" s="60">
        <v>28163</v>
      </c>
      <c r="I2053" s="60">
        <v>9997</v>
      </c>
      <c r="J2053" s="60">
        <v>43734</v>
      </c>
      <c r="K2053" s="60">
        <v>409435</v>
      </c>
      <c r="L2053" s="60">
        <v>87427</v>
      </c>
      <c r="M2053" s="60">
        <v>73033</v>
      </c>
      <c r="N2053" s="60">
        <v>26089</v>
      </c>
      <c r="O2053" s="60">
        <v>105727</v>
      </c>
      <c r="P2053" s="60">
        <v>183199</v>
      </c>
      <c r="Q2053" s="60">
        <v>159617</v>
      </c>
      <c r="R2053" s="60">
        <v>396463</v>
      </c>
      <c r="S2053" s="60">
        <v>697112</v>
      </c>
      <c r="T2053" s="60">
        <v>239981</v>
      </c>
    </row>
    <row r="2054" spans="1:20" ht="14.5" x14ac:dyDescent="0.35">
      <c r="A2054" t="str">
        <f t="shared" si="43"/>
        <v>Wien894</v>
      </c>
      <c r="B2054">
        <v>2054</v>
      </c>
      <c r="C2054" s="59" t="s">
        <v>270</v>
      </c>
      <c r="D2054" s="59" t="s">
        <v>682</v>
      </c>
      <c r="E2054" s="59" t="s">
        <v>256</v>
      </c>
      <c r="F2054" s="61"/>
      <c r="G2054" s="60">
        <v>5079</v>
      </c>
      <c r="H2054" s="60">
        <v>10790</v>
      </c>
      <c r="I2054" s="61"/>
      <c r="J2054" s="61"/>
      <c r="K2054" s="61"/>
      <c r="L2054" s="61"/>
      <c r="M2054" s="61"/>
      <c r="N2054" s="61"/>
      <c r="O2054" s="61"/>
      <c r="P2054" s="61"/>
      <c r="Q2054" s="61"/>
      <c r="R2054" s="61"/>
      <c r="S2054" s="61"/>
      <c r="T2054" s="61"/>
    </row>
    <row r="2055" spans="1:20" ht="14.5" x14ac:dyDescent="0.35">
      <c r="A2055" t="str">
        <f t="shared" si="43"/>
        <v>Wien280</v>
      </c>
      <c r="B2055">
        <v>2055</v>
      </c>
      <c r="C2055" s="59" t="s">
        <v>270</v>
      </c>
      <c r="D2055" s="59" t="s">
        <v>425</v>
      </c>
      <c r="E2055" s="59" t="s">
        <v>70</v>
      </c>
      <c r="F2055" s="60">
        <v>21708</v>
      </c>
      <c r="G2055" s="60">
        <v>331784</v>
      </c>
      <c r="H2055" s="60">
        <v>302997</v>
      </c>
      <c r="I2055" s="60">
        <v>157979</v>
      </c>
      <c r="J2055" s="61"/>
      <c r="K2055" s="60">
        <v>20494</v>
      </c>
      <c r="L2055" s="60">
        <v>44165</v>
      </c>
      <c r="M2055" s="60">
        <v>211640</v>
      </c>
      <c r="N2055" s="60">
        <v>647227</v>
      </c>
      <c r="O2055" s="60">
        <v>224975</v>
      </c>
      <c r="P2055" s="60">
        <v>694113</v>
      </c>
      <c r="Q2055" s="60">
        <v>464202</v>
      </c>
      <c r="R2055" s="60">
        <v>454370</v>
      </c>
      <c r="S2055" s="60">
        <v>1540906</v>
      </c>
      <c r="T2055" s="60">
        <v>96178</v>
      </c>
    </row>
    <row r="2056" spans="1:20" ht="14.5" x14ac:dyDescent="0.35">
      <c r="A2056" t="str">
        <f t="shared" ref="A2056:A2119" si="44">C2056&amp;D2056</f>
        <v>Wien680</v>
      </c>
      <c r="B2056">
        <v>2056</v>
      </c>
      <c r="C2056" s="59" t="s">
        <v>270</v>
      </c>
      <c r="D2056" s="59" t="s">
        <v>600</v>
      </c>
      <c r="E2056" s="59" t="s">
        <v>169</v>
      </c>
      <c r="F2056" s="60">
        <v>25452008</v>
      </c>
      <c r="G2056" s="60">
        <v>30987299</v>
      </c>
      <c r="H2056" s="60">
        <v>47848751</v>
      </c>
      <c r="I2056" s="60">
        <v>54620812</v>
      </c>
      <c r="J2056" s="60">
        <v>40401282</v>
      </c>
      <c r="K2056" s="60">
        <v>35509472</v>
      </c>
      <c r="L2056" s="60">
        <v>31181712</v>
      </c>
      <c r="M2056" s="60">
        <v>32633273</v>
      </c>
      <c r="N2056" s="60">
        <v>46627293</v>
      </c>
      <c r="O2056" s="60">
        <v>141693915</v>
      </c>
      <c r="P2056" s="60">
        <v>58367318</v>
      </c>
      <c r="Q2056" s="60">
        <v>42200903</v>
      </c>
      <c r="R2056" s="60">
        <v>26878792</v>
      </c>
      <c r="S2056" s="60">
        <v>28647362</v>
      </c>
      <c r="T2056" s="60">
        <v>25899051</v>
      </c>
    </row>
    <row r="2057" spans="1:20" ht="14.5" x14ac:dyDescent="0.35">
      <c r="A2057" t="str">
        <f t="shared" si="44"/>
        <v>Wien082</v>
      </c>
      <c r="B2057">
        <v>2057</v>
      </c>
      <c r="C2057" s="59" t="s">
        <v>270</v>
      </c>
      <c r="D2057" s="59" t="s">
        <v>376</v>
      </c>
      <c r="E2057" s="59" t="s">
        <v>44</v>
      </c>
      <c r="F2057" s="60">
        <v>1368023</v>
      </c>
      <c r="G2057" s="60">
        <v>2109419</v>
      </c>
      <c r="H2057" s="60">
        <v>1778834</v>
      </c>
      <c r="I2057" s="60">
        <v>1526337</v>
      </c>
      <c r="J2057" s="60">
        <v>2663708</v>
      </c>
      <c r="K2057" s="60">
        <v>1607531</v>
      </c>
      <c r="L2057" s="60">
        <v>992317</v>
      </c>
      <c r="M2057" s="60">
        <v>647660</v>
      </c>
      <c r="N2057" s="60">
        <v>278385</v>
      </c>
      <c r="O2057" s="60">
        <v>878997</v>
      </c>
      <c r="P2057" s="60">
        <v>2403840</v>
      </c>
      <c r="Q2057" s="60">
        <v>2151780</v>
      </c>
      <c r="R2057" s="60">
        <v>2743958</v>
      </c>
      <c r="S2057" s="60">
        <v>3447843</v>
      </c>
      <c r="T2057" s="60">
        <v>1489440</v>
      </c>
    </row>
    <row r="2058" spans="1:20" ht="14.5" x14ac:dyDescent="0.35">
      <c r="A2058" t="str">
        <f t="shared" si="44"/>
        <v>Wien839</v>
      </c>
      <c r="B2058">
        <v>2058</v>
      </c>
      <c r="C2058" s="59" t="s">
        <v>270</v>
      </c>
      <c r="D2058" s="59" t="s">
        <v>674</v>
      </c>
      <c r="E2058" s="59" t="s">
        <v>205</v>
      </c>
      <c r="F2058" s="61"/>
      <c r="G2058" s="60">
        <v>13</v>
      </c>
      <c r="H2058" s="60">
        <v>142401</v>
      </c>
      <c r="I2058" s="60">
        <v>54389</v>
      </c>
      <c r="J2058" s="61"/>
      <c r="K2058" s="60">
        <v>46216</v>
      </c>
      <c r="L2058" s="61"/>
      <c r="M2058" s="61"/>
      <c r="N2058" s="61"/>
      <c r="O2058" s="60">
        <v>4732</v>
      </c>
      <c r="P2058" s="61"/>
      <c r="Q2058" s="61"/>
      <c r="R2058" s="61"/>
      <c r="S2058" s="61"/>
      <c r="T2058" s="61"/>
    </row>
    <row r="2059" spans="1:20" ht="14.5" x14ac:dyDescent="0.35">
      <c r="A2059" t="str">
        <f t="shared" si="44"/>
        <v>Wien626</v>
      </c>
      <c r="B2059">
        <v>2059</v>
      </c>
      <c r="C2059" s="59" t="s">
        <v>270</v>
      </c>
      <c r="D2059" s="59" t="s">
        <v>574</v>
      </c>
      <c r="E2059" s="59" t="s">
        <v>151</v>
      </c>
      <c r="F2059" s="60">
        <v>122</v>
      </c>
      <c r="G2059" s="60">
        <v>581</v>
      </c>
      <c r="H2059" s="61"/>
      <c r="I2059" s="61"/>
      <c r="J2059" s="60">
        <v>2428</v>
      </c>
      <c r="K2059" s="61"/>
      <c r="L2059" s="61"/>
      <c r="M2059" s="60">
        <v>788211</v>
      </c>
      <c r="N2059" s="60">
        <v>1757</v>
      </c>
      <c r="O2059" s="60">
        <v>29534</v>
      </c>
      <c r="P2059" s="60">
        <v>108074</v>
      </c>
      <c r="Q2059" s="60">
        <v>104612</v>
      </c>
      <c r="R2059" s="60">
        <v>937542</v>
      </c>
      <c r="S2059" s="60">
        <v>324147</v>
      </c>
      <c r="T2059" s="60">
        <v>69872</v>
      </c>
    </row>
    <row r="2060" spans="1:20" ht="14.5" x14ac:dyDescent="0.35">
      <c r="A2060" t="str">
        <f t="shared" si="44"/>
        <v>Wien080</v>
      </c>
      <c r="B2060">
        <v>2060</v>
      </c>
      <c r="C2060" s="59" t="s">
        <v>270</v>
      </c>
      <c r="D2060" s="59" t="s">
        <v>373</v>
      </c>
      <c r="E2060" s="59" t="s">
        <v>42</v>
      </c>
      <c r="F2060" s="60">
        <v>1829367</v>
      </c>
      <c r="G2060" s="60">
        <v>3212900</v>
      </c>
      <c r="H2060" s="60">
        <v>5762100</v>
      </c>
      <c r="I2060" s="60">
        <v>5214801</v>
      </c>
      <c r="J2060" s="60">
        <v>85600513</v>
      </c>
      <c r="K2060" s="60">
        <v>22481155</v>
      </c>
      <c r="L2060" s="60">
        <v>8762991</v>
      </c>
      <c r="M2060" s="60">
        <v>9871213</v>
      </c>
      <c r="N2060" s="60">
        <v>10896432</v>
      </c>
      <c r="O2060" s="60">
        <v>6666342</v>
      </c>
      <c r="P2060" s="60">
        <v>4032033</v>
      </c>
      <c r="Q2060" s="60">
        <v>9440134</v>
      </c>
      <c r="R2060" s="60">
        <v>13025362</v>
      </c>
      <c r="S2060" s="60">
        <v>17382129</v>
      </c>
      <c r="T2060" s="60">
        <v>20703828</v>
      </c>
    </row>
    <row r="2061" spans="1:20" ht="14.5" x14ac:dyDescent="0.35">
      <c r="A2061" t="str">
        <f t="shared" si="44"/>
        <v>Wien212</v>
      </c>
      <c r="B2061">
        <v>2061</v>
      </c>
      <c r="C2061" s="59" t="s">
        <v>270</v>
      </c>
      <c r="D2061" s="59" t="s">
        <v>396</v>
      </c>
      <c r="E2061" s="59" t="s">
        <v>54</v>
      </c>
      <c r="F2061" s="60">
        <v>8607043</v>
      </c>
      <c r="G2061" s="60">
        <v>10827306</v>
      </c>
      <c r="H2061" s="60">
        <v>8671501</v>
      </c>
      <c r="I2061" s="60">
        <v>8934303</v>
      </c>
      <c r="J2061" s="60">
        <v>7950494</v>
      </c>
      <c r="K2061" s="60">
        <v>7770462</v>
      </c>
      <c r="L2061" s="60">
        <v>11788016</v>
      </c>
      <c r="M2061" s="60">
        <v>5367999</v>
      </c>
      <c r="N2061" s="60">
        <v>22958892</v>
      </c>
      <c r="O2061" s="60">
        <v>24589719</v>
      </c>
      <c r="P2061" s="60">
        <v>11500213</v>
      </c>
      <c r="Q2061" s="60">
        <v>15682408</v>
      </c>
      <c r="R2061" s="60">
        <v>5549044</v>
      </c>
      <c r="S2061" s="60">
        <v>10412309</v>
      </c>
      <c r="T2061" s="60">
        <v>12827795</v>
      </c>
    </row>
    <row r="2062" spans="1:20" ht="14.5" x14ac:dyDescent="0.35">
      <c r="A2062" t="str">
        <f t="shared" si="44"/>
        <v>Wien817</v>
      </c>
      <c r="B2062">
        <v>2062</v>
      </c>
      <c r="C2062" s="59" t="s">
        <v>270</v>
      </c>
      <c r="D2062" s="59" t="s">
        <v>646</v>
      </c>
      <c r="E2062" s="59" t="s">
        <v>193</v>
      </c>
      <c r="F2062" s="61"/>
      <c r="G2062" s="61"/>
      <c r="H2062" s="61"/>
      <c r="I2062" s="61"/>
      <c r="J2062" s="61"/>
      <c r="K2062" s="60">
        <v>2300</v>
      </c>
      <c r="L2062" s="61"/>
      <c r="M2062" s="61"/>
      <c r="N2062" s="61"/>
      <c r="O2062" s="61"/>
      <c r="P2062" s="61"/>
      <c r="Q2062" s="60">
        <v>4985</v>
      </c>
      <c r="R2062" s="60">
        <v>84</v>
      </c>
      <c r="S2062" s="60">
        <v>382</v>
      </c>
      <c r="T2062" s="61"/>
    </row>
    <row r="2063" spans="1:20" ht="14.5" x14ac:dyDescent="0.35">
      <c r="A2063" t="str">
        <f t="shared" si="44"/>
        <v>Wien052</v>
      </c>
      <c r="B2063">
        <v>2063</v>
      </c>
      <c r="C2063" s="59" t="s">
        <v>270</v>
      </c>
      <c r="D2063" s="59" t="s">
        <v>337</v>
      </c>
      <c r="E2063" s="59" t="s">
        <v>26</v>
      </c>
      <c r="F2063" s="60">
        <v>149139640</v>
      </c>
      <c r="G2063" s="60">
        <v>166728710</v>
      </c>
      <c r="H2063" s="60">
        <v>185206875</v>
      </c>
      <c r="I2063" s="60">
        <v>176712293</v>
      </c>
      <c r="J2063" s="60">
        <v>177704996</v>
      </c>
      <c r="K2063" s="60">
        <v>175865396</v>
      </c>
      <c r="L2063" s="60">
        <v>178136051</v>
      </c>
      <c r="M2063" s="60">
        <v>123764958</v>
      </c>
      <c r="N2063" s="60">
        <v>147923697</v>
      </c>
      <c r="O2063" s="60">
        <v>157192927</v>
      </c>
      <c r="P2063" s="60">
        <v>157790759</v>
      </c>
      <c r="Q2063" s="60">
        <v>200364470</v>
      </c>
      <c r="R2063" s="60">
        <v>200314268</v>
      </c>
      <c r="S2063" s="60">
        <v>179280612</v>
      </c>
      <c r="T2063" s="60">
        <v>200653758</v>
      </c>
    </row>
    <row r="2064" spans="1:20" ht="14.5" x14ac:dyDescent="0.35">
      <c r="A2064" t="str">
        <f t="shared" si="44"/>
        <v>Wien472</v>
      </c>
      <c r="B2064">
        <v>2064</v>
      </c>
      <c r="C2064" s="59" t="s">
        <v>270</v>
      </c>
      <c r="D2064" s="59" t="s">
        <v>531</v>
      </c>
      <c r="E2064" s="59" t="s">
        <v>131</v>
      </c>
      <c r="F2064" s="60">
        <v>2814074</v>
      </c>
      <c r="G2064" s="60">
        <v>3289208</v>
      </c>
      <c r="H2064" s="60">
        <v>5006016</v>
      </c>
      <c r="I2064" s="60">
        <v>4606666</v>
      </c>
      <c r="J2064" s="60">
        <v>2196912</v>
      </c>
      <c r="K2064" s="60">
        <v>1400890</v>
      </c>
      <c r="L2064" s="60">
        <v>199322</v>
      </c>
      <c r="M2064" s="60">
        <v>144895</v>
      </c>
      <c r="N2064" s="60">
        <v>4607886</v>
      </c>
      <c r="O2064" s="60">
        <v>20510372</v>
      </c>
      <c r="P2064" s="60">
        <v>1756424</v>
      </c>
      <c r="Q2064" s="60">
        <v>1362075</v>
      </c>
      <c r="R2064" s="60">
        <v>1612263</v>
      </c>
      <c r="S2064" s="60">
        <v>11717044</v>
      </c>
      <c r="T2064" s="60">
        <v>1238091</v>
      </c>
    </row>
    <row r="2065" spans="1:20" ht="14.5" x14ac:dyDescent="0.35">
      <c r="A2065" t="str">
        <f t="shared" si="44"/>
        <v>Wien807</v>
      </c>
      <c r="B2065">
        <v>2065</v>
      </c>
      <c r="C2065" s="59" t="s">
        <v>270</v>
      </c>
      <c r="D2065" s="59" t="s">
        <v>636</v>
      </c>
      <c r="E2065" s="59" t="s">
        <v>187</v>
      </c>
      <c r="F2065" s="61"/>
      <c r="G2065" s="61"/>
      <c r="H2065" s="61"/>
      <c r="I2065" s="61"/>
      <c r="J2065" s="61"/>
      <c r="K2065" s="61"/>
      <c r="L2065" s="61"/>
      <c r="M2065" s="61"/>
      <c r="N2065" s="60">
        <v>10</v>
      </c>
      <c r="O2065" s="61"/>
      <c r="P2065" s="61"/>
      <c r="Q2065" s="61"/>
      <c r="R2065" s="61"/>
      <c r="S2065" s="61"/>
      <c r="T2065" s="60">
        <v>1689</v>
      </c>
    </row>
    <row r="2066" spans="1:20" ht="14.5" x14ac:dyDescent="0.35">
      <c r="A2066" t="str">
        <f t="shared" si="44"/>
        <v>Wien736</v>
      </c>
      <c r="B2066">
        <v>2066</v>
      </c>
      <c r="C2066" s="59" t="s">
        <v>270</v>
      </c>
      <c r="D2066" s="59" t="s">
        <v>622</v>
      </c>
      <c r="E2066" s="59" t="s">
        <v>179</v>
      </c>
      <c r="F2066" s="60">
        <v>35281169</v>
      </c>
      <c r="G2066" s="60">
        <v>34829277</v>
      </c>
      <c r="H2066" s="60">
        <v>33077049</v>
      </c>
      <c r="I2066" s="60">
        <v>36374851</v>
      </c>
      <c r="J2066" s="60">
        <v>48045100</v>
      </c>
      <c r="K2066" s="60">
        <v>35532286</v>
      </c>
      <c r="L2066" s="60">
        <v>33260793</v>
      </c>
      <c r="M2066" s="60">
        <v>29071082</v>
      </c>
      <c r="N2066" s="60">
        <v>63156057</v>
      </c>
      <c r="O2066" s="60">
        <v>81018735</v>
      </c>
      <c r="P2066" s="60">
        <v>53597331</v>
      </c>
      <c r="Q2066" s="60">
        <v>97958182</v>
      </c>
      <c r="R2066" s="60">
        <v>106893220</v>
      </c>
      <c r="S2066" s="60">
        <v>93615244</v>
      </c>
      <c r="T2066" s="60">
        <v>70030534</v>
      </c>
    </row>
    <row r="2067" spans="1:20" ht="14.5" x14ac:dyDescent="0.35">
      <c r="A2067" t="str">
        <f t="shared" si="44"/>
        <v>Wien352</v>
      </c>
      <c r="B2067">
        <v>2067</v>
      </c>
      <c r="C2067" s="59" t="s">
        <v>270</v>
      </c>
      <c r="D2067" s="59" t="s">
        <v>457</v>
      </c>
      <c r="E2067" s="59" t="s">
        <v>257</v>
      </c>
      <c r="F2067" s="60">
        <v>562888</v>
      </c>
      <c r="G2067" s="60">
        <v>482667</v>
      </c>
      <c r="H2067" s="60">
        <v>224996</v>
      </c>
      <c r="I2067" s="60">
        <v>318739</v>
      </c>
      <c r="J2067" s="60">
        <v>1322054</v>
      </c>
      <c r="K2067" s="60">
        <v>338418</v>
      </c>
      <c r="L2067" s="60">
        <v>613997</v>
      </c>
      <c r="M2067" s="60">
        <v>761019</v>
      </c>
      <c r="N2067" s="60">
        <v>664293</v>
      </c>
      <c r="O2067" s="60">
        <v>345861</v>
      </c>
      <c r="P2067" s="60">
        <v>734853</v>
      </c>
      <c r="Q2067" s="60">
        <v>1887862</v>
      </c>
      <c r="R2067" s="60">
        <v>1084975</v>
      </c>
      <c r="S2067" s="60">
        <v>1128360</v>
      </c>
      <c r="T2067" s="60">
        <v>5454318</v>
      </c>
    </row>
    <row r="2068" spans="1:20" ht="14.5" x14ac:dyDescent="0.35">
      <c r="A2068" t="str">
        <f t="shared" si="44"/>
        <v>Wien072</v>
      </c>
      <c r="B2068">
        <v>2068</v>
      </c>
      <c r="C2068" s="59" t="s">
        <v>270</v>
      </c>
      <c r="D2068" s="59" t="s">
        <v>359</v>
      </c>
      <c r="E2068" s="59" t="s">
        <v>37</v>
      </c>
      <c r="F2068" s="60">
        <v>257969907</v>
      </c>
      <c r="G2068" s="60">
        <v>188294193</v>
      </c>
      <c r="H2068" s="60">
        <v>182906454</v>
      </c>
      <c r="I2068" s="60">
        <v>178416435</v>
      </c>
      <c r="J2068" s="60">
        <v>118922981</v>
      </c>
      <c r="K2068" s="60">
        <v>77939223</v>
      </c>
      <c r="L2068" s="60">
        <v>92812842</v>
      </c>
      <c r="M2068" s="60">
        <v>90647866</v>
      </c>
      <c r="N2068" s="60">
        <v>100315829</v>
      </c>
      <c r="O2068" s="60">
        <v>114332511</v>
      </c>
      <c r="P2068" s="60">
        <v>123014911</v>
      </c>
      <c r="Q2068" s="60">
        <v>143446853</v>
      </c>
      <c r="R2068" s="60">
        <v>138956408</v>
      </c>
      <c r="S2068" s="60">
        <v>181957725</v>
      </c>
      <c r="T2068" s="60">
        <v>197260308</v>
      </c>
    </row>
    <row r="2069" spans="1:20" ht="14.5" x14ac:dyDescent="0.35">
      <c r="A2069" t="str">
        <f t="shared" si="44"/>
        <v>Wien350</v>
      </c>
      <c r="B2069">
        <v>2069</v>
      </c>
      <c r="C2069" s="59" t="s">
        <v>270</v>
      </c>
      <c r="D2069" s="59" t="s">
        <v>456</v>
      </c>
      <c r="E2069" s="59" t="s">
        <v>87</v>
      </c>
      <c r="F2069" s="60">
        <v>1763924</v>
      </c>
      <c r="G2069" s="60">
        <v>185991</v>
      </c>
      <c r="H2069" s="60">
        <v>151117</v>
      </c>
      <c r="I2069" s="60">
        <v>402053</v>
      </c>
      <c r="J2069" s="60">
        <v>1017338</v>
      </c>
      <c r="K2069" s="60">
        <v>719992</v>
      </c>
      <c r="L2069" s="60">
        <v>675324</v>
      </c>
      <c r="M2069" s="60">
        <v>1092916</v>
      </c>
      <c r="N2069" s="60">
        <v>661214</v>
      </c>
      <c r="O2069" s="60">
        <v>748447</v>
      </c>
      <c r="P2069" s="60">
        <v>1258892</v>
      </c>
      <c r="Q2069" s="60">
        <v>1139304</v>
      </c>
      <c r="R2069" s="60">
        <v>7062275</v>
      </c>
      <c r="S2069" s="60">
        <v>1193544</v>
      </c>
      <c r="T2069" s="60">
        <v>3498353</v>
      </c>
    </row>
    <row r="2070" spans="1:20" ht="14.5" x14ac:dyDescent="0.35">
      <c r="A2070" t="str">
        <f t="shared" si="44"/>
        <v>Wien400</v>
      </c>
      <c r="B2070">
        <v>2070</v>
      </c>
      <c r="C2070" s="59" t="s">
        <v>270</v>
      </c>
      <c r="D2070" s="59" t="s">
        <v>484</v>
      </c>
      <c r="E2070" s="59" t="s">
        <v>103</v>
      </c>
      <c r="F2070" s="60">
        <v>565034279</v>
      </c>
      <c r="G2070" s="60">
        <v>616106736</v>
      </c>
      <c r="H2070" s="60">
        <v>648624606</v>
      </c>
      <c r="I2070" s="60">
        <v>771359805</v>
      </c>
      <c r="J2070" s="60">
        <v>884433819</v>
      </c>
      <c r="K2070" s="60">
        <v>1182891468</v>
      </c>
      <c r="L2070" s="60">
        <v>1150105440</v>
      </c>
      <c r="M2070" s="60">
        <v>1103721947</v>
      </c>
      <c r="N2070" s="60">
        <v>1012720503</v>
      </c>
      <c r="O2070" s="60">
        <v>1128827859</v>
      </c>
      <c r="P2070" s="60">
        <v>1144827269</v>
      </c>
      <c r="Q2070" s="60">
        <v>1533000288</v>
      </c>
      <c r="R2070" s="60">
        <v>1721795974</v>
      </c>
      <c r="S2070" s="60">
        <v>2755018234</v>
      </c>
      <c r="T2070" s="60">
        <v>3912769618</v>
      </c>
    </row>
    <row r="2071" spans="1:20" ht="14.5" x14ac:dyDescent="0.35">
      <c r="A2071" t="str">
        <f t="shared" si="44"/>
        <v>Wien524</v>
      </c>
      <c r="B2071">
        <v>2071</v>
      </c>
      <c r="C2071" s="59" t="s">
        <v>270</v>
      </c>
      <c r="D2071" s="59" t="s">
        <v>556</v>
      </c>
      <c r="E2071" s="59" t="s">
        <v>144</v>
      </c>
      <c r="F2071" s="60">
        <v>2257048</v>
      </c>
      <c r="G2071" s="60">
        <v>1921285</v>
      </c>
      <c r="H2071" s="60">
        <v>4739542</v>
      </c>
      <c r="I2071" s="60">
        <v>2940880</v>
      </c>
      <c r="J2071" s="60">
        <v>3476717</v>
      </c>
      <c r="K2071" s="60">
        <v>3786127</v>
      </c>
      <c r="L2071" s="60">
        <v>3758960</v>
      </c>
      <c r="M2071" s="60">
        <v>3528618</v>
      </c>
      <c r="N2071" s="60">
        <v>3108244</v>
      </c>
      <c r="O2071" s="60">
        <v>4999357</v>
      </c>
      <c r="P2071" s="60">
        <v>3886934</v>
      </c>
      <c r="Q2071" s="60">
        <v>2555234</v>
      </c>
      <c r="R2071" s="60">
        <v>5156545</v>
      </c>
      <c r="S2071" s="60">
        <v>3654756</v>
      </c>
      <c r="T2071" s="60">
        <v>4250629</v>
      </c>
    </row>
    <row r="2072" spans="1:20" ht="14.5" x14ac:dyDescent="0.35">
      <c r="A2072" t="str">
        <f t="shared" si="44"/>
        <v>Wien081</v>
      </c>
      <c r="B2072">
        <v>2072</v>
      </c>
      <c r="C2072" s="59" t="s">
        <v>270</v>
      </c>
      <c r="D2072" s="59" t="s">
        <v>374</v>
      </c>
      <c r="E2072" s="59" t="s">
        <v>43</v>
      </c>
      <c r="F2072" s="60">
        <v>8724240</v>
      </c>
      <c r="G2072" s="60">
        <v>7775336</v>
      </c>
      <c r="H2072" s="60">
        <v>10127465</v>
      </c>
      <c r="I2072" s="60">
        <v>7420827</v>
      </c>
      <c r="J2072" s="60">
        <v>10281413</v>
      </c>
      <c r="K2072" s="60">
        <v>7056825</v>
      </c>
      <c r="L2072" s="60">
        <v>5655586</v>
      </c>
      <c r="M2072" s="60">
        <v>8947719</v>
      </c>
      <c r="N2072" s="60">
        <v>13636860</v>
      </c>
      <c r="O2072" s="60">
        <v>8088620</v>
      </c>
      <c r="P2072" s="60">
        <v>8307901</v>
      </c>
      <c r="Q2072" s="60">
        <v>11885067</v>
      </c>
      <c r="R2072" s="60">
        <v>19538227</v>
      </c>
      <c r="S2072" s="60">
        <v>25697706</v>
      </c>
      <c r="T2072" s="60">
        <v>27428343</v>
      </c>
    </row>
    <row r="2073" spans="1:20" ht="14.5" x14ac:dyDescent="0.35">
      <c r="A2073" t="str">
        <f t="shared" si="44"/>
        <v>Wien045</v>
      </c>
      <c r="B2073">
        <v>2073</v>
      </c>
      <c r="C2073" s="59" t="s">
        <v>270</v>
      </c>
      <c r="D2073" s="59" t="s">
        <v>333</v>
      </c>
      <c r="E2073" s="59" t="s">
        <v>258</v>
      </c>
      <c r="F2073" s="61"/>
      <c r="G2073" s="61"/>
      <c r="H2073" s="60">
        <v>108</v>
      </c>
      <c r="I2073" s="61"/>
      <c r="J2073" s="60">
        <v>659</v>
      </c>
      <c r="K2073" s="60">
        <v>5223</v>
      </c>
      <c r="L2073" s="60">
        <v>15742</v>
      </c>
      <c r="M2073" s="61"/>
      <c r="N2073" s="60">
        <v>12977</v>
      </c>
      <c r="O2073" s="61"/>
      <c r="P2073" s="61"/>
      <c r="Q2073" s="60">
        <v>233</v>
      </c>
      <c r="R2073" s="61"/>
      <c r="S2073" s="61"/>
      <c r="T2073" s="61"/>
    </row>
    <row r="2074" spans="1:20" ht="14.5" x14ac:dyDescent="0.35">
      <c r="A2074" t="str">
        <f t="shared" si="44"/>
        <v>Wien467</v>
      </c>
      <c r="B2074">
        <v>2074</v>
      </c>
      <c r="C2074" s="59" t="s">
        <v>270</v>
      </c>
      <c r="D2074" s="59" t="s">
        <v>525</v>
      </c>
      <c r="E2074" s="59" t="s">
        <v>263</v>
      </c>
      <c r="F2074" s="61"/>
      <c r="G2074" s="61"/>
      <c r="H2074" s="61"/>
      <c r="I2074" s="60">
        <v>1504</v>
      </c>
      <c r="J2074" s="60">
        <v>668083</v>
      </c>
      <c r="K2074" s="60">
        <v>37089</v>
      </c>
      <c r="L2074" s="61"/>
      <c r="M2074" s="60">
        <v>10701</v>
      </c>
      <c r="N2074" s="60">
        <v>41856</v>
      </c>
      <c r="O2074" s="60">
        <v>44089</v>
      </c>
      <c r="P2074" s="60">
        <v>55371</v>
      </c>
      <c r="Q2074" s="60">
        <v>167190</v>
      </c>
      <c r="R2074" s="60">
        <v>29702</v>
      </c>
      <c r="S2074" s="60">
        <v>44</v>
      </c>
      <c r="T2074" s="60">
        <v>6094</v>
      </c>
    </row>
    <row r="2075" spans="1:20" ht="14.5" x14ac:dyDescent="0.35">
      <c r="A2075" t="str">
        <f t="shared" si="44"/>
        <v>Wien484</v>
      </c>
      <c r="B2075">
        <v>2075</v>
      </c>
      <c r="C2075" s="59" t="s">
        <v>270</v>
      </c>
      <c r="D2075" s="59" t="s">
        <v>545</v>
      </c>
      <c r="E2075" s="59" t="s">
        <v>135</v>
      </c>
      <c r="F2075" s="60">
        <v>8726656</v>
      </c>
      <c r="G2075" s="60">
        <v>10575857</v>
      </c>
      <c r="H2075" s="60">
        <v>8758735</v>
      </c>
      <c r="I2075" s="60">
        <v>11680850</v>
      </c>
      <c r="J2075" s="60">
        <v>4021996</v>
      </c>
      <c r="K2075" s="60">
        <v>17929178</v>
      </c>
      <c r="L2075" s="60">
        <v>17069332</v>
      </c>
      <c r="M2075" s="60">
        <v>1978365</v>
      </c>
      <c r="N2075" s="60">
        <v>1824647</v>
      </c>
      <c r="O2075" s="60">
        <v>1243759</v>
      </c>
      <c r="P2075" s="60">
        <v>869730</v>
      </c>
      <c r="Q2075" s="60">
        <v>1506850</v>
      </c>
      <c r="R2075" s="60">
        <v>1713169</v>
      </c>
      <c r="S2075" s="60">
        <v>874956</v>
      </c>
      <c r="T2075" s="60">
        <v>1051234</v>
      </c>
    </row>
    <row r="2076" spans="1:20" ht="14.5" x14ac:dyDescent="0.35">
      <c r="A2076" t="str">
        <f t="shared" si="44"/>
        <v>Wien468</v>
      </c>
      <c r="B2076">
        <v>2076</v>
      </c>
      <c r="C2076" s="59" t="s">
        <v>270</v>
      </c>
      <c r="D2076" s="59" t="s">
        <v>527</v>
      </c>
      <c r="E2076" s="59" t="s">
        <v>259</v>
      </c>
      <c r="F2076" s="60">
        <v>36875974</v>
      </c>
      <c r="G2076" s="60">
        <v>80964</v>
      </c>
      <c r="H2076" s="60">
        <v>24678224</v>
      </c>
      <c r="I2076" s="60">
        <v>86152</v>
      </c>
      <c r="J2076" s="60">
        <v>35591</v>
      </c>
      <c r="K2076" s="60">
        <v>342649</v>
      </c>
      <c r="L2076" s="60">
        <v>5420359</v>
      </c>
      <c r="M2076" s="60">
        <v>75991</v>
      </c>
      <c r="N2076" s="60">
        <v>9406721</v>
      </c>
      <c r="O2076" s="61"/>
      <c r="P2076" s="61"/>
      <c r="Q2076" s="61"/>
      <c r="R2076" s="60">
        <v>73</v>
      </c>
      <c r="S2076" s="61"/>
      <c r="T2076" s="60">
        <v>7835</v>
      </c>
    </row>
    <row r="2077" spans="1:20" ht="14.5" x14ac:dyDescent="0.35">
      <c r="A2077" t="str">
        <f t="shared" si="44"/>
        <v>Wien457</v>
      </c>
      <c r="B2077">
        <v>2077</v>
      </c>
      <c r="C2077" s="59" t="s">
        <v>270</v>
      </c>
      <c r="D2077" s="59" t="s">
        <v>513</v>
      </c>
      <c r="E2077" s="59" t="s">
        <v>123</v>
      </c>
      <c r="F2077" s="60">
        <v>905</v>
      </c>
      <c r="G2077" s="61"/>
      <c r="H2077" s="61"/>
      <c r="I2077" s="61"/>
      <c r="J2077" s="61"/>
      <c r="K2077" s="61"/>
      <c r="L2077" s="61"/>
      <c r="M2077" s="61"/>
      <c r="N2077" s="61"/>
      <c r="O2077" s="61"/>
      <c r="P2077" s="61"/>
      <c r="Q2077" s="60">
        <v>482</v>
      </c>
      <c r="R2077" s="60">
        <v>9814</v>
      </c>
      <c r="S2077" s="61"/>
      <c r="T2077" s="60">
        <v>7179</v>
      </c>
    </row>
    <row r="2078" spans="1:20" ht="14.5" x14ac:dyDescent="0.35">
      <c r="A2078" t="str">
        <f t="shared" si="44"/>
        <v>Wien690</v>
      </c>
      <c r="B2078">
        <v>2078</v>
      </c>
      <c r="C2078" s="59" t="s">
        <v>270</v>
      </c>
      <c r="D2078" s="59" t="s">
        <v>603</v>
      </c>
      <c r="E2078" s="59" t="s">
        <v>170</v>
      </c>
      <c r="F2078" s="60">
        <v>19229337</v>
      </c>
      <c r="G2078" s="60">
        <v>25326568</v>
      </c>
      <c r="H2078" s="60">
        <v>30538543</v>
      </c>
      <c r="I2078" s="60">
        <v>38974957</v>
      </c>
      <c r="J2078" s="60">
        <v>34557651</v>
      </c>
      <c r="K2078" s="60">
        <v>40390029</v>
      </c>
      <c r="L2078" s="60">
        <v>24099807</v>
      </c>
      <c r="M2078" s="60">
        <v>42642772</v>
      </c>
      <c r="N2078" s="60">
        <v>31734927</v>
      </c>
      <c r="O2078" s="60">
        <v>36695360</v>
      </c>
      <c r="P2078" s="60">
        <v>35458493</v>
      </c>
      <c r="Q2078" s="60">
        <v>29253047</v>
      </c>
      <c r="R2078" s="60">
        <v>22523955</v>
      </c>
      <c r="S2078" s="60">
        <v>10710692</v>
      </c>
      <c r="T2078" s="60">
        <v>22024790</v>
      </c>
    </row>
    <row r="2079" spans="1:20" ht="14.5" x14ac:dyDescent="0.35">
      <c r="A2079" t="str">
        <f t="shared" si="44"/>
        <v>Wien816</v>
      </c>
      <c r="B2079">
        <v>2079</v>
      </c>
      <c r="C2079" s="59" t="s">
        <v>270</v>
      </c>
      <c r="D2079" s="59" t="s">
        <v>645</v>
      </c>
      <c r="E2079" s="59" t="s">
        <v>192</v>
      </c>
      <c r="F2079" s="60">
        <v>775</v>
      </c>
      <c r="G2079" s="60">
        <v>6345</v>
      </c>
      <c r="H2079" s="61"/>
      <c r="I2079" s="60">
        <v>970</v>
      </c>
      <c r="J2079" s="61"/>
      <c r="K2079" s="61"/>
      <c r="L2079" s="61"/>
      <c r="M2079" s="60">
        <v>94922</v>
      </c>
      <c r="N2079" s="60">
        <v>971</v>
      </c>
      <c r="O2079" s="60">
        <v>1816</v>
      </c>
      <c r="P2079" s="60">
        <v>20445</v>
      </c>
      <c r="Q2079" s="60">
        <v>20790</v>
      </c>
      <c r="R2079" s="60">
        <v>85763</v>
      </c>
      <c r="S2079" s="60">
        <v>13485</v>
      </c>
      <c r="T2079" s="60">
        <v>76089</v>
      </c>
    </row>
    <row r="2080" spans="1:20" ht="14.5" x14ac:dyDescent="0.35">
      <c r="A2080" t="str">
        <f t="shared" si="44"/>
        <v>Wien819</v>
      </c>
      <c r="B2080">
        <v>2080</v>
      </c>
      <c r="C2080" s="59" t="s">
        <v>270</v>
      </c>
      <c r="D2080" s="59" t="s">
        <v>647</v>
      </c>
      <c r="E2080" s="59" t="s">
        <v>194</v>
      </c>
      <c r="F2080" s="61"/>
      <c r="G2080" s="60">
        <v>7156</v>
      </c>
      <c r="H2080" s="60">
        <v>126848</v>
      </c>
      <c r="I2080" s="60">
        <v>50181</v>
      </c>
      <c r="J2080" s="61"/>
      <c r="K2080" s="61"/>
      <c r="L2080" s="61"/>
      <c r="M2080" s="61"/>
      <c r="N2080" s="60">
        <v>89250</v>
      </c>
      <c r="O2080" s="60">
        <v>98535</v>
      </c>
      <c r="P2080" s="61"/>
      <c r="Q2080" s="60">
        <v>130230</v>
      </c>
      <c r="R2080" s="61"/>
      <c r="S2080" s="60">
        <v>207685</v>
      </c>
      <c r="T2080" s="60">
        <v>62792</v>
      </c>
    </row>
    <row r="2081" spans="1:20" ht="14.5" x14ac:dyDescent="0.35">
      <c r="A2081" t="str">
        <f t="shared" si="44"/>
        <v>Wien022</v>
      </c>
      <c r="B2081">
        <v>2081</v>
      </c>
      <c r="C2081" s="59" t="s">
        <v>270</v>
      </c>
      <c r="D2081" s="59" t="s">
        <v>726</v>
      </c>
      <c r="E2081" s="59" t="s">
        <v>13</v>
      </c>
      <c r="F2081" s="61"/>
      <c r="G2081" s="61"/>
      <c r="H2081" s="60">
        <v>8438</v>
      </c>
      <c r="I2081" s="61"/>
      <c r="J2081" s="60">
        <v>328254</v>
      </c>
      <c r="K2081" s="61"/>
      <c r="L2081" s="60">
        <v>396354</v>
      </c>
      <c r="M2081" s="60">
        <v>51010</v>
      </c>
      <c r="N2081" s="60">
        <v>21</v>
      </c>
      <c r="O2081" s="60">
        <v>10614</v>
      </c>
      <c r="P2081" s="60">
        <v>17234</v>
      </c>
      <c r="Q2081" s="60">
        <v>7044</v>
      </c>
      <c r="R2081" s="60">
        <v>4312</v>
      </c>
      <c r="S2081" s="60">
        <v>1321</v>
      </c>
      <c r="T2081" s="60">
        <v>1538</v>
      </c>
    </row>
    <row r="2082" spans="1:20" ht="14.5" x14ac:dyDescent="0.35">
      <c r="A2082" t="str">
        <f t="shared" si="44"/>
        <v>Wien095</v>
      </c>
      <c r="B2082">
        <v>2082</v>
      </c>
      <c r="C2082" s="59" t="s">
        <v>270</v>
      </c>
      <c r="D2082" s="59" t="s">
        <v>386</v>
      </c>
      <c r="E2082" s="59" t="s">
        <v>49</v>
      </c>
      <c r="F2082" s="60">
        <v>5474488</v>
      </c>
      <c r="G2082" s="60">
        <v>8933236</v>
      </c>
      <c r="H2082" s="60">
        <v>5016255</v>
      </c>
      <c r="I2082" s="60">
        <v>3278729</v>
      </c>
      <c r="J2082" s="60">
        <v>3500219</v>
      </c>
      <c r="K2082" s="60">
        <v>6083596</v>
      </c>
      <c r="L2082" s="60">
        <v>10542025</v>
      </c>
      <c r="M2082" s="60">
        <v>9085171</v>
      </c>
      <c r="N2082" s="60">
        <v>11153510</v>
      </c>
      <c r="O2082" s="60">
        <v>11908335</v>
      </c>
      <c r="P2082" s="60">
        <v>8040328</v>
      </c>
      <c r="Q2082" s="60">
        <v>11416234</v>
      </c>
      <c r="R2082" s="60">
        <v>8466078</v>
      </c>
      <c r="S2082" s="60">
        <v>12736550</v>
      </c>
      <c r="T2082" s="60">
        <v>29301081</v>
      </c>
    </row>
    <row r="2083" spans="1:20" ht="14.5" x14ac:dyDescent="0.35">
      <c r="A2083" t="str">
        <f t="shared" si="44"/>
        <v>Wien023</v>
      </c>
      <c r="B2083">
        <v>2083</v>
      </c>
      <c r="C2083" s="59" t="s">
        <v>270</v>
      </c>
      <c r="D2083" s="59" t="s">
        <v>317</v>
      </c>
      <c r="E2083" s="59" t="s">
        <v>14</v>
      </c>
      <c r="F2083" s="60">
        <v>1395</v>
      </c>
      <c r="G2083" s="60">
        <v>8490</v>
      </c>
      <c r="H2083" s="60">
        <v>35</v>
      </c>
      <c r="I2083" s="60">
        <v>45182</v>
      </c>
      <c r="J2083" s="60">
        <v>13047</v>
      </c>
      <c r="K2083" s="61"/>
      <c r="L2083" s="61"/>
      <c r="M2083" s="60">
        <v>78167</v>
      </c>
      <c r="N2083" s="61"/>
      <c r="O2083" s="61"/>
      <c r="P2083" s="60">
        <v>409</v>
      </c>
      <c r="Q2083" s="60">
        <v>30</v>
      </c>
      <c r="R2083" s="61"/>
      <c r="S2083" s="60">
        <v>80</v>
      </c>
      <c r="T2083" s="61"/>
    </row>
    <row r="2084" spans="1:20" ht="14.5" x14ac:dyDescent="0.35">
      <c r="A2084" t="str">
        <f t="shared" si="44"/>
        <v>Wien098</v>
      </c>
      <c r="B2084">
        <v>2084</v>
      </c>
      <c r="C2084" s="59" t="s">
        <v>270</v>
      </c>
      <c r="D2084" s="59" t="s">
        <v>390</v>
      </c>
      <c r="E2084" s="59" t="s">
        <v>51</v>
      </c>
      <c r="F2084" s="60">
        <v>152636175</v>
      </c>
      <c r="G2084" s="60">
        <v>169837413</v>
      </c>
      <c r="H2084" s="60">
        <v>150393591</v>
      </c>
      <c r="I2084" s="60">
        <v>136519033</v>
      </c>
      <c r="J2084" s="60">
        <v>131564234</v>
      </c>
      <c r="K2084" s="60">
        <v>143172599</v>
      </c>
      <c r="L2084" s="60">
        <v>135331089</v>
      </c>
      <c r="M2084" s="60">
        <v>157666702</v>
      </c>
      <c r="N2084" s="60">
        <v>140054595</v>
      </c>
      <c r="O2084" s="60">
        <v>166796032</v>
      </c>
      <c r="P2084" s="60">
        <v>163771518</v>
      </c>
      <c r="Q2084" s="60">
        <v>206872139</v>
      </c>
      <c r="R2084" s="60">
        <v>224024084</v>
      </c>
      <c r="S2084" s="60">
        <v>267252297</v>
      </c>
      <c r="T2084" s="60">
        <v>273954503</v>
      </c>
    </row>
    <row r="2085" spans="1:20" ht="14.5" x14ac:dyDescent="0.35">
      <c r="A2085" t="str">
        <f t="shared" si="44"/>
        <v>Wien653</v>
      </c>
      <c r="B2085">
        <v>2085</v>
      </c>
      <c r="C2085" s="59" t="s">
        <v>270</v>
      </c>
      <c r="D2085" s="59" t="s">
        <v>586</v>
      </c>
      <c r="E2085" s="59" t="s">
        <v>159</v>
      </c>
      <c r="F2085" s="60">
        <v>2231505</v>
      </c>
      <c r="G2085" s="60">
        <v>1188930</v>
      </c>
      <c r="H2085" s="60">
        <v>475345</v>
      </c>
      <c r="I2085" s="60">
        <v>955006</v>
      </c>
      <c r="J2085" s="60">
        <v>593009</v>
      </c>
      <c r="K2085" s="60">
        <v>1766322</v>
      </c>
      <c r="L2085" s="60">
        <v>191917</v>
      </c>
      <c r="M2085" s="60">
        <v>256266</v>
      </c>
      <c r="N2085" s="60">
        <v>633177</v>
      </c>
      <c r="O2085" s="60">
        <v>1654103</v>
      </c>
      <c r="P2085" s="60">
        <v>1880189</v>
      </c>
      <c r="Q2085" s="60">
        <v>803789</v>
      </c>
      <c r="R2085" s="60">
        <v>816576</v>
      </c>
      <c r="S2085" s="60">
        <v>367677</v>
      </c>
      <c r="T2085" s="60">
        <v>523544</v>
      </c>
    </row>
    <row r="2086" spans="1:20" ht="14.5" x14ac:dyDescent="0.35">
      <c r="A2086" t="str">
        <f t="shared" si="44"/>
        <v>Wien377</v>
      </c>
      <c r="B2086">
        <v>2086</v>
      </c>
      <c r="C2086" s="59" t="s">
        <v>270</v>
      </c>
      <c r="D2086" s="59" t="s">
        <v>470</v>
      </c>
      <c r="E2086" s="59" t="s">
        <v>94</v>
      </c>
      <c r="F2086" s="60">
        <v>2142</v>
      </c>
      <c r="G2086" s="61"/>
      <c r="H2086" s="61"/>
      <c r="I2086" s="61"/>
      <c r="J2086" s="61"/>
      <c r="K2086" s="61"/>
      <c r="L2086" s="61"/>
      <c r="M2086" s="61"/>
      <c r="N2086" s="61"/>
      <c r="O2086" s="61"/>
      <c r="P2086" s="61"/>
      <c r="Q2086" s="61"/>
      <c r="R2086" s="61"/>
      <c r="S2086" s="61"/>
      <c r="T2086" s="61"/>
    </row>
    <row r="2087" spans="1:20" ht="14.5" x14ac:dyDescent="0.35">
      <c r="A2087" t="str">
        <f t="shared" si="44"/>
        <v>Wien388</v>
      </c>
      <c r="B2087">
        <v>2087</v>
      </c>
      <c r="C2087" s="59" t="s">
        <v>270</v>
      </c>
      <c r="D2087" s="59" t="s">
        <v>476</v>
      </c>
      <c r="E2087" s="59" t="s">
        <v>98</v>
      </c>
      <c r="F2087" s="60">
        <v>25537142</v>
      </c>
      <c r="G2087" s="60">
        <v>37642567</v>
      </c>
      <c r="H2087" s="60">
        <v>58459798</v>
      </c>
      <c r="I2087" s="60">
        <v>62096800</v>
      </c>
      <c r="J2087" s="60">
        <v>47741361</v>
      </c>
      <c r="K2087" s="60">
        <v>48272334</v>
      </c>
      <c r="L2087" s="60">
        <v>40902662</v>
      </c>
      <c r="M2087" s="60">
        <v>50482946</v>
      </c>
      <c r="N2087" s="60">
        <v>28705357</v>
      </c>
      <c r="O2087" s="60">
        <v>27912897</v>
      </c>
      <c r="P2087" s="60">
        <v>26292872</v>
      </c>
      <c r="Q2087" s="60">
        <v>29747272</v>
      </c>
      <c r="R2087" s="60">
        <v>39617427</v>
      </c>
      <c r="S2087" s="60">
        <v>56121405</v>
      </c>
      <c r="T2087" s="60">
        <v>38137466</v>
      </c>
    </row>
    <row r="2088" spans="1:20" ht="14.5" x14ac:dyDescent="0.35">
      <c r="A2088" t="str">
        <f t="shared" si="44"/>
        <v>Wien378</v>
      </c>
      <c r="B2088">
        <v>2088</v>
      </c>
      <c r="C2088" s="59" t="s">
        <v>270</v>
      </c>
      <c r="D2088" s="59" t="s">
        <v>471</v>
      </c>
      <c r="E2088" s="59" t="s">
        <v>95</v>
      </c>
      <c r="F2088" s="60">
        <v>2009267</v>
      </c>
      <c r="G2088" s="60">
        <v>3690369</v>
      </c>
      <c r="H2088" s="60">
        <v>1756972</v>
      </c>
      <c r="I2088" s="60">
        <v>8248531</v>
      </c>
      <c r="J2088" s="60">
        <v>4423429</v>
      </c>
      <c r="K2088" s="60">
        <v>5304738</v>
      </c>
      <c r="L2088" s="60">
        <v>5080630</v>
      </c>
      <c r="M2088" s="60">
        <v>6246726</v>
      </c>
      <c r="N2088" s="60">
        <v>504487</v>
      </c>
      <c r="O2088" s="60">
        <v>3115221</v>
      </c>
      <c r="P2088" s="60">
        <v>1070035</v>
      </c>
      <c r="Q2088" s="60">
        <v>1455544</v>
      </c>
      <c r="R2088" s="60">
        <v>5181675</v>
      </c>
      <c r="S2088" s="60">
        <v>1620244</v>
      </c>
      <c r="T2088" s="60">
        <v>6187442</v>
      </c>
    </row>
    <row r="2089" spans="1:20" ht="14.5" x14ac:dyDescent="0.35">
      <c r="A2089" t="str">
        <f t="shared" si="44"/>
        <v>Wien382</v>
      </c>
      <c r="B2089">
        <v>2089</v>
      </c>
      <c r="C2089" s="59" t="s">
        <v>270</v>
      </c>
      <c r="D2089" s="59" t="s">
        <v>473</v>
      </c>
      <c r="E2089" s="59" t="s">
        <v>96</v>
      </c>
      <c r="F2089" s="60">
        <v>186473</v>
      </c>
      <c r="G2089" s="60">
        <v>346257</v>
      </c>
      <c r="H2089" s="60">
        <v>185980</v>
      </c>
      <c r="I2089" s="60">
        <v>576864</v>
      </c>
      <c r="J2089" s="60">
        <v>392028</v>
      </c>
      <c r="K2089" s="60">
        <v>429947</v>
      </c>
      <c r="L2089" s="60">
        <v>795187</v>
      </c>
      <c r="M2089" s="60">
        <v>2092691</v>
      </c>
      <c r="N2089" s="60">
        <v>1922754</v>
      </c>
      <c r="O2089" s="60">
        <v>330082</v>
      </c>
      <c r="P2089" s="60">
        <v>1064488</v>
      </c>
      <c r="Q2089" s="60">
        <v>1778943</v>
      </c>
      <c r="R2089" s="60">
        <v>892839</v>
      </c>
      <c r="S2089" s="60">
        <v>3538352</v>
      </c>
      <c r="T2089" s="60">
        <v>1518889</v>
      </c>
    </row>
    <row r="2090" spans="1:20" ht="14.5" x14ac:dyDescent="0.35">
      <c r="A2090" t="str">
        <f t="shared" si="44"/>
        <v>Wien9V</v>
      </c>
      <c r="B2090">
        <v>2090</v>
      </c>
      <c r="C2090" s="59" t="s">
        <v>270</v>
      </c>
      <c r="D2090" s="59" t="s">
        <v>956</v>
      </c>
      <c r="E2090" s="59" t="s">
        <v>260</v>
      </c>
      <c r="F2090" s="60">
        <v>320907</v>
      </c>
      <c r="G2090" s="60">
        <v>23392554</v>
      </c>
      <c r="H2090" s="60">
        <v>28296198</v>
      </c>
      <c r="I2090" s="60">
        <v>12200203</v>
      </c>
      <c r="J2090" s="60">
        <v>38208034</v>
      </c>
      <c r="K2090" s="60">
        <v>32000662</v>
      </c>
      <c r="L2090" s="60">
        <v>11871225</v>
      </c>
      <c r="M2090" s="60">
        <v>16528260</v>
      </c>
      <c r="N2090" s="60">
        <v>4666992</v>
      </c>
      <c r="O2090" s="60">
        <v>16104149</v>
      </c>
      <c r="P2090" s="60">
        <v>4875244</v>
      </c>
      <c r="Q2090" s="60">
        <v>2232189</v>
      </c>
      <c r="R2090" s="60">
        <v>1328443</v>
      </c>
      <c r="S2090" s="60">
        <v>912196</v>
      </c>
      <c r="T2090" s="60">
        <v>2440914</v>
      </c>
    </row>
    <row r="2091" spans="1:20" ht="14.5" x14ac:dyDescent="0.35">
      <c r="A2091" t="str">
        <f t="shared" si="44"/>
        <v>WienI00</v>
      </c>
      <c r="B2091">
        <v>2091</v>
      </c>
      <c r="C2091" s="59" t="s">
        <v>270</v>
      </c>
      <c r="D2091" s="59" t="s">
        <v>957</v>
      </c>
      <c r="E2091" s="59" t="s">
        <v>261</v>
      </c>
      <c r="F2091" s="60">
        <v>17420243981</v>
      </c>
      <c r="G2091" s="60">
        <v>17889067733</v>
      </c>
      <c r="H2091" s="60">
        <v>18338382727</v>
      </c>
      <c r="I2091" s="60">
        <v>18640834908</v>
      </c>
      <c r="J2091" s="60">
        <v>18995382718</v>
      </c>
      <c r="K2091" s="60">
        <v>18641654238</v>
      </c>
      <c r="L2091" s="60">
        <v>17847163416</v>
      </c>
      <c r="M2091" s="60">
        <v>19497497038</v>
      </c>
      <c r="N2091" s="60">
        <v>19068942849</v>
      </c>
      <c r="O2091" s="60">
        <v>20663214255</v>
      </c>
      <c r="P2091" s="60">
        <v>19819202919</v>
      </c>
      <c r="Q2091" s="60">
        <v>23028347277</v>
      </c>
      <c r="R2091" s="60">
        <v>27374689933</v>
      </c>
      <c r="S2091" s="60">
        <v>31266934359</v>
      </c>
      <c r="T2091" s="60">
        <v>30781458966</v>
      </c>
    </row>
    <row r="2092" spans="1:20" ht="14.5" x14ac:dyDescent="0.35">
      <c r="A2092" t="str">
        <f t="shared" si="44"/>
        <v>Österreich043</v>
      </c>
      <c r="B2092">
        <v>2092</v>
      </c>
      <c r="C2092" s="59" t="s">
        <v>272</v>
      </c>
      <c r="D2092" s="59" t="s">
        <v>331</v>
      </c>
      <c r="E2092" s="59" t="s">
        <v>22</v>
      </c>
      <c r="F2092" s="60">
        <v>2795720</v>
      </c>
      <c r="G2092" s="60">
        <v>3317568</v>
      </c>
      <c r="H2092" s="60">
        <v>3735205</v>
      </c>
      <c r="I2092" s="60">
        <v>4867729</v>
      </c>
      <c r="J2092" s="60">
        <v>6227967</v>
      </c>
      <c r="K2092" s="60">
        <v>5171281</v>
      </c>
      <c r="L2092" s="60">
        <v>5325316</v>
      </c>
      <c r="M2092" s="60">
        <v>6217104</v>
      </c>
      <c r="N2092" s="60">
        <v>13267213</v>
      </c>
      <c r="O2092" s="60">
        <v>7094610</v>
      </c>
      <c r="P2092" s="60">
        <v>4620807</v>
      </c>
      <c r="Q2092" s="60">
        <v>5117939</v>
      </c>
      <c r="R2092" s="60">
        <v>9433566</v>
      </c>
      <c r="S2092" s="60">
        <v>14026803</v>
      </c>
      <c r="T2092" s="60">
        <v>7567498</v>
      </c>
    </row>
    <row r="2093" spans="1:20" ht="14.5" x14ac:dyDescent="0.35">
      <c r="A2093" t="str">
        <f t="shared" si="44"/>
        <v>Österreich647</v>
      </c>
      <c r="B2093">
        <v>2093</v>
      </c>
      <c r="C2093" s="59" t="s">
        <v>272</v>
      </c>
      <c r="D2093" s="59" t="s">
        <v>583</v>
      </c>
      <c r="E2093" s="59" t="s">
        <v>157</v>
      </c>
      <c r="F2093" s="60">
        <v>490097162</v>
      </c>
      <c r="G2093" s="60">
        <v>517780569</v>
      </c>
      <c r="H2093" s="60">
        <v>579450768</v>
      </c>
      <c r="I2093" s="60">
        <v>640531412</v>
      </c>
      <c r="J2093" s="60">
        <v>680000162</v>
      </c>
      <c r="K2093" s="60">
        <v>778862644</v>
      </c>
      <c r="L2093" s="60">
        <v>639575161</v>
      </c>
      <c r="M2093" s="60">
        <v>610469738</v>
      </c>
      <c r="N2093" s="60">
        <v>554139926</v>
      </c>
      <c r="O2093" s="60">
        <v>477796190</v>
      </c>
      <c r="P2093" s="60">
        <v>460878925</v>
      </c>
      <c r="Q2093" s="60">
        <v>537604644</v>
      </c>
      <c r="R2093" s="60">
        <v>532431605</v>
      </c>
      <c r="S2093" s="60">
        <v>657112483</v>
      </c>
      <c r="T2093" s="60">
        <v>816192758</v>
      </c>
    </row>
    <row r="2094" spans="1:20" ht="14.5" x14ac:dyDescent="0.35">
      <c r="A2094" t="str">
        <f t="shared" si="44"/>
        <v>Österreich660</v>
      </c>
      <c r="B2094">
        <v>2094</v>
      </c>
      <c r="C2094" s="59" t="s">
        <v>272</v>
      </c>
      <c r="D2094" s="59" t="s">
        <v>588</v>
      </c>
      <c r="E2094" s="59" t="s">
        <v>160</v>
      </c>
      <c r="F2094" s="60">
        <v>14373558</v>
      </c>
      <c r="G2094" s="60">
        <v>9165279</v>
      </c>
      <c r="H2094" s="60">
        <v>12876050</v>
      </c>
      <c r="I2094" s="60">
        <v>10369136</v>
      </c>
      <c r="J2094" s="60">
        <v>20986357</v>
      </c>
      <c r="K2094" s="60">
        <v>8624202</v>
      </c>
      <c r="L2094" s="60">
        <v>7216642</v>
      </c>
      <c r="M2094" s="60">
        <v>8545724</v>
      </c>
      <c r="N2094" s="60">
        <v>6770081</v>
      </c>
      <c r="O2094" s="60">
        <v>8294492</v>
      </c>
      <c r="P2094" s="60">
        <v>10347240</v>
      </c>
      <c r="Q2094" s="60">
        <v>22863682</v>
      </c>
      <c r="R2094" s="60">
        <v>9182808</v>
      </c>
      <c r="S2094" s="60">
        <v>12176608</v>
      </c>
      <c r="T2094" s="60">
        <v>16417919</v>
      </c>
    </row>
    <row r="2095" spans="1:20" ht="14.5" x14ac:dyDescent="0.35">
      <c r="A2095" t="str">
        <f t="shared" si="44"/>
        <v>Österreich459</v>
      </c>
      <c r="B2095">
        <v>2095</v>
      </c>
      <c r="C2095" s="59" t="s">
        <v>272</v>
      </c>
      <c r="D2095" s="59" t="s">
        <v>515</v>
      </c>
      <c r="E2095" s="59" t="s">
        <v>124</v>
      </c>
      <c r="F2095" s="60">
        <v>64779</v>
      </c>
      <c r="G2095" s="60">
        <v>52549</v>
      </c>
      <c r="H2095" s="60">
        <v>136671</v>
      </c>
      <c r="I2095" s="60">
        <v>3939</v>
      </c>
      <c r="J2095" s="60">
        <v>479956</v>
      </c>
      <c r="K2095" s="60">
        <v>241065</v>
      </c>
      <c r="L2095" s="60">
        <v>144052</v>
      </c>
      <c r="M2095" s="60">
        <v>1278468</v>
      </c>
      <c r="N2095" s="60">
        <v>1368890</v>
      </c>
      <c r="O2095" s="60">
        <v>259294</v>
      </c>
      <c r="P2095" s="60">
        <v>191898</v>
      </c>
      <c r="Q2095" s="60">
        <v>571310</v>
      </c>
      <c r="R2095" s="60">
        <v>1588502</v>
      </c>
      <c r="S2095" s="60">
        <v>501858</v>
      </c>
      <c r="T2095" s="60">
        <v>1863445</v>
      </c>
    </row>
    <row r="2096" spans="1:20" ht="14.5" x14ac:dyDescent="0.35">
      <c r="A2096" t="str">
        <f t="shared" si="44"/>
        <v>Österreich446</v>
      </c>
      <c r="B2096">
        <v>2096</v>
      </c>
      <c r="C2096" s="59" t="s">
        <v>272</v>
      </c>
      <c r="D2096" s="59" t="s">
        <v>502</v>
      </c>
      <c r="E2096" s="59" t="s">
        <v>116</v>
      </c>
      <c r="F2096" s="60">
        <v>85656</v>
      </c>
      <c r="G2096" s="60">
        <v>47540</v>
      </c>
      <c r="H2096" s="60">
        <v>17024</v>
      </c>
      <c r="I2096" s="61"/>
      <c r="J2096" s="60">
        <v>16032</v>
      </c>
      <c r="K2096" s="61"/>
      <c r="L2096" s="60">
        <v>62769</v>
      </c>
      <c r="M2096" s="60">
        <v>38886</v>
      </c>
      <c r="N2096" s="60">
        <v>841713</v>
      </c>
      <c r="O2096" s="60">
        <v>95627</v>
      </c>
      <c r="P2096" s="61"/>
      <c r="Q2096" s="60">
        <v>1032</v>
      </c>
      <c r="R2096" s="60">
        <v>5373</v>
      </c>
      <c r="S2096" s="61"/>
      <c r="T2096" s="60">
        <v>1010168</v>
      </c>
    </row>
    <row r="2097" spans="1:20" ht="14.5" x14ac:dyDescent="0.35">
      <c r="A2097" t="str">
        <f t="shared" si="44"/>
        <v>Österreich070</v>
      </c>
      <c r="B2097">
        <v>2097</v>
      </c>
      <c r="C2097" s="59" t="s">
        <v>272</v>
      </c>
      <c r="D2097" s="59" t="s">
        <v>357</v>
      </c>
      <c r="E2097" s="59" t="s">
        <v>36</v>
      </c>
      <c r="F2097" s="60">
        <v>60344617</v>
      </c>
      <c r="G2097" s="60">
        <v>74385472</v>
      </c>
      <c r="H2097" s="60">
        <v>55166029</v>
      </c>
      <c r="I2097" s="60">
        <v>49202357</v>
      </c>
      <c r="J2097" s="60">
        <v>49826646</v>
      </c>
      <c r="K2097" s="60">
        <v>59796038</v>
      </c>
      <c r="L2097" s="60">
        <v>51546176</v>
      </c>
      <c r="M2097" s="60">
        <v>59770414</v>
      </c>
      <c r="N2097" s="60">
        <v>57082952</v>
      </c>
      <c r="O2097" s="60">
        <v>56445082</v>
      </c>
      <c r="P2097" s="60">
        <v>48134932</v>
      </c>
      <c r="Q2097" s="60">
        <v>60041452</v>
      </c>
      <c r="R2097" s="60">
        <v>66261080</v>
      </c>
      <c r="S2097" s="60">
        <v>78817041</v>
      </c>
      <c r="T2097" s="60">
        <v>85331542</v>
      </c>
    </row>
    <row r="2098" spans="1:20" ht="14.5" x14ac:dyDescent="0.35">
      <c r="A2098" t="str">
        <f t="shared" si="44"/>
        <v>Österreich077</v>
      </c>
      <c r="B2098">
        <v>2098</v>
      </c>
      <c r="C2098" s="59" t="s">
        <v>272</v>
      </c>
      <c r="D2098" s="59" t="s">
        <v>367</v>
      </c>
      <c r="E2098" s="59" t="s">
        <v>39</v>
      </c>
      <c r="F2098" s="60">
        <v>48875355</v>
      </c>
      <c r="G2098" s="60">
        <v>39173616</v>
      </c>
      <c r="H2098" s="60">
        <v>51687413</v>
      </c>
      <c r="I2098" s="60">
        <v>110249872</v>
      </c>
      <c r="J2098" s="60">
        <v>69413801</v>
      </c>
      <c r="K2098" s="60">
        <v>19982572</v>
      </c>
      <c r="L2098" s="60">
        <v>14699909</v>
      </c>
      <c r="M2098" s="60">
        <v>17570118</v>
      </c>
      <c r="N2098" s="60">
        <v>21203148</v>
      </c>
      <c r="O2098" s="60">
        <v>27340017</v>
      </c>
      <c r="P2098" s="60">
        <v>22414099</v>
      </c>
      <c r="Q2098" s="60">
        <v>18639169</v>
      </c>
      <c r="R2098" s="60">
        <v>36179436</v>
      </c>
      <c r="S2098" s="60">
        <v>55610027</v>
      </c>
      <c r="T2098" s="60">
        <v>42847721</v>
      </c>
    </row>
    <row r="2099" spans="1:20" ht="14.5" x14ac:dyDescent="0.35">
      <c r="A2099" t="str">
        <f t="shared" si="44"/>
        <v>Österreich478</v>
      </c>
      <c r="B2099">
        <v>2099</v>
      </c>
      <c r="C2099" s="59" t="s">
        <v>272</v>
      </c>
      <c r="D2099" s="59" t="s">
        <v>539</v>
      </c>
      <c r="E2099" s="59" t="s">
        <v>240</v>
      </c>
      <c r="F2099" s="60">
        <v>3781498</v>
      </c>
      <c r="G2099" s="60">
        <v>3881018</v>
      </c>
      <c r="H2099" s="60">
        <v>1639488</v>
      </c>
      <c r="I2099" s="61"/>
      <c r="J2099" s="61"/>
      <c r="K2099" s="61"/>
      <c r="L2099" s="61"/>
      <c r="M2099" s="61"/>
      <c r="N2099" s="61"/>
      <c r="O2099" s="61"/>
      <c r="P2099" s="61"/>
      <c r="Q2099" s="61"/>
      <c r="R2099" s="61"/>
      <c r="S2099" s="61"/>
      <c r="T2099" s="61"/>
    </row>
    <row r="2100" spans="1:20" ht="14.5" x14ac:dyDescent="0.35">
      <c r="A2100" t="str">
        <f t="shared" si="44"/>
        <v>Österreich330</v>
      </c>
      <c r="B2100">
        <v>2100</v>
      </c>
      <c r="C2100" s="59" t="s">
        <v>272</v>
      </c>
      <c r="D2100" s="59" t="s">
        <v>447</v>
      </c>
      <c r="E2100" s="59" t="s">
        <v>81</v>
      </c>
      <c r="F2100" s="60">
        <v>9767020</v>
      </c>
      <c r="G2100" s="60">
        <v>15805102</v>
      </c>
      <c r="H2100" s="60">
        <v>25896723</v>
      </c>
      <c r="I2100" s="60">
        <v>19924439</v>
      </c>
      <c r="J2100" s="60">
        <v>14574180</v>
      </c>
      <c r="K2100" s="60">
        <v>36688594</v>
      </c>
      <c r="L2100" s="60">
        <v>50787795</v>
      </c>
      <c r="M2100" s="60">
        <v>42280485</v>
      </c>
      <c r="N2100" s="60">
        <v>17985661</v>
      </c>
      <c r="O2100" s="60">
        <v>5356538</v>
      </c>
      <c r="P2100" s="60">
        <v>4817442</v>
      </c>
      <c r="Q2100" s="60">
        <v>4368387</v>
      </c>
      <c r="R2100" s="60">
        <v>13669830</v>
      </c>
      <c r="S2100" s="60">
        <v>7974982</v>
      </c>
      <c r="T2100" s="60">
        <v>6940319</v>
      </c>
    </row>
    <row r="2101" spans="1:20" ht="14.5" x14ac:dyDescent="0.35">
      <c r="A2101" t="str">
        <f t="shared" si="44"/>
        <v>Österreich528</v>
      </c>
      <c r="B2101">
        <v>2101</v>
      </c>
      <c r="C2101" s="59" t="s">
        <v>272</v>
      </c>
      <c r="D2101" s="59" t="s">
        <v>557</v>
      </c>
      <c r="E2101" s="59" t="s">
        <v>145</v>
      </c>
      <c r="F2101" s="60">
        <v>121842021</v>
      </c>
      <c r="G2101" s="60">
        <v>126335986</v>
      </c>
      <c r="H2101" s="60">
        <v>194179766</v>
      </c>
      <c r="I2101" s="60">
        <v>126277152</v>
      </c>
      <c r="J2101" s="60">
        <v>121072493</v>
      </c>
      <c r="K2101" s="60">
        <v>119093427</v>
      </c>
      <c r="L2101" s="60">
        <v>126634249</v>
      </c>
      <c r="M2101" s="60">
        <v>147977361</v>
      </c>
      <c r="N2101" s="60">
        <v>133633226</v>
      </c>
      <c r="O2101" s="60">
        <v>142234243</v>
      </c>
      <c r="P2101" s="60">
        <v>103091022</v>
      </c>
      <c r="Q2101" s="60">
        <v>118101622</v>
      </c>
      <c r="R2101" s="60">
        <v>161195050</v>
      </c>
      <c r="S2101" s="60">
        <v>173659503</v>
      </c>
      <c r="T2101" s="60">
        <v>175092557</v>
      </c>
    </row>
    <row r="2102" spans="1:20" ht="14.5" x14ac:dyDescent="0.35">
      <c r="A2102" t="str">
        <f t="shared" si="44"/>
        <v>Österreich830</v>
      </c>
      <c r="B2102">
        <v>2102</v>
      </c>
      <c r="C2102" s="59" t="s">
        <v>272</v>
      </c>
      <c r="D2102" s="59" t="s">
        <v>657</v>
      </c>
      <c r="E2102" s="59" t="s">
        <v>200</v>
      </c>
      <c r="F2102" s="61"/>
      <c r="G2102" s="61"/>
      <c r="H2102" s="61"/>
      <c r="I2102" s="61"/>
      <c r="J2102" s="61"/>
      <c r="K2102" s="61"/>
      <c r="L2102" s="60">
        <v>4692</v>
      </c>
      <c r="M2102" s="61"/>
      <c r="N2102" s="61"/>
      <c r="O2102" s="61"/>
      <c r="P2102" s="60">
        <v>51115</v>
      </c>
      <c r="Q2102" s="61"/>
      <c r="R2102" s="61"/>
      <c r="S2102" s="61"/>
      <c r="T2102" s="61"/>
    </row>
    <row r="2103" spans="1:20" ht="14.5" x14ac:dyDescent="0.35">
      <c r="A2103" t="str">
        <f t="shared" si="44"/>
        <v>Österreich800</v>
      </c>
      <c r="B2103">
        <v>2103</v>
      </c>
      <c r="C2103" s="59" t="s">
        <v>272</v>
      </c>
      <c r="D2103" s="59" t="s">
        <v>627</v>
      </c>
      <c r="E2103" s="59" t="s">
        <v>182</v>
      </c>
      <c r="F2103" s="60">
        <v>647006932</v>
      </c>
      <c r="G2103" s="60">
        <v>678074770</v>
      </c>
      <c r="H2103" s="60">
        <v>755439802</v>
      </c>
      <c r="I2103" s="60">
        <v>751727150</v>
      </c>
      <c r="J2103" s="60">
        <v>792934205</v>
      </c>
      <c r="K2103" s="60">
        <v>761516917</v>
      </c>
      <c r="L2103" s="60">
        <v>1038751913</v>
      </c>
      <c r="M2103" s="60">
        <v>1141179511</v>
      </c>
      <c r="N2103" s="60">
        <v>1181265776</v>
      </c>
      <c r="O2103" s="60">
        <v>1530903260</v>
      </c>
      <c r="P2103" s="60">
        <v>987780735</v>
      </c>
      <c r="Q2103" s="60">
        <v>1106848766</v>
      </c>
      <c r="R2103" s="60">
        <v>1243201917</v>
      </c>
      <c r="S2103" s="60">
        <v>1294858903</v>
      </c>
      <c r="T2103" s="60">
        <v>977885781</v>
      </c>
    </row>
    <row r="2104" spans="1:20" ht="14.5" x14ac:dyDescent="0.35">
      <c r="A2104" t="str">
        <f t="shared" si="44"/>
        <v>Österreich474</v>
      </c>
      <c r="B2104">
        <v>2104</v>
      </c>
      <c r="C2104" s="59" t="s">
        <v>272</v>
      </c>
      <c r="D2104" s="59" t="s">
        <v>534</v>
      </c>
      <c r="E2104" s="59" t="s">
        <v>133</v>
      </c>
      <c r="F2104" s="60">
        <v>129901</v>
      </c>
      <c r="G2104" s="60">
        <v>605188</v>
      </c>
      <c r="H2104" s="60">
        <v>440128</v>
      </c>
      <c r="I2104" s="60">
        <v>601594</v>
      </c>
      <c r="J2104" s="60">
        <v>420287</v>
      </c>
      <c r="K2104" s="60">
        <v>583571</v>
      </c>
      <c r="L2104" s="60">
        <v>508749</v>
      </c>
      <c r="M2104" s="60">
        <v>538368</v>
      </c>
      <c r="N2104" s="60">
        <v>706330</v>
      </c>
      <c r="O2104" s="60">
        <v>734865</v>
      </c>
      <c r="P2104" s="60">
        <v>353588</v>
      </c>
      <c r="Q2104" s="60">
        <v>571310</v>
      </c>
      <c r="R2104" s="60">
        <v>736121</v>
      </c>
      <c r="S2104" s="60">
        <v>1642546</v>
      </c>
      <c r="T2104" s="60">
        <v>932242</v>
      </c>
    </row>
    <row r="2105" spans="1:20" ht="14.5" x14ac:dyDescent="0.35">
      <c r="A2105" t="str">
        <f t="shared" si="44"/>
        <v>Österreich078</v>
      </c>
      <c r="B2105">
        <v>2105</v>
      </c>
      <c r="C2105" s="59" t="s">
        <v>272</v>
      </c>
      <c r="D2105" s="59" t="s">
        <v>369</v>
      </c>
      <c r="E2105" s="59" t="s">
        <v>40</v>
      </c>
      <c r="F2105" s="60">
        <v>73108375</v>
      </c>
      <c r="G2105" s="60">
        <v>89868920</v>
      </c>
      <c r="H2105" s="60">
        <v>114919862</v>
      </c>
      <c r="I2105" s="60">
        <v>116447030</v>
      </c>
      <c r="J2105" s="60">
        <v>114368682</v>
      </c>
      <c r="K2105" s="60">
        <v>88139647</v>
      </c>
      <c r="L2105" s="60">
        <v>58933402</v>
      </c>
      <c r="M2105" s="60">
        <v>59581557</v>
      </c>
      <c r="N2105" s="60">
        <v>54262982</v>
      </c>
      <c r="O2105" s="60">
        <v>76490163</v>
      </c>
      <c r="P2105" s="60">
        <v>45910581</v>
      </c>
      <c r="Q2105" s="60">
        <v>50692635</v>
      </c>
      <c r="R2105" s="60">
        <v>50919081</v>
      </c>
      <c r="S2105" s="60">
        <v>62369259</v>
      </c>
      <c r="T2105" s="60">
        <v>63858910</v>
      </c>
    </row>
    <row r="2106" spans="1:20" ht="14.5" x14ac:dyDescent="0.35">
      <c r="A2106" t="str">
        <f t="shared" si="44"/>
        <v>Österreich093</v>
      </c>
      <c r="B2106">
        <v>2106</v>
      </c>
      <c r="C2106" s="59" t="s">
        <v>272</v>
      </c>
      <c r="D2106" s="59" t="s">
        <v>384</v>
      </c>
      <c r="E2106" s="59" t="s">
        <v>48</v>
      </c>
      <c r="F2106" s="60">
        <v>293236511</v>
      </c>
      <c r="G2106" s="60">
        <v>320812461</v>
      </c>
      <c r="H2106" s="60">
        <v>344021561</v>
      </c>
      <c r="I2106" s="60">
        <v>351151186</v>
      </c>
      <c r="J2106" s="60">
        <v>345923814</v>
      </c>
      <c r="K2106" s="60">
        <v>335959375</v>
      </c>
      <c r="L2106" s="60">
        <v>353886447</v>
      </c>
      <c r="M2106" s="60">
        <v>377631850</v>
      </c>
      <c r="N2106" s="60">
        <v>408365860</v>
      </c>
      <c r="O2106" s="60">
        <v>445303678</v>
      </c>
      <c r="P2106" s="60">
        <v>425647114</v>
      </c>
      <c r="Q2106" s="60">
        <v>501894444</v>
      </c>
      <c r="R2106" s="60">
        <v>610342153</v>
      </c>
      <c r="S2106" s="60">
        <v>626831158</v>
      </c>
      <c r="T2106" s="60">
        <v>639600607</v>
      </c>
    </row>
    <row r="2107" spans="1:20" ht="14.5" x14ac:dyDescent="0.35">
      <c r="A2107" t="str">
        <f t="shared" si="44"/>
        <v>Österreich469</v>
      </c>
      <c r="B2107">
        <v>2107</v>
      </c>
      <c r="C2107" s="59" t="s">
        <v>272</v>
      </c>
      <c r="D2107" s="59" t="s">
        <v>529</v>
      </c>
      <c r="E2107" s="59" t="s">
        <v>129</v>
      </c>
      <c r="F2107" s="60">
        <v>780023</v>
      </c>
      <c r="G2107" s="60">
        <v>829681</v>
      </c>
      <c r="H2107" s="60">
        <v>1242689</v>
      </c>
      <c r="I2107" s="60">
        <v>595089</v>
      </c>
      <c r="J2107" s="60">
        <v>378056</v>
      </c>
      <c r="K2107" s="60">
        <v>573965</v>
      </c>
      <c r="L2107" s="60">
        <v>8158933</v>
      </c>
      <c r="M2107" s="60">
        <v>497318</v>
      </c>
      <c r="N2107" s="60">
        <v>342146</v>
      </c>
      <c r="O2107" s="60">
        <v>431576</v>
      </c>
      <c r="P2107" s="60">
        <v>880851</v>
      </c>
      <c r="Q2107" s="60">
        <v>712628</v>
      </c>
      <c r="R2107" s="60">
        <v>2358629</v>
      </c>
      <c r="S2107" s="60">
        <v>3951079</v>
      </c>
      <c r="T2107" s="60">
        <v>2098878</v>
      </c>
    </row>
    <row r="2108" spans="1:20" ht="14.5" x14ac:dyDescent="0.35">
      <c r="A2108" t="str">
        <f t="shared" si="44"/>
        <v>Österreich666</v>
      </c>
      <c r="B2108">
        <v>2108</v>
      </c>
      <c r="C2108" s="59" t="s">
        <v>272</v>
      </c>
      <c r="D2108" s="59" t="s">
        <v>592</v>
      </c>
      <c r="E2108" s="59" t="s">
        <v>163</v>
      </c>
      <c r="F2108" s="60">
        <v>38071001</v>
      </c>
      <c r="G2108" s="60">
        <v>26839291</v>
      </c>
      <c r="H2108" s="60">
        <v>65237155</v>
      </c>
      <c r="I2108" s="60">
        <v>35504834</v>
      </c>
      <c r="J2108" s="60">
        <v>42040614</v>
      </c>
      <c r="K2108" s="60">
        <v>51659587</v>
      </c>
      <c r="L2108" s="60">
        <v>78788118</v>
      </c>
      <c r="M2108" s="60">
        <v>77257692</v>
      </c>
      <c r="N2108" s="60">
        <v>76246324</v>
      </c>
      <c r="O2108" s="60">
        <v>88350569</v>
      </c>
      <c r="P2108" s="60">
        <v>79990152</v>
      </c>
      <c r="Q2108" s="60">
        <v>89635041</v>
      </c>
      <c r="R2108" s="60">
        <v>79515626</v>
      </c>
      <c r="S2108" s="60">
        <v>58926826</v>
      </c>
      <c r="T2108" s="60">
        <v>55526022</v>
      </c>
    </row>
    <row r="2109" spans="1:20" ht="14.5" x14ac:dyDescent="0.35">
      <c r="A2109" t="str">
        <f t="shared" si="44"/>
        <v>Österreich017</v>
      </c>
      <c r="B2109">
        <v>2109</v>
      </c>
      <c r="C2109" s="59" t="s">
        <v>272</v>
      </c>
      <c r="D2109" s="59" t="s">
        <v>313</v>
      </c>
      <c r="E2109" s="59" t="s">
        <v>11</v>
      </c>
      <c r="F2109" s="60">
        <v>1500477423</v>
      </c>
      <c r="G2109" s="60">
        <v>1707281251</v>
      </c>
      <c r="H2109" s="60">
        <v>1701200133</v>
      </c>
      <c r="I2109" s="60">
        <v>1691062723</v>
      </c>
      <c r="J2109" s="60">
        <v>1709641797</v>
      </c>
      <c r="K2109" s="60">
        <v>1674877251</v>
      </c>
      <c r="L2109" s="60">
        <v>1601751934</v>
      </c>
      <c r="M2109" s="60">
        <v>1769704877</v>
      </c>
      <c r="N2109" s="60">
        <v>2121566750</v>
      </c>
      <c r="O2109" s="60">
        <v>2821038285</v>
      </c>
      <c r="P2109" s="60">
        <v>2573353605</v>
      </c>
      <c r="Q2109" s="60">
        <v>2891418126</v>
      </c>
      <c r="R2109" s="60">
        <v>3005337070</v>
      </c>
      <c r="S2109" s="60">
        <v>7516202415</v>
      </c>
      <c r="T2109" s="60">
        <v>3477997170</v>
      </c>
    </row>
    <row r="2110" spans="1:20" ht="14.5" x14ac:dyDescent="0.35">
      <c r="A2110" t="str">
        <f t="shared" si="44"/>
        <v>Österreich236</v>
      </c>
      <c r="B2110">
        <v>2110</v>
      </c>
      <c r="C2110" s="59" t="s">
        <v>272</v>
      </c>
      <c r="D2110" s="59" t="s">
        <v>410</v>
      </c>
      <c r="E2110" s="59" t="s">
        <v>59</v>
      </c>
      <c r="F2110" s="60">
        <v>1337651</v>
      </c>
      <c r="G2110" s="60">
        <v>1684600</v>
      </c>
      <c r="H2110" s="60">
        <v>4077141</v>
      </c>
      <c r="I2110" s="60">
        <v>1470116</v>
      </c>
      <c r="J2110" s="60">
        <v>1162565</v>
      </c>
      <c r="K2110" s="60">
        <v>2776933</v>
      </c>
      <c r="L2110" s="60">
        <v>2163986</v>
      </c>
      <c r="M2110" s="60">
        <v>2071294</v>
      </c>
      <c r="N2110" s="60">
        <v>1698571</v>
      </c>
      <c r="O2110" s="60">
        <v>1855256</v>
      </c>
      <c r="P2110" s="60">
        <v>2255753</v>
      </c>
      <c r="Q2110" s="60">
        <v>2320622</v>
      </c>
      <c r="R2110" s="60">
        <v>2463309</v>
      </c>
      <c r="S2110" s="60">
        <v>15539778</v>
      </c>
      <c r="T2110" s="60">
        <v>5314086</v>
      </c>
    </row>
    <row r="2111" spans="1:20" ht="14.5" x14ac:dyDescent="0.35">
      <c r="A2111" t="str">
        <f t="shared" si="44"/>
        <v>Österreich068</v>
      </c>
      <c r="B2111">
        <v>2111</v>
      </c>
      <c r="C2111" s="59" t="s">
        <v>272</v>
      </c>
      <c r="D2111" s="59" t="s">
        <v>355</v>
      </c>
      <c r="E2111" s="59" t="s">
        <v>35</v>
      </c>
      <c r="F2111" s="60">
        <v>601096869</v>
      </c>
      <c r="G2111" s="60">
        <v>624989881</v>
      </c>
      <c r="H2111" s="60">
        <v>633893138</v>
      </c>
      <c r="I2111" s="60">
        <v>621918934</v>
      </c>
      <c r="J2111" s="60">
        <v>644435296</v>
      </c>
      <c r="K2111" s="60">
        <v>643635471</v>
      </c>
      <c r="L2111" s="60">
        <v>649055867</v>
      </c>
      <c r="M2111" s="60">
        <v>693379716</v>
      </c>
      <c r="N2111" s="60">
        <v>734897140</v>
      </c>
      <c r="O2111" s="60">
        <v>813071263</v>
      </c>
      <c r="P2111" s="60">
        <v>765357703</v>
      </c>
      <c r="Q2111" s="60">
        <v>836033975</v>
      </c>
      <c r="R2111" s="60">
        <v>1147310857</v>
      </c>
      <c r="S2111" s="60">
        <v>1204957429</v>
      </c>
      <c r="T2111" s="60">
        <v>1187634136</v>
      </c>
    </row>
    <row r="2112" spans="1:20" ht="14.5" x14ac:dyDescent="0.35">
      <c r="A2112" t="str">
        <f t="shared" si="44"/>
        <v>Österreich640</v>
      </c>
      <c r="B2112">
        <v>2112</v>
      </c>
      <c r="C2112" s="59" t="s">
        <v>272</v>
      </c>
      <c r="D2112" s="59" t="s">
        <v>580</v>
      </c>
      <c r="E2112" s="59" t="s">
        <v>155</v>
      </c>
      <c r="F2112" s="60">
        <v>17933058</v>
      </c>
      <c r="G2112" s="60">
        <v>13129026</v>
      </c>
      <c r="H2112" s="60">
        <v>26343488</v>
      </c>
      <c r="I2112" s="60">
        <v>19458276</v>
      </c>
      <c r="J2112" s="60">
        <v>23157050</v>
      </c>
      <c r="K2112" s="60">
        <v>26171201</v>
      </c>
      <c r="L2112" s="60">
        <v>27400584</v>
      </c>
      <c r="M2112" s="60">
        <v>34782436</v>
      </c>
      <c r="N2112" s="60">
        <v>44415010</v>
      </c>
      <c r="O2112" s="60">
        <v>24799486</v>
      </c>
      <c r="P2112" s="60">
        <v>20967312</v>
      </c>
      <c r="Q2112" s="60">
        <v>27914401</v>
      </c>
      <c r="R2112" s="60">
        <v>33998006</v>
      </c>
      <c r="S2112" s="60">
        <v>35316331</v>
      </c>
      <c r="T2112" s="60">
        <v>30467464</v>
      </c>
    </row>
    <row r="2113" spans="1:20" ht="14.5" x14ac:dyDescent="0.35">
      <c r="A2113" t="str">
        <f t="shared" si="44"/>
        <v>Österreich328</v>
      </c>
      <c r="B2113">
        <v>2113</v>
      </c>
      <c r="C2113" s="59" t="s">
        <v>272</v>
      </c>
      <c r="D2113" s="59" t="s">
        <v>444</v>
      </c>
      <c r="E2113" s="59" t="s">
        <v>79</v>
      </c>
      <c r="F2113" s="60">
        <v>75995</v>
      </c>
      <c r="G2113" s="60">
        <v>121278</v>
      </c>
      <c r="H2113" s="60">
        <v>118950</v>
      </c>
      <c r="I2113" s="60">
        <v>20843</v>
      </c>
      <c r="J2113" s="60">
        <v>37333</v>
      </c>
      <c r="K2113" s="60">
        <v>29910</v>
      </c>
      <c r="L2113" s="60">
        <v>121439</v>
      </c>
      <c r="M2113" s="60">
        <v>65989</v>
      </c>
      <c r="N2113" s="60">
        <v>155156</v>
      </c>
      <c r="O2113" s="60">
        <v>313908</v>
      </c>
      <c r="P2113" s="60">
        <v>765426</v>
      </c>
      <c r="Q2113" s="60">
        <v>595147</v>
      </c>
      <c r="R2113" s="60">
        <v>1272847</v>
      </c>
      <c r="S2113" s="60">
        <v>1780571</v>
      </c>
      <c r="T2113" s="60">
        <v>924286</v>
      </c>
    </row>
    <row r="2114" spans="1:20" ht="14.5" x14ac:dyDescent="0.35">
      <c r="A2114" t="str">
        <f t="shared" si="44"/>
        <v>Österreich284</v>
      </c>
      <c r="B2114">
        <v>2114</v>
      </c>
      <c r="C2114" s="59" t="s">
        <v>272</v>
      </c>
      <c r="D2114" s="59" t="s">
        <v>426</v>
      </c>
      <c r="E2114" s="59" t="s">
        <v>71</v>
      </c>
      <c r="F2114" s="60">
        <v>5786309</v>
      </c>
      <c r="G2114" s="60">
        <v>6952264</v>
      </c>
      <c r="H2114" s="60">
        <v>5159207</v>
      </c>
      <c r="I2114" s="60">
        <v>8108365</v>
      </c>
      <c r="J2114" s="60">
        <v>13328604</v>
      </c>
      <c r="K2114" s="60">
        <v>16923812</v>
      </c>
      <c r="L2114" s="60">
        <v>13435770</v>
      </c>
      <c r="M2114" s="60">
        <v>12041610</v>
      </c>
      <c r="N2114" s="60">
        <v>13473593</v>
      </c>
      <c r="O2114" s="60">
        <v>9576575</v>
      </c>
      <c r="P2114" s="60">
        <v>10052165</v>
      </c>
      <c r="Q2114" s="60">
        <v>4052339</v>
      </c>
      <c r="R2114" s="60">
        <v>7780938</v>
      </c>
      <c r="S2114" s="60">
        <v>6322526</v>
      </c>
      <c r="T2114" s="60">
        <v>5560942</v>
      </c>
    </row>
    <row r="2115" spans="1:20" ht="14.5" x14ac:dyDescent="0.35">
      <c r="A2115" t="str">
        <f t="shared" si="44"/>
        <v>Österreich466</v>
      </c>
      <c r="B2115">
        <v>2115</v>
      </c>
      <c r="C2115" s="59" t="s">
        <v>272</v>
      </c>
      <c r="D2115" s="59" t="s">
        <v>523</v>
      </c>
      <c r="E2115" s="59" t="s">
        <v>222</v>
      </c>
      <c r="F2115" s="61"/>
      <c r="G2115" s="61"/>
      <c r="H2115" s="61"/>
      <c r="I2115" s="61"/>
      <c r="J2115" s="61"/>
      <c r="K2115" s="60">
        <v>25690</v>
      </c>
      <c r="L2115" s="60">
        <v>156633</v>
      </c>
      <c r="M2115" s="60">
        <v>6079</v>
      </c>
      <c r="N2115" s="60">
        <v>2941</v>
      </c>
      <c r="O2115" s="61"/>
      <c r="P2115" s="60">
        <v>1460</v>
      </c>
      <c r="Q2115" s="60">
        <v>43145</v>
      </c>
      <c r="R2115" s="60">
        <v>42511</v>
      </c>
      <c r="S2115" s="60">
        <v>2585</v>
      </c>
      <c r="T2115" s="61"/>
    </row>
    <row r="2116" spans="1:20" ht="14.5" x14ac:dyDescent="0.35">
      <c r="A2116" t="str">
        <f t="shared" si="44"/>
        <v>Österreich413</v>
      </c>
      <c r="B2116">
        <v>2116</v>
      </c>
      <c r="C2116" s="59" t="s">
        <v>272</v>
      </c>
      <c r="D2116" s="59" t="s">
        <v>494</v>
      </c>
      <c r="E2116" s="59" t="s">
        <v>108</v>
      </c>
      <c r="F2116" s="60">
        <v>135641</v>
      </c>
      <c r="G2116" s="60">
        <v>252976</v>
      </c>
      <c r="H2116" s="60">
        <v>140682</v>
      </c>
      <c r="I2116" s="60">
        <v>141961</v>
      </c>
      <c r="J2116" s="60">
        <v>346416</v>
      </c>
      <c r="K2116" s="60">
        <v>445075</v>
      </c>
      <c r="L2116" s="60">
        <v>604354</v>
      </c>
      <c r="M2116" s="60">
        <v>952633</v>
      </c>
      <c r="N2116" s="60">
        <v>572096</v>
      </c>
      <c r="O2116" s="60">
        <v>806430</v>
      </c>
      <c r="P2116" s="60">
        <v>446992</v>
      </c>
      <c r="Q2116" s="60">
        <v>367758</v>
      </c>
      <c r="R2116" s="60">
        <v>669859</v>
      </c>
      <c r="S2116" s="60">
        <v>438255</v>
      </c>
      <c r="T2116" s="60">
        <v>371158</v>
      </c>
    </row>
    <row r="2117" spans="1:20" ht="14.5" x14ac:dyDescent="0.35">
      <c r="A2117" t="str">
        <f t="shared" si="44"/>
        <v>Österreich703</v>
      </c>
      <c r="B2117">
        <v>2117</v>
      </c>
      <c r="C2117" s="59" t="s">
        <v>272</v>
      </c>
      <c r="D2117" s="59" t="s">
        <v>609</v>
      </c>
      <c r="E2117" s="59" t="s">
        <v>241</v>
      </c>
      <c r="F2117" s="60">
        <v>1203680</v>
      </c>
      <c r="G2117" s="60">
        <v>616561</v>
      </c>
      <c r="H2117" s="60">
        <v>1428877</v>
      </c>
      <c r="I2117" s="60">
        <v>361762</v>
      </c>
      <c r="J2117" s="60">
        <v>897478</v>
      </c>
      <c r="K2117" s="60">
        <v>2660038</v>
      </c>
      <c r="L2117" s="60">
        <v>1089321</v>
      </c>
      <c r="M2117" s="60">
        <v>377846</v>
      </c>
      <c r="N2117" s="60">
        <v>1025587</v>
      </c>
      <c r="O2117" s="60">
        <v>5667597</v>
      </c>
      <c r="P2117" s="60">
        <v>1716261</v>
      </c>
      <c r="Q2117" s="60">
        <v>2044576</v>
      </c>
      <c r="R2117" s="60">
        <v>1644047</v>
      </c>
      <c r="S2117" s="60">
        <v>1002989</v>
      </c>
      <c r="T2117" s="60">
        <v>903877</v>
      </c>
    </row>
    <row r="2118" spans="1:20" ht="14.5" x14ac:dyDescent="0.35">
      <c r="A2118" t="str">
        <f t="shared" si="44"/>
        <v>Österreich516</v>
      </c>
      <c r="B2118">
        <v>2118</v>
      </c>
      <c r="C2118" s="59" t="s">
        <v>272</v>
      </c>
      <c r="D2118" s="59" t="s">
        <v>553</v>
      </c>
      <c r="E2118" s="59" t="s">
        <v>142</v>
      </c>
      <c r="F2118" s="60">
        <v>8561354</v>
      </c>
      <c r="G2118" s="60">
        <v>7206157</v>
      </c>
      <c r="H2118" s="60">
        <v>10088207</v>
      </c>
      <c r="I2118" s="60">
        <v>26372365</v>
      </c>
      <c r="J2118" s="60">
        <v>49885941</v>
      </c>
      <c r="K2118" s="60">
        <v>20528397</v>
      </c>
      <c r="L2118" s="60">
        <v>35875222</v>
      </c>
      <c r="M2118" s="60">
        <v>144985102</v>
      </c>
      <c r="N2118" s="60">
        <v>41861787</v>
      </c>
      <c r="O2118" s="60">
        <v>16900502</v>
      </c>
      <c r="P2118" s="60">
        <v>17495176</v>
      </c>
      <c r="Q2118" s="60">
        <v>14076287</v>
      </c>
      <c r="R2118" s="60">
        <v>12562930</v>
      </c>
      <c r="S2118" s="60">
        <v>12508113</v>
      </c>
      <c r="T2118" s="60">
        <v>9884239</v>
      </c>
    </row>
    <row r="2119" spans="1:20" ht="14.5" x14ac:dyDescent="0.35">
      <c r="A2119" t="str">
        <f t="shared" si="44"/>
        <v>Österreich477</v>
      </c>
      <c r="B2119">
        <v>2119</v>
      </c>
      <c r="C2119" s="59" t="s">
        <v>272</v>
      </c>
      <c r="D2119" s="59" t="s">
        <v>537</v>
      </c>
      <c r="E2119" s="59" t="s">
        <v>224</v>
      </c>
      <c r="F2119" s="61"/>
      <c r="G2119" s="61"/>
      <c r="H2119" s="61"/>
      <c r="I2119" s="61"/>
      <c r="J2119" s="60">
        <v>19623</v>
      </c>
      <c r="K2119" s="60">
        <v>108735</v>
      </c>
      <c r="L2119" s="60">
        <v>63151</v>
      </c>
      <c r="M2119" s="60">
        <v>732022</v>
      </c>
      <c r="N2119" s="60">
        <v>132138</v>
      </c>
      <c r="O2119" s="60">
        <v>83368</v>
      </c>
      <c r="P2119" s="60">
        <v>13861</v>
      </c>
      <c r="Q2119" s="60">
        <v>60436</v>
      </c>
      <c r="R2119" s="60">
        <v>477146</v>
      </c>
      <c r="S2119" s="60">
        <v>236003</v>
      </c>
      <c r="T2119" s="60">
        <v>103585</v>
      </c>
    </row>
    <row r="2120" spans="1:20" ht="14.5" x14ac:dyDescent="0.35">
      <c r="A2120" t="str">
        <f t="shared" ref="A2120:A2183" si="45">C2120&amp;D2120</f>
        <v>Österreich508</v>
      </c>
      <c r="B2120">
        <v>2120</v>
      </c>
      <c r="C2120" s="59" t="s">
        <v>272</v>
      </c>
      <c r="D2120" s="59" t="s">
        <v>550</v>
      </c>
      <c r="E2120" s="59" t="s">
        <v>140</v>
      </c>
      <c r="F2120" s="60">
        <v>843833948</v>
      </c>
      <c r="G2120" s="60">
        <v>967842860</v>
      </c>
      <c r="H2120" s="60">
        <v>1061380569</v>
      </c>
      <c r="I2120" s="60">
        <v>854080936</v>
      </c>
      <c r="J2120" s="60">
        <v>706556972</v>
      </c>
      <c r="K2120" s="60">
        <v>636899125</v>
      </c>
      <c r="L2120" s="60">
        <v>574433637</v>
      </c>
      <c r="M2120" s="60">
        <v>726363369</v>
      </c>
      <c r="N2120" s="60">
        <v>832585782</v>
      </c>
      <c r="O2120" s="60">
        <v>757601504</v>
      </c>
      <c r="P2120" s="60">
        <v>633001494</v>
      </c>
      <c r="Q2120" s="60">
        <v>766871324</v>
      </c>
      <c r="R2120" s="60">
        <v>1120135691</v>
      </c>
      <c r="S2120" s="60">
        <v>1028526159</v>
      </c>
      <c r="T2120" s="60">
        <v>1059108070</v>
      </c>
    </row>
    <row r="2121" spans="1:20" ht="14.5" x14ac:dyDescent="0.35">
      <c r="A2121" t="str">
        <f t="shared" si="45"/>
        <v>Österreich453</v>
      </c>
      <c r="B2121">
        <v>2121</v>
      </c>
      <c r="C2121" s="59" t="s">
        <v>272</v>
      </c>
      <c r="D2121" s="59" t="s">
        <v>508</v>
      </c>
      <c r="E2121" s="59" t="s">
        <v>120</v>
      </c>
      <c r="F2121" s="60">
        <v>10003639</v>
      </c>
      <c r="G2121" s="60">
        <v>9164858</v>
      </c>
      <c r="H2121" s="60">
        <v>8617521</v>
      </c>
      <c r="I2121" s="60">
        <v>10497696</v>
      </c>
      <c r="J2121" s="60">
        <v>11574292</v>
      </c>
      <c r="K2121" s="60">
        <v>7689560</v>
      </c>
      <c r="L2121" s="60">
        <v>9107775</v>
      </c>
      <c r="M2121" s="60">
        <v>5368145</v>
      </c>
      <c r="N2121" s="60">
        <v>7321546</v>
      </c>
      <c r="O2121" s="60">
        <v>5921193</v>
      </c>
      <c r="P2121" s="60">
        <v>8000064</v>
      </c>
      <c r="Q2121" s="60">
        <v>9232782</v>
      </c>
      <c r="R2121" s="60">
        <v>12521426</v>
      </c>
      <c r="S2121" s="60">
        <v>12808626</v>
      </c>
      <c r="T2121" s="60">
        <v>13647879</v>
      </c>
    </row>
    <row r="2122" spans="1:20" ht="14.5" x14ac:dyDescent="0.35">
      <c r="A2122" t="str">
        <f t="shared" si="45"/>
        <v>Österreich675</v>
      </c>
      <c r="B2122">
        <v>2122</v>
      </c>
      <c r="C2122" s="59" t="s">
        <v>272</v>
      </c>
      <c r="D2122" s="59" t="s">
        <v>598</v>
      </c>
      <c r="E2122" s="59" t="s">
        <v>167</v>
      </c>
      <c r="F2122" s="60">
        <v>304768</v>
      </c>
      <c r="G2122" s="60">
        <v>2840786</v>
      </c>
      <c r="H2122" s="60">
        <v>6262771</v>
      </c>
      <c r="I2122" s="60">
        <v>7915780</v>
      </c>
      <c r="J2122" s="60">
        <v>618520</v>
      </c>
      <c r="K2122" s="60">
        <v>534043</v>
      </c>
      <c r="L2122" s="60">
        <v>394434</v>
      </c>
      <c r="M2122" s="60">
        <v>2737746</v>
      </c>
      <c r="N2122" s="60">
        <v>702406</v>
      </c>
      <c r="O2122" s="60">
        <v>997800</v>
      </c>
      <c r="P2122" s="60">
        <v>779037</v>
      </c>
      <c r="Q2122" s="60">
        <v>441626</v>
      </c>
      <c r="R2122" s="60">
        <v>525738</v>
      </c>
      <c r="S2122" s="60">
        <v>2901328</v>
      </c>
      <c r="T2122" s="60">
        <v>3994442</v>
      </c>
    </row>
    <row r="2123" spans="1:20" ht="14.5" x14ac:dyDescent="0.35">
      <c r="A2123" t="str">
        <f t="shared" si="45"/>
        <v>Österreich391</v>
      </c>
      <c r="B2123">
        <v>2123</v>
      </c>
      <c r="C2123" s="59" t="s">
        <v>272</v>
      </c>
      <c r="D2123" s="59" t="s">
        <v>479</v>
      </c>
      <c r="E2123" s="59" t="s">
        <v>100</v>
      </c>
      <c r="F2123" s="60">
        <v>788054</v>
      </c>
      <c r="G2123" s="60">
        <v>2539191</v>
      </c>
      <c r="H2123" s="60">
        <v>512613</v>
      </c>
      <c r="I2123" s="60">
        <v>1249992</v>
      </c>
      <c r="J2123" s="60">
        <v>1427157</v>
      </c>
      <c r="K2123" s="60">
        <v>2501965</v>
      </c>
      <c r="L2123" s="60">
        <v>1259025</v>
      </c>
      <c r="M2123" s="60">
        <v>1118093</v>
      </c>
      <c r="N2123" s="60">
        <v>3966264</v>
      </c>
      <c r="O2123" s="60">
        <v>4595871</v>
      </c>
      <c r="P2123" s="60">
        <v>3173301</v>
      </c>
      <c r="Q2123" s="60">
        <v>1038931</v>
      </c>
      <c r="R2123" s="60">
        <v>1165471</v>
      </c>
      <c r="S2123" s="60">
        <v>1395929</v>
      </c>
      <c r="T2123" s="60">
        <v>2263237</v>
      </c>
    </row>
    <row r="2124" spans="1:20" ht="14.5" x14ac:dyDescent="0.35">
      <c r="A2124" t="str">
        <f t="shared" si="45"/>
        <v>Österreich073</v>
      </c>
      <c r="B2124">
        <v>2124</v>
      </c>
      <c r="C2124" s="59" t="s">
        <v>272</v>
      </c>
      <c r="D2124" s="59" t="s">
        <v>360</v>
      </c>
      <c r="E2124" s="59" t="s">
        <v>242</v>
      </c>
      <c r="F2124" s="60">
        <v>161020959</v>
      </c>
      <c r="G2124" s="60">
        <v>184188611</v>
      </c>
      <c r="H2124" s="60">
        <v>196832811</v>
      </c>
      <c r="I2124" s="60">
        <v>245968186</v>
      </c>
      <c r="J2124" s="60">
        <v>211842382</v>
      </c>
      <c r="K2124" s="60">
        <v>144964153</v>
      </c>
      <c r="L2124" s="60">
        <v>108633752</v>
      </c>
      <c r="M2124" s="60">
        <v>130908026</v>
      </c>
      <c r="N2124" s="60">
        <v>114516600</v>
      </c>
      <c r="O2124" s="60">
        <v>126303666</v>
      </c>
      <c r="P2124" s="60">
        <v>96361038</v>
      </c>
      <c r="Q2124" s="60">
        <v>118479063</v>
      </c>
      <c r="R2124" s="60">
        <v>96066395</v>
      </c>
      <c r="S2124" s="60">
        <v>105302653</v>
      </c>
      <c r="T2124" s="60">
        <v>96550989</v>
      </c>
    </row>
    <row r="2125" spans="1:20" ht="14.5" x14ac:dyDescent="0.35">
      <c r="A2125" t="str">
        <f t="shared" si="45"/>
        <v>Österreich421</v>
      </c>
      <c r="B2125">
        <v>2125</v>
      </c>
      <c r="C2125" s="59" t="s">
        <v>272</v>
      </c>
      <c r="D2125" s="59" t="s">
        <v>496</v>
      </c>
      <c r="E2125" s="59" t="s">
        <v>110</v>
      </c>
      <c r="F2125" s="60">
        <v>6129861</v>
      </c>
      <c r="G2125" s="60">
        <v>3043716</v>
      </c>
      <c r="H2125" s="60">
        <v>4952376</v>
      </c>
      <c r="I2125" s="60">
        <v>1293707</v>
      </c>
      <c r="J2125" s="60">
        <v>3193779</v>
      </c>
      <c r="K2125" s="60">
        <v>3315505</v>
      </c>
      <c r="L2125" s="60">
        <v>746975</v>
      </c>
      <c r="M2125" s="60">
        <v>3066845</v>
      </c>
      <c r="N2125" s="60">
        <v>11478054</v>
      </c>
      <c r="O2125" s="60">
        <v>743039</v>
      </c>
      <c r="P2125" s="60">
        <v>344897</v>
      </c>
      <c r="Q2125" s="60">
        <v>4552773</v>
      </c>
      <c r="R2125" s="60">
        <v>1489249</v>
      </c>
      <c r="S2125" s="60">
        <v>2273727</v>
      </c>
      <c r="T2125" s="60">
        <v>810257</v>
      </c>
    </row>
    <row r="2126" spans="1:20" ht="14.5" x14ac:dyDescent="0.35">
      <c r="A2126" t="str">
        <f t="shared" si="45"/>
        <v>Österreich404</v>
      </c>
      <c r="B2126">
        <v>2126</v>
      </c>
      <c r="C2126" s="59" t="s">
        <v>272</v>
      </c>
      <c r="D2126" s="59" t="s">
        <v>486</v>
      </c>
      <c r="E2126" s="59" t="s">
        <v>104</v>
      </c>
      <c r="F2126" s="60">
        <v>745674606</v>
      </c>
      <c r="G2126" s="60">
        <v>778942164</v>
      </c>
      <c r="H2126" s="60">
        <v>871022895</v>
      </c>
      <c r="I2126" s="60">
        <v>918338738</v>
      </c>
      <c r="J2126" s="60">
        <v>1010654950</v>
      </c>
      <c r="K2126" s="60">
        <v>1027039810</v>
      </c>
      <c r="L2126" s="60">
        <v>977134792</v>
      </c>
      <c r="M2126" s="60">
        <v>1140678714</v>
      </c>
      <c r="N2126" s="60">
        <v>1225648684</v>
      </c>
      <c r="O2126" s="60">
        <v>1277343593</v>
      </c>
      <c r="P2126" s="60">
        <v>1114578389</v>
      </c>
      <c r="Q2126" s="60">
        <v>1443966661</v>
      </c>
      <c r="R2126" s="60">
        <v>1712297108</v>
      </c>
      <c r="S2126" s="60">
        <v>1661026953</v>
      </c>
      <c r="T2126" s="60">
        <v>1562749482</v>
      </c>
    </row>
    <row r="2127" spans="1:20" ht="14.5" x14ac:dyDescent="0.35">
      <c r="A2127" t="str">
        <f t="shared" si="45"/>
        <v>Österreich833</v>
      </c>
      <c r="B2127">
        <v>2127</v>
      </c>
      <c r="C2127" s="59" t="s">
        <v>272</v>
      </c>
      <c r="D2127" s="59" t="s">
        <v>662</v>
      </c>
      <c r="E2127" s="59" t="s">
        <v>202</v>
      </c>
      <c r="F2127" s="61"/>
      <c r="G2127" s="61"/>
      <c r="H2127" s="61"/>
      <c r="I2127" s="61"/>
      <c r="J2127" s="61"/>
      <c r="K2127" s="61"/>
      <c r="L2127" s="61"/>
      <c r="M2127" s="61"/>
      <c r="N2127" s="61"/>
      <c r="O2127" s="61"/>
      <c r="P2127" s="61"/>
      <c r="Q2127" s="60">
        <v>2758</v>
      </c>
      <c r="R2127" s="61"/>
      <c r="S2127" s="61"/>
      <c r="T2127" s="61"/>
    </row>
    <row r="2128" spans="1:20" ht="14.5" x14ac:dyDescent="0.35">
      <c r="A2128" t="str">
        <f t="shared" si="45"/>
        <v>Österreich322</v>
      </c>
      <c r="B2128">
        <v>2128</v>
      </c>
      <c r="C2128" s="59" t="s">
        <v>272</v>
      </c>
      <c r="D2128" s="59" t="s">
        <v>440</v>
      </c>
      <c r="E2128" s="59" t="s">
        <v>243</v>
      </c>
      <c r="F2128" s="60">
        <v>1756854</v>
      </c>
      <c r="G2128" s="60">
        <v>5073622</v>
      </c>
      <c r="H2128" s="60">
        <v>5777713</v>
      </c>
      <c r="I2128" s="60">
        <v>5937151</v>
      </c>
      <c r="J2128" s="60">
        <v>5337334</v>
      </c>
      <c r="K2128" s="60">
        <v>5132517</v>
      </c>
      <c r="L2128" s="60">
        <v>3907503</v>
      </c>
      <c r="M2128" s="60">
        <v>2777114</v>
      </c>
      <c r="N2128" s="60">
        <v>3728123</v>
      </c>
      <c r="O2128" s="60">
        <v>7292918</v>
      </c>
      <c r="P2128" s="60">
        <v>3988948</v>
      </c>
      <c r="Q2128" s="60">
        <v>1880651</v>
      </c>
      <c r="R2128" s="60">
        <v>5730882</v>
      </c>
      <c r="S2128" s="60">
        <v>9300248</v>
      </c>
      <c r="T2128" s="60">
        <v>5231822</v>
      </c>
    </row>
    <row r="2129" spans="1:20" ht="14.5" x14ac:dyDescent="0.35">
      <c r="A2129" t="str">
        <f t="shared" si="45"/>
        <v>Österreich306</v>
      </c>
      <c r="B2129">
        <v>2129</v>
      </c>
      <c r="C2129" s="59" t="s">
        <v>272</v>
      </c>
      <c r="D2129" s="59" t="s">
        <v>430</v>
      </c>
      <c r="E2129" s="59" t="s">
        <v>74</v>
      </c>
      <c r="F2129" s="60">
        <v>102674</v>
      </c>
      <c r="G2129" s="60">
        <v>75215</v>
      </c>
      <c r="H2129" s="60">
        <v>23174</v>
      </c>
      <c r="I2129" s="60">
        <v>94234</v>
      </c>
      <c r="J2129" s="60">
        <v>16979</v>
      </c>
      <c r="K2129" s="60">
        <v>123763</v>
      </c>
      <c r="L2129" s="60">
        <v>580823</v>
      </c>
      <c r="M2129" s="60">
        <v>249725</v>
      </c>
      <c r="N2129" s="60">
        <v>502498</v>
      </c>
      <c r="O2129" s="60">
        <v>410232</v>
      </c>
      <c r="P2129" s="60">
        <v>428709</v>
      </c>
      <c r="Q2129" s="60">
        <v>1372744</v>
      </c>
      <c r="R2129" s="60">
        <v>102915</v>
      </c>
      <c r="S2129" s="60">
        <v>506702</v>
      </c>
      <c r="T2129" s="60">
        <v>452380</v>
      </c>
    </row>
    <row r="2130" spans="1:20" ht="14.5" x14ac:dyDescent="0.35">
      <c r="A2130" t="str">
        <f t="shared" si="45"/>
        <v>Österreich318</v>
      </c>
      <c r="B2130">
        <v>2130</v>
      </c>
      <c r="C2130" s="59" t="s">
        <v>272</v>
      </c>
      <c r="D2130" s="59" t="s">
        <v>438</v>
      </c>
      <c r="E2130" s="59" t="s">
        <v>244</v>
      </c>
      <c r="F2130" s="60">
        <v>1803430</v>
      </c>
      <c r="G2130" s="60">
        <v>1456918</v>
      </c>
      <c r="H2130" s="60">
        <v>5220047</v>
      </c>
      <c r="I2130" s="60">
        <v>5749371</v>
      </c>
      <c r="J2130" s="60">
        <v>7419428</v>
      </c>
      <c r="K2130" s="60">
        <v>7178927</v>
      </c>
      <c r="L2130" s="60">
        <v>2820652</v>
      </c>
      <c r="M2130" s="60">
        <v>1683025</v>
      </c>
      <c r="N2130" s="60">
        <v>895131</v>
      </c>
      <c r="O2130" s="60">
        <v>1720589</v>
      </c>
      <c r="P2130" s="60">
        <v>1377305</v>
      </c>
      <c r="Q2130" s="60">
        <v>1938401</v>
      </c>
      <c r="R2130" s="60">
        <v>2792304</v>
      </c>
      <c r="S2130" s="60">
        <v>1556632</v>
      </c>
      <c r="T2130" s="60">
        <v>2170992</v>
      </c>
    </row>
    <row r="2131" spans="1:20" ht="14.5" x14ac:dyDescent="0.35">
      <c r="A2131" t="str">
        <f t="shared" si="45"/>
        <v>Österreich039</v>
      </c>
      <c r="B2131">
        <v>2131</v>
      </c>
      <c r="C2131" s="59" t="s">
        <v>272</v>
      </c>
      <c r="D2131" s="59" t="s">
        <v>327</v>
      </c>
      <c r="E2131" s="59" t="s">
        <v>20</v>
      </c>
      <c r="F2131" s="60">
        <v>5623883704</v>
      </c>
      <c r="G2131" s="60">
        <v>5986243637</v>
      </c>
      <c r="H2131" s="60">
        <v>6232441766</v>
      </c>
      <c r="I2131" s="60">
        <v>6337376633</v>
      </c>
      <c r="J2131" s="60">
        <v>6685566279</v>
      </c>
      <c r="K2131" s="60">
        <v>7121379840</v>
      </c>
      <c r="L2131" s="60">
        <v>7164821042</v>
      </c>
      <c r="M2131" s="60">
        <v>7002033785</v>
      </c>
      <c r="N2131" s="60">
        <v>7013134476</v>
      </c>
      <c r="O2131" s="60">
        <v>7262703941</v>
      </c>
      <c r="P2131" s="60">
        <v>7478923619</v>
      </c>
      <c r="Q2131" s="60">
        <v>8171782238</v>
      </c>
      <c r="R2131" s="60">
        <v>9990508127</v>
      </c>
      <c r="S2131" s="60">
        <v>9957102484</v>
      </c>
      <c r="T2131" s="60">
        <v>9473464406</v>
      </c>
    </row>
    <row r="2132" spans="1:20" ht="14.5" x14ac:dyDescent="0.35">
      <c r="A2132" t="str">
        <f t="shared" si="45"/>
        <v>Österreich272</v>
      </c>
      <c r="B2132">
        <v>2132</v>
      </c>
      <c r="C2132" s="59" t="s">
        <v>272</v>
      </c>
      <c r="D2132" s="59" t="s">
        <v>422</v>
      </c>
      <c r="E2132" s="59" t="s">
        <v>245</v>
      </c>
      <c r="F2132" s="60">
        <v>6024551</v>
      </c>
      <c r="G2132" s="60">
        <v>6477050</v>
      </c>
      <c r="H2132" s="60">
        <v>13938844</v>
      </c>
      <c r="I2132" s="60">
        <v>10456153</v>
      </c>
      <c r="J2132" s="60">
        <v>16762414</v>
      </c>
      <c r="K2132" s="60">
        <v>19400512</v>
      </c>
      <c r="L2132" s="60">
        <v>22106925</v>
      </c>
      <c r="M2132" s="60">
        <v>19965532</v>
      </c>
      <c r="N2132" s="60">
        <v>20919792</v>
      </c>
      <c r="O2132" s="60">
        <v>29185591</v>
      </c>
      <c r="P2132" s="60">
        <v>28762394</v>
      </c>
      <c r="Q2132" s="60">
        <v>34978161</v>
      </c>
      <c r="R2132" s="60">
        <v>44548244</v>
      </c>
      <c r="S2132" s="60">
        <v>39801171</v>
      </c>
      <c r="T2132" s="60">
        <v>26139473</v>
      </c>
    </row>
    <row r="2133" spans="1:20" ht="14.5" x14ac:dyDescent="0.35">
      <c r="A2133" t="str">
        <f t="shared" si="45"/>
        <v>Österreich837</v>
      </c>
      <c r="B2133">
        <v>2133</v>
      </c>
      <c r="C2133" s="59" t="s">
        <v>272</v>
      </c>
      <c r="D2133" s="59" t="s">
        <v>671</v>
      </c>
      <c r="E2133" s="59" t="s">
        <v>203</v>
      </c>
      <c r="F2133" s="61"/>
      <c r="G2133" s="60">
        <v>3200</v>
      </c>
      <c r="H2133" s="60">
        <v>308</v>
      </c>
      <c r="I2133" s="61"/>
      <c r="J2133" s="61"/>
      <c r="K2133" s="60">
        <v>75527</v>
      </c>
      <c r="L2133" s="60">
        <v>62826</v>
      </c>
      <c r="M2133" s="61"/>
      <c r="N2133" s="60">
        <v>12824</v>
      </c>
      <c r="O2133" s="61"/>
      <c r="P2133" s="60">
        <v>20510</v>
      </c>
      <c r="Q2133" s="60">
        <v>112480</v>
      </c>
      <c r="R2133" s="60">
        <v>20856</v>
      </c>
      <c r="S2133" s="60">
        <v>47797</v>
      </c>
      <c r="T2133" s="60">
        <v>10687</v>
      </c>
    </row>
    <row r="2134" spans="1:20" ht="14.5" x14ac:dyDescent="0.35">
      <c r="A2134" t="str">
        <f t="shared" si="45"/>
        <v>Österreich512</v>
      </c>
      <c r="B2134">
        <v>2134</v>
      </c>
      <c r="C2134" s="59" t="s">
        <v>272</v>
      </c>
      <c r="D2134" s="59" t="s">
        <v>552</v>
      </c>
      <c r="E2134" s="59" t="s">
        <v>141</v>
      </c>
      <c r="F2134" s="60">
        <v>126309766</v>
      </c>
      <c r="G2134" s="60">
        <v>146173330</v>
      </c>
      <c r="H2134" s="60">
        <v>152809164</v>
      </c>
      <c r="I2134" s="60">
        <v>196817413</v>
      </c>
      <c r="J2134" s="60">
        <v>139993582</v>
      </c>
      <c r="K2134" s="60">
        <v>159132951</v>
      </c>
      <c r="L2134" s="60">
        <v>179473454</v>
      </c>
      <c r="M2134" s="60">
        <v>183055257</v>
      </c>
      <c r="N2134" s="60">
        <v>199220728</v>
      </c>
      <c r="O2134" s="60">
        <v>197523910</v>
      </c>
      <c r="P2134" s="60">
        <v>204289593</v>
      </c>
      <c r="Q2134" s="60">
        <v>245423282</v>
      </c>
      <c r="R2134" s="60">
        <v>259965190</v>
      </c>
      <c r="S2134" s="60">
        <v>248691551</v>
      </c>
      <c r="T2134" s="60">
        <v>241293705</v>
      </c>
    </row>
    <row r="2135" spans="1:20" ht="14.5" x14ac:dyDescent="0.35">
      <c r="A2135" t="str">
        <f t="shared" si="45"/>
        <v>Österreich302</v>
      </c>
      <c r="B2135">
        <v>2135</v>
      </c>
      <c r="C2135" s="59" t="s">
        <v>272</v>
      </c>
      <c r="D2135" s="59" t="s">
        <v>428</v>
      </c>
      <c r="E2135" s="59" t="s">
        <v>73</v>
      </c>
      <c r="F2135" s="60">
        <v>18318066</v>
      </c>
      <c r="G2135" s="60">
        <v>7881171</v>
      </c>
      <c r="H2135" s="60">
        <v>3756390</v>
      </c>
      <c r="I2135" s="60">
        <v>2758304</v>
      </c>
      <c r="J2135" s="60">
        <v>8873775</v>
      </c>
      <c r="K2135" s="60">
        <v>5076885</v>
      </c>
      <c r="L2135" s="60">
        <v>5254394</v>
      </c>
      <c r="M2135" s="60">
        <v>3337525</v>
      </c>
      <c r="N2135" s="60">
        <v>8335843</v>
      </c>
      <c r="O2135" s="60">
        <v>5648792</v>
      </c>
      <c r="P2135" s="60">
        <v>11190359</v>
      </c>
      <c r="Q2135" s="60">
        <v>6109421</v>
      </c>
      <c r="R2135" s="60">
        <v>5143593</v>
      </c>
      <c r="S2135" s="60">
        <v>8756030</v>
      </c>
      <c r="T2135" s="60">
        <v>7401866</v>
      </c>
    </row>
    <row r="2136" spans="1:20" ht="14.5" x14ac:dyDescent="0.35">
      <c r="A2136" t="str">
        <f t="shared" si="45"/>
        <v>Österreich720</v>
      </c>
      <c r="B2136">
        <v>2136</v>
      </c>
      <c r="C2136" s="59" t="s">
        <v>272</v>
      </c>
      <c r="D2136" s="59" t="s">
        <v>616</v>
      </c>
      <c r="E2136" s="59" t="s">
        <v>177</v>
      </c>
      <c r="F2136" s="60">
        <v>2807460318</v>
      </c>
      <c r="G2136" s="60">
        <v>2918835320</v>
      </c>
      <c r="H2136" s="60">
        <v>3030694246</v>
      </c>
      <c r="I2136" s="60">
        <v>3136376578</v>
      </c>
      <c r="J2136" s="60">
        <v>3379915625</v>
      </c>
      <c r="K2136" s="60">
        <v>3304738721</v>
      </c>
      <c r="L2136" s="60">
        <v>3312916325</v>
      </c>
      <c r="M2136" s="60">
        <v>3698899461</v>
      </c>
      <c r="N2136" s="60">
        <v>4055487147</v>
      </c>
      <c r="O2136" s="60">
        <v>4459362873</v>
      </c>
      <c r="P2136" s="60">
        <v>3915311022</v>
      </c>
      <c r="Q2136" s="60">
        <v>4820803644</v>
      </c>
      <c r="R2136" s="60">
        <v>5261901053</v>
      </c>
      <c r="S2136" s="60">
        <v>5072852492</v>
      </c>
      <c r="T2136" s="60">
        <v>5310140896</v>
      </c>
    </row>
    <row r="2137" spans="1:20" ht="14.5" x14ac:dyDescent="0.35">
      <c r="A2137" t="str">
        <f t="shared" si="45"/>
        <v>Österreich480</v>
      </c>
      <c r="B2137">
        <v>2137</v>
      </c>
      <c r="C2137" s="59" t="s">
        <v>272</v>
      </c>
      <c r="D2137" s="59" t="s">
        <v>543</v>
      </c>
      <c r="E2137" s="59" t="s">
        <v>134</v>
      </c>
      <c r="F2137" s="60">
        <v>83772761</v>
      </c>
      <c r="G2137" s="60">
        <v>108214150</v>
      </c>
      <c r="H2137" s="60">
        <v>128909142</v>
      </c>
      <c r="I2137" s="60">
        <v>131440692</v>
      </c>
      <c r="J2137" s="60">
        <v>121677064</v>
      </c>
      <c r="K2137" s="60">
        <v>120487016</v>
      </c>
      <c r="L2137" s="60">
        <v>98506804</v>
      </c>
      <c r="M2137" s="60">
        <v>130501793</v>
      </c>
      <c r="N2137" s="60">
        <v>105262924</v>
      </c>
      <c r="O2137" s="60">
        <v>129387973</v>
      </c>
      <c r="P2137" s="60">
        <v>89634656</v>
      </c>
      <c r="Q2137" s="60">
        <v>107073136</v>
      </c>
      <c r="R2137" s="60">
        <v>132344804</v>
      </c>
      <c r="S2137" s="60">
        <v>126953844</v>
      </c>
      <c r="T2137" s="60">
        <v>132389479</v>
      </c>
    </row>
    <row r="2138" spans="1:20" ht="14.5" x14ac:dyDescent="0.35">
      <c r="A2138" t="str">
        <f t="shared" si="45"/>
        <v>Österreich436</v>
      </c>
      <c r="B2138">
        <v>2138</v>
      </c>
      <c r="C2138" s="59" t="s">
        <v>272</v>
      </c>
      <c r="D2138" s="59" t="s">
        <v>500</v>
      </c>
      <c r="E2138" s="59" t="s">
        <v>114</v>
      </c>
      <c r="F2138" s="60">
        <v>16630229</v>
      </c>
      <c r="G2138" s="60">
        <v>13575833</v>
      </c>
      <c r="H2138" s="60">
        <v>20103172</v>
      </c>
      <c r="I2138" s="60">
        <v>32057879</v>
      </c>
      <c r="J2138" s="60">
        <v>42514604</v>
      </c>
      <c r="K2138" s="60">
        <v>19900475</v>
      </c>
      <c r="L2138" s="60">
        <v>21978848</v>
      </c>
      <c r="M2138" s="60">
        <v>19935309</v>
      </c>
      <c r="N2138" s="60">
        <v>16325640</v>
      </c>
      <c r="O2138" s="60">
        <v>18163788</v>
      </c>
      <c r="P2138" s="60">
        <v>18796051</v>
      </c>
      <c r="Q2138" s="60">
        <v>14633639</v>
      </c>
      <c r="R2138" s="60">
        <v>22945645</v>
      </c>
      <c r="S2138" s="60">
        <v>41100997</v>
      </c>
      <c r="T2138" s="60">
        <v>33690405</v>
      </c>
    </row>
    <row r="2139" spans="1:20" ht="14.5" x14ac:dyDescent="0.35">
      <c r="A2139" t="str">
        <f t="shared" si="45"/>
        <v>Österreich448</v>
      </c>
      <c r="B2139">
        <v>2139</v>
      </c>
      <c r="C2139" s="59" t="s">
        <v>272</v>
      </c>
      <c r="D2139" s="59" t="s">
        <v>503</v>
      </c>
      <c r="E2139" s="59" t="s">
        <v>117</v>
      </c>
      <c r="F2139" s="60">
        <v>12365093</v>
      </c>
      <c r="G2139" s="60">
        <v>8116933</v>
      </c>
      <c r="H2139" s="60">
        <v>6255638</v>
      </c>
      <c r="I2139" s="60">
        <v>12618490</v>
      </c>
      <c r="J2139" s="60">
        <v>6566540</v>
      </c>
      <c r="K2139" s="60">
        <v>9822234</v>
      </c>
      <c r="L2139" s="60">
        <v>8896272</v>
      </c>
      <c r="M2139" s="60">
        <v>14799210</v>
      </c>
      <c r="N2139" s="60">
        <v>33184311</v>
      </c>
      <c r="O2139" s="60">
        <v>13185464</v>
      </c>
      <c r="P2139" s="60">
        <v>13246180</v>
      </c>
      <c r="Q2139" s="60">
        <v>8846891</v>
      </c>
      <c r="R2139" s="60">
        <v>7481700</v>
      </c>
      <c r="S2139" s="60">
        <v>7394699</v>
      </c>
      <c r="T2139" s="60">
        <v>9169859</v>
      </c>
    </row>
    <row r="2140" spans="1:20" ht="14.5" x14ac:dyDescent="0.35">
      <c r="A2140" t="str">
        <f t="shared" si="45"/>
        <v>Österreich247</v>
      </c>
      <c r="B2140">
        <v>2140</v>
      </c>
      <c r="C2140" s="59" t="s">
        <v>272</v>
      </c>
      <c r="D2140" s="59" t="s">
        <v>414</v>
      </c>
      <c r="E2140" s="59" t="s">
        <v>62</v>
      </c>
      <c r="F2140" s="60">
        <v>253212</v>
      </c>
      <c r="G2140" s="60">
        <v>389699</v>
      </c>
      <c r="H2140" s="60">
        <v>1795530</v>
      </c>
      <c r="I2140" s="60">
        <v>467774</v>
      </c>
      <c r="J2140" s="60">
        <v>1014286</v>
      </c>
      <c r="K2140" s="60">
        <v>576601</v>
      </c>
      <c r="L2140" s="60">
        <v>822164</v>
      </c>
      <c r="M2140" s="60">
        <v>172977</v>
      </c>
      <c r="N2140" s="60">
        <v>339111</v>
      </c>
      <c r="O2140" s="60">
        <v>373311</v>
      </c>
      <c r="P2140" s="60">
        <v>3058896</v>
      </c>
      <c r="Q2140" s="60">
        <v>351601</v>
      </c>
      <c r="R2140" s="60">
        <v>1759626</v>
      </c>
      <c r="S2140" s="60">
        <v>793202</v>
      </c>
      <c r="T2140" s="60">
        <v>1853172</v>
      </c>
    </row>
    <row r="2141" spans="1:20" ht="14.5" x14ac:dyDescent="0.35">
      <c r="A2141" t="str">
        <f t="shared" si="45"/>
        <v>Österreich475</v>
      </c>
      <c r="B2141">
        <v>2141</v>
      </c>
      <c r="C2141" s="59" t="s">
        <v>272</v>
      </c>
      <c r="D2141" s="59" t="s">
        <v>535</v>
      </c>
      <c r="E2141" s="59" t="s">
        <v>223</v>
      </c>
      <c r="F2141" s="61"/>
      <c r="G2141" s="61"/>
      <c r="H2141" s="61"/>
      <c r="I2141" s="60">
        <v>854607</v>
      </c>
      <c r="J2141" s="60">
        <v>1813444</v>
      </c>
      <c r="K2141" s="60">
        <v>4381251</v>
      </c>
      <c r="L2141" s="60">
        <v>1353796</v>
      </c>
      <c r="M2141" s="60">
        <v>981288</v>
      </c>
      <c r="N2141" s="60">
        <v>1008544</v>
      </c>
      <c r="O2141" s="60">
        <v>999310</v>
      </c>
      <c r="P2141" s="60">
        <v>856975</v>
      </c>
      <c r="Q2141" s="60">
        <v>905083</v>
      </c>
      <c r="R2141" s="60">
        <v>1001834</v>
      </c>
      <c r="S2141" s="60">
        <v>513947</v>
      </c>
      <c r="T2141" s="60">
        <v>733802</v>
      </c>
    </row>
    <row r="2142" spans="1:20" ht="14.5" x14ac:dyDescent="0.35">
      <c r="A2142" t="str">
        <f t="shared" si="45"/>
        <v>Österreich600</v>
      </c>
      <c r="B2142">
        <v>2142</v>
      </c>
      <c r="C2142" s="59" t="s">
        <v>272</v>
      </c>
      <c r="D2142" s="59" t="s">
        <v>561</v>
      </c>
      <c r="E2142" s="59" t="s">
        <v>147</v>
      </c>
      <c r="F2142" s="60">
        <v>96787191</v>
      </c>
      <c r="G2142" s="60">
        <v>124133172</v>
      </c>
      <c r="H2142" s="60">
        <v>104196869</v>
      </c>
      <c r="I2142" s="60">
        <v>218571038</v>
      </c>
      <c r="J2142" s="60">
        <v>82735059</v>
      </c>
      <c r="K2142" s="60">
        <v>66610516</v>
      </c>
      <c r="L2142" s="60">
        <v>53172861</v>
      </c>
      <c r="M2142" s="60">
        <v>67600135</v>
      </c>
      <c r="N2142" s="60">
        <v>77585554</v>
      </c>
      <c r="O2142" s="60">
        <v>68437825</v>
      </c>
      <c r="P2142" s="60">
        <v>76003046</v>
      </c>
      <c r="Q2142" s="60">
        <v>84145035</v>
      </c>
      <c r="R2142" s="60">
        <v>93619143</v>
      </c>
      <c r="S2142" s="60">
        <v>88323096</v>
      </c>
      <c r="T2142" s="60">
        <v>109721199</v>
      </c>
    </row>
    <row r="2143" spans="1:20" ht="14.5" x14ac:dyDescent="0.35">
      <c r="A2143" t="str">
        <f t="shared" si="45"/>
        <v>Österreich061</v>
      </c>
      <c r="B2143">
        <v>2143</v>
      </c>
      <c r="C2143" s="59" t="s">
        <v>272</v>
      </c>
      <c r="D2143" s="59" t="s">
        <v>347</v>
      </c>
      <c r="E2143" s="59" t="s">
        <v>31</v>
      </c>
      <c r="F2143" s="60">
        <v>4144721253</v>
      </c>
      <c r="G2143" s="60">
        <v>4763253874</v>
      </c>
      <c r="H2143" s="60">
        <v>4471335490</v>
      </c>
      <c r="I2143" s="60">
        <v>4387784642</v>
      </c>
      <c r="J2143" s="60">
        <v>4354533477</v>
      </c>
      <c r="K2143" s="60">
        <v>4726645323</v>
      </c>
      <c r="L2143" s="60">
        <v>4789731310</v>
      </c>
      <c r="M2143" s="60">
        <v>5266667646</v>
      </c>
      <c r="N2143" s="60">
        <v>5666205628</v>
      </c>
      <c r="O2143" s="60">
        <v>5405068930</v>
      </c>
      <c r="P2143" s="60">
        <v>5083330614</v>
      </c>
      <c r="Q2143" s="60">
        <v>6030343354</v>
      </c>
      <c r="R2143" s="60">
        <v>7083310648</v>
      </c>
      <c r="S2143" s="60">
        <v>7236478946</v>
      </c>
      <c r="T2143" s="60">
        <v>6762626137</v>
      </c>
    </row>
    <row r="2144" spans="1:20" ht="14.5" x14ac:dyDescent="0.35">
      <c r="A2144" t="str">
        <f t="shared" si="45"/>
        <v>Österreich004</v>
      </c>
      <c r="B2144">
        <v>2144</v>
      </c>
      <c r="C2144" s="59" t="s">
        <v>272</v>
      </c>
      <c r="D2144" s="59" t="s">
        <v>297</v>
      </c>
      <c r="E2144" s="59" t="s">
        <v>3</v>
      </c>
      <c r="F2144" s="60">
        <v>34529550238</v>
      </c>
      <c r="G2144" s="60">
        <v>38041817903</v>
      </c>
      <c r="H2144" s="60">
        <v>37843019420</v>
      </c>
      <c r="I2144" s="60">
        <v>37873472507</v>
      </c>
      <c r="J2144" s="60">
        <v>38082065568</v>
      </c>
      <c r="K2144" s="60">
        <v>39476866331</v>
      </c>
      <c r="L2144" s="60">
        <v>40054745164</v>
      </c>
      <c r="M2144" s="60">
        <v>42864301982</v>
      </c>
      <c r="N2144" s="60">
        <v>45235259479</v>
      </c>
      <c r="O2144" s="60">
        <v>45032957679</v>
      </c>
      <c r="P2144" s="60">
        <v>43430562069</v>
      </c>
      <c r="Q2144" s="60">
        <v>49925358895</v>
      </c>
      <c r="R2144" s="60">
        <v>58012459368</v>
      </c>
      <c r="S2144" s="60">
        <v>58443843201</v>
      </c>
      <c r="T2144" s="60">
        <v>56742978810</v>
      </c>
    </row>
    <row r="2145" spans="1:20" ht="14.5" x14ac:dyDescent="0.35">
      <c r="A2145" t="str">
        <f t="shared" si="45"/>
        <v>Österreich338</v>
      </c>
      <c r="B2145">
        <v>2145</v>
      </c>
      <c r="C2145" s="59" t="s">
        <v>272</v>
      </c>
      <c r="D2145" s="59" t="s">
        <v>451</v>
      </c>
      <c r="E2145" s="59" t="s">
        <v>84</v>
      </c>
      <c r="F2145" s="60">
        <v>1104784</v>
      </c>
      <c r="G2145" s="60">
        <v>303388</v>
      </c>
      <c r="H2145" s="60">
        <v>880798</v>
      </c>
      <c r="I2145" s="60">
        <v>1543074</v>
      </c>
      <c r="J2145" s="60">
        <v>832784</v>
      </c>
      <c r="K2145" s="60">
        <v>842963</v>
      </c>
      <c r="L2145" s="60">
        <v>841120</v>
      </c>
      <c r="M2145" s="60">
        <v>533702</v>
      </c>
      <c r="N2145" s="60">
        <v>984467</v>
      </c>
      <c r="O2145" s="60">
        <v>2978211</v>
      </c>
      <c r="P2145" s="60">
        <v>4220201</v>
      </c>
      <c r="Q2145" s="60">
        <v>3530675</v>
      </c>
      <c r="R2145" s="60">
        <v>2513462</v>
      </c>
      <c r="S2145" s="60">
        <v>3368446</v>
      </c>
      <c r="T2145" s="60">
        <v>4132887</v>
      </c>
    </row>
    <row r="2146" spans="1:20" ht="14.5" x14ac:dyDescent="0.35">
      <c r="A2146" t="str">
        <f t="shared" si="45"/>
        <v>Österreich008</v>
      </c>
      <c r="B2146">
        <v>2146</v>
      </c>
      <c r="C2146" s="59" t="s">
        <v>272</v>
      </c>
      <c r="D2146" s="59" t="s">
        <v>306</v>
      </c>
      <c r="E2146" s="59" t="s">
        <v>7</v>
      </c>
      <c r="F2146" s="60">
        <v>593198105</v>
      </c>
      <c r="G2146" s="60">
        <v>632284869</v>
      </c>
      <c r="H2146" s="60">
        <v>693892893</v>
      </c>
      <c r="I2146" s="60">
        <v>672720635</v>
      </c>
      <c r="J2146" s="60">
        <v>700500555</v>
      </c>
      <c r="K2146" s="60">
        <v>701601990</v>
      </c>
      <c r="L2146" s="60">
        <v>725826210</v>
      </c>
      <c r="M2146" s="60">
        <v>719344369</v>
      </c>
      <c r="N2146" s="60">
        <v>743190669</v>
      </c>
      <c r="O2146" s="60">
        <v>786288745</v>
      </c>
      <c r="P2146" s="60">
        <v>815626169</v>
      </c>
      <c r="Q2146" s="60">
        <v>1007505720</v>
      </c>
      <c r="R2146" s="60">
        <v>1400460809</v>
      </c>
      <c r="S2146" s="60">
        <v>1246513100</v>
      </c>
      <c r="T2146" s="60">
        <v>1062814083</v>
      </c>
    </row>
    <row r="2147" spans="1:20" ht="14.5" x14ac:dyDescent="0.35">
      <c r="A2147" t="str">
        <f t="shared" si="45"/>
        <v>Österreich460</v>
      </c>
      <c r="B2147">
        <v>2147</v>
      </c>
      <c r="C2147" s="59" t="s">
        <v>272</v>
      </c>
      <c r="D2147" s="59" t="s">
        <v>517</v>
      </c>
      <c r="E2147" s="59" t="s">
        <v>125</v>
      </c>
      <c r="F2147" s="60">
        <v>46447</v>
      </c>
      <c r="G2147" s="60">
        <v>16142</v>
      </c>
      <c r="H2147" s="60">
        <v>100</v>
      </c>
      <c r="I2147" s="60">
        <v>10291</v>
      </c>
      <c r="J2147" s="60">
        <v>18978</v>
      </c>
      <c r="K2147" s="60">
        <v>276115</v>
      </c>
      <c r="L2147" s="60">
        <v>60393</v>
      </c>
      <c r="M2147" s="60">
        <v>157496</v>
      </c>
      <c r="N2147" s="60">
        <v>62802</v>
      </c>
      <c r="O2147" s="60">
        <v>81901</v>
      </c>
      <c r="P2147" s="60">
        <v>81960</v>
      </c>
      <c r="Q2147" s="60">
        <v>1117652</v>
      </c>
      <c r="R2147" s="60">
        <v>3091200</v>
      </c>
      <c r="S2147" s="60">
        <v>384847</v>
      </c>
      <c r="T2147" s="60">
        <v>95659</v>
      </c>
    </row>
    <row r="2148" spans="1:20" ht="14.5" x14ac:dyDescent="0.35">
      <c r="A2148" t="str">
        <f t="shared" si="45"/>
        <v>Österreich456</v>
      </c>
      <c r="B2148">
        <v>2148</v>
      </c>
      <c r="C2148" s="59" t="s">
        <v>272</v>
      </c>
      <c r="D2148" s="59" t="s">
        <v>511</v>
      </c>
      <c r="E2148" s="59" t="s">
        <v>122</v>
      </c>
      <c r="F2148" s="60">
        <v>15606590</v>
      </c>
      <c r="G2148" s="60">
        <v>9922865</v>
      </c>
      <c r="H2148" s="60">
        <v>8260033</v>
      </c>
      <c r="I2148" s="60">
        <v>8583269</v>
      </c>
      <c r="J2148" s="60">
        <v>9299998</v>
      </c>
      <c r="K2148" s="60">
        <v>10662444</v>
      </c>
      <c r="L2148" s="60">
        <v>11776985</v>
      </c>
      <c r="M2148" s="60">
        <v>16365378</v>
      </c>
      <c r="N2148" s="60">
        <v>19002145</v>
      </c>
      <c r="O2148" s="60">
        <v>20785190</v>
      </c>
      <c r="P2148" s="60">
        <v>18223690</v>
      </c>
      <c r="Q2148" s="60">
        <v>27336768</v>
      </c>
      <c r="R2148" s="60">
        <v>43939659</v>
      </c>
      <c r="S2148" s="60">
        <v>30929833</v>
      </c>
      <c r="T2148" s="60">
        <v>39387398</v>
      </c>
    </row>
    <row r="2149" spans="1:20" ht="14.5" x14ac:dyDescent="0.35">
      <c r="A2149" t="str">
        <f t="shared" si="45"/>
        <v>Österreich208</v>
      </c>
      <c r="B2149">
        <v>2149</v>
      </c>
      <c r="C2149" s="59" t="s">
        <v>272</v>
      </c>
      <c r="D2149" s="59" t="s">
        <v>394</v>
      </c>
      <c r="E2149" s="59" t="s">
        <v>53</v>
      </c>
      <c r="F2149" s="60">
        <v>156639545</v>
      </c>
      <c r="G2149" s="60">
        <v>146884920</v>
      </c>
      <c r="H2149" s="60">
        <v>220310795</v>
      </c>
      <c r="I2149" s="60">
        <v>227877010</v>
      </c>
      <c r="J2149" s="60">
        <v>228990849</v>
      </c>
      <c r="K2149" s="60">
        <v>244470797</v>
      </c>
      <c r="L2149" s="60">
        <v>202267726</v>
      </c>
      <c r="M2149" s="60">
        <v>260717612</v>
      </c>
      <c r="N2149" s="60">
        <v>257506043</v>
      </c>
      <c r="O2149" s="60">
        <v>278370848</v>
      </c>
      <c r="P2149" s="60">
        <v>250236381</v>
      </c>
      <c r="Q2149" s="60">
        <v>140201595</v>
      </c>
      <c r="R2149" s="60">
        <v>130516493</v>
      </c>
      <c r="S2149" s="60">
        <v>179724762</v>
      </c>
      <c r="T2149" s="60">
        <v>176524143</v>
      </c>
    </row>
    <row r="2150" spans="1:20" ht="14.5" x14ac:dyDescent="0.35">
      <c r="A2150" t="str">
        <f t="shared" si="45"/>
        <v>Österreich500</v>
      </c>
      <c r="B2150">
        <v>2150</v>
      </c>
      <c r="C2150" s="59" t="s">
        <v>272</v>
      </c>
      <c r="D2150" s="59" t="s">
        <v>548</v>
      </c>
      <c r="E2150" s="59" t="s">
        <v>138</v>
      </c>
      <c r="F2150" s="60">
        <v>28926246</v>
      </c>
      <c r="G2150" s="60">
        <v>26755767</v>
      </c>
      <c r="H2150" s="60">
        <v>35362227</v>
      </c>
      <c r="I2150" s="60">
        <v>36385060</v>
      </c>
      <c r="J2150" s="60">
        <v>33812414</v>
      </c>
      <c r="K2150" s="60">
        <v>40484126</v>
      </c>
      <c r="L2150" s="60">
        <v>31738065</v>
      </c>
      <c r="M2150" s="60">
        <v>38529866</v>
      </c>
      <c r="N2150" s="60">
        <v>44778950</v>
      </c>
      <c r="O2150" s="60">
        <v>44597185</v>
      </c>
      <c r="P2150" s="60">
        <v>38598340</v>
      </c>
      <c r="Q2150" s="60">
        <v>55256098</v>
      </c>
      <c r="R2150" s="60">
        <v>69426051</v>
      </c>
      <c r="S2150" s="60">
        <v>60642006</v>
      </c>
      <c r="T2150" s="60">
        <v>40478316</v>
      </c>
    </row>
    <row r="2151" spans="1:20" ht="14.5" x14ac:dyDescent="0.35">
      <c r="A2151" t="str">
        <f t="shared" si="45"/>
        <v>Österreich053</v>
      </c>
      <c r="B2151">
        <v>2151</v>
      </c>
      <c r="C2151" s="59" t="s">
        <v>272</v>
      </c>
      <c r="D2151" s="59" t="s">
        <v>339</v>
      </c>
      <c r="E2151" s="59" t="s">
        <v>27</v>
      </c>
      <c r="F2151" s="60">
        <v>76534421</v>
      </c>
      <c r="G2151" s="60">
        <v>101259377</v>
      </c>
      <c r="H2151" s="60">
        <v>108438610</v>
      </c>
      <c r="I2151" s="60">
        <v>126865304</v>
      </c>
      <c r="J2151" s="60">
        <v>118675039</v>
      </c>
      <c r="K2151" s="60">
        <v>121799576</v>
      </c>
      <c r="L2151" s="60">
        <v>154749254</v>
      </c>
      <c r="M2151" s="60">
        <v>143909656</v>
      </c>
      <c r="N2151" s="60">
        <v>178145413</v>
      </c>
      <c r="O2151" s="60">
        <v>163875484</v>
      </c>
      <c r="P2151" s="60">
        <v>186131682</v>
      </c>
      <c r="Q2151" s="60">
        <v>206921574</v>
      </c>
      <c r="R2151" s="60">
        <v>228786450</v>
      </c>
      <c r="S2151" s="60">
        <v>215696922</v>
      </c>
      <c r="T2151" s="60">
        <v>216309460</v>
      </c>
    </row>
    <row r="2152" spans="1:20" ht="14.5" x14ac:dyDescent="0.35">
      <c r="A2152" t="str">
        <f t="shared" si="45"/>
        <v>Österreich220</v>
      </c>
      <c r="B2152">
        <v>2152</v>
      </c>
      <c r="C2152" s="59" t="s">
        <v>272</v>
      </c>
      <c r="D2152" s="59" t="s">
        <v>400</v>
      </c>
      <c r="E2152" s="59" t="s">
        <v>55</v>
      </c>
      <c r="F2152" s="60">
        <v>193549304</v>
      </c>
      <c r="G2152" s="60">
        <v>197218737</v>
      </c>
      <c r="H2152" s="60">
        <v>192880943</v>
      </c>
      <c r="I2152" s="60">
        <v>201528167</v>
      </c>
      <c r="J2152" s="60">
        <v>197065701</v>
      </c>
      <c r="K2152" s="60">
        <v>236652124</v>
      </c>
      <c r="L2152" s="60">
        <v>283633495</v>
      </c>
      <c r="M2152" s="60">
        <v>261343921</v>
      </c>
      <c r="N2152" s="60">
        <v>215948765</v>
      </c>
      <c r="O2152" s="60">
        <v>241940246</v>
      </c>
      <c r="P2152" s="60">
        <v>237758791</v>
      </c>
      <c r="Q2152" s="60">
        <v>254267158</v>
      </c>
      <c r="R2152" s="60">
        <v>253500482</v>
      </c>
      <c r="S2152" s="60">
        <v>292731508</v>
      </c>
      <c r="T2152" s="60">
        <v>299024697</v>
      </c>
    </row>
    <row r="2153" spans="1:20" ht="14.5" x14ac:dyDescent="0.35">
      <c r="A2153" t="str">
        <f t="shared" si="45"/>
        <v>Österreich229</v>
      </c>
      <c r="B2153">
        <v>2153</v>
      </c>
      <c r="C2153" s="59" t="s">
        <v>272</v>
      </c>
      <c r="D2153" s="59" t="s">
        <v>407</v>
      </c>
      <c r="E2153" s="59" t="s">
        <v>221</v>
      </c>
      <c r="F2153" s="61"/>
      <c r="G2153" s="61"/>
      <c r="H2153" s="61"/>
      <c r="I2153" s="60">
        <v>82484</v>
      </c>
      <c r="J2153" s="61"/>
      <c r="K2153" s="61"/>
      <c r="L2153" s="61"/>
      <c r="M2153" s="60">
        <v>14933</v>
      </c>
      <c r="N2153" s="61"/>
      <c r="O2153" s="61"/>
      <c r="P2153" s="61"/>
      <c r="Q2153" s="60">
        <v>66510</v>
      </c>
      <c r="R2153" s="60">
        <v>12637</v>
      </c>
      <c r="S2153" s="61"/>
      <c r="T2153" s="60">
        <v>30375</v>
      </c>
    </row>
    <row r="2154" spans="1:20" ht="14.5" x14ac:dyDescent="0.35">
      <c r="A2154" t="str">
        <f t="shared" si="45"/>
        <v>Österreich336</v>
      </c>
      <c r="B2154">
        <v>2154</v>
      </c>
      <c r="C2154" s="59" t="s">
        <v>272</v>
      </c>
      <c r="D2154" s="59" t="s">
        <v>450</v>
      </c>
      <c r="E2154" s="59" t="s">
        <v>83</v>
      </c>
      <c r="F2154" s="60">
        <v>38344</v>
      </c>
      <c r="G2154" s="60">
        <v>13284</v>
      </c>
      <c r="H2154" s="60">
        <v>153309</v>
      </c>
      <c r="I2154" s="60">
        <v>138216</v>
      </c>
      <c r="J2154" s="60">
        <v>24552</v>
      </c>
      <c r="K2154" s="60">
        <v>344016</v>
      </c>
      <c r="L2154" s="60">
        <v>112515</v>
      </c>
      <c r="M2154" s="60">
        <v>208588</v>
      </c>
      <c r="N2154" s="60">
        <v>9323</v>
      </c>
      <c r="O2154" s="60">
        <v>589453</v>
      </c>
      <c r="P2154" s="60">
        <v>320091</v>
      </c>
      <c r="Q2154" s="60">
        <v>101455</v>
      </c>
      <c r="R2154" s="60">
        <v>205352</v>
      </c>
      <c r="S2154" s="60">
        <v>776872</v>
      </c>
      <c r="T2154" s="60">
        <v>350169</v>
      </c>
    </row>
    <row r="2155" spans="1:20" ht="14.5" x14ac:dyDescent="0.35">
      <c r="A2155" t="str">
        <f t="shared" si="45"/>
        <v>Österreich011</v>
      </c>
      <c r="B2155">
        <v>2155</v>
      </c>
      <c r="C2155" s="59" t="s">
        <v>272</v>
      </c>
      <c r="D2155" s="59" t="s">
        <v>311</v>
      </c>
      <c r="E2155" s="59" t="s">
        <v>10</v>
      </c>
      <c r="F2155" s="60">
        <v>2003325150</v>
      </c>
      <c r="G2155" s="60">
        <v>1957522491</v>
      </c>
      <c r="H2155" s="60">
        <v>1861667308</v>
      </c>
      <c r="I2155" s="60">
        <v>1952222693</v>
      </c>
      <c r="J2155" s="60">
        <v>2140177172</v>
      </c>
      <c r="K2155" s="60">
        <v>2290609173</v>
      </c>
      <c r="L2155" s="60">
        <v>2379283063</v>
      </c>
      <c r="M2155" s="60">
        <v>2445930349</v>
      </c>
      <c r="N2155" s="60">
        <v>2636557414</v>
      </c>
      <c r="O2155" s="60">
        <v>2486079376</v>
      </c>
      <c r="P2155" s="60">
        <v>1964127379</v>
      </c>
      <c r="Q2155" s="60">
        <v>2488197111</v>
      </c>
      <c r="R2155" s="60">
        <v>2925298715</v>
      </c>
      <c r="S2155" s="60">
        <v>3164446641</v>
      </c>
      <c r="T2155" s="60">
        <v>3330828047</v>
      </c>
    </row>
    <row r="2156" spans="1:20" ht="14.5" x14ac:dyDescent="0.35">
      <c r="A2156" t="str">
        <f t="shared" si="45"/>
        <v>Österreich334</v>
      </c>
      <c r="B2156">
        <v>2156</v>
      </c>
      <c r="C2156" s="59" t="s">
        <v>272</v>
      </c>
      <c r="D2156" s="59" t="s">
        <v>448</v>
      </c>
      <c r="E2156" s="59" t="s">
        <v>82</v>
      </c>
      <c r="F2156" s="60">
        <v>6280375</v>
      </c>
      <c r="G2156" s="60">
        <v>12117755</v>
      </c>
      <c r="H2156" s="60">
        <v>25161470</v>
      </c>
      <c r="I2156" s="60">
        <v>9244719</v>
      </c>
      <c r="J2156" s="60">
        <v>7573903</v>
      </c>
      <c r="K2156" s="60">
        <v>13302319</v>
      </c>
      <c r="L2156" s="60">
        <v>20003898</v>
      </c>
      <c r="M2156" s="60">
        <v>16431567</v>
      </c>
      <c r="N2156" s="60">
        <v>10000818</v>
      </c>
      <c r="O2156" s="60">
        <v>16589661</v>
      </c>
      <c r="P2156" s="60">
        <v>14603556</v>
      </c>
      <c r="Q2156" s="60">
        <v>11025356</v>
      </c>
      <c r="R2156" s="60">
        <v>12144345</v>
      </c>
      <c r="S2156" s="60">
        <v>11050250</v>
      </c>
      <c r="T2156" s="60">
        <v>8953306</v>
      </c>
    </row>
    <row r="2157" spans="1:20" ht="14.5" x14ac:dyDescent="0.35">
      <c r="A2157" t="str">
        <f t="shared" si="45"/>
        <v>Österreich032</v>
      </c>
      <c r="B2157">
        <v>2157</v>
      </c>
      <c r="C2157" s="59" t="s">
        <v>272</v>
      </c>
      <c r="D2157" s="59" t="s">
        <v>324</v>
      </c>
      <c r="E2157" s="59" t="s">
        <v>18</v>
      </c>
      <c r="F2157" s="60">
        <v>506802491</v>
      </c>
      <c r="G2157" s="60">
        <v>467682048</v>
      </c>
      <c r="H2157" s="60">
        <v>488224279</v>
      </c>
      <c r="I2157" s="60">
        <v>488635953</v>
      </c>
      <c r="J2157" s="60">
        <v>473888399</v>
      </c>
      <c r="K2157" s="60">
        <v>493728959</v>
      </c>
      <c r="L2157" s="60">
        <v>539876392</v>
      </c>
      <c r="M2157" s="60">
        <v>583774608</v>
      </c>
      <c r="N2157" s="60">
        <v>657294305</v>
      </c>
      <c r="O2157" s="60">
        <v>645895724</v>
      </c>
      <c r="P2157" s="60">
        <v>590672682</v>
      </c>
      <c r="Q2157" s="60">
        <v>700407028</v>
      </c>
      <c r="R2157" s="60">
        <v>854431024</v>
      </c>
      <c r="S2157" s="60">
        <v>749385166</v>
      </c>
      <c r="T2157" s="60">
        <v>646408938</v>
      </c>
    </row>
    <row r="2158" spans="1:20" ht="14.5" x14ac:dyDescent="0.35">
      <c r="A2158" t="str">
        <f t="shared" si="45"/>
        <v>Österreich815</v>
      </c>
      <c r="B2158">
        <v>2158</v>
      </c>
      <c r="C2158" s="59" t="s">
        <v>272</v>
      </c>
      <c r="D2158" s="59" t="s">
        <v>643</v>
      </c>
      <c r="E2158" s="59" t="s">
        <v>191</v>
      </c>
      <c r="F2158" s="60">
        <v>278658</v>
      </c>
      <c r="G2158" s="60">
        <v>166205</v>
      </c>
      <c r="H2158" s="60">
        <v>95087</v>
      </c>
      <c r="I2158" s="60">
        <v>172421</v>
      </c>
      <c r="J2158" s="60">
        <v>1728270</v>
      </c>
      <c r="K2158" s="60">
        <v>2526777</v>
      </c>
      <c r="L2158" s="60">
        <v>1002741</v>
      </c>
      <c r="M2158" s="60">
        <v>453938</v>
      </c>
      <c r="N2158" s="60">
        <v>4896771</v>
      </c>
      <c r="O2158" s="60">
        <v>1231013</v>
      </c>
      <c r="P2158" s="60">
        <v>768470</v>
      </c>
      <c r="Q2158" s="60">
        <v>10127782</v>
      </c>
      <c r="R2158" s="60">
        <v>5643001</v>
      </c>
      <c r="S2158" s="60">
        <v>1014076</v>
      </c>
      <c r="T2158" s="60">
        <v>2089817</v>
      </c>
    </row>
    <row r="2159" spans="1:20" ht="14.5" x14ac:dyDescent="0.35">
      <c r="A2159" t="str">
        <f t="shared" si="45"/>
        <v>Österreich529</v>
      </c>
      <c r="B2159">
        <v>2159</v>
      </c>
      <c r="C2159" s="59" t="s">
        <v>272</v>
      </c>
      <c r="D2159" s="59" t="s">
        <v>559</v>
      </c>
      <c r="E2159" s="59" t="s">
        <v>146</v>
      </c>
      <c r="F2159" s="60">
        <v>6599</v>
      </c>
      <c r="G2159" s="60">
        <v>6397</v>
      </c>
      <c r="H2159" s="60">
        <v>1048</v>
      </c>
      <c r="I2159" s="60">
        <v>2945</v>
      </c>
      <c r="J2159" s="60">
        <v>12254</v>
      </c>
      <c r="K2159" s="60">
        <v>4624</v>
      </c>
      <c r="L2159" s="60">
        <v>223378</v>
      </c>
      <c r="M2159" s="60">
        <v>5055</v>
      </c>
      <c r="N2159" s="60">
        <v>41101</v>
      </c>
      <c r="O2159" s="60">
        <v>1093</v>
      </c>
      <c r="P2159" s="60">
        <v>3541</v>
      </c>
      <c r="Q2159" s="60">
        <v>15769</v>
      </c>
      <c r="R2159" s="61"/>
      <c r="S2159" s="60">
        <v>16084</v>
      </c>
      <c r="T2159" s="61"/>
    </row>
    <row r="2160" spans="1:20" ht="14.5" x14ac:dyDescent="0.35">
      <c r="A2160" t="str">
        <f t="shared" si="45"/>
        <v>Österreich823</v>
      </c>
      <c r="B2160">
        <v>2160</v>
      </c>
      <c r="C2160" s="59" t="s">
        <v>272</v>
      </c>
      <c r="D2160" s="59" t="s">
        <v>652</v>
      </c>
      <c r="E2160" s="59" t="s">
        <v>197</v>
      </c>
      <c r="F2160" s="61"/>
      <c r="G2160" s="60">
        <v>2689</v>
      </c>
      <c r="H2160" s="60">
        <v>1830</v>
      </c>
      <c r="I2160" s="60">
        <v>180552</v>
      </c>
      <c r="J2160" s="61"/>
      <c r="K2160" s="61"/>
      <c r="L2160" s="61"/>
      <c r="M2160" s="61"/>
      <c r="N2160" s="61"/>
      <c r="O2160" s="61"/>
      <c r="P2160" s="61"/>
      <c r="Q2160" s="60">
        <v>14628</v>
      </c>
      <c r="R2160" s="60">
        <v>128330</v>
      </c>
      <c r="S2160" s="61"/>
      <c r="T2160" s="61"/>
    </row>
    <row r="2161" spans="1:20" ht="14.5" x14ac:dyDescent="0.35">
      <c r="A2161" t="str">
        <f t="shared" si="45"/>
        <v>Österreich041</v>
      </c>
      <c r="B2161">
        <v>2161</v>
      </c>
      <c r="C2161" s="59" t="s">
        <v>272</v>
      </c>
      <c r="D2161" s="59" t="s">
        <v>329</v>
      </c>
      <c r="E2161" s="59" t="s">
        <v>21</v>
      </c>
      <c r="F2161" s="60">
        <v>290822</v>
      </c>
      <c r="G2161" s="60">
        <v>433539</v>
      </c>
      <c r="H2161" s="60">
        <v>350782</v>
      </c>
      <c r="I2161" s="60">
        <v>504366</v>
      </c>
      <c r="J2161" s="60">
        <v>810576</v>
      </c>
      <c r="K2161" s="60">
        <v>911322</v>
      </c>
      <c r="L2161" s="60">
        <v>1456662</v>
      </c>
      <c r="M2161" s="60">
        <v>1184914</v>
      </c>
      <c r="N2161" s="60">
        <v>974007</v>
      </c>
      <c r="O2161" s="60">
        <v>824272</v>
      </c>
      <c r="P2161" s="60">
        <v>996624</v>
      </c>
      <c r="Q2161" s="60">
        <v>1401919</v>
      </c>
      <c r="R2161" s="60">
        <v>2001070</v>
      </c>
      <c r="S2161" s="60">
        <v>2808635</v>
      </c>
      <c r="T2161" s="60">
        <v>1601996</v>
      </c>
    </row>
    <row r="2162" spans="1:20" ht="14.5" x14ac:dyDescent="0.35">
      <c r="A2162" t="str">
        <f t="shared" si="45"/>
        <v>Österreich001</v>
      </c>
      <c r="B2162">
        <v>2162</v>
      </c>
      <c r="C2162" s="59" t="s">
        <v>272</v>
      </c>
      <c r="D2162" s="59" t="s">
        <v>292</v>
      </c>
      <c r="E2162" s="59" t="s">
        <v>1</v>
      </c>
      <c r="F2162" s="60">
        <v>4557496911</v>
      </c>
      <c r="G2162" s="60">
        <v>4974586473</v>
      </c>
      <c r="H2162" s="60">
        <v>5641874251</v>
      </c>
      <c r="I2162" s="60">
        <v>5913620014</v>
      </c>
      <c r="J2162" s="60">
        <v>6265064195</v>
      </c>
      <c r="K2162" s="60">
        <v>5869113268</v>
      </c>
      <c r="L2162" s="60">
        <v>5328979070</v>
      </c>
      <c r="M2162" s="60">
        <v>7008046660</v>
      </c>
      <c r="N2162" s="60">
        <v>6411340123</v>
      </c>
      <c r="O2162" s="60">
        <v>6720686876</v>
      </c>
      <c r="P2162" s="60">
        <v>6105194427</v>
      </c>
      <c r="Q2162" s="60">
        <v>6280700600</v>
      </c>
      <c r="R2162" s="60">
        <v>7756651866</v>
      </c>
      <c r="S2162" s="60">
        <v>7271826378</v>
      </c>
      <c r="T2162" s="60">
        <v>6956207168</v>
      </c>
    </row>
    <row r="2163" spans="1:20" ht="14.5" x14ac:dyDescent="0.35">
      <c r="A2163" t="str">
        <f t="shared" si="45"/>
        <v>Österreich314</v>
      </c>
      <c r="B2163">
        <v>2163</v>
      </c>
      <c r="C2163" s="59" t="s">
        <v>272</v>
      </c>
      <c r="D2163" s="59" t="s">
        <v>436</v>
      </c>
      <c r="E2163" s="59" t="s">
        <v>77</v>
      </c>
      <c r="F2163" s="60">
        <v>10735527</v>
      </c>
      <c r="G2163" s="60">
        <v>22216497</v>
      </c>
      <c r="H2163" s="60">
        <v>15699180</v>
      </c>
      <c r="I2163" s="60">
        <v>14002120</v>
      </c>
      <c r="J2163" s="60">
        <v>16349454</v>
      </c>
      <c r="K2163" s="60">
        <v>16145726</v>
      </c>
      <c r="L2163" s="60">
        <v>4435098</v>
      </c>
      <c r="M2163" s="60">
        <v>1935763</v>
      </c>
      <c r="N2163" s="60">
        <v>1747673</v>
      </c>
      <c r="O2163" s="60">
        <v>3692093</v>
      </c>
      <c r="P2163" s="60">
        <v>1210261</v>
      </c>
      <c r="Q2163" s="60">
        <v>7304127</v>
      </c>
      <c r="R2163" s="60">
        <v>1582143</v>
      </c>
      <c r="S2163" s="60">
        <v>15312780</v>
      </c>
      <c r="T2163" s="60">
        <v>3315748</v>
      </c>
    </row>
    <row r="2164" spans="1:20" ht="14.5" x14ac:dyDescent="0.35">
      <c r="A2164" t="str">
        <f t="shared" si="45"/>
        <v>Österreich006</v>
      </c>
      <c r="B2164">
        <v>2164</v>
      </c>
      <c r="C2164" s="59" t="s">
        <v>272</v>
      </c>
      <c r="D2164" s="59" t="s">
        <v>302</v>
      </c>
      <c r="E2164" s="59" t="s">
        <v>5</v>
      </c>
      <c r="F2164" s="60">
        <v>3318961085</v>
      </c>
      <c r="G2164" s="60">
        <v>3553249925</v>
      </c>
      <c r="H2164" s="60">
        <v>3405810028</v>
      </c>
      <c r="I2164" s="60">
        <v>3601743627</v>
      </c>
      <c r="J2164" s="60">
        <v>3943068858</v>
      </c>
      <c r="K2164" s="60">
        <v>4179384121</v>
      </c>
      <c r="L2164" s="60">
        <v>4102781208</v>
      </c>
      <c r="M2164" s="60">
        <v>3905289812</v>
      </c>
      <c r="N2164" s="60">
        <v>4198041634</v>
      </c>
      <c r="O2164" s="60">
        <v>4496351870</v>
      </c>
      <c r="P2164" s="60">
        <v>4079583898</v>
      </c>
      <c r="Q2164" s="60">
        <v>4440437762</v>
      </c>
      <c r="R2164" s="60">
        <v>5105837215</v>
      </c>
      <c r="S2164" s="60">
        <v>5453295238</v>
      </c>
      <c r="T2164" s="60">
        <v>4932948009</v>
      </c>
    </row>
    <row r="2165" spans="1:20" ht="14.5" x14ac:dyDescent="0.35">
      <c r="A2165" t="str">
        <f t="shared" si="45"/>
        <v>Österreich473</v>
      </c>
      <c r="B2165">
        <v>2165</v>
      </c>
      <c r="C2165" s="59" t="s">
        <v>272</v>
      </c>
      <c r="D2165" s="59" t="s">
        <v>533</v>
      </c>
      <c r="E2165" s="59" t="s">
        <v>132</v>
      </c>
      <c r="F2165" s="60">
        <v>20744</v>
      </c>
      <c r="G2165" s="60">
        <v>52655</v>
      </c>
      <c r="H2165" s="61"/>
      <c r="I2165" s="60">
        <v>22068</v>
      </c>
      <c r="J2165" s="60">
        <v>42616</v>
      </c>
      <c r="K2165" s="60">
        <v>27107</v>
      </c>
      <c r="L2165" s="60">
        <v>43383</v>
      </c>
      <c r="M2165" s="60">
        <v>22166</v>
      </c>
      <c r="N2165" s="60">
        <v>38269</v>
      </c>
      <c r="O2165" s="60">
        <v>23686</v>
      </c>
      <c r="P2165" s="60">
        <v>170898</v>
      </c>
      <c r="Q2165" s="60">
        <v>159385</v>
      </c>
      <c r="R2165" s="60">
        <v>23206</v>
      </c>
      <c r="S2165" s="60">
        <v>428107</v>
      </c>
      <c r="T2165" s="60">
        <v>239958</v>
      </c>
    </row>
    <row r="2166" spans="1:20" ht="14.5" x14ac:dyDescent="0.35">
      <c r="A2166" t="str">
        <f t="shared" si="45"/>
        <v>Österreich076</v>
      </c>
      <c r="B2166">
        <v>2166</v>
      </c>
      <c r="C2166" s="59" t="s">
        <v>272</v>
      </c>
      <c r="D2166" s="59" t="s">
        <v>365</v>
      </c>
      <c r="E2166" s="59" t="s">
        <v>38</v>
      </c>
      <c r="F2166" s="60">
        <v>41992245</v>
      </c>
      <c r="G2166" s="60">
        <v>54748825</v>
      </c>
      <c r="H2166" s="60">
        <v>69278606</v>
      </c>
      <c r="I2166" s="60">
        <v>61316737</v>
      </c>
      <c r="J2166" s="60">
        <v>53296771</v>
      </c>
      <c r="K2166" s="60">
        <v>68974743</v>
      </c>
      <c r="L2166" s="60">
        <v>66034728</v>
      </c>
      <c r="M2166" s="60">
        <v>55282836</v>
      </c>
      <c r="N2166" s="60">
        <v>96474433</v>
      </c>
      <c r="O2166" s="60">
        <v>72704642</v>
      </c>
      <c r="P2166" s="60">
        <v>61693286</v>
      </c>
      <c r="Q2166" s="60">
        <v>53091326</v>
      </c>
      <c r="R2166" s="60">
        <v>67158752</v>
      </c>
      <c r="S2166" s="60">
        <v>99925675</v>
      </c>
      <c r="T2166" s="60">
        <v>89774135</v>
      </c>
    </row>
    <row r="2167" spans="1:20" ht="14.5" x14ac:dyDescent="0.35">
      <c r="A2167" t="str">
        <f t="shared" si="45"/>
        <v>Österreich276</v>
      </c>
      <c r="B2167">
        <v>2167</v>
      </c>
      <c r="C2167" s="59" t="s">
        <v>272</v>
      </c>
      <c r="D2167" s="59" t="s">
        <v>424</v>
      </c>
      <c r="E2167" s="59" t="s">
        <v>69</v>
      </c>
      <c r="F2167" s="60">
        <v>17136111</v>
      </c>
      <c r="G2167" s="60">
        <v>28031409</v>
      </c>
      <c r="H2167" s="60">
        <v>17980280</v>
      </c>
      <c r="I2167" s="60">
        <v>27520623</v>
      </c>
      <c r="J2167" s="60">
        <v>26022567</v>
      </c>
      <c r="K2167" s="60">
        <v>22095560</v>
      </c>
      <c r="L2167" s="60">
        <v>18378415</v>
      </c>
      <c r="M2167" s="60">
        <v>19839005</v>
      </c>
      <c r="N2167" s="60">
        <v>20811927</v>
      </c>
      <c r="O2167" s="60">
        <v>15174017</v>
      </c>
      <c r="P2167" s="60">
        <v>24983624</v>
      </c>
      <c r="Q2167" s="60">
        <v>12932125</v>
      </c>
      <c r="R2167" s="60">
        <v>26275751</v>
      </c>
      <c r="S2167" s="60">
        <v>19096879</v>
      </c>
      <c r="T2167" s="60">
        <v>23181438</v>
      </c>
    </row>
    <row r="2168" spans="1:20" ht="14.5" x14ac:dyDescent="0.35">
      <c r="A2168" t="str">
        <f t="shared" si="45"/>
        <v>Österreich044</v>
      </c>
      <c r="B2168">
        <v>2168</v>
      </c>
      <c r="C2168" s="59" t="s">
        <v>272</v>
      </c>
      <c r="D2168" s="59" t="s">
        <v>332</v>
      </c>
      <c r="E2168" s="59" t="s">
        <v>23</v>
      </c>
      <c r="F2168" s="60">
        <v>2312967</v>
      </c>
      <c r="G2168" s="60">
        <v>999665</v>
      </c>
      <c r="H2168" s="60">
        <v>545216</v>
      </c>
      <c r="I2168" s="60">
        <v>726236</v>
      </c>
      <c r="J2168" s="60">
        <v>2594024</v>
      </c>
      <c r="K2168" s="60">
        <v>2651038</v>
      </c>
      <c r="L2168" s="60">
        <v>1396199</v>
      </c>
      <c r="M2168" s="60">
        <v>1093405</v>
      </c>
      <c r="N2168" s="60">
        <v>8977657</v>
      </c>
      <c r="O2168" s="60">
        <v>13207308</v>
      </c>
      <c r="P2168" s="60">
        <v>5979913</v>
      </c>
      <c r="Q2168" s="60">
        <v>5242819</v>
      </c>
      <c r="R2168" s="60">
        <v>936749</v>
      </c>
      <c r="S2168" s="60">
        <v>1199998</v>
      </c>
      <c r="T2168" s="60">
        <v>920553</v>
      </c>
    </row>
    <row r="2169" spans="1:20" ht="14.5" x14ac:dyDescent="0.35">
      <c r="A2169" t="str">
        <f t="shared" si="45"/>
        <v>Österreich406</v>
      </c>
      <c r="B2169">
        <v>2169</v>
      </c>
      <c r="C2169" s="59" t="s">
        <v>272</v>
      </c>
      <c r="D2169" s="59" t="s">
        <v>488</v>
      </c>
      <c r="E2169" s="59" t="s">
        <v>105</v>
      </c>
      <c r="F2169" s="60">
        <v>436950</v>
      </c>
      <c r="G2169" s="60">
        <v>1479425</v>
      </c>
      <c r="H2169" s="60">
        <v>184555</v>
      </c>
      <c r="I2169" s="60">
        <v>123661</v>
      </c>
      <c r="J2169" s="60">
        <v>61806</v>
      </c>
      <c r="K2169" s="60">
        <v>182578</v>
      </c>
      <c r="L2169" s="60">
        <v>371923</v>
      </c>
      <c r="M2169" s="60">
        <v>264241</v>
      </c>
      <c r="N2169" s="60">
        <v>826881</v>
      </c>
      <c r="O2169" s="60">
        <v>2189749</v>
      </c>
      <c r="P2169" s="60">
        <v>160299</v>
      </c>
      <c r="Q2169" s="60">
        <v>1787338</v>
      </c>
      <c r="R2169" s="60">
        <v>1130742</v>
      </c>
      <c r="S2169" s="60">
        <v>135992</v>
      </c>
      <c r="T2169" s="60">
        <v>3856650</v>
      </c>
    </row>
    <row r="2170" spans="1:20" ht="14.5" x14ac:dyDescent="0.35">
      <c r="A2170" t="str">
        <f t="shared" si="45"/>
        <v>Österreich252</v>
      </c>
      <c r="B2170">
        <v>2170</v>
      </c>
      <c r="C2170" s="59" t="s">
        <v>272</v>
      </c>
      <c r="D2170" s="59" t="s">
        <v>417</v>
      </c>
      <c r="E2170" s="59" t="s">
        <v>64</v>
      </c>
      <c r="F2170" s="60">
        <v>650145</v>
      </c>
      <c r="G2170" s="60">
        <v>510810</v>
      </c>
      <c r="H2170" s="60">
        <v>618177</v>
      </c>
      <c r="I2170" s="60">
        <v>378637</v>
      </c>
      <c r="J2170" s="60">
        <v>218923</v>
      </c>
      <c r="K2170" s="60">
        <v>990499</v>
      </c>
      <c r="L2170" s="60">
        <v>426081</v>
      </c>
      <c r="M2170" s="60">
        <v>569218</v>
      </c>
      <c r="N2170" s="60">
        <v>3513166</v>
      </c>
      <c r="O2170" s="60">
        <v>1155212</v>
      </c>
      <c r="P2170" s="60">
        <v>2087952</v>
      </c>
      <c r="Q2170" s="60">
        <v>5673340</v>
      </c>
      <c r="R2170" s="60">
        <v>4728071</v>
      </c>
      <c r="S2170" s="60">
        <v>7497960</v>
      </c>
      <c r="T2170" s="60">
        <v>5741971</v>
      </c>
    </row>
    <row r="2171" spans="1:20" ht="14.5" x14ac:dyDescent="0.35">
      <c r="A2171" t="str">
        <f t="shared" si="45"/>
        <v>Österreich260</v>
      </c>
      <c r="B2171">
        <v>2171</v>
      </c>
      <c r="C2171" s="59" t="s">
        <v>272</v>
      </c>
      <c r="D2171" s="59" t="s">
        <v>419</v>
      </c>
      <c r="E2171" s="59" t="s">
        <v>66</v>
      </c>
      <c r="F2171" s="60">
        <v>197471</v>
      </c>
      <c r="G2171" s="60">
        <v>354708</v>
      </c>
      <c r="H2171" s="60">
        <v>347313</v>
      </c>
      <c r="I2171" s="60">
        <v>696783</v>
      </c>
      <c r="J2171" s="60">
        <v>373811</v>
      </c>
      <c r="K2171" s="60">
        <v>724345</v>
      </c>
      <c r="L2171" s="60">
        <v>2921076</v>
      </c>
      <c r="M2171" s="60">
        <v>5820451</v>
      </c>
      <c r="N2171" s="60">
        <v>2468524</v>
      </c>
      <c r="O2171" s="60">
        <v>6050635</v>
      </c>
      <c r="P2171" s="60">
        <v>3482709</v>
      </c>
      <c r="Q2171" s="60">
        <v>2930116</v>
      </c>
      <c r="R2171" s="60">
        <v>2550889</v>
      </c>
      <c r="S2171" s="60">
        <v>1997627</v>
      </c>
      <c r="T2171" s="60">
        <v>4752235</v>
      </c>
    </row>
    <row r="2172" spans="1:20" ht="14.5" x14ac:dyDescent="0.35">
      <c r="A2172" t="str">
        <f t="shared" si="45"/>
        <v>Österreich310</v>
      </c>
      <c r="B2172">
        <v>2172</v>
      </c>
      <c r="C2172" s="59" t="s">
        <v>272</v>
      </c>
      <c r="D2172" s="59" t="s">
        <v>432</v>
      </c>
      <c r="E2172" s="59" t="s">
        <v>75</v>
      </c>
      <c r="F2172" s="60">
        <v>602301</v>
      </c>
      <c r="G2172" s="60">
        <v>859170</v>
      </c>
      <c r="H2172" s="60">
        <v>923185</v>
      </c>
      <c r="I2172" s="60">
        <v>1818799</v>
      </c>
      <c r="J2172" s="60">
        <v>281350</v>
      </c>
      <c r="K2172" s="60">
        <v>159556</v>
      </c>
      <c r="L2172" s="60">
        <v>135449</v>
      </c>
      <c r="M2172" s="60">
        <v>299095</v>
      </c>
      <c r="N2172" s="60">
        <v>754327</v>
      </c>
      <c r="O2172" s="60">
        <v>225914</v>
      </c>
      <c r="P2172" s="60">
        <v>21838</v>
      </c>
      <c r="Q2172" s="60">
        <v>8757</v>
      </c>
      <c r="R2172" s="60">
        <v>86110</v>
      </c>
      <c r="S2172" s="60">
        <v>297963</v>
      </c>
      <c r="T2172" s="60">
        <v>510485</v>
      </c>
    </row>
    <row r="2173" spans="1:20" ht="14.5" x14ac:dyDescent="0.35">
      <c r="A2173" t="str">
        <f t="shared" si="45"/>
        <v>Österreich009</v>
      </c>
      <c r="B2173">
        <v>2173</v>
      </c>
      <c r="C2173" s="59" t="s">
        <v>272</v>
      </c>
      <c r="D2173" s="59" t="s">
        <v>308</v>
      </c>
      <c r="E2173" s="59" t="s">
        <v>8</v>
      </c>
      <c r="F2173" s="60">
        <v>512382141</v>
      </c>
      <c r="G2173" s="60">
        <v>434579715</v>
      </c>
      <c r="H2173" s="60">
        <v>393437332</v>
      </c>
      <c r="I2173" s="60">
        <v>386671982</v>
      </c>
      <c r="J2173" s="60">
        <v>412337190</v>
      </c>
      <c r="K2173" s="60">
        <v>377517964</v>
      </c>
      <c r="L2173" s="60">
        <v>427194262</v>
      </c>
      <c r="M2173" s="60">
        <v>425647860</v>
      </c>
      <c r="N2173" s="60">
        <v>430674023</v>
      </c>
      <c r="O2173" s="60">
        <v>534484249</v>
      </c>
      <c r="P2173" s="60">
        <v>491552798</v>
      </c>
      <c r="Q2173" s="60">
        <v>581293271</v>
      </c>
      <c r="R2173" s="60">
        <v>728312854</v>
      </c>
      <c r="S2173" s="60">
        <v>725950048</v>
      </c>
      <c r="T2173" s="60">
        <v>774557701</v>
      </c>
    </row>
    <row r="2174" spans="1:20" ht="14.5" x14ac:dyDescent="0.35">
      <c r="A2174" t="str">
        <f t="shared" si="45"/>
        <v>Österreich416</v>
      </c>
      <c r="B2174">
        <v>2174</v>
      </c>
      <c r="C2174" s="59" t="s">
        <v>272</v>
      </c>
      <c r="D2174" s="59" t="s">
        <v>495</v>
      </c>
      <c r="E2174" s="59" t="s">
        <v>109</v>
      </c>
      <c r="F2174" s="60">
        <v>10644716</v>
      </c>
      <c r="G2174" s="60">
        <v>18375392</v>
      </c>
      <c r="H2174" s="60">
        <v>14929024</v>
      </c>
      <c r="I2174" s="60">
        <v>18359196</v>
      </c>
      <c r="J2174" s="60">
        <v>17996591</v>
      </c>
      <c r="K2174" s="60">
        <v>21010601</v>
      </c>
      <c r="L2174" s="60">
        <v>19135600</v>
      </c>
      <c r="M2174" s="60">
        <v>19850998</v>
      </c>
      <c r="N2174" s="60">
        <v>16901134</v>
      </c>
      <c r="O2174" s="60">
        <v>21140320</v>
      </c>
      <c r="P2174" s="60">
        <v>15166167</v>
      </c>
      <c r="Q2174" s="60">
        <v>24398958</v>
      </c>
      <c r="R2174" s="60">
        <v>26727315</v>
      </c>
      <c r="S2174" s="60">
        <v>38451013</v>
      </c>
      <c r="T2174" s="60">
        <v>37649269</v>
      </c>
    </row>
    <row r="2175" spans="1:20" ht="14.5" x14ac:dyDescent="0.35">
      <c r="A2175" t="str">
        <f t="shared" si="45"/>
        <v>Österreich831</v>
      </c>
      <c r="B2175">
        <v>2175</v>
      </c>
      <c r="C2175" s="59" t="s">
        <v>272</v>
      </c>
      <c r="D2175" s="59" t="s">
        <v>659</v>
      </c>
      <c r="E2175" s="59" t="s">
        <v>201</v>
      </c>
      <c r="F2175" s="60">
        <v>135327</v>
      </c>
      <c r="G2175" s="60">
        <v>4689223</v>
      </c>
      <c r="H2175" s="60">
        <v>30683</v>
      </c>
      <c r="I2175" s="61"/>
      <c r="J2175" s="60">
        <v>9683</v>
      </c>
      <c r="K2175" s="60">
        <v>133114</v>
      </c>
      <c r="L2175" s="60">
        <v>102124</v>
      </c>
      <c r="M2175" s="60">
        <v>62635</v>
      </c>
      <c r="N2175" s="60">
        <v>45332</v>
      </c>
      <c r="O2175" s="61"/>
      <c r="P2175" s="60">
        <v>14034</v>
      </c>
      <c r="Q2175" s="60">
        <v>496302</v>
      </c>
      <c r="R2175" s="60">
        <v>77251</v>
      </c>
      <c r="S2175" s="60">
        <v>189613</v>
      </c>
      <c r="T2175" s="60">
        <v>57139</v>
      </c>
    </row>
    <row r="2176" spans="1:20" ht="14.5" x14ac:dyDescent="0.35">
      <c r="A2176" t="str">
        <f t="shared" si="45"/>
        <v>Österreich257</v>
      </c>
      <c r="B2176">
        <v>2176</v>
      </c>
      <c r="C2176" s="59" t="s">
        <v>272</v>
      </c>
      <c r="D2176" s="59" t="s">
        <v>418</v>
      </c>
      <c r="E2176" s="59" t="s">
        <v>65</v>
      </c>
      <c r="F2176" s="61"/>
      <c r="G2176" s="60">
        <v>4225</v>
      </c>
      <c r="H2176" s="60">
        <v>3201</v>
      </c>
      <c r="I2176" s="60">
        <v>40938</v>
      </c>
      <c r="J2176" s="60">
        <v>48702</v>
      </c>
      <c r="K2176" s="61"/>
      <c r="L2176" s="60">
        <v>28279</v>
      </c>
      <c r="M2176" s="60">
        <v>3390368</v>
      </c>
      <c r="N2176" s="60">
        <v>93596</v>
      </c>
      <c r="O2176" s="60">
        <v>26460</v>
      </c>
      <c r="P2176" s="60">
        <v>21094</v>
      </c>
      <c r="Q2176" s="60">
        <v>366215</v>
      </c>
      <c r="R2176" s="60">
        <v>776577</v>
      </c>
      <c r="S2176" s="60">
        <v>293007</v>
      </c>
      <c r="T2176" s="60">
        <v>1134094</v>
      </c>
    </row>
    <row r="2177" spans="1:20" ht="14.5" x14ac:dyDescent="0.35">
      <c r="A2177" t="str">
        <f t="shared" si="45"/>
        <v>Österreich488</v>
      </c>
      <c r="B2177">
        <v>2177</v>
      </c>
      <c r="C2177" s="59" t="s">
        <v>272</v>
      </c>
      <c r="D2177" s="59" t="s">
        <v>546</v>
      </c>
      <c r="E2177" s="59" t="s">
        <v>136</v>
      </c>
      <c r="F2177" s="60">
        <v>227748</v>
      </c>
      <c r="G2177" s="60">
        <v>114523</v>
      </c>
      <c r="H2177" s="60">
        <v>184048</v>
      </c>
      <c r="I2177" s="60">
        <v>320156</v>
      </c>
      <c r="J2177" s="60">
        <v>401331</v>
      </c>
      <c r="K2177" s="60">
        <v>731341</v>
      </c>
      <c r="L2177" s="60">
        <v>519930</v>
      </c>
      <c r="M2177" s="60">
        <v>194079</v>
      </c>
      <c r="N2177" s="60">
        <v>413591</v>
      </c>
      <c r="O2177" s="60">
        <v>727557</v>
      </c>
      <c r="P2177" s="60">
        <v>454620</v>
      </c>
      <c r="Q2177" s="60">
        <v>250851</v>
      </c>
      <c r="R2177" s="60">
        <v>3415201</v>
      </c>
      <c r="S2177" s="60">
        <v>4171347</v>
      </c>
      <c r="T2177" s="60">
        <v>1220863</v>
      </c>
    </row>
    <row r="2178" spans="1:20" ht="14.5" x14ac:dyDescent="0.35">
      <c r="A2178" t="str">
        <f t="shared" si="45"/>
        <v>Österreich740</v>
      </c>
      <c r="B2178">
        <v>2178</v>
      </c>
      <c r="C2178" s="59" t="s">
        <v>272</v>
      </c>
      <c r="D2178" s="59" t="s">
        <v>623</v>
      </c>
      <c r="E2178" s="59" t="s">
        <v>180</v>
      </c>
      <c r="F2178" s="60">
        <v>540438927</v>
      </c>
      <c r="G2178" s="60">
        <v>513740918</v>
      </c>
      <c r="H2178" s="60">
        <v>595815151</v>
      </c>
      <c r="I2178" s="60">
        <v>546562513</v>
      </c>
      <c r="J2178" s="60">
        <v>520250699</v>
      </c>
      <c r="K2178" s="60">
        <v>561131538</v>
      </c>
      <c r="L2178" s="60">
        <v>495342877</v>
      </c>
      <c r="M2178" s="60">
        <v>530775141</v>
      </c>
      <c r="N2178" s="60">
        <v>506466607</v>
      </c>
      <c r="O2178" s="60">
        <v>501836208</v>
      </c>
      <c r="P2178" s="60">
        <v>404200031</v>
      </c>
      <c r="Q2178" s="60">
        <v>499922460</v>
      </c>
      <c r="R2178" s="60">
        <v>467302486</v>
      </c>
      <c r="S2178" s="60">
        <v>464647418</v>
      </c>
      <c r="T2178" s="60">
        <v>459523365</v>
      </c>
    </row>
    <row r="2179" spans="1:20" ht="14.5" x14ac:dyDescent="0.35">
      <c r="A2179" t="str">
        <f t="shared" si="45"/>
        <v>Österreich424</v>
      </c>
      <c r="B2179">
        <v>2179</v>
      </c>
      <c r="C2179" s="59" t="s">
        <v>272</v>
      </c>
      <c r="D2179" s="59" t="s">
        <v>497</v>
      </c>
      <c r="E2179" s="59" t="s">
        <v>111</v>
      </c>
      <c r="F2179" s="60">
        <v>3067828</v>
      </c>
      <c r="G2179" s="60">
        <v>8006632</v>
      </c>
      <c r="H2179" s="60">
        <v>12233158</v>
      </c>
      <c r="I2179" s="60">
        <v>24001195</v>
      </c>
      <c r="J2179" s="60">
        <v>17876118</v>
      </c>
      <c r="K2179" s="60">
        <v>6611879</v>
      </c>
      <c r="L2179" s="60">
        <v>13882557</v>
      </c>
      <c r="M2179" s="60">
        <v>7442417</v>
      </c>
      <c r="N2179" s="60">
        <v>10147749</v>
      </c>
      <c r="O2179" s="60">
        <v>9691017</v>
      </c>
      <c r="P2179" s="60">
        <v>7250162</v>
      </c>
      <c r="Q2179" s="60">
        <v>11229779</v>
      </c>
      <c r="R2179" s="60">
        <v>10300457</v>
      </c>
      <c r="S2179" s="60">
        <v>16643668</v>
      </c>
      <c r="T2179" s="60">
        <v>12417541</v>
      </c>
    </row>
    <row r="2180" spans="1:20" ht="14.5" x14ac:dyDescent="0.35">
      <c r="A2180" t="str">
        <f t="shared" si="45"/>
        <v>Österreich092</v>
      </c>
      <c r="B2180">
        <v>2180</v>
      </c>
      <c r="C2180" s="59" t="s">
        <v>272</v>
      </c>
      <c r="D2180" s="59" t="s">
        <v>382</v>
      </c>
      <c r="E2180" s="59" t="s">
        <v>47</v>
      </c>
      <c r="F2180" s="60">
        <v>1129671733</v>
      </c>
      <c r="G2180" s="60">
        <v>1133135022</v>
      </c>
      <c r="H2180" s="60">
        <v>1109469004</v>
      </c>
      <c r="I2180" s="60">
        <v>1112652963</v>
      </c>
      <c r="J2180" s="60">
        <v>1177336590</v>
      </c>
      <c r="K2180" s="60">
        <v>1375898215</v>
      </c>
      <c r="L2180" s="60">
        <v>1283589015</v>
      </c>
      <c r="M2180" s="60">
        <v>1297383313</v>
      </c>
      <c r="N2180" s="60">
        <v>1320008188</v>
      </c>
      <c r="O2180" s="60">
        <v>1328565381</v>
      </c>
      <c r="P2180" s="60">
        <v>1234569954</v>
      </c>
      <c r="Q2180" s="60">
        <v>1510031977</v>
      </c>
      <c r="R2180" s="60">
        <v>1922091856</v>
      </c>
      <c r="S2180" s="60">
        <v>1959228596</v>
      </c>
      <c r="T2180" s="60">
        <v>1985944598</v>
      </c>
    </row>
    <row r="2181" spans="1:20" ht="14.5" x14ac:dyDescent="0.35">
      <c r="A2181" t="str">
        <f t="shared" si="45"/>
        <v>Österreich452</v>
      </c>
      <c r="B2181">
        <v>2181</v>
      </c>
      <c r="C2181" s="59" t="s">
        <v>272</v>
      </c>
      <c r="D2181" s="59" t="s">
        <v>507</v>
      </c>
      <c r="E2181" s="59" t="s">
        <v>119</v>
      </c>
      <c r="F2181" s="60">
        <v>1828286</v>
      </c>
      <c r="G2181" s="60">
        <v>1774946</v>
      </c>
      <c r="H2181" s="60">
        <v>1234557</v>
      </c>
      <c r="I2181" s="60">
        <v>828656</v>
      </c>
      <c r="J2181" s="60">
        <v>1321433</v>
      </c>
      <c r="K2181" s="60">
        <v>1093497</v>
      </c>
      <c r="L2181" s="60">
        <v>1135101</v>
      </c>
      <c r="M2181" s="60">
        <v>640619</v>
      </c>
      <c r="N2181" s="60">
        <v>1075950</v>
      </c>
      <c r="O2181" s="60">
        <v>925635</v>
      </c>
      <c r="P2181" s="60">
        <v>1194868</v>
      </c>
      <c r="Q2181" s="60">
        <v>1797200</v>
      </c>
      <c r="R2181" s="60">
        <v>1288973</v>
      </c>
      <c r="S2181" s="60">
        <v>744175</v>
      </c>
      <c r="T2181" s="60">
        <v>634880</v>
      </c>
    </row>
    <row r="2182" spans="1:20" ht="14.5" x14ac:dyDescent="0.35">
      <c r="A2182" t="str">
        <f t="shared" si="45"/>
        <v>Österreich064</v>
      </c>
      <c r="B2182">
        <v>2182</v>
      </c>
      <c r="C2182" s="59" t="s">
        <v>272</v>
      </c>
      <c r="D2182" s="59" t="s">
        <v>351</v>
      </c>
      <c r="E2182" s="59" t="s">
        <v>33</v>
      </c>
      <c r="F2182" s="60">
        <v>3345091874</v>
      </c>
      <c r="G2182" s="60">
        <v>3775052989</v>
      </c>
      <c r="H2182" s="60">
        <v>3687989483</v>
      </c>
      <c r="I2182" s="60">
        <v>3850839046</v>
      </c>
      <c r="J2182" s="60">
        <v>4289501806</v>
      </c>
      <c r="K2182" s="60">
        <v>4317969727</v>
      </c>
      <c r="L2182" s="60">
        <v>4381163366</v>
      </c>
      <c r="M2182" s="60">
        <v>4822511964</v>
      </c>
      <c r="N2182" s="60">
        <v>5114446043</v>
      </c>
      <c r="O2182" s="60">
        <v>5587846083</v>
      </c>
      <c r="P2182" s="60">
        <v>4948419337</v>
      </c>
      <c r="Q2182" s="60">
        <v>6133960417</v>
      </c>
      <c r="R2182" s="60">
        <v>7733796515</v>
      </c>
      <c r="S2182" s="60">
        <v>7257606435</v>
      </c>
      <c r="T2182" s="60">
        <v>6842943621</v>
      </c>
    </row>
    <row r="2183" spans="1:20" ht="14.5" x14ac:dyDescent="0.35">
      <c r="A2183" t="str">
        <f t="shared" si="45"/>
        <v>Österreich700</v>
      </c>
      <c r="B2183">
        <v>2183</v>
      </c>
      <c r="C2183" s="59" t="s">
        <v>272</v>
      </c>
      <c r="D2183" s="59" t="s">
        <v>606</v>
      </c>
      <c r="E2183" s="59" t="s">
        <v>172</v>
      </c>
      <c r="F2183" s="60">
        <v>149749562</v>
      </c>
      <c r="G2183" s="60">
        <v>229078274</v>
      </c>
      <c r="H2183" s="60">
        <v>267198805</v>
      </c>
      <c r="I2183" s="60">
        <v>281508880</v>
      </c>
      <c r="J2183" s="60">
        <v>218696244</v>
      </c>
      <c r="K2183" s="60">
        <v>214420806</v>
      </c>
      <c r="L2183" s="60">
        <v>235008624</v>
      </c>
      <c r="M2183" s="60">
        <v>247772991</v>
      </c>
      <c r="N2183" s="60">
        <v>231449060</v>
      </c>
      <c r="O2183" s="60">
        <v>236026364</v>
      </c>
      <c r="P2183" s="60">
        <v>190364009</v>
      </c>
      <c r="Q2183" s="60">
        <v>228364319</v>
      </c>
      <c r="R2183" s="60">
        <v>250914206</v>
      </c>
      <c r="S2183" s="60">
        <v>331248496</v>
      </c>
      <c r="T2183" s="60">
        <v>287114423</v>
      </c>
    </row>
    <row r="2184" spans="1:20" ht="14.5" x14ac:dyDescent="0.35">
      <c r="A2184" t="str">
        <f t="shared" ref="A2184:A2247" si="46">C2184&amp;D2184</f>
        <v>Österreich007</v>
      </c>
      <c r="B2184">
        <v>2184</v>
      </c>
      <c r="C2184" s="59" t="s">
        <v>272</v>
      </c>
      <c r="D2184" s="59" t="s">
        <v>304</v>
      </c>
      <c r="E2184" s="59" t="s">
        <v>6</v>
      </c>
      <c r="F2184" s="60">
        <v>198165296</v>
      </c>
      <c r="G2184" s="60">
        <v>208802507</v>
      </c>
      <c r="H2184" s="60">
        <v>392671812</v>
      </c>
      <c r="I2184" s="60">
        <v>873498816</v>
      </c>
      <c r="J2184" s="60">
        <v>289783862</v>
      </c>
      <c r="K2184" s="60">
        <v>258589167</v>
      </c>
      <c r="L2184" s="60">
        <v>253550265</v>
      </c>
      <c r="M2184" s="60">
        <v>286927372</v>
      </c>
      <c r="N2184" s="60">
        <v>305944205</v>
      </c>
      <c r="O2184" s="60">
        <v>342778045</v>
      </c>
      <c r="P2184" s="60">
        <v>305416163</v>
      </c>
      <c r="Q2184" s="60">
        <v>412858787</v>
      </c>
      <c r="R2184" s="60">
        <v>512379642</v>
      </c>
      <c r="S2184" s="60">
        <v>1396621281</v>
      </c>
      <c r="T2184" s="60">
        <v>637058610</v>
      </c>
    </row>
    <row r="2185" spans="1:20" ht="14.5" x14ac:dyDescent="0.35">
      <c r="A2185" t="str">
        <f t="shared" si="46"/>
        <v>Österreich624</v>
      </c>
      <c r="B2185">
        <v>2185</v>
      </c>
      <c r="C2185" s="59" t="s">
        <v>272</v>
      </c>
      <c r="D2185" s="59" t="s">
        <v>571</v>
      </c>
      <c r="E2185" s="59" t="s">
        <v>150</v>
      </c>
      <c r="F2185" s="60">
        <v>210185463</v>
      </c>
      <c r="G2185" s="60">
        <v>291119557</v>
      </c>
      <c r="H2185" s="60">
        <v>228080195</v>
      </c>
      <c r="I2185" s="60">
        <v>261359369</v>
      </c>
      <c r="J2185" s="60">
        <v>278757952</v>
      </c>
      <c r="K2185" s="60">
        <v>342178547</v>
      </c>
      <c r="L2185" s="60">
        <v>331271125</v>
      </c>
      <c r="M2185" s="60">
        <v>398636086</v>
      </c>
      <c r="N2185" s="60">
        <v>371991353</v>
      </c>
      <c r="O2185" s="60">
        <v>406834163</v>
      </c>
      <c r="P2185" s="60">
        <v>404895256</v>
      </c>
      <c r="Q2185" s="60">
        <v>458617919</v>
      </c>
      <c r="R2185" s="60">
        <v>557060988</v>
      </c>
      <c r="S2185" s="60">
        <v>540153344</v>
      </c>
      <c r="T2185" s="60">
        <v>594220691</v>
      </c>
    </row>
    <row r="2186" spans="1:20" ht="14.5" x14ac:dyDescent="0.35">
      <c r="A2186" t="str">
        <f t="shared" si="46"/>
        <v>Österreich664</v>
      </c>
      <c r="B2186">
        <v>2186</v>
      </c>
      <c r="C2186" s="59" t="s">
        <v>272</v>
      </c>
      <c r="D2186" s="59" t="s">
        <v>590</v>
      </c>
      <c r="E2186" s="59" t="s">
        <v>162</v>
      </c>
      <c r="F2186" s="60">
        <v>654867002</v>
      </c>
      <c r="G2186" s="60">
        <v>817650697</v>
      </c>
      <c r="H2186" s="60">
        <v>625993811</v>
      </c>
      <c r="I2186" s="60">
        <v>648455654</v>
      </c>
      <c r="J2186" s="60">
        <v>594251745</v>
      </c>
      <c r="K2186" s="60">
        <v>700627369</v>
      </c>
      <c r="L2186" s="60">
        <v>779345302</v>
      </c>
      <c r="M2186" s="60">
        <v>754552762</v>
      </c>
      <c r="N2186" s="60">
        <v>923528626</v>
      </c>
      <c r="O2186" s="60">
        <v>922297439</v>
      </c>
      <c r="P2186" s="60">
        <v>833389388</v>
      </c>
      <c r="Q2186" s="60">
        <v>1030112591</v>
      </c>
      <c r="R2186" s="60">
        <v>1185238337</v>
      </c>
      <c r="S2186" s="60">
        <v>1276017529</v>
      </c>
      <c r="T2186" s="60">
        <v>1307058838</v>
      </c>
    </row>
    <row r="2187" spans="1:20" ht="14.5" x14ac:dyDescent="0.35">
      <c r="A2187" t="str">
        <f t="shared" si="46"/>
        <v>Österreich357</v>
      </c>
      <c r="B2187">
        <v>2187</v>
      </c>
      <c r="C2187" s="59" t="s">
        <v>272</v>
      </c>
      <c r="D2187" s="59" t="s">
        <v>461</v>
      </c>
      <c r="E2187" s="59" t="s">
        <v>89</v>
      </c>
      <c r="F2187" s="61"/>
      <c r="G2187" s="60">
        <v>8623</v>
      </c>
      <c r="H2187" s="61"/>
      <c r="I2187" s="61"/>
      <c r="J2187" s="61"/>
      <c r="K2187" s="61"/>
      <c r="L2187" s="61"/>
      <c r="M2187" s="61"/>
      <c r="N2187" s="61"/>
      <c r="O2187" s="61"/>
      <c r="P2187" s="61"/>
      <c r="Q2187" s="61"/>
      <c r="R2187" s="61"/>
      <c r="S2187" s="61"/>
      <c r="T2187" s="61"/>
    </row>
    <row r="2188" spans="1:20" ht="14.5" x14ac:dyDescent="0.35">
      <c r="A2188" t="str">
        <f t="shared" si="46"/>
        <v>Österreich612</v>
      </c>
      <c r="B2188">
        <v>2188</v>
      </c>
      <c r="C2188" s="59" t="s">
        <v>272</v>
      </c>
      <c r="D2188" s="59" t="s">
        <v>567</v>
      </c>
      <c r="E2188" s="59" t="s">
        <v>149</v>
      </c>
      <c r="F2188" s="60">
        <v>103438666</v>
      </c>
      <c r="G2188" s="60">
        <v>192946192</v>
      </c>
      <c r="H2188" s="60">
        <v>183917992</v>
      </c>
      <c r="I2188" s="60">
        <v>147550700</v>
      </c>
      <c r="J2188" s="60">
        <v>73594937</v>
      </c>
      <c r="K2188" s="60">
        <v>140967107</v>
      </c>
      <c r="L2188" s="60">
        <v>93213927</v>
      </c>
      <c r="M2188" s="60">
        <v>83589716</v>
      </c>
      <c r="N2188" s="60">
        <v>68102981</v>
      </c>
      <c r="O2188" s="60">
        <v>72766340</v>
      </c>
      <c r="P2188" s="60">
        <v>61819426</v>
      </c>
      <c r="Q2188" s="60">
        <v>75362889</v>
      </c>
      <c r="R2188" s="60">
        <v>94499928</v>
      </c>
      <c r="S2188" s="60">
        <v>101997942</v>
      </c>
      <c r="T2188" s="60">
        <v>123513975</v>
      </c>
    </row>
    <row r="2189" spans="1:20" ht="14.5" x14ac:dyDescent="0.35">
      <c r="A2189" t="str">
        <f t="shared" si="46"/>
        <v>Österreich616</v>
      </c>
      <c r="B2189">
        <v>2189</v>
      </c>
      <c r="C2189" s="59" t="s">
        <v>272</v>
      </c>
      <c r="D2189" s="59" t="s">
        <v>569</v>
      </c>
      <c r="E2189" s="59" t="s">
        <v>246</v>
      </c>
      <c r="F2189" s="60">
        <v>345227150</v>
      </c>
      <c r="G2189" s="60">
        <v>288164877</v>
      </c>
      <c r="H2189" s="60">
        <v>218661671</v>
      </c>
      <c r="I2189" s="60">
        <v>183916202</v>
      </c>
      <c r="J2189" s="60">
        <v>213116644</v>
      </c>
      <c r="K2189" s="60">
        <v>248155254</v>
      </c>
      <c r="L2189" s="60">
        <v>276258593</v>
      </c>
      <c r="M2189" s="60">
        <v>301684750</v>
      </c>
      <c r="N2189" s="60">
        <v>268272558</v>
      </c>
      <c r="O2189" s="60">
        <v>129840687</v>
      </c>
      <c r="P2189" s="60">
        <v>100184875</v>
      </c>
      <c r="Q2189" s="60">
        <v>117804402</v>
      </c>
      <c r="R2189" s="60">
        <v>155503256</v>
      </c>
      <c r="S2189" s="60">
        <v>158811239</v>
      </c>
      <c r="T2189" s="60">
        <v>118716423</v>
      </c>
    </row>
    <row r="2190" spans="1:20" ht="14.5" x14ac:dyDescent="0.35">
      <c r="A2190" t="str">
        <f t="shared" si="46"/>
        <v>Österreich024</v>
      </c>
      <c r="B2190">
        <v>2190</v>
      </c>
      <c r="C2190" s="59" t="s">
        <v>272</v>
      </c>
      <c r="D2190" s="59" t="s">
        <v>318</v>
      </c>
      <c r="E2190" s="59" t="s">
        <v>15</v>
      </c>
      <c r="F2190" s="60">
        <v>10729253</v>
      </c>
      <c r="G2190" s="60">
        <v>28264018</v>
      </c>
      <c r="H2190" s="60">
        <v>15485835</v>
      </c>
      <c r="I2190" s="60">
        <v>22057111</v>
      </c>
      <c r="J2190" s="60">
        <v>15086643</v>
      </c>
      <c r="K2190" s="60">
        <v>17593061</v>
      </c>
      <c r="L2190" s="60">
        <v>23523109</v>
      </c>
      <c r="M2190" s="60">
        <v>34051996</v>
      </c>
      <c r="N2190" s="60">
        <v>39660626</v>
      </c>
      <c r="O2190" s="60">
        <v>41947611</v>
      </c>
      <c r="P2190" s="60">
        <v>28901897</v>
      </c>
      <c r="Q2190" s="60">
        <v>40381165</v>
      </c>
      <c r="R2190" s="60">
        <v>56030264</v>
      </c>
      <c r="S2190" s="60">
        <v>82172562</v>
      </c>
      <c r="T2190" s="60">
        <v>50872608</v>
      </c>
    </row>
    <row r="2191" spans="1:20" ht="14.5" x14ac:dyDescent="0.35">
      <c r="A2191" t="str">
        <f t="shared" si="46"/>
        <v>Österreich005</v>
      </c>
      <c r="B2191">
        <v>2191</v>
      </c>
      <c r="C2191" s="59" t="s">
        <v>272</v>
      </c>
      <c r="D2191" s="59" t="s">
        <v>300</v>
      </c>
      <c r="E2191" s="59" t="s">
        <v>4</v>
      </c>
      <c r="F2191" s="60">
        <v>8575527314</v>
      </c>
      <c r="G2191" s="60">
        <v>9345492769</v>
      </c>
      <c r="H2191" s="60">
        <v>8447269795</v>
      </c>
      <c r="I2191" s="60">
        <v>8228252534</v>
      </c>
      <c r="J2191" s="60">
        <v>8237297108</v>
      </c>
      <c r="K2191" s="60">
        <v>8258952874</v>
      </c>
      <c r="L2191" s="60">
        <v>8373375941</v>
      </c>
      <c r="M2191" s="60">
        <v>9102907933</v>
      </c>
      <c r="N2191" s="60">
        <v>9761904279</v>
      </c>
      <c r="O2191" s="60">
        <v>9753739269</v>
      </c>
      <c r="P2191" s="60">
        <v>8823059395</v>
      </c>
      <c r="Q2191" s="60">
        <v>11210808987</v>
      </c>
      <c r="R2191" s="60">
        <v>13244237863</v>
      </c>
      <c r="S2191" s="60">
        <v>12308703207</v>
      </c>
      <c r="T2191" s="60">
        <v>11744619411</v>
      </c>
    </row>
    <row r="2192" spans="1:20" ht="14.5" x14ac:dyDescent="0.35">
      <c r="A2192" t="str">
        <f t="shared" si="46"/>
        <v>Österreich464</v>
      </c>
      <c r="B2192">
        <v>2192</v>
      </c>
      <c r="C2192" s="59" t="s">
        <v>272</v>
      </c>
      <c r="D2192" s="59" t="s">
        <v>520</v>
      </c>
      <c r="E2192" s="59" t="s">
        <v>127</v>
      </c>
      <c r="F2192" s="60">
        <v>3355424</v>
      </c>
      <c r="G2192" s="60">
        <v>3715228</v>
      </c>
      <c r="H2192" s="60">
        <v>3708972</v>
      </c>
      <c r="I2192" s="60">
        <v>3279431</v>
      </c>
      <c r="J2192" s="60">
        <v>3501054</v>
      </c>
      <c r="K2192" s="60">
        <v>2784623</v>
      </c>
      <c r="L2192" s="60">
        <v>2218582</v>
      </c>
      <c r="M2192" s="60">
        <v>3029096</v>
      </c>
      <c r="N2192" s="60">
        <v>3111651</v>
      </c>
      <c r="O2192" s="60">
        <v>4347161</v>
      </c>
      <c r="P2192" s="60">
        <v>3630755</v>
      </c>
      <c r="Q2192" s="60">
        <v>3480755</v>
      </c>
      <c r="R2192" s="60">
        <v>4793371</v>
      </c>
      <c r="S2192" s="60">
        <v>9667522</v>
      </c>
      <c r="T2192" s="60">
        <v>4272601</v>
      </c>
    </row>
    <row r="2193" spans="1:20" ht="14.5" x14ac:dyDescent="0.35">
      <c r="A2193" t="str">
        <f t="shared" si="46"/>
        <v>Österreich628</v>
      </c>
      <c r="B2193">
        <v>2193</v>
      </c>
      <c r="C2193" s="59" t="s">
        <v>272</v>
      </c>
      <c r="D2193" s="59" t="s">
        <v>575</v>
      </c>
      <c r="E2193" s="59" t="s">
        <v>152</v>
      </c>
      <c r="F2193" s="60">
        <v>56865899</v>
      </c>
      <c r="G2193" s="60">
        <v>55906979</v>
      </c>
      <c r="H2193" s="60">
        <v>56958789</v>
      </c>
      <c r="I2193" s="60">
        <v>59737591</v>
      </c>
      <c r="J2193" s="60">
        <v>69476366</v>
      </c>
      <c r="K2193" s="60">
        <v>65308860</v>
      </c>
      <c r="L2193" s="60">
        <v>58067184</v>
      </c>
      <c r="M2193" s="60">
        <v>51185252</v>
      </c>
      <c r="N2193" s="60">
        <v>35900419</v>
      </c>
      <c r="O2193" s="60">
        <v>44917401</v>
      </c>
      <c r="P2193" s="60">
        <v>39356553</v>
      </c>
      <c r="Q2193" s="60">
        <v>43630350</v>
      </c>
      <c r="R2193" s="60">
        <v>46557666</v>
      </c>
      <c r="S2193" s="60">
        <v>47578444</v>
      </c>
      <c r="T2193" s="60">
        <v>53278790</v>
      </c>
    </row>
    <row r="2194" spans="1:20" ht="14.5" x14ac:dyDescent="0.35">
      <c r="A2194" t="str">
        <f t="shared" si="46"/>
        <v>Österreich732</v>
      </c>
      <c r="B2194">
        <v>2194</v>
      </c>
      <c r="C2194" s="59" t="s">
        <v>272</v>
      </c>
      <c r="D2194" s="59" t="s">
        <v>621</v>
      </c>
      <c r="E2194" s="59" t="s">
        <v>178</v>
      </c>
      <c r="F2194" s="60">
        <v>1023466653</v>
      </c>
      <c r="G2194" s="60">
        <v>1294338851</v>
      </c>
      <c r="H2194" s="60">
        <v>1313385205</v>
      </c>
      <c r="I2194" s="60">
        <v>1346001875</v>
      </c>
      <c r="J2194" s="60">
        <v>1330802814</v>
      </c>
      <c r="K2194" s="60">
        <v>1349684113</v>
      </c>
      <c r="L2194" s="60">
        <v>1332309665</v>
      </c>
      <c r="M2194" s="60">
        <v>1382183024</v>
      </c>
      <c r="N2194" s="60">
        <v>1529405761</v>
      </c>
      <c r="O2194" s="60">
        <v>1612886349</v>
      </c>
      <c r="P2194" s="60">
        <v>1522093662</v>
      </c>
      <c r="Q2194" s="60">
        <v>1704191312</v>
      </c>
      <c r="R2194" s="60">
        <v>1787358229</v>
      </c>
      <c r="S2194" s="60">
        <v>1782786178</v>
      </c>
      <c r="T2194" s="60">
        <v>1581624518</v>
      </c>
    </row>
    <row r="2195" spans="1:20" ht="14.5" x14ac:dyDescent="0.35">
      <c r="A2195" t="str">
        <f t="shared" si="46"/>
        <v>Österreich346</v>
      </c>
      <c r="B2195">
        <v>2195</v>
      </c>
      <c r="C2195" s="59" t="s">
        <v>272</v>
      </c>
      <c r="D2195" s="59" t="s">
        <v>454</v>
      </c>
      <c r="E2195" s="59" t="s">
        <v>86</v>
      </c>
      <c r="F2195" s="60">
        <v>9878150</v>
      </c>
      <c r="G2195" s="60">
        <v>19213667</v>
      </c>
      <c r="H2195" s="60">
        <v>19467834</v>
      </c>
      <c r="I2195" s="60">
        <v>15568144</v>
      </c>
      <c r="J2195" s="60">
        <v>20637843</v>
      </c>
      <c r="K2195" s="60">
        <v>22338977</v>
      </c>
      <c r="L2195" s="60">
        <v>16505386</v>
      </c>
      <c r="M2195" s="60">
        <v>17065858</v>
      </c>
      <c r="N2195" s="60">
        <v>23381466</v>
      </c>
      <c r="O2195" s="60">
        <v>36527652</v>
      </c>
      <c r="P2195" s="60">
        <v>15069765</v>
      </c>
      <c r="Q2195" s="60">
        <v>14171423</v>
      </c>
      <c r="R2195" s="60">
        <v>19973118</v>
      </c>
      <c r="S2195" s="60">
        <v>23724543</v>
      </c>
      <c r="T2195" s="60">
        <v>28410787</v>
      </c>
    </row>
    <row r="2196" spans="1:20" ht="14.5" x14ac:dyDescent="0.35">
      <c r="A2196" t="str">
        <f t="shared" si="46"/>
        <v>Österreich083</v>
      </c>
      <c r="B2196">
        <v>2196</v>
      </c>
      <c r="C2196" s="59" t="s">
        <v>272</v>
      </c>
      <c r="D2196" s="59" t="s">
        <v>378</v>
      </c>
      <c r="E2196" s="59" t="s">
        <v>45</v>
      </c>
      <c r="F2196" s="60">
        <v>8150140</v>
      </c>
      <c r="G2196" s="60">
        <v>9677743</v>
      </c>
      <c r="H2196" s="60">
        <v>12379791</v>
      </c>
      <c r="I2196" s="60">
        <v>12672410</v>
      </c>
      <c r="J2196" s="60">
        <v>12305360</v>
      </c>
      <c r="K2196" s="60">
        <v>10518413</v>
      </c>
      <c r="L2196" s="60">
        <v>9947070</v>
      </c>
      <c r="M2196" s="60">
        <v>9057260</v>
      </c>
      <c r="N2196" s="60">
        <v>8876054</v>
      </c>
      <c r="O2196" s="60">
        <v>9175049</v>
      </c>
      <c r="P2196" s="60">
        <v>6693188</v>
      </c>
      <c r="Q2196" s="60">
        <v>6364964</v>
      </c>
      <c r="R2196" s="60">
        <v>16636291</v>
      </c>
      <c r="S2196" s="60">
        <v>28678340</v>
      </c>
      <c r="T2196" s="60">
        <v>45349336</v>
      </c>
    </row>
    <row r="2197" spans="1:20" ht="14.5" x14ac:dyDescent="0.35">
      <c r="A2197" t="str">
        <f t="shared" si="46"/>
        <v>Österreich696</v>
      </c>
      <c r="B2197">
        <v>2197</v>
      </c>
      <c r="C2197" s="59" t="s">
        <v>272</v>
      </c>
      <c r="D2197" s="59" t="s">
        <v>604</v>
      </c>
      <c r="E2197" s="59" t="s">
        <v>171</v>
      </c>
      <c r="F2197" s="60">
        <v>1279605</v>
      </c>
      <c r="G2197" s="60">
        <v>1110028</v>
      </c>
      <c r="H2197" s="60">
        <v>1799551</v>
      </c>
      <c r="I2197" s="60">
        <v>2251281</v>
      </c>
      <c r="J2197" s="60">
        <v>2955753</v>
      </c>
      <c r="K2197" s="60">
        <v>2168676</v>
      </c>
      <c r="L2197" s="60">
        <v>8156923</v>
      </c>
      <c r="M2197" s="60">
        <v>2131396</v>
      </c>
      <c r="N2197" s="60">
        <v>8159425</v>
      </c>
      <c r="O2197" s="60">
        <v>16988346</v>
      </c>
      <c r="P2197" s="60">
        <v>3880511</v>
      </c>
      <c r="Q2197" s="60">
        <v>3727781</v>
      </c>
      <c r="R2197" s="60">
        <v>4424339</v>
      </c>
      <c r="S2197" s="60">
        <v>3205849</v>
      </c>
      <c r="T2197" s="60">
        <v>1419260</v>
      </c>
    </row>
    <row r="2198" spans="1:20" ht="14.5" x14ac:dyDescent="0.35">
      <c r="A2198" t="str">
        <f t="shared" si="46"/>
        <v>Österreich812</v>
      </c>
      <c r="B2198">
        <v>2198</v>
      </c>
      <c r="C2198" s="59" t="s">
        <v>272</v>
      </c>
      <c r="D2198" s="59" t="s">
        <v>641</v>
      </c>
      <c r="E2198" s="59" t="s">
        <v>189</v>
      </c>
      <c r="F2198" s="61"/>
      <c r="G2198" s="60">
        <v>1760</v>
      </c>
      <c r="H2198" s="60">
        <v>2301</v>
      </c>
      <c r="I2198" s="60">
        <v>325965</v>
      </c>
      <c r="J2198" s="60">
        <v>5098</v>
      </c>
      <c r="K2198" s="60">
        <v>2325</v>
      </c>
      <c r="L2198" s="60">
        <v>15116</v>
      </c>
      <c r="M2198" s="61"/>
      <c r="N2198" s="60">
        <v>11445</v>
      </c>
      <c r="O2198" s="61"/>
      <c r="P2198" s="60">
        <v>2463</v>
      </c>
      <c r="Q2198" s="60">
        <v>93306</v>
      </c>
      <c r="R2198" s="61"/>
      <c r="S2198" s="60">
        <v>9796</v>
      </c>
      <c r="T2198" s="60">
        <v>4116</v>
      </c>
    </row>
    <row r="2199" spans="1:20" ht="14.5" x14ac:dyDescent="0.35">
      <c r="A2199" t="str">
        <f t="shared" si="46"/>
        <v>Österreich375</v>
      </c>
      <c r="B2199">
        <v>2199</v>
      </c>
      <c r="C2199" s="59" t="s">
        <v>272</v>
      </c>
      <c r="D2199" s="59" t="s">
        <v>468</v>
      </c>
      <c r="E2199" s="59" t="s">
        <v>93</v>
      </c>
      <c r="F2199" s="60">
        <v>73</v>
      </c>
      <c r="G2199" s="60">
        <v>29714</v>
      </c>
      <c r="H2199" s="60">
        <v>70916</v>
      </c>
      <c r="I2199" s="61"/>
      <c r="J2199" s="61"/>
      <c r="K2199" s="60">
        <v>8798</v>
      </c>
      <c r="L2199" s="60">
        <v>52020</v>
      </c>
      <c r="M2199" s="60">
        <v>4114</v>
      </c>
      <c r="N2199" s="61"/>
      <c r="O2199" s="61"/>
      <c r="P2199" s="60">
        <v>516099</v>
      </c>
      <c r="Q2199" s="60">
        <v>6280</v>
      </c>
      <c r="R2199" s="60">
        <v>99344</v>
      </c>
      <c r="S2199" s="60">
        <v>33757</v>
      </c>
      <c r="T2199" s="60">
        <v>28312</v>
      </c>
    </row>
    <row r="2200" spans="1:20" ht="14.5" x14ac:dyDescent="0.35">
      <c r="A2200" t="str">
        <f t="shared" si="46"/>
        <v>Österreich449</v>
      </c>
      <c r="B2200">
        <v>2200</v>
      </c>
      <c r="C2200" s="59" t="s">
        <v>272</v>
      </c>
      <c r="D2200" s="59" t="s">
        <v>505</v>
      </c>
      <c r="E2200" s="59" t="s">
        <v>118</v>
      </c>
      <c r="F2200" s="60">
        <v>108297</v>
      </c>
      <c r="G2200" s="60">
        <v>101773</v>
      </c>
      <c r="H2200" s="60">
        <v>10543</v>
      </c>
      <c r="I2200" s="60">
        <v>9313</v>
      </c>
      <c r="J2200" s="60">
        <v>7659</v>
      </c>
      <c r="K2200" s="60">
        <v>31839</v>
      </c>
      <c r="L2200" s="60">
        <v>92296</v>
      </c>
      <c r="M2200" s="60">
        <v>2879</v>
      </c>
      <c r="N2200" s="60">
        <v>98424</v>
      </c>
      <c r="O2200" s="60">
        <v>104528</v>
      </c>
      <c r="P2200" s="60">
        <v>238212</v>
      </c>
      <c r="Q2200" s="60">
        <v>5897</v>
      </c>
      <c r="R2200" s="60">
        <v>992463</v>
      </c>
      <c r="S2200" s="61"/>
      <c r="T2200" s="60">
        <v>1212782</v>
      </c>
    </row>
    <row r="2201" spans="1:20" ht="14.5" x14ac:dyDescent="0.35">
      <c r="A2201" t="str">
        <f t="shared" si="46"/>
        <v>Österreich724</v>
      </c>
      <c r="B2201">
        <v>2201</v>
      </c>
      <c r="C2201" s="59" t="s">
        <v>272</v>
      </c>
      <c r="D2201" s="59" t="s">
        <v>617</v>
      </c>
      <c r="E2201" s="59" t="s">
        <v>247</v>
      </c>
      <c r="F2201" s="60">
        <v>407647</v>
      </c>
      <c r="G2201" s="60">
        <v>622362</v>
      </c>
      <c r="H2201" s="60">
        <v>158121</v>
      </c>
      <c r="I2201" s="60">
        <v>344721</v>
      </c>
      <c r="J2201" s="60">
        <v>565359</v>
      </c>
      <c r="K2201" s="60">
        <v>142729</v>
      </c>
      <c r="L2201" s="60">
        <v>1853564</v>
      </c>
      <c r="M2201" s="60">
        <v>13642</v>
      </c>
      <c r="N2201" s="60">
        <v>59618</v>
      </c>
      <c r="O2201" s="60">
        <v>430476</v>
      </c>
      <c r="P2201" s="60">
        <v>167677</v>
      </c>
      <c r="Q2201" s="61"/>
      <c r="R2201" s="61"/>
      <c r="S2201" s="61"/>
      <c r="T2201" s="61"/>
    </row>
    <row r="2202" spans="1:20" ht="14.5" x14ac:dyDescent="0.35">
      <c r="A2202" t="str">
        <f t="shared" si="46"/>
        <v>Österreich728</v>
      </c>
      <c r="B2202">
        <v>2202</v>
      </c>
      <c r="C2202" s="59" t="s">
        <v>272</v>
      </c>
      <c r="D2202" s="59" t="s">
        <v>619</v>
      </c>
      <c r="E2202" s="59" t="s">
        <v>962</v>
      </c>
      <c r="F2202" s="60">
        <v>711665975</v>
      </c>
      <c r="G2202" s="60">
        <v>935405931</v>
      </c>
      <c r="H2202" s="60">
        <v>941566454</v>
      </c>
      <c r="I2202" s="60">
        <v>848558205</v>
      </c>
      <c r="J2202" s="60">
        <v>861328108</v>
      </c>
      <c r="K2202" s="60">
        <v>845936789</v>
      </c>
      <c r="L2202" s="60">
        <v>850886234</v>
      </c>
      <c r="M2202" s="60">
        <v>1289718915</v>
      </c>
      <c r="N2202" s="60">
        <v>1328256081</v>
      </c>
      <c r="O2202" s="60">
        <v>1181255634</v>
      </c>
      <c r="P2202" s="60">
        <v>1139854612</v>
      </c>
      <c r="Q2202" s="60">
        <v>1289582970</v>
      </c>
      <c r="R2202" s="60">
        <v>1759943111</v>
      </c>
      <c r="S2202" s="60">
        <v>1447979519</v>
      </c>
      <c r="T2202" s="60">
        <v>1227481020</v>
      </c>
    </row>
    <row r="2203" spans="1:20" ht="14.5" x14ac:dyDescent="0.35">
      <c r="A2203" t="str">
        <f t="shared" si="46"/>
        <v>Österreich636</v>
      </c>
      <c r="B2203">
        <v>2203</v>
      </c>
      <c r="C2203" s="59" t="s">
        <v>272</v>
      </c>
      <c r="D2203" s="59" t="s">
        <v>579</v>
      </c>
      <c r="E2203" s="59" t="s">
        <v>154</v>
      </c>
      <c r="F2203" s="60">
        <v>84829568</v>
      </c>
      <c r="G2203" s="60">
        <v>76028641</v>
      </c>
      <c r="H2203" s="60">
        <v>111422587</v>
      </c>
      <c r="I2203" s="60">
        <v>289842609</v>
      </c>
      <c r="J2203" s="60">
        <v>204948574</v>
      </c>
      <c r="K2203" s="60">
        <v>110626782</v>
      </c>
      <c r="L2203" s="60">
        <v>119014084</v>
      </c>
      <c r="M2203" s="60">
        <v>85094512</v>
      </c>
      <c r="N2203" s="60">
        <v>113474242</v>
      </c>
      <c r="O2203" s="60">
        <v>88741017</v>
      </c>
      <c r="P2203" s="60">
        <v>79742374</v>
      </c>
      <c r="Q2203" s="60">
        <v>66959744</v>
      </c>
      <c r="R2203" s="60">
        <v>63620059</v>
      </c>
      <c r="S2203" s="60">
        <v>66067440</v>
      </c>
      <c r="T2203" s="60">
        <v>84890116</v>
      </c>
    </row>
    <row r="2204" spans="1:20" ht="14.5" x14ac:dyDescent="0.35">
      <c r="A2204" t="str">
        <f t="shared" si="46"/>
        <v>Österreich463</v>
      </c>
      <c r="B2204">
        <v>2204</v>
      </c>
      <c r="C2204" s="59" t="s">
        <v>272</v>
      </c>
      <c r="D2204" s="59" t="s">
        <v>518</v>
      </c>
      <c r="E2204" s="59" t="s">
        <v>126</v>
      </c>
      <c r="F2204" s="60">
        <v>419713</v>
      </c>
      <c r="G2204" s="60">
        <v>405843</v>
      </c>
      <c r="H2204" s="60">
        <v>863236</v>
      </c>
      <c r="I2204" s="60">
        <v>414237</v>
      </c>
      <c r="J2204" s="60">
        <v>9087512</v>
      </c>
      <c r="K2204" s="60">
        <v>502812</v>
      </c>
      <c r="L2204" s="60">
        <v>1083859</v>
      </c>
      <c r="M2204" s="60">
        <v>928069</v>
      </c>
      <c r="N2204" s="60">
        <v>5327065</v>
      </c>
      <c r="O2204" s="60">
        <v>534091</v>
      </c>
      <c r="P2204" s="60">
        <v>309052</v>
      </c>
      <c r="Q2204" s="60">
        <v>1219628</v>
      </c>
      <c r="R2204" s="60">
        <v>1142036</v>
      </c>
      <c r="S2204" s="60">
        <v>624267</v>
      </c>
      <c r="T2204" s="60">
        <v>823614</v>
      </c>
    </row>
    <row r="2205" spans="1:20" ht="14.5" x14ac:dyDescent="0.35">
      <c r="A2205" t="str">
        <f t="shared" si="46"/>
        <v>Österreich079</v>
      </c>
      <c r="B2205">
        <v>2205</v>
      </c>
      <c r="C2205" s="59" t="s">
        <v>272</v>
      </c>
      <c r="D2205" s="59" t="s">
        <v>371</v>
      </c>
      <c r="E2205" s="59" t="s">
        <v>41</v>
      </c>
      <c r="F2205" s="60">
        <v>192841079</v>
      </c>
      <c r="G2205" s="60">
        <v>195558691</v>
      </c>
      <c r="H2205" s="60">
        <v>253464455</v>
      </c>
      <c r="I2205" s="60">
        <v>292453475</v>
      </c>
      <c r="J2205" s="60">
        <v>257221443</v>
      </c>
      <c r="K2205" s="60">
        <v>220504975</v>
      </c>
      <c r="L2205" s="60">
        <v>129645842</v>
      </c>
      <c r="M2205" s="60">
        <v>148933064</v>
      </c>
      <c r="N2205" s="60">
        <v>137324358</v>
      </c>
      <c r="O2205" s="60">
        <v>148095291</v>
      </c>
      <c r="P2205" s="60">
        <v>137106731</v>
      </c>
      <c r="Q2205" s="60">
        <v>169744959</v>
      </c>
      <c r="R2205" s="60">
        <v>231928761</v>
      </c>
      <c r="S2205" s="60">
        <v>296828880</v>
      </c>
      <c r="T2205" s="60">
        <v>298743124</v>
      </c>
    </row>
    <row r="2206" spans="1:20" ht="14.5" x14ac:dyDescent="0.35">
      <c r="A2206" t="str">
        <f t="shared" si="46"/>
        <v>Österreich684</v>
      </c>
      <c r="B2206">
        <v>2206</v>
      </c>
      <c r="C2206" s="59" t="s">
        <v>272</v>
      </c>
      <c r="D2206" s="59" t="s">
        <v>601</v>
      </c>
      <c r="E2206" s="59" t="s">
        <v>249</v>
      </c>
      <c r="F2206" s="60">
        <v>2061063</v>
      </c>
      <c r="G2206" s="60">
        <v>3451268</v>
      </c>
      <c r="H2206" s="60">
        <v>5769922</v>
      </c>
      <c r="I2206" s="60">
        <v>5343619</v>
      </c>
      <c r="J2206" s="60">
        <v>6022219</v>
      </c>
      <c r="K2206" s="60">
        <v>15982706</v>
      </c>
      <c r="L2206" s="60">
        <v>8723279</v>
      </c>
      <c r="M2206" s="60">
        <v>47963662</v>
      </c>
      <c r="N2206" s="60">
        <v>27748174</v>
      </c>
      <c r="O2206" s="60">
        <v>9473432</v>
      </c>
      <c r="P2206" s="60">
        <v>10533895</v>
      </c>
      <c r="Q2206" s="60">
        <v>5873710</v>
      </c>
      <c r="R2206" s="60">
        <v>8317787</v>
      </c>
      <c r="S2206" s="60">
        <v>5076938</v>
      </c>
      <c r="T2206" s="60">
        <v>2781228</v>
      </c>
    </row>
    <row r="2207" spans="1:20" ht="14.5" x14ac:dyDescent="0.35">
      <c r="A2207" t="str">
        <f t="shared" si="46"/>
        <v>Österreich604</v>
      </c>
      <c r="B2207">
        <v>2207</v>
      </c>
      <c r="C2207" s="59" t="s">
        <v>272</v>
      </c>
      <c r="D2207" s="59" t="s">
        <v>563</v>
      </c>
      <c r="E2207" s="59" t="s">
        <v>148</v>
      </c>
      <c r="F2207" s="60">
        <v>56080676</v>
      </c>
      <c r="G2207" s="60">
        <v>58672342</v>
      </c>
      <c r="H2207" s="60">
        <v>50971037</v>
      </c>
      <c r="I2207" s="60">
        <v>63672079</v>
      </c>
      <c r="J2207" s="60">
        <v>62482973</v>
      </c>
      <c r="K2207" s="60">
        <v>64346092</v>
      </c>
      <c r="L2207" s="60">
        <v>63071838</v>
      </c>
      <c r="M2207" s="60">
        <v>54065649</v>
      </c>
      <c r="N2207" s="60">
        <v>52076848</v>
      </c>
      <c r="O2207" s="60">
        <v>47380236</v>
      </c>
      <c r="P2207" s="60">
        <v>18718656</v>
      </c>
      <c r="Q2207" s="60">
        <v>19218122</v>
      </c>
      <c r="R2207" s="60">
        <v>29597545</v>
      </c>
      <c r="S2207" s="60">
        <v>26827071</v>
      </c>
      <c r="T2207" s="60">
        <v>28199604</v>
      </c>
    </row>
    <row r="2208" spans="1:20" ht="14.5" x14ac:dyDescent="0.35">
      <c r="A2208" t="str">
        <f t="shared" si="46"/>
        <v>Österreich465</v>
      </c>
      <c r="B2208">
        <v>2208</v>
      </c>
      <c r="C2208" s="59" t="s">
        <v>272</v>
      </c>
      <c r="D2208" s="59" t="s">
        <v>522</v>
      </c>
      <c r="E2208" s="59" t="s">
        <v>128</v>
      </c>
      <c r="F2208" s="60">
        <v>36321</v>
      </c>
      <c r="G2208" s="60">
        <v>1409223</v>
      </c>
      <c r="H2208" s="60">
        <v>554720</v>
      </c>
      <c r="I2208" s="60">
        <v>44298</v>
      </c>
      <c r="J2208" s="60">
        <v>632233</v>
      </c>
      <c r="K2208" s="60">
        <v>975382</v>
      </c>
      <c r="L2208" s="60">
        <v>225043</v>
      </c>
      <c r="M2208" s="60">
        <v>183531</v>
      </c>
      <c r="N2208" s="60">
        <v>206173</v>
      </c>
      <c r="O2208" s="60">
        <v>843516</v>
      </c>
      <c r="P2208" s="60">
        <v>210768</v>
      </c>
      <c r="Q2208" s="60">
        <v>316536</v>
      </c>
      <c r="R2208" s="60">
        <v>1940644</v>
      </c>
      <c r="S2208" s="60">
        <v>4666873</v>
      </c>
      <c r="T2208" s="60">
        <v>1933081</v>
      </c>
    </row>
    <row r="2209" spans="1:20" ht="14.5" x14ac:dyDescent="0.35">
      <c r="A2209" t="str">
        <f t="shared" si="46"/>
        <v>Österreich037</v>
      </c>
      <c r="B2209">
        <v>2209</v>
      </c>
      <c r="C2209" s="59" t="s">
        <v>272</v>
      </c>
      <c r="D2209" s="59" t="s">
        <v>326</v>
      </c>
      <c r="E2209" s="59" t="s">
        <v>19</v>
      </c>
      <c r="F2209" s="61"/>
      <c r="G2209" s="60">
        <v>516808705</v>
      </c>
      <c r="H2209" s="60">
        <v>460474721</v>
      </c>
      <c r="I2209" s="60">
        <v>492702746</v>
      </c>
      <c r="J2209" s="60">
        <v>542863743</v>
      </c>
      <c r="K2209" s="60">
        <v>533515604</v>
      </c>
      <c r="L2209" s="60">
        <v>524936464</v>
      </c>
      <c r="M2209" s="60">
        <v>494455314</v>
      </c>
      <c r="N2209" s="60">
        <v>443871267</v>
      </c>
      <c r="O2209" s="60">
        <v>455480524</v>
      </c>
      <c r="P2209" s="60">
        <v>387552038</v>
      </c>
      <c r="Q2209" s="60">
        <v>400254282</v>
      </c>
      <c r="R2209" s="60">
        <v>438798115</v>
      </c>
      <c r="S2209" s="60">
        <v>417254333</v>
      </c>
      <c r="T2209" s="60">
        <v>372349011</v>
      </c>
    </row>
    <row r="2210" spans="1:20" ht="14.5" x14ac:dyDescent="0.35">
      <c r="A2210" t="str">
        <f t="shared" si="46"/>
        <v>Österreich669</v>
      </c>
      <c r="B2210">
        <v>2210</v>
      </c>
      <c r="C2210" s="59" t="s">
        <v>272</v>
      </c>
      <c r="D2210" s="59" t="s">
        <v>596</v>
      </c>
      <c r="E2210" s="59" t="s">
        <v>165</v>
      </c>
      <c r="F2210" s="60">
        <v>17553652</v>
      </c>
      <c r="G2210" s="60">
        <v>27415797</v>
      </c>
      <c r="H2210" s="60">
        <v>22528963</v>
      </c>
      <c r="I2210" s="60">
        <v>27397023</v>
      </c>
      <c r="J2210" s="60">
        <v>38552574</v>
      </c>
      <c r="K2210" s="60">
        <v>49147002</v>
      </c>
      <c r="L2210" s="60">
        <v>48938292</v>
      </c>
      <c r="M2210" s="60">
        <v>42535878</v>
      </c>
      <c r="N2210" s="60">
        <v>62372402</v>
      </c>
      <c r="O2210" s="60">
        <v>73730178</v>
      </c>
      <c r="P2210" s="60">
        <v>57727520</v>
      </c>
      <c r="Q2210" s="60">
        <v>42082563</v>
      </c>
      <c r="R2210" s="60">
        <v>41427966</v>
      </c>
      <c r="S2210" s="60">
        <v>49739657</v>
      </c>
      <c r="T2210" s="60">
        <v>30429224</v>
      </c>
    </row>
    <row r="2211" spans="1:20" ht="14.5" x14ac:dyDescent="0.35">
      <c r="A2211" t="str">
        <f t="shared" si="46"/>
        <v>Österreich268</v>
      </c>
      <c r="B2211">
        <v>2211</v>
      </c>
      <c r="C2211" s="59" t="s">
        <v>272</v>
      </c>
      <c r="D2211" s="59" t="s">
        <v>421</v>
      </c>
      <c r="E2211" s="59" t="s">
        <v>68</v>
      </c>
      <c r="F2211" s="60">
        <v>1330988</v>
      </c>
      <c r="G2211" s="60">
        <v>3980039</v>
      </c>
      <c r="H2211" s="60">
        <v>1527630</v>
      </c>
      <c r="I2211" s="60">
        <v>1528041</v>
      </c>
      <c r="J2211" s="60">
        <v>1386300</v>
      </c>
      <c r="K2211" s="60">
        <v>3691057</v>
      </c>
      <c r="L2211" s="60">
        <v>3331740</v>
      </c>
      <c r="M2211" s="60">
        <v>970432</v>
      </c>
      <c r="N2211" s="60">
        <v>2939031</v>
      </c>
      <c r="O2211" s="60">
        <v>543496</v>
      </c>
      <c r="P2211" s="60">
        <v>843818</v>
      </c>
      <c r="Q2211" s="60">
        <v>2731165</v>
      </c>
      <c r="R2211" s="60">
        <v>1213808</v>
      </c>
      <c r="S2211" s="60">
        <v>1747731</v>
      </c>
      <c r="T2211" s="60">
        <v>2511622</v>
      </c>
    </row>
    <row r="2212" spans="1:20" ht="14.5" x14ac:dyDescent="0.35">
      <c r="A2212" t="str">
        <f t="shared" si="46"/>
        <v>Österreich395</v>
      </c>
      <c r="B2212">
        <v>2212</v>
      </c>
      <c r="C2212" s="59" t="s">
        <v>272</v>
      </c>
      <c r="D2212" s="59" t="s">
        <v>483</v>
      </c>
      <c r="E2212" s="59" t="s">
        <v>102</v>
      </c>
      <c r="F2212" s="60">
        <v>57802</v>
      </c>
      <c r="G2212" s="60">
        <v>372</v>
      </c>
      <c r="H2212" s="61"/>
      <c r="I2212" s="61"/>
      <c r="J2212" s="60">
        <v>38379</v>
      </c>
      <c r="K2212" s="60">
        <v>38138</v>
      </c>
      <c r="L2212" s="60">
        <v>8697</v>
      </c>
      <c r="M2212" s="60">
        <v>57287</v>
      </c>
      <c r="N2212" s="60">
        <v>224964</v>
      </c>
      <c r="O2212" s="60">
        <v>291850</v>
      </c>
      <c r="P2212" s="60">
        <v>213474</v>
      </c>
      <c r="Q2212" s="60">
        <v>292112</v>
      </c>
      <c r="R2212" s="60">
        <v>65301</v>
      </c>
      <c r="S2212" s="60">
        <v>737558</v>
      </c>
      <c r="T2212" s="60">
        <v>142226</v>
      </c>
    </row>
    <row r="2213" spans="1:20" ht="14.5" x14ac:dyDescent="0.35">
      <c r="A2213" t="str">
        <f t="shared" si="46"/>
        <v>Österreich055</v>
      </c>
      <c r="B2213">
        <v>2213</v>
      </c>
      <c r="C2213" s="59" t="s">
        <v>272</v>
      </c>
      <c r="D2213" s="59" t="s">
        <v>343</v>
      </c>
      <c r="E2213" s="59" t="s">
        <v>29</v>
      </c>
      <c r="F2213" s="60">
        <v>122075988</v>
      </c>
      <c r="G2213" s="60">
        <v>157196841</v>
      </c>
      <c r="H2213" s="60">
        <v>177921524</v>
      </c>
      <c r="I2213" s="60">
        <v>182337805</v>
      </c>
      <c r="J2213" s="60">
        <v>171916054</v>
      </c>
      <c r="K2213" s="60">
        <v>174794434</v>
      </c>
      <c r="L2213" s="60">
        <v>190676423</v>
      </c>
      <c r="M2213" s="60">
        <v>218342973</v>
      </c>
      <c r="N2213" s="60">
        <v>244796463</v>
      </c>
      <c r="O2213" s="60">
        <v>268626603</v>
      </c>
      <c r="P2213" s="60">
        <v>268499282</v>
      </c>
      <c r="Q2213" s="60">
        <v>348100531</v>
      </c>
      <c r="R2213" s="60">
        <v>408414631</v>
      </c>
      <c r="S2213" s="60">
        <v>430473725</v>
      </c>
      <c r="T2213" s="60">
        <v>444527184</v>
      </c>
    </row>
    <row r="2214" spans="1:20" ht="14.5" x14ac:dyDescent="0.35">
      <c r="A2214" t="str">
        <f t="shared" si="46"/>
        <v>Österreich018</v>
      </c>
      <c r="B2214">
        <v>2214</v>
      </c>
      <c r="C2214" s="59" t="s">
        <v>272</v>
      </c>
      <c r="D2214" s="59" t="s">
        <v>315</v>
      </c>
      <c r="E2214" s="59" t="s">
        <v>12</v>
      </c>
      <c r="F2214" s="60">
        <v>131962930</v>
      </c>
      <c r="G2214" s="60">
        <v>154056548</v>
      </c>
      <c r="H2214" s="60">
        <v>183623271</v>
      </c>
      <c r="I2214" s="60">
        <v>192888197</v>
      </c>
      <c r="J2214" s="60">
        <v>164837720</v>
      </c>
      <c r="K2214" s="60">
        <v>161072551</v>
      </c>
      <c r="L2214" s="60">
        <v>153289736</v>
      </c>
      <c r="M2214" s="60">
        <v>166581527</v>
      </c>
      <c r="N2214" s="60">
        <v>182367772</v>
      </c>
      <c r="O2214" s="60">
        <v>184441569</v>
      </c>
      <c r="P2214" s="60">
        <v>186182818</v>
      </c>
      <c r="Q2214" s="60">
        <v>194225382</v>
      </c>
      <c r="R2214" s="60">
        <v>225211444</v>
      </c>
      <c r="S2214" s="60">
        <v>224007846</v>
      </c>
      <c r="T2214" s="60">
        <v>211489508</v>
      </c>
    </row>
    <row r="2215" spans="1:20" ht="14.5" x14ac:dyDescent="0.35">
      <c r="A2215" t="str">
        <f t="shared" si="46"/>
        <v>Österreich054</v>
      </c>
      <c r="B2215">
        <v>2215</v>
      </c>
      <c r="C2215" s="59" t="s">
        <v>272</v>
      </c>
      <c r="D2215" s="59" t="s">
        <v>341</v>
      </c>
      <c r="E2215" s="59" t="s">
        <v>28</v>
      </c>
      <c r="F2215" s="60">
        <v>95341032</v>
      </c>
      <c r="G2215" s="60">
        <v>117815460</v>
      </c>
      <c r="H2215" s="60">
        <v>140212729</v>
      </c>
      <c r="I2215" s="60">
        <v>152428922</v>
      </c>
      <c r="J2215" s="60">
        <v>150937025</v>
      </c>
      <c r="K2215" s="60">
        <v>134941204</v>
      </c>
      <c r="L2215" s="60">
        <v>132676750</v>
      </c>
      <c r="M2215" s="60">
        <v>129493868</v>
      </c>
      <c r="N2215" s="60">
        <v>152250714</v>
      </c>
      <c r="O2215" s="60">
        <v>152629538</v>
      </c>
      <c r="P2215" s="60">
        <v>142451750</v>
      </c>
      <c r="Q2215" s="60">
        <v>147783197</v>
      </c>
      <c r="R2215" s="60">
        <v>201122363</v>
      </c>
      <c r="S2215" s="60">
        <v>220975355</v>
      </c>
      <c r="T2215" s="60">
        <v>194408917</v>
      </c>
    </row>
    <row r="2216" spans="1:20" ht="14.5" x14ac:dyDescent="0.35">
      <c r="A2216" t="str">
        <f t="shared" si="46"/>
        <v>Österreich216</v>
      </c>
      <c r="B2216">
        <v>2216</v>
      </c>
      <c r="C2216" s="59" t="s">
        <v>272</v>
      </c>
      <c r="D2216" s="59" t="s">
        <v>398</v>
      </c>
      <c r="E2216" s="59" t="s">
        <v>250</v>
      </c>
      <c r="F2216" s="60">
        <v>124286920</v>
      </c>
      <c r="G2216" s="60">
        <v>27302497</v>
      </c>
      <c r="H2216" s="60">
        <v>85622110</v>
      </c>
      <c r="I2216" s="60">
        <v>122072473</v>
      </c>
      <c r="J2216" s="60">
        <v>88223444</v>
      </c>
      <c r="K2216" s="60">
        <v>64207588</v>
      </c>
      <c r="L2216" s="60">
        <v>40876434</v>
      </c>
      <c r="M2216" s="60">
        <v>23018654</v>
      </c>
      <c r="N2216" s="60">
        <v>40925414</v>
      </c>
      <c r="O2216" s="60">
        <v>64000471</v>
      </c>
      <c r="P2216" s="60">
        <v>50786866</v>
      </c>
      <c r="Q2216" s="60">
        <v>49273327</v>
      </c>
      <c r="R2216" s="60">
        <v>48819315</v>
      </c>
      <c r="S2216" s="60">
        <v>61609314</v>
      </c>
      <c r="T2216" s="60">
        <v>84013878</v>
      </c>
    </row>
    <row r="2217" spans="1:20" ht="14.5" x14ac:dyDescent="0.35">
      <c r="A2217" t="str">
        <f t="shared" si="46"/>
        <v>Österreich204</v>
      </c>
      <c r="B2217">
        <v>2217</v>
      </c>
      <c r="C2217" s="59" t="s">
        <v>272</v>
      </c>
      <c r="D2217" s="59" t="s">
        <v>392</v>
      </c>
      <c r="E2217" s="59" t="s">
        <v>52</v>
      </c>
      <c r="F2217" s="60">
        <v>86134465</v>
      </c>
      <c r="G2217" s="60">
        <v>98968705</v>
      </c>
      <c r="H2217" s="60">
        <v>89811943</v>
      </c>
      <c r="I2217" s="60">
        <v>116656098</v>
      </c>
      <c r="J2217" s="60">
        <v>106264046</v>
      </c>
      <c r="K2217" s="60">
        <v>115283534</v>
      </c>
      <c r="L2217" s="60">
        <v>113749207</v>
      </c>
      <c r="M2217" s="60">
        <v>137192383</v>
      </c>
      <c r="N2217" s="60">
        <v>161742904</v>
      </c>
      <c r="O2217" s="60">
        <v>163559477</v>
      </c>
      <c r="P2217" s="60">
        <v>130639060</v>
      </c>
      <c r="Q2217" s="60">
        <v>179935463</v>
      </c>
      <c r="R2217" s="60">
        <v>183634150</v>
      </c>
      <c r="S2217" s="60">
        <v>204976515</v>
      </c>
      <c r="T2217" s="60">
        <v>237718973</v>
      </c>
    </row>
    <row r="2218" spans="1:20" ht="14.5" x14ac:dyDescent="0.35">
      <c r="A2218" t="str">
        <f t="shared" si="46"/>
        <v>Österreich074</v>
      </c>
      <c r="B2218">
        <v>2218</v>
      </c>
      <c r="C2218" s="59" t="s">
        <v>272</v>
      </c>
      <c r="D2218" s="59" t="s">
        <v>361</v>
      </c>
      <c r="E2218" s="59" t="s">
        <v>251</v>
      </c>
      <c r="F2218" s="60">
        <v>32905308</v>
      </c>
      <c r="G2218" s="60">
        <v>33423630</v>
      </c>
      <c r="H2218" s="60">
        <v>66942388</v>
      </c>
      <c r="I2218" s="60">
        <v>64627091</v>
      </c>
      <c r="J2218" s="60">
        <v>74879391</v>
      </c>
      <c r="K2218" s="60">
        <v>74763718</v>
      </c>
      <c r="L2218" s="60">
        <v>72605625</v>
      </c>
      <c r="M2218" s="60">
        <v>76653525</v>
      </c>
      <c r="N2218" s="60">
        <v>88197899</v>
      </c>
      <c r="O2218" s="60">
        <v>84005733</v>
      </c>
      <c r="P2218" s="60">
        <v>59026975</v>
      </c>
      <c r="Q2218" s="60">
        <v>80729647</v>
      </c>
      <c r="R2218" s="60">
        <v>73917475</v>
      </c>
      <c r="S2218" s="60">
        <v>80667566</v>
      </c>
      <c r="T2218" s="60">
        <v>108998257</v>
      </c>
    </row>
    <row r="2219" spans="1:20" ht="14.5" x14ac:dyDescent="0.35">
      <c r="A2219" t="str">
        <f t="shared" si="46"/>
        <v>Österreich097</v>
      </c>
      <c r="B2219">
        <v>2219</v>
      </c>
      <c r="C2219" s="59" t="s">
        <v>272</v>
      </c>
      <c r="D2219" s="59" t="s">
        <v>389</v>
      </c>
      <c r="E2219" s="59" t="s">
        <v>50</v>
      </c>
      <c r="F2219" s="60">
        <v>63596877</v>
      </c>
      <c r="G2219" s="60">
        <v>51140957</v>
      </c>
      <c r="H2219" s="60">
        <v>39594012</v>
      </c>
      <c r="I2219" s="60">
        <v>44016383</v>
      </c>
      <c r="J2219" s="60">
        <v>38359032</v>
      </c>
      <c r="K2219" s="60">
        <v>31598541</v>
      </c>
      <c r="L2219" s="60">
        <v>41232617</v>
      </c>
      <c r="M2219" s="60">
        <v>48223930</v>
      </c>
      <c r="N2219" s="60">
        <v>48988161</v>
      </c>
      <c r="O2219" s="60">
        <v>55644029</v>
      </c>
      <c r="P2219" s="60">
        <v>39379447</v>
      </c>
      <c r="Q2219" s="60">
        <v>36443048</v>
      </c>
      <c r="R2219" s="60">
        <v>44302455</v>
      </c>
      <c r="S2219" s="60">
        <v>53923694</v>
      </c>
      <c r="T2219" s="60">
        <v>59028450</v>
      </c>
    </row>
    <row r="2220" spans="1:20" ht="14.5" x14ac:dyDescent="0.35">
      <c r="A2220" t="str">
        <f t="shared" si="46"/>
        <v>Österreich370</v>
      </c>
      <c r="B2220">
        <v>2220</v>
      </c>
      <c r="C2220" s="59" t="s">
        <v>272</v>
      </c>
      <c r="D2220" s="59" t="s">
        <v>465</v>
      </c>
      <c r="E2220" s="59" t="s">
        <v>91</v>
      </c>
      <c r="F2220" s="60">
        <v>907077</v>
      </c>
      <c r="G2220" s="60">
        <v>847276</v>
      </c>
      <c r="H2220" s="60">
        <v>1148261</v>
      </c>
      <c r="I2220" s="60">
        <v>999732</v>
      </c>
      <c r="J2220" s="60">
        <v>1046617</v>
      </c>
      <c r="K2220" s="60">
        <v>1009499</v>
      </c>
      <c r="L2220" s="60">
        <v>1336629</v>
      </c>
      <c r="M2220" s="60">
        <v>1864768</v>
      </c>
      <c r="N2220" s="60">
        <v>2041560</v>
      </c>
      <c r="O2220" s="60">
        <v>2635992</v>
      </c>
      <c r="P2220" s="60">
        <v>1928971</v>
      </c>
      <c r="Q2220" s="60">
        <v>2389263</v>
      </c>
      <c r="R2220" s="60">
        <v>3529965</v>
      </c>
      <c r="S2220" s="60">
        <v>3598674</v>
      </c>
      <c r="T2220" s="60">
        <v>3928953</v>
      </c>
    </row>
    <row r="2221" spans="1:20" ht="14.5" x14ac:dyDescent="0.35">
      <c r="A2221" t="str">
        <f t="shared" si="46"/>
        <v>Österreich824</v>
      </c>
      <c r="B2221">
        <v>2221</v>
      </c>
      <c r="C2221" s="59" t="s">
        <v>272</v>
      </c>
      <c r="D2221" s="59" t="s">
        <v>654</v>
      </c>
      <c r="E2221" s="59" t="s">
        <v>198</v>
      </c>
      <c r="F2221" s="60">
        <v>1902</v>
      </c>
      <c r="G2221" s="61"/>
      <c r="H2221" s="60">
        <v>217969</v>
      </c>
      <c r="I2221" s="61"/>
      <c r="J2221" s="61"/>
      <c r="K2221" s="60">
        <v>241149</v>
      </c>
      <c r="L2221" s="60">
        <v>256332</v>
      </c>
      <c r="M2221" s="60">
        <v>144405</v>
      </c>
      <c r="N2221" s="60">
        <v>106255</v>
      </c>
      <c r="O2221" s="60">
        <v>118444</v>
      </c>
      <c r="P2221" s="60">
        <v>11136901</v>
      </c>
      <c r="Q2221" s="60">
        <v>40078</v>
      </c>
      <c r="R2221" s="60">
        <v>334879</v>
      </c>
      <c r="S2221" s="60">
        <v>107239</v>
      </c>
      <c r="T2221" s="60">
        <v>89644</v>
      </c>
    </row>
    <row r="2222" spans="1:20" ht="14.5" x14ac:dyDescent="0.35">
      <c r="A2222" t="str">
        <f t="shared" si="46"/>
        <v>Österreich096</v>
      </c>
      <c r="B2222">
        <v>2222</v>
      </c>
      <c r="C2222" s="59" t="s">
        <v>272</v>
      </c>
      <c r="D2222" s="59" t="s">
        <v>387</v>
      </c>
      <c r="E2222" s="59" t="s">
        <v>252</v>
      </c>
      <c r="F2222" s="60">
        <v>88793307</v>
      </c>
      <c r="G2222" s="60">
        <v>103350266</v>
      </c>
      <c r="H2222" s="60">
        <v>106960879</v>
      </c>
      <c r="I2222" s="60">
        <v>119511260</v>
      </c>
      <c r="J2222" s="60">
        <v>117818239</v>
      </c>
      <c r="K2222" s="60">
        <v>121319038</v>
      </c>
      <c r="L2222" s="60">
        <v>110912304</v>
      </c>
      <c r="M2222" s="60">
        <v>105072449</v>
      </c>
      <c r="N2222" s="60">
        <v>112103473</v>
      </c>
      <c r="O2222" s="60">
        <v>124600320</v>
      </c>
      <c r="P2222" s="60">
        <v>105763091</v>
      </c>
      <c r="Q2222" s="60">
        <v>128153634</v>
      </c>
      <c r="R2222" s="60">
        <v>158587255</v>
      </c>
      <c r="S2222" s="60">
        <v>181194714</v>
      </c>
      <c r="T2222" s="60">
        <v>186343676</v>
      </c>
    </row>
    <row r="2223" spans="1:20" ht="14.5" x14ac:dyDescent="0.35">
      <c r="A2223" t="str">
        <f t="shared" si="46"/>
        <v>Österreich232</v>
      </c>
      <c r="B2223">
        <v>2223</v>
      </c>
      <c r="C2223" s="59" t="s">
        <v>272</v>
      </c>
      <c r="D2223" s="59" t="s">
        <v>409</v>
      </c>
      <c r="E2223" s="59" t="s">
        <v>58</v>
      </c>
      <c r="F2223" s="60">
        <v>26812430</v>
      </c>
      <c r="G2223" s="60">
        <v>30459033</v>
      </c>
      <c r="H2223" s="60">
        <v>37353027</v>
      </c>
      <c r="I2223" s="60">
        <v>33213885</v>
      </c>
      <c r="J2223" s="60">
        <v>50824966</v>
      </c>
      <c r="K2223" s="60">
        <v>63639035</v>
      </c>
      <c r="L2223" s="60">
        <v>80215046</v>
      </c>
      <c r="M2223" s="60">
        <v>90540503</v>
      </c>
      <c r="N2223" s="60">
        <v>120495046</v>
      </c>
      <c r="O2223" s="60">
        <v>130501615</v>
      </c>
      <c r="P2223" s="60">
        <v>149489259</v>
      </c>
      <c r="Q2223" s="60">
        <v>164804432</v>
      </c>
      <c r="R2223" s="60">
        <v>159662093</v>
      </c>
      <c r="S2223" s="60">
        <v>167974584</v>
      </c>
      <c r="T2223" s="60">
        <v>162107285</v>
      </c>
    </row>
    <row r="2224" spans="1:20" ht="14.5" x14ac:dyDescent="0.35">
      <c r="A2224" t="str">
        <f t="shared" si="46"/>
        <v>Österreich676</v>
      </c>
      <c r="B2224">
        <v>2224</v>
      </c>
      <c r="C2224" s="59" t="s">
        <v>272</v>
      </c>
      <c r="D2224" s="59" t="s">
        <v>599</v>
      </c>
      <c r="E2224" s="59" t="s">
        <v>168</v>
      </c>
      <c r="F2224" s="60">
        <v>5494240</v>
      </c>
      <c r="G2224" s="60">
        <v>8939196</v>
      </c>
      <c r="H2224" s="60">
        <v>8661706</v>
      </c>
      <c r="I2224" s="60">
        <v>16017624</v>
      </c>
      <c r="J2224" s="60">
        <v>10550209</v>
      </c>
      <c r="K2224" s="60">
        <v>13276210</v>
      </c>
      <c r="L2224" s="60">
        <v>14804372</v>
      </c>
      <c r="M2224" s="60">
        <v>15287738</v>
      </c>
      <c r="N2224" s="60">
        <v>9662627</v>
      </c>
      <c r="O2224" s="60">
        <v>34665445</v>
      </c>
      <c r="P2224" s="60">
        <v>18117838</v>
      </c>
      <c r="Q2224" s="60">
        <v>11186197</v>
      </c>
      <c r="R2224" s="60">
        <v>11163303</v>
      </c>
      <c r="S2224" s="60">
        <v>10468098</v>
      </c>
      <c r="T2224" s="60">
        <v>3278718</v>
      </c>
    </row>
    <row r="2225" spans="1:20" ht="14.5" x14ac:dyDescent="0.35">
      <c r="A2225" t="str">
        <f t="shared" si="46"/>
        <v>Österreich716</v>
      </c>
      <c r="B2225">
        <v>2225</v>
      </c>
      <c r="C2225" s="59" t="s">
        <v>272</v>
      </c>
      <c r="D2225" s="59" t="s">
        <v>614</v>
      </c>
      <c r="E2225" s="59" t="s">
        <v>176</v>
      </c>
      <c r="F2225" s="60">
        <v>3299165</v>
      </c>
      <c r="G2225" s="60">
        <v>14554461</v>
      </c>
      <c r="H2225" s="60">
        <v>12703410</v>
      </c>
      <c r="I2225" s="60">
        <v>14237096</v>
      </c>
      <c r="J2225" s="60">
        <v>9339809</v>
      </c>
      <c r="K2225" s="60">
        <v>34479632</v>
      </c>
      <c r="L2225" s="60">
        <v>11426820</v>
      </c>
      <c r="M2225" s="60">
        <v>10748426</v>
      </c>
      <c r="N2225" s="60">
        <v>21038310</v>
      </c>
      <c r="O2225" s="60">
        <v>29691238</v>
      </c>
      <c r="P2225" s="60">
        <v>24491154</v>
      </c>
      <c r="Q2225" s="60">
        <v>22986882</v>
      </c>
      <c r="R2225" s="60">
        <v>38897217</v>
      </c>
      <c r="S2225" s="60">
        <v>36689789</v>
      </c>
      <c r="T2225" s="60">
        <v>35971107</v>
      </c>
    </row>
    <row r="2226" spans="1:20" ht="14.5" x14ac:dyDescent="0.35">
      <c r="A2226" t="str">
        <f t="shared" si="46"/>
        <v>Österreich743</v>
      </c>
      <c r="B2226">
        <v>2226</v>
      </c>
      <c r="C2226" s="59" t="s">
        <v>272</v>
      </c>
      <c r="D2226" s="59" t="s">
        <v>625</v>
      </c>
      <c r="E2226" s="59" t="s">
        <v>181</v>
      </c>
      <c r="F2226" s="60">
        <v>2866304</v>
      </c>
      <c r="G2226" s="60">
        <v>2685516</v>
      </c>
      <c r="H2226" s="60">
        <v>3449853</v>
      </c>
      <c r="I2226" s="60">
        <v>5897757</v>
      </c>
      <c r="J2226" s="60">
        <v>9898477</v>
      </c>
      <c r="K2226" s="60">
        <v>19523883</v>
      </c>
      <c r="L2226" s="60">
        <v>2551311</v>
      </c>
      <c r="M2226" s="60">
        <v>2488236</v>
      </c>
      <c r="N2226" s="60">
        <v>3345909</v>
      </c>
      <c r="O2226" s="60">
        <v>3585925</v>
      </c>
      <c r="P2226" s="60">
        <v>5280418</v>
      </c>
      <c r="Q2226" s="60">
        <v>6238807</v>
      </c>
      <c r="R2226" s="60">
        <v>7124772</v>
      </c>
      <c r="S2226" s="60">
        <v>7292597</v>
      </c>
      <c r="T2226" s="60">
        <v>10989840</v>
      </c>
    </row>
    <row r="2227" spans="1:20" ht="14.5" x14ac:dyDescent="0.35">
      <c r="A2227" t="str">
        <f t="shared" si="46"/>
        <v>Österreich820</v>
      </c>
      <c r="B2227">
        <v>2227</v>
      </c>
      <c r="C2227" s="59" t="s">
        <v>272</v>
      </c>
      <c r="D2227" s="59" t="s">
        <v>648</v>
      </c>
      <c r="E2227" s="59" t="s">
        <v>195</v>
      </c>
      <c r="F2227" s="61"/>
      <c r="G2227" s="61"/>
      <c r="H2227" s="61"/>
      <c r="I2227" s="61"/>
      <c r="J2227" s="61"/>
      <c r="K2227" s="61"/>
      <c r="L2227" s="61"/>
      <c r="M2227" s="61"/>
      <c r="N2227" s="61"/>
      <c r="O2227" s="61"/>
      <c r="P2227" s="61"/>
      <c r="Q2227" s="60">
        <v>10149</v>
      </c>
      <c r="R2227" s="60">
        <v>12421</v>
      </c>
      <c r="S2227" s="61"/>
      <c r="T2227" s="61"/>
    </row>
    <row r="2228" spans="1:20" ht="14.5" x14ac:dyDescent="0.35">
      <c r="A2228" t="str">
        <f t="shared" si="46"/>
        <v>Österreich228</v>
      </c>
      <c r="B2228">
        <v>2228</v>
      </c>
      <c r="C2228" s="59" t="s">
        <v>272</v>
      </c>
      <c r="D2228" s="59" t="s">
        <v>405</v>
      </c>
      <c r="E2228" s="59" t="s">
        <v>57</v>
      </c>
      <c r="F2228" s="60">
        <v>7092904</v>
      </c>
      <c r="G2228" s="60">
        <v>12265042</v>
      </c>
      <c r="H2228" s="60">
        <v>13796603</v>
      </c>
      <c r="I2228" s="60">
        <v>9279912</v>
      </c>
      <c r="J2228" s="60">
        <v>14982707</v>
      </c>
      <c r="K2228" s="60">
        <v>31669990</v>
      </c>
      <c r="L2228" s="60">
        <v>15317693</v>
      </c>
      <c r="M2228" s="60">
        <v>15402129</v>
      </c>
      <c r="N2228" s="60">
        <v>23941984</v>
      </c>
      <c r="O2228" s="60">
        <v>15029907</v>
      </c>
      <c r="P2228" s="60">
        <v>11271807</v>
      </c>
      <c r="Q2228" s="60">
        <v>11703567</v>
      </c>
      <c r="R2228" s="60">
        <v>12617626</v>
      </c>
      <c r="S2228" s="60">
        <v>15980019</v>
      </c>
      <c r="T2228" s="60">
        <v>13908617</v>
      </c>
    </row>
    <row r="2229" spans="1:20" ht="14.5" x14ac:dyDescent="0.35">
      <c r="A2229" t="str">
        <f t="shared" si="46"/>
        <v>Österreich470</v>
      </c>
      <c r="B2229">
        <v>2229</v>
      </c>
      <c r="C2229" s="59" t="s">
        <v>272</v>
      </c>
      <c r="D2229" s="59" t="s">
        <v>530</v>
      </c>
      <c r="E2229" s="59" t="s">
        <v>130</v>
      </c>
      <c r="F2229" s="60">
        <v>120280</v>
      </c>
      <c r="G2229" s="61"/>
      <c r="H2229" s="61"/>
      <c r="I2229" s="61"/>
      <c r="J2229" s="61"/>
      <c r="K2229" s="60">
        <v>3739</v>
      </c>
      <c r="L2229" s="61"/>
      <c r="M2229" s="61"/>
      <c r="N2229" s="60">
        <v>3932</v>
      </c>
      <c r="O2229" s="61"/>
      <c r="P2229" s="60">
        <v>96830</v>
      </c>
      <c r="Q2229" s="60">
        <v>10669</v>
      </c>
      <c r="R2229" s="60">
        <v>150927</v>
      </c>
      <c r="S2229" s="60">
        <v>21110</v>
      </c>
      <c r="T2229" s="60">
        <v>142458</v>
      </c>
    </row>
    <row r="2230" spans="1:20" ht="14.5" x14ac:dyDescent="0.35">
      <c r="A2230" t="str">
        <f t="shared" si="46"/>
        <v>Österreich046</v>
      </c>
      <c r="B2230">
        <v>2230</v>
      </c>
      <c r="C2230" s="59" t="s">
        <v>272</v>
      </c>
      <c r="D2230" s="59" t="s">
        <v>335</v>
      </c>
      <c r="E2230" s="59" t="s">
        <v>24</v>
      </c>
      <c r="F2230" s="60">
        <v>32873896</v>
      </c>
      <c r="G2230" s="60">
        <v>31469510</v>
      </c>
      <c r="H2230" s="60">
        <v>34225330</v>
      </c>
      <c r="I2230" s="60">
        <v>46901112</v>
      </c>
      <c r="J2230" s="60">
        <v>42820540</v>
      </c>
      <c r="K2230" s="60">
        <v>39590230</v>
      </c>
      <c r="L2230" s="60">
        <v>38947598</v>
      </c>
      <c r="M2230" s="60">
        <v>46787131</v>
      </c>
      <c r="N2230" s="60">
        <v>46462061</v>
      </c>
      <c r="O2230" s="60">
        <v>72332376</v>
      </c>
      <c r="P2230" s="60">
        <v>35667468</v>
      </c>
      <c r="Q2230" s="60">
        <v>42259645</v>
      </c>
      <c r="R2230" s="60">
        <v>63510038</v>
      </c>
      <c r="S2230" s="60">
        <v>53440268</v>
      </c>
      <c r="T2230" s="60">
        <v>36605344</v>
      </c>
    </row>
    <row r="2231" spans="1:20" ht="14.5" x14ac:dyDescent="0.35">
      <c r="A2231" t="str">
        <f t="shared" si="46"/>
        <v>Österreich373</v>
      </c>
      <c r="B2231">
        <v>2231</v>
      </c>
      <c r="C2231" s="59" t="s">
        <v>272</v>
      </c>
      <c r="D2231" s="59" t="s">
        <v>467</v>
      </c>
      <c r="E2231" s="59" t="s">
        <v>92</v>
      </c>
      <c r="F2231" s="60">
        <v>7446752</v>
      </c>
      <c r="G2231" s="60">
        <v>10129440</v>
      </c>
      <c r="H2231" s="60">
        <v>8764889</v>
      </c>
      <c r="I2231" s="60">
        <v>6927626</v>
      </c>
      <c r="J2231" s="60">
        <v>9239248</v>
      </c>
      <c r="K2231" s="60">
        <v>8131665</v>
      </c>
      <c r="L2231" s="60">
        <v>6719018</v>
      </c>
      <c r="M2231" s="60">
        <v>7614822</v>
      </c>
      <c r="N2231" s="60">
        <v>8244450</v>
      </c>
      <c r="O2231" s="60">
        <v>15590753</v>
      </c>
      <c r="P2231" s="60">
        <v>6749492</v>
      </c>
      <c r="Q2231" s="60">
        <v>11115978</v>
      </c>
      <c r="R2231" s="60">
        <v>18437423</v>
      </c>
      <c r="S2231" s="60">
        <v>10842164</v>
      </c>
      <c r="T2231" s="60">
        <v>10630859</v>
      </c>
    </row>
    <row r="2232" spans="1:20" ht="14.5" x14ac:dyDescent="0.35">
      <c r="A2232" t="str">
        <f t="shared" si="46"/>
        <v>Österreich667</v>
      </c>
      <c r="B2232">
        <v>2232</v>
      </c>
      <c r="C2232" s="59" t="s">
        <v>272</v>
      </c>
      <c r="D2232" s="59" t="s">
        <v>594</v>
      </c>
      <c r="E2232" s="59" t="s">
        <v>164</v>
      </c>
      <c r="F2232" s="60">
        <v>3119712</v>
      </c>
      <c r="G2232" s="60">
        <v>3919977</v>
      </c>
      <c r="H2232" s="60">
        <v>3882309</v>
      </c>
      <c r="I2232" s="60">
        <v>6106923</v>
      </c>
      <c r="J2232" s="60">
        <v>5644990</v>
      </c>
      <c r="K2232" s="60">
        <v>5312890</v>
      </c>
      <c r="L2232" s="60">
        <v>7276980</v>
      </c>
      <c r="M2232" s="60">
        <v>5557231</v>
      </c>
      <c r="N2232" s="60">
        <v>5415770</v>
      </c>
      <c r="O2232" s="60">
        <v>9815551</v>
      </c>
      <c r="P2232" s="60">
        <v>5433405</v>
      </c>
      <c r="Q2232" s="60">
        <v>5012568</v>
      </c>
      <c r="R2232" s="60">
        <v>7275318</v>
      </c>
      <c r="S2232" s="60">
        <v>9405359</v>
      </c>
      <c r="T2232" s="60">
        <v>9371359</v>
      </c>
    </row>
    <row r="2233" spans="1:20" ht="14.5" x14ac:dyDescent="0.35">
      <c r="A2233" t="str">
        <f t="shared" si="46"/>
        <v>Österreich386</v>
      </c>
      <c r="B2233">
        <v>2233</v>
      </c>
      <c r="C2233" s="59" t="s">
        <v>272</v>
      </c>
      <c r="D2233" s="59" t="s">
        <v>475</v>
      </c>
      <c r="E2233" s="59" t="s">
        <v>97</v>
      </c>
      <c r="F2233" s="60">
        <v>232507</v>
      </c>
      <c r="G2233" s="60">
        <v>147347</v>
      </c>
      <c r="H2233" s="60">
        <v>970218</v>
      </c>
      <c r="I2233" s="60">
        <v>832831</v>
      </c>
      <c r="J2233" s="60">
        <v>762642</v>
      </c>
      <c r="K2233" s="60">
        <v>888965</v>
      </c>
      <c r="L2233" s="60">
        <v>2005101</v>
      </c>
      <c r="M2233" s="60">
        <v>10439755</v>
      </c>
      <c r="N2233" s="60">
        <v>4469023</v>
      </c>
      <c r="O2233" s="60">
        <v>2022836</v>
      </c>
      <c r="P2233" s="60">
        <v>1021622</v>
      </c>
      <c r="Q2233" s="60">
        <v>3206045</v>
      </c>
      <c r="R2233" s="60">
        <v>1476283</v>
      </c>
      <c r="S2233" s="60">
        <v>707826</v>
      </c>
      <c r="T2233" s="60">
        <v>715834</v>
      </c>
    </row>
    <row r="2234" spans="1:20" ht="14.5" x14ac:dyDescent="0.35">
      <c r="A2234" t="str">
        <f t="shared" si="46"/>
        <v>Österreich412</v>
      </c>
      <c r="B2234">
        <v>2234</v>
      </c>
      <c r="C2234" s="59" t="s">
        <v>272</v>
      </c>
      <c r="D2234" s="59" t="s">
        <v>492</v>
      </c>
      <c r="E2234" s="59" t="s">
        <v>107</v>
      </c>
      <c r="F2234" s="60">
        <v>383224493</v>
      </c>
      <c r="G2234" s="60">
        <v>406984379</v>
      </c>
      <c r="H2234" s="60">
        <v>512745745</v>
      </c>
      <c r="I2234" s="60">
        <v>558058550</v>
      </c>
      <c r="J2234" s="60">
        <v>600252140</v>
      </c>
      <c r="K2234" s="60">
        <v>765505434</v>
      </c>
      <c r="L2234" s="60">
        <v>940500391</v>
      </c>
      <c r="M2234" s="60">
        <v>1101242074</v>
      </c>
      <c r="N2234" s="60">
        <v>1270150770</v>
      </c>
      <c r="O2234" s="60">
        <v>1336595926</v>
      </c>
      <c r="P2234" s="60">
        <v>1097009090</v>
      </c>
      <c r="Q2234" s="60">
        <v>1286844407</v>
      </c>
      <c r="R2234" s="60">
        <v>1681404891</v>
      </c>
      <c r="S2234" s="60">
        <v>1984663825</v>
      </c>
      <c r="T2234" s="60">
        <v>1768745347</v>
      </c>
    </row>
    <row r="2235" spans="1:20" ht="14.5" x14ac:dyDescent="0.35">
      <c r="A2235" t="str">
        <f t="shared" si="46"/>
        <v>Österreich701</v>
      </c>
      <c r="B2235">
        <v>2235</v>
      </c>
      <c r="C2235" s="59" t="s">
        <v>272</v>
      </c>
      <c r="D2235" s="59" t="s">
        <v>608</v>
      </c>
      <c r="E2235" s="59" t="s">
        <v>173</v>
      </c>
      <c r="F2235" s="60">
        <v>162893139</v>
      </c>
      <c r="G2235" s="60">
        <v>334320453</v>
      </c>
      <c r="H2235" s="60">
        <v>408777490</v>
      </c>
      <c r="I2235" s="60">
        <v>432865808</v>
      </c>
      <c r="J2235" s="60">
        <v>480067935</v>
      </c>
      <c r="K2235" s="60">
        <v>487323412</v>
      </c>
      <c r="L2235" s="60">
        <v>509177260</v>
      </c>
      <c r="M2235" s="60">
        <v>504899503</v>
      </c>
      <c r="N2235" s="60">
        <v>539838010</v>
      </c>
      <c r="O2235" s="60">
        <v>463742330</v>
      </c>
      <c r="P2235" s="60">
        <v>402610252</v>
      </c>
      <c r="Q2235" s="60">
        <v>496888127</v>
      </c>
      <c r="R2235" s="60">
        <v>561384042</v>
      </c>
      <c r="S2235" s="60">
        <v>592429389</v>
      </c>
      <c r="T2235" s="60">
        <v>736949370</v>
      </c>
    </row>
    <row r="2236" spans="1:20" ht="14.5" x14ac:dyDescent="0.35">
      <c r="A2236" t="str">
        <f t="shared" si="46"/>
        <v>Österreich366</v>
      </c>
      <c r="B2236">
        <v>2236</v>
      </c>
      <c r="C2236" s="59" t="s">
        <v>272</v>
      </c>
      <c r="D2236" s="59" t="s">
        <v>463</v>
      </c>
      <c r="E2236" s="59" t="s">
        <v>90</v>
      </c>
      <c r="F2236" s="60">
        <v>2433135</v>
      </c>
      <c r="G2236" s="60">
        <v>1978225</v>
      </c>
      <c r="H2236" s="60">
        <v>4585439</v>
      </c>
      <c r="I2236" s="60">
        <v>19531300</v>
      </c>
      <c r="J2236" s="60">
        <v>15254032</v>
      </c>
      <c r="K2236" s="60">
        <v>3022779</v>
      </c>
      <c r="L2236" s="60">
        <v>5449769</v>
      </c>
      <c r="M2236" s="60">
        <v>3627946</v>
      </c>
      <c r="N2236" s="60">
        <v>7047565</v>
      </c>
      <c r="O2236" s="60">
        <v>4985734</v>
      </c>
      <c r="P2236" s="60">
        <v>10483565</v>
      </c>
      <c r="Q2236" s="60">
        <v>8523568</v>
      </c>
      <c r="R2236" s="60">
        <v>7089054</v>
      </c>
      <c r="S2236" s="60">
        <v>8500885</v>
      </c>
      <c r="T2236" s="60">
        <v>13092122</v>
      </c>
    </row>
    <row r="2237" spans="1:20" ht="14.5" x14ac:dyDescent="0.35">
      <c r="A2237" t="str">
        <f t="shared" si="46"/>
        <v>Österreich389</v>
      </c>
      <c r="B2237">
        <v>2237</v>
      </c>
      <c r="C2237" s="59" t="s">
        <v>272</v>
      </c>
      <c r="D2237" s="59" t="s">
        <v>478</v>
      </c>
      <c r="E2237" s="59" t="s">
        <v>99</v>
      </c>
      <c r="F2237" s="60">
        <v>9184408</v>
      </c>
      <c r="G2237" s="60">
        <v>12311951</v>
      </c>
      <c r="H2237" s="60">
        <v>5574932</v>
      </c>
      <c r="I2237" s="60">
        <v>6015293</v>
      </c>
      <c r="J2237" s="60">
        <v>9780754</v>
      </c>
      <c r="K2237" s="60">
        <v>12756683</v>
      </c>
      <c r="L2237" s="60">
        <v>6790820</v>
      </c>
      <c r="M2237" s="60">
        <v>6257513</v>
      </c>
      <c r="N2237" s="60">
        <v>2753769</v>
      </c>
      <c r="O2237" s="60">
        <v>17511937</v>
      </c>
      <c r="P2237" s="60">
        <v>10241646</v>
      </c>
      <c r="Q2237" s="60">
        <v>5623963</v>
      </c>
      <c r="R2237" s="60">
        <v>17241323</v>
      </c>
      <c r="S2237" s="60">
        <v>12104548</v>
      </c>
      <c r="T2237" s="60">
        <v>6804356</v>
      </c>
    </row>
    <row r="2238" spans="1:20" ht="14.5" x14ac:dyDescent="0.35">
      <c r="A2238" t="str">
        <f t="shared" si="46"/>
        <v>Österreich809</v>
      </c>
      <c r="B2238">
        <v>2238</v>
      </c>
      <c r="C2238" s="59" t="s">
        <v>272</v>
      </c>
      <c r="D2238" s="59" t="s">
        <v>637</v>
      </c>
      <c r="E2238" s="59" t="s">
        <v>188</v>
      </c>
      <c r="F2238" s="60">
        <v>3833001</v>
      </c>
      <c r="G2238" s="60">
        <v>5374679</v>
      </c>
      <c r="H2238" s="60">
        <v>5490952</v>
      </c>
      <c r="I2238" s="60">
        <v>3799798</v>
      </c>
      <c r="J2238" s="60">
        <v>5048617</v>
      </c>
      <c r="K2238" s="60">
        <v>5137452</v>
      </c>
      <c r="L2238" s="60">
        <v>3281616</v>
      </c>
      <c r="M2238" s="60">
        <v>5916204</v>
      </c>
      <c r="N2238" s="60">
        <v>3353099</v>
      </c>
      <c r="O2238" s="60">
        <v>2874741</v>
      </c>
      <c r="P2238" s="60">
        <v>2274159</v>
      </c>
      <c r="Q2238" s="60">
        <v>3474779</v>
      </c>
      <c r="R2238" s="60">
        <v>2897841</v>
      </c>
      <c r="S2238" s="60">
        <v>4393176</v>
      </c>
      <c r="T2238" s="60">
        <v>3612572</v>
      </c>
    </row>
    <row r="2239" spans="1:20" ht="14.5" x14ac:dyDescent="0.35">
      <c r="A2239" t="str">
        <f t="shared" si="46"/>
        <v>Österreich240</v>
      </c>
      <c r="B2239">
        <v>2239</v>
      </c>
      <c r="C2239" s="59" t="s">
        <v>272</v>
      </c>
      <c r="D2239" s="59" t="s">
        <v>411</v>
      </c>
      <c r="E2239" s="59" t="s">
        <v>60</v>
      </c>
      <c r="F2239" s="60">
        <v>510828</v>
      </c>
      <c r="G2239" s="60">
        <v>488140</v>
      </c>
      <c r="H2239" s="60">
        <v>478129</v>
      </c>
      <c r="I2239" s="60">
        <v>268219</v>
      </c>
      <c r="J2239" s="60">
        <v>727231</v>
      </c>
      <c r="K2239" s="60">
        <v>430333</v>
      </c>
      <c r="L2239" s="60">
        <v>407465</v>
      </c>
      <c r="M2239" s="60">
        <v>390536</v>
      </c>
      <c r="N2239" s="60">
        <v>367723</v>
      </c>
      <c r="O2239" s="60">
        <v>2322349</v>
      </c>
      <c r="P2239" s="60">
        <v>4382108</v>
      </c>
      <c r="Q2239" s="60">
        <v>5535777</v>
      </c>
      <c r="R2239" s="60">
        <v>5505103</v>
      </c>
      <c r="S2239" s="60">
        <v>4897641</v>
      </c>
      <c r="T2239" s="60">
        <v>2487719</v>
      </c>
    </row>
    <row r="2240" spans="1:20" ht="14.5" x14ac:dyDescent="0.35">
      <c r="A2240" t="str">
        <f t="shared" si="46"/>
        <v>Österreich288</v>
      </c>
      <c r="B2240">
        <v>2240</v>
      </c>
      <c r="C2240" s="59" t="s">
        <v>272</v>
      </c>
      <c r="D2240" s="59" t="s">
        <v>427</v>
      </c>
      <c r="E2240" s="59" t="s">
        <v>72</v>
      </c>
      <c r="F2240" s="60">
        <v>96949933</v>
      </c>
      <c r="G2240" s="60">
        <v>105292973</v>
      </c>
      <c r="H2240" s="60">
        <v>114529817</v>
      </c>
      <c r="I2240" s="60">
        <v>129342606</v>
      </c>
      <c r="J2240" s="60">
        <v>143466045</v>
      </c>
      <c r="K2240" s="60">
        <v>101854718</v>
      </c>
      <c r="L2240" s="60">
        <v>67526426</v>
      </c>
      <c r="M2240" s="60">
        <v>78689174</v>
      </c>
      <c r="N2240" s="60">
        <v>66428364</v>
      </c>
      <c r="O2240" s="60">
        <v>103872430</v>
      </c>
      <c r="P2240" s="60">
        <v>74101915</v>
      </c>
      <c r="Q2240" s="60">
        <v>114851626</v>
      </c>
      <c r="R2240" s="60">
        <v>133928422</v>
      </c>
      <c r="S2240" s="60">
        <v>120072774</v>
      </c>
      <c r="T2240" s="60">
        <v>116417659</v>
      </c>
    </row>
    <row r="2241" spans="1:20" ht="14.5" x14ac:dyDescent="0.35">
      <c r="A2241" t="str">
        <f t="shared" si="46"/>
        <v>Österreich432</v>
      </c>
      <c r="B2241">
        <v>2241</v>
      </c>
      <c r="C2241" s="59" t="s">
        <v>272</v>
      </c>
      <c r="D2241" s="59" t="s">
        <v>499</v>
      </c>
      <c r="E2241" s="59" t="s">
        <v>113</v>
      </c>
      <c r="F2241" s="60">
        <v>1734540</v>
      </c>
      <c r="G2241" s="60">
        <v>1311999</v>
      </c>
      <c r="H2241" s="60">
        <v>5177561</v>
      </c>
      <c r="I2241" s="60">
        <v>1293437</v>
      </c>
      <c r="J2241" s="60">
        <v>1906821</v>
      </c>
      <c r="K2241" s="60">
        <v>2341455</v>
      </c>
      <c r="L2241" s="60">
        <v>5948868</v>
      </c>
      <c r="M2241" s="60">
        <v>10503730</v>
      </c>
      <c r="N2241" s="60">
        <v>1975617</v>
      </c>
      <c r="O2241" s="60">
        <v>6069980</v>
      </c>
      <c r="P2241" s="60">
        <v>1522618</v>
      </c>
      <c r="Q2241" s="60">
        <v>4076203</v>
      </c>
      <c r="R2241" s="60">
        <v>1928771</v>
      </c>
      <c r="S2241" s="60">
        <v>1510609</v>
      </c>
      <c r="T2241" s="60">
        <v>2005208</v>
      </c>
    </row>
    <row r="2242" spans="1:20" ht="14.5" x14ac:dyDescent="0.35">
      <c r="A2242" t="str">
        <f t="shared" si="46"/>
        <v>Österreich003</v>
      </c>
      <c r="B2242">
        <v>2242</v>
      </c>
      <c r="C2242" s="59" t="s">
        <v>272</v>
      </c>
      <c r="D2242" s="59" t="s">
        <v>295</v>
      </c>
      <c r="E2242" s="59" t="s">
        <v>2</v>
      </c>
      <c r="F2242" s="60">
        <v>1718925680</v>
      </c>
      <c r="G2242" s="60">
        <v>1904975490</v>
      </c>
      <c r="H2242" s="60">
        <v>1868545349</v>
      </c>
      <c r="I2242" s="60">
        <v>2019512704</v>
      </c>
      <c r="J2242" s="60">
        <v>2142655549</v>
      </c>
      <c r="K2242" s="60">
        <v>2142587554</v>
      </c>
      <c r="L2242" s="60">
        <v>2266478856</v>
      </c>
      <c r="M2242" s="60">
        <v>2532712400</v>
      </c>
      <c r="N2242" s="60">
        <v>2907086668</v>
      </c>
      <c r="O2242" s="60">
        <v>2944194914</v>
      </c>
      <c r="P2242" s="60">
        <v>2832408705</v>
      </c>
      <c r="Q2242" s="60">
        <v>3238238397</v>
      </c>
      <c r="R2242" s="60">
        <v>3790802619</v>
      </c>
      <c r="S2242" s="60">
        <v>3643722828</v>
      </c>
      <c r="T2242" s="60">
        <v>3563257185</v>
      </c>
    </row>
    <row r="2243" spans="1:20" ht="14.5" x14ac:dyDescent="0.35">
      <c r="A2243" t="str">
        <f t="shared" si="46"/>
        <v>Österreich028</v>
      </c>
      <c r="B2243">
        <v>2243</v>
      </c>
      <c r="C2243" s="59" t="s">
        <v>272</v>
      </c>
      <c r="D2243" s="59" t="s">
        <v>320</v>
      </c>
      <c r="E2243" s="59" t="s">
        <v>16</v>
      </c>
      <c r="F2243" s="60">
        <v>418049334</v>
      </c>
      <c r="G2243" s="60">
        <v>417591130</v>
      </c>
      <c r="H2243" s="60">
        <v>551459914</v>
      </c>
      <c r="I2243" s="60">
        <v>557166608</v>
      </c>
      <c r="J2243" s="60">
        <v>469891635</v>
      </c>
      <c r="K2243" s="60">
        <v>425777248</v>
      </c>
      <c r="L2243" s="60">
        <v>414900977</v>
      </c>
      <c r="M2243" s="60">
        <v>486171733</v>
      </c>
      <c r="N2243" s="60">
        <v>580708444</v>
      </c>
      <c r="O2243" s="60">
        <v>718364307</v>
      </c>
      <c r="P2243" s="60">
        <v>529690671</v>
      </c>
      <c r="Q2243" s="60">
        <v>601675743</v>
      </c>
      <c r="R2243" s="60">
        <v>635486954</v>
      </c>
      <c r="S2243" s="60">
        <v>618357741</v>
      </c>
      <c r="T2243" s="60">
        <v>570053725</v>
      </c>
    </row>
    <row r="2244" spans="1:20" ht="14.5" x14ac:dyDescent="0.35">
      <c r="A2244" t="str">
        <f t="shared" si="46"/>
        <v>Österreich672</v>
      </c>
      <c r="B2244">
        <v>2244</v>
      </c>
      <c r="C2244" s="59" t="s">
        <v>272</v>
      </c>
      <c r="D2244" s="59" t="s">
        <v>597</v>
      </c>
      <c r="E2244" s="59" t="s">
        <v>166</v>
      </c>
      <c r="F2244" s="60">
        <v>1875739</v>
      </c>
      <c r="G2244" s="60">
        <v>1543656</v>
      </c>
      <c r="H2244" s="60">
        <v>2355885</v>
      </c>
      <c r="I2244" s="60">
        <v>2454073</v>
      </c>
      <c r="J2244" s="60">
        <v>6210487</v>
      </c>
      <c r="K2244" s="60">
        <v>2230117</v>
      </c>
      <c r="L2244" s="60">
        <v>4997409</v>
      </c>
      <c r="M2244" s="60">
        <v>4989909</v>
      </c>
      <c r="N2244" s="60">
        <v>3565447</v>
      </c>
      <c r="O2244" s="60">
        <v>4358485</v>
      </c>
      <c r="P2244" s="60">
        <v>15565547</v>
      </c>
      <c r="Q2244" s="60">
        <v>6208822</v>
      </c>
      <c r="R2244" s="60">
        <v>13581548</v>
      </c>
      <c r="S2244" s="60">
        <v>8265772</v>
      </c>
      <c r="T2244" s="60">
        <v>13359182</v>
      </c>
    </row>
    <row r="2245" spans="1:20" ht="14.5" x14ac:dyDescent="0.35">
      <c r="A2245" t="str">
        <f t="shared" si="46"/>
        <v>Österreich803</v>
      </c>
      <c r="B2245">
        <v>2245</v>
      </c>
      <c r="C2245" s="59" t="s">
        <v>272</v>
      </c>
      <c r="D2245" s="59" t="s">
        <v>631</v>
      </c>
      <c r="E2245" s="59" t="s">
        <v>184</v>
      </c>
      <c r="F2245" s="60">
        <v>201</v>
      </c>
      <c r="G2245" s="60">
        <v>294104</v>
      </c>
      <c r="H2245" s="61"/>
      <c r="I2245" s="61"/>
      <c r="J2245" s="61"/>
      <c r="K2245" s="61"/>
      <c r="L2245" s="61"/>
      <c r="M2245" s="61"/>
      <c r="N2245" s="61"/>
      <c r="O2245" s="61"/>
      <c r="P2245" s="61"/>
      <c r="Q2245" s="61"/>
      <c r="R2245" s="61"/>
      <c r="S2245" s="61"/>
      <c r="T2245" s="60">
        <v>3348</v>
      </c>
    </row>
    <row r="2246" spans="1:20" ht="14.5" x14ac:dyDescent="0.35">
      <c r="A2246" t="str">
        <f t="shared" si="46"/>
        <v>Österreich838</v>
      </c>
      <c r="B2246">
        <v>2246</v>
      </c>
      <c r="C2246" s="59" t="s">
        <v>272</v>
      </c>
      <c r="D2246" s="59" t="s">
        <v>673</v>
      </c>
      <c r="E2246" s="59" t="s">
        <v>204</v>
      </c>
      <c r="F2246" s="61"/>
      <c r="G2246" s="61"/>
      <c r="H2246" s="60">
        <v>170</v>
      </c>
      <c r="I2246" s="61"/>
      <c r="J2246" s="61"/>
      <c r="K2246" s="61"/>
      <c r="L2246" s="61"/>
      <c r="M2246" s="60">
        <v>16352</v>
      </c>
      <c r="N2246" s="61"/>
      <c r="O2246" s="61"/>
      <c r="P2246" s="61"/>
      <c r="Q2246" s="61"/>
      <c r="R2246" s="61"/>
      <c r="S2246" s="61"/>
      <c r="T2246" s="61"/>
    </row>
    <row r="2247" spans="1:20" ht="14.5" x14ac:dyDescent="0.35">
      <c r="A2247" t="str">
        <f t="shared" si="46"/>
        <v>Österreich804</v>
      </c>
      <c r="B2247">
        <v>2247</v>
      </c>
      <c r="C2247" s="59" t="s">
        <v>272</v>
      </c>
      <c r="D2247" s="59" t="s">
        <v>632</v>
      </c>
      <c r="E2247" s="59" t="s">
        <v>185</v>
      </c>
      <c r="F2247" s="60">
        <v>69718825</v>
      </c>
      <c r="G2247" s="60">
        <v>81809343</v>
      </c>
      <c r="H2247" s="60">
        <v>84116180</v>
      </c>
      <c r="I2247" s="60">
        <v>118748885</v>
      </c>
      <c r="J2247" s="60">
        <v>152505518</v>
      </c>
      <c r="K2247" s="60">
        <v>114448784</v>
      </c>
      <c r="L2247" s="60">
        <v>116866900</v>
      </c>
      <c r="M2247" s="60">
        <v>143883235</v>
      </c>
      <c r="N2247" s="60">
        <v>153663814</v>
      </c>
      <c r="O2247" s="60">
        <v>177430982</v>
      </c>
      <c r="P2247" s="60">
        <v>141566593</v>
      </c>
      <c r="Q2247" s="60">
        <v>183373164</v>
      </c>
      <c r="R2247" s="60">
        <v>214864795</v>
      </c>
      <c r="S2247" s="60">
        <v>181595158</v>
      </c>
      <c r="T2247" s="60">
        <v>175135396</v>
      </c>
    </row>
    <row r="2248" spans="1:20" ht="14.5" x14ac:dyDescent="0.35">
      <c r="A2248" t="str">
        <f t="shared" ref="A2248:A2278" si="47">C2248&amp;D2248</f>
        <v>Österreich649</v>
      </c>
      <c r="B2248">
        <v>2248</v>
      </c>
      <c r="C2248" s="59" t="s">
        <v>272</v>
      </c>
      <c r="D2248" s="59" t="s">
        <v>585</v>
      </c>
      <c r="E2248" s="59" t="s">
        <v>158</v>
      </c>
      <c r="F2248" s="60">
        <v>64135363</v>
      </c>
      <c r="G2248" s="60">
        <v>57550528</v>
      </c>
      <c r="H2248" s="60">
        <v>75572571</v>
      </c>
      <c r="I2248" s="60">
        <v>79369214</v>
      </c>
      <c r="J2248" s="60">
        <v>101140151</v>
      </c>
      <c r="K2248" s="60">
        <v>109997048</v>
      </c>
      <c r="L2248" s="60">
        <v>88624807</v>
      </c>
      <c r="M2248" s="60">
        <v>88692560</v>
      </c>
      <c r="N2248" s="60">
        <v>59176040</v>
      </c>
      <c r="O2248" s="60">
        <v>53262989</v>
      </c>
      <c r="P2248" s="60">
        <v>63297372</v>
      </c>
      <c r="Q2248" s="60">
        <v>46790461</v>
      </c>
      <c r="R2248" s="60">
        <v>41646249</v>
      </c>
      <c r="S2248" s="60">
        <v>58347374</v>
      </c>
      <c r="T2248" s="60">
        <v>82912594</v>
      </c>
    </row>
    <row r="2249" spans="1:20" ht="14.5" x14ac:dyDescent="0.35">
      <c r="A2249" t="str">
        <f t="shared" si="47"/>
        <v>Österreich442</v>
      </c>
      <c r="B2249">
        <v>2249</v>
      </c>
      <c r="C2249" s="59" t="s">
        <v>272</v>
      </c>
      <c r="D2249" s="59" t="s">
        <v>501</v>
      </c>
      <c r="E2249" s="59" t="s">
        <v>115</v>
      </c>
      <c r="F2249" s="60">
        <v>19267273</v>
      </c>
      <c r="G2249" s="60">
        <v>23479943</v>
      </c>
      <c r="H2249" s="60">
        <v>32278875</v>
      </c>
      <c r="I2249" s="60">
        <v>18034440</v>
      </c>
      <c r="J2249" s="60">
        <v>20599988</v>
      </c>
      <c r="K2249" s="60">
        <v>21318239</v>
      </c>
      <c r="L2249" s="60">
        <v>49560281</v>
      </c>
      <c r="M2249" s="60">
        <v>26877397</v>
      </c>
      <c r="N2249" s="60">
        <v>19747314</v>
      </c>
      <c r="O2249" s="60">
        <v>24861448</v>
      </c>
      <c r="P2249" s="60">
        <v>19941250</v>
      </c>
      <c r="Q2249" s="60">
        <v>18621323</v>
      </c>
      <c r="R2249" s="60">
        <v>19508679</v>
      </c>
      <c r="S2249" s="60">
        <v>25558342</v>
      </c>
      <c r="T2249" s="60">
        <v>25755436</v>
      </c>
    </row>
    <row r="2250" spans="1:20" ht="14.5" x14ac:dyDescent="0.35">
      <c r="A2250" t="str">
        <f t="shared" si="47"/>
        <v>Österreich504</v>
      </c>
      <c r="B2250">
        <v>2250</v>
      </c>
      <c r="C2250" s="59" t="s">
        <v>272</v>
      </c>
      <c r="D2250" s="59" t="s">
        <v>549</v>
      </c>
      <c r="E2250" s="59" t="s">
        <v>139</v>
      </c>
      <c r="F2250" s="60">
        <v>55735829</v>
      </c>
      <c r="G2250" s="60">
        <v>52028724</v>
      </c>
      <c r="H2250" s="60">
        <v>100522558</v>
      </c>
      <c r="I2250" s="60">
        <v>95610841</v>
      </c>
      <c r="J2250" s="60">
        <v>92397544</v>
      </c>
      <c r="K2250" s="60">
        <v>89183585</v>
      </c>
      <c r="L2250" s="60">
        <v>85741843</v>
      </c>
      <c r="M2250" s="60">
        <v>60017994</v>
      </c>
      <c r="N2250" s="60">
        <v>82066752</v>
      </c>
      <c r="O2250" s="60">
        <v>75041457</v>
      </c>
      <c r="P2250" s="60">
        <v>54345714</v>
      </c>
      <c r="Q2250" s="60">
        <v>55644450</v>
      </c>
      <c r="R2250" s="60">
        <v>76633206</v>
      </c>
      <c r="S2250" s="60">
        <v>74270893</v>
      </c>
      <c r="T2250" s="60">
        <v>71267057</v>
      </c>
    </row>
    <row r="2251" spans="1:20" ht="14.5" x14ac:dyDescent="0.35">
      <c r="A2251" t="str">
        <f t="shared" si="47"/>
        <v>Österreich822</v>
      </c>
      <c r="B2251">
        <v>2251</v>
      </c>
      <c r="C2251" s="59" t="s">
        <v>272</v>
      </c>
      <c r="D2251" s="59" t="s">
        <v>650</v>
      </c>
      <c r="E2251" s="59" t="s">
        <v>196</v>
      </c>
      <c r="F2251" s="60">
        <v>467735</v>
      </c>
      <c r="G2251" s="60">
        <v>1244852</v>
      </c>
      <c r="H2251" s="60">
        <v>713687</v>
      </c>
      <c r="I2251" s="60">
        <v>917760</v>
      </c>
      <c r="J2251" s="60">
        <v>838839</v>
      </c>
      <c r="K2251" s="60">
        <v>1511182</v>
      </c>
      <c r="L2251" s="60">
        <v>708636</v>
      </c>
      <c r="M2251" s="60">
        <v>959346</v>
      </c>
      <c r="N2251" s="60">
        <v>808623</v>
      </c>
      <c r="O2251" s="60">
        <v>1671298</v>
      </c>
      <c r="P2251" s="60">
        <v>2150710</v>
      </c>
      <c r="Q2251" s="60">
        <v>2185773</v>
      </c>
      <c r="R2251" s="60">
        <v>2332455</v>
      </c>
      <c r="S2251" s="60">
        <v>2990781</v>
      </c>
      <c r="T2251" s="60">
        <v>2934256</v>
      </c>
    </row>
    <row r="2252" spans="1:20" ht="14.5" x14ac:dyDescent="0.35">
      <c r="A2252" t="str">
        <f t="shared" si="47"/>
        <v>Österreich801</v>
      </c>
      <c r="B2252">
        <v>2252</v>
      </c>
      <c r="C2252" s="59" t="s">
        <v>272</v>
      </c>
      <c r="D2252" s="59" t="s">
        <v>629</v>
      </c>
      <c r="E2252" s="59" t="s">
        <v>183</v>
      </c>
      <c r="F2252" s="60">
        <v>509413</v>
      </c>
      <c r="G2252" s="60">
        <v>989518</v>
      </c>
      <c r="H2252" s="60">
        <v>4128083</v>
      </c>
      <c r="I2252" s="60">
        <v>6947117</v>
      </c>
      <c r="J2252" s="60">
        <v>961742</v>
      </c>
      <c r="K2252" s="60">
        <v>918632</v>
      </c>
      <c r="L2252" s="60">
        <v>1733095</v>
      </c>
      <c r="M2252" s="60">
        <v>869884</v>
      </c>
      <c r="N2252" s="60">
        <v>2320379</v>
      </c>
      <c r="O2252" s="60">
        <v>1536814</v>
      </c>
      <c r="P2252" s="60">
        <v>3297036</v>
      </c>
      <c r="Q2252" s="60">
        <v>1052725</v>
      </c>
      <c r="R2252" s="60">
        <v>3303894</v>
      </c>
      <c r="S2252" s="60">
        <v>1536830</v>
      </c>
      <c r="T2252" s="60">
        <v>1811710</v>
      </c>
    </row>
    <row r="2253" spans="1:20" ht="14.5" x14ac:dyDescent="0.35">
      <c r="A2253" t="str">
        <f t="shared" si="47"/>
        <v>Österreich708</v>
      </c>
      <c r="B2253">
        <v>2253</v>
      </c>
      <c r="C2253" s="59" t="s">
        <v>272</v>
      </c>
      <c r="D2253" s="59" t="s">
        <v>612</v>
      </c>
      <c r="E2253" s="59" t="s">
        <v>175</v>
      </c>
      <c r="F2253" s="60">
        <v>114467248</v>
      </c>
      <c r="G2253" s="60">
        <v>91223710</v>
      </c>
      <c r="H2253" s="60">
        <v>96806350</v>
      </c>
      <c r="I2253" s="60">
        <v>100034157</v>
      </c>
      <c r="J2253" s="60">
        <v>128244080</v>
      </c>
      <c r="K2253" s="60">
        <v>125056402</v>
      </c>
      <c r="L2253" s="60">
        <v>118136722</v>
      </c>
      <c r="M2253" s="60">
        <v>178382493</v>
      </c>
      <c r="N2253" s="60">
        <v>137252341</v>
      </c>
      <c r="O2253" s="60">
        <v>153134161</v>
      </c>
      <c r="P2253" s="60">
        <v>133977858</v>
      </c>
      <c r="Q2253" s="60">
        <v>164018679</v>
      </c>
      <c r="R2253" s="60">
        <v>170311644</v>
      </c>
      <c r="S2253" s="60">
        <v>170278608</v>
      </c>
      <c r="T2253" s="60">
        <v>157205488</v>
      </c>
    </row>
    <row r="2254" spans="1:20" ht="14.5" x14ac:dyDescent="0.35">
      <c r="A2254" t="str">
        <f t="shared" si="47"/>
        <v>Österreich662</v>
      </c>
      <c r="B2254">
        <v>2254</v>
      </c>
      <c r="C2254" s="59" t="s">
        <v>272</v>
      </c>
      <c r="D2254" s="59" t="s">
        <v>589</v>
      </c>
      <c r="E2254" s="59" t="s">
        <v>161</v>
      </c>
      <c r="F2254" s="60">
        <v>76900909</v>
      </c>
      <c r="G2254" s="60">
        <v>89290902</v>
      </c>
      <c r="H2254" s="60">
        <v>85651971</v>
      </c>
      <c r="I2254" s="60">
        <v>68852156</v>
      </c>
      <c r="J2254" s="60">
        <v>73805094</v>
      </c>
      <c r="K2254" s="60">
        <v>113416655</v>
      </c>
      <c r="L2254" s="60">
        <v>113927546</v>
      </c>
      <c r="M2254" s="60">
        <v>151557965</v>
      </c>
      <c r="N2254" s="60">
        <v>171957601</v>
      </c>
      <c r="O2254" s="60">
        <v>140521751</v>
      </c>
      <c r="P2254" s="60">
        <v>123665779</v>
      </c>
      <c r="Q2254" s="60">
        <v>158730121</v>
      </c>
      <c r="R2254" s="60">
        <v>129354988</v>
      </c>
      <c r="S2254" s="60">
        <v>74805828</v>
      </c>
      <c r="T2254" s="60">
        <v>93057859</v>
      </c>
    </row>
    <row r="2255" spans="1:20" ht="14.5" x14ac:dyDescent="0.35">
      <c r="A2255" t="str">
        <f t="shared" si="47"/>
        <v>Österreich060</v>
      </c>
      <c r="B2255">
        <v>2255</v>
      </c>
      <c r="C2255" s="59" t="s">
        <v>272</v>
      </c>
      <c r="D2255" s="59" t="s">
        <v>345</v>
      </c>
      <c r="E2255" s="59" t="s">
        <v>30</v>
      </c>
      <c r="F2255" s="60">
        <v>2745165026</v>
      </c>
      <c r="G2255" s="60">
        <v>3409332860</v>
      </c>
      <c r="H2255" s="60">
        <v>3440376709</v>
      </c>
      <c r="I2255" s="60">
        <v>3599360411</v>
      </c>
      <c r="J2255" s="60">
        <v>3840361137</v>
      </c>
      <c r="K2255" s="60">
        <v>4156387754</v>
      </c>
      <c r="L2255" s="60">
        <v>3921968217</v>
      </c>
      <c r="M2255" s="60">
        <v>4354037458</v>
      </c>
      <c r="N2255" s="60">
        <v>4779466457</v>
      </c>
      <c r="O2255" s="60">
        <v>5164918322</v>
      </c>
      <c r="P2255" s="60">
        <v>5507481488</v>
      </c>
      <c r="Q2255" s="60">
        <v>6572504149</v>
      </c>
      <c r="R2255" s="60">
        <v>7358562130</v>
      </c>
      <c r="S2255" s="60">
        <v>7343947786</v>
      </c>
      <c r="T2255" s="60">
        <v>7379839542</v>
      </c>
    </row>
    <row r="2256" spans="1:20" ht="14.5" x14ac:dyDescent="0.35">
      <c r="A2256" t="str">
        <f t="shared" si="47"/>
        <v>Österreich408</v>
      </c>
      <c r="B2256">
        <v>2256</v>
      </c>
      <c r="C2256" s="59" t="s">
        <v>272</v>
      </c>
      <c r="D2256" s="59" t="s">
        <v>490</v>
      </c>
      <c r="E2256" s="59" t="s">
        <v>106</v>
      </c>
      <c r="F2256" s="61"/>
      <c r="G2256" s="61"/>
      <c r="H2256" s="60">
        <v>4891</v>
      </c>
      <c r="I2256" s="61"/>
      <c r="J2256" s="61"/>
      <c r="K2256" s="61"/>
      <c r="L2256" s="61"/>
      <c r="M2256" s="61"/>
      <c r="N2256" s="61"/>
      <c r="O2256" s="61"/>
      <c r="P2256" s="61"/>
      <c r="Q2256" s="61"/>
      <c r="R2256" s="61"/>
      <c r="S2256" s="61"/>
      <c r="T2256" s="61"/>
    </row>
    <row r="2257" spans="1:20" ht="14.5" x14ac:dyDescent="0.35">
      <c r="A2257" t="str">
        <f t="shared" si="47"/>
        <v>Österreich625</v>
      </c>
      <c r="B2257">
        <v>2257</v>
      </c>
      <c r="C2257" s="59" t="s">
        <v>272</v>
      </c>
      <c r="D2257" s="59" t="s">
        <v>572</v>
      </c>
      <c r="E2257" s="59" t="s">
        <v>253</v>
      </c>
      <c r="F2257" s="60">
        <v>1983426</v>
      </c>
      <c r="G2257" s="60">
        <v>1186181</v>
      </c>
      <c r="H2257" s="60">
        <v>91675</v>
      </c>
      <c r="I2257" s="60">
        <v>1648145</v>
      </c>
      <c r="J2257" s="60">
        <v>1555069</v>
      </c>
      <c r="K2257" s="60">
        <v>3517856</v>
      </c>
      <c r="L2257" s="60">
        <v>1738530</v>
      </c>
      <c r="M2257" s="60">
        <v>3593579</v>
      </c>
      <c r="N2257" s="60">
        <v>2004082</v>
      </c>
      <c r="O2257" s="60">
        <v>5791800</v>
      </c>
      <c r="P2257" s="60">
        <v>1786494</v>
      </c>
      <c r="Q2257" s="60">
        <v>3129262</v>
      </c>
      <c r="R2257" s="60">
        <v>2440396</v>
      </c>
      <c r="S2257" s="60">
        <v>3559770</v>
      </c>
      <c r="T2257" s="60">
        <v>1696065</v>
      </c>
    </row>
    <row r="2258" spans="1:20" ht="14.5" x14ac:dyDescent="0.35">
      <c r="A2258" t="str">
        <f t="shared" si="47"/>
        <v>Österreich010</v>
      </c>
      <c r="B2258">
        <v>2258</v>
      </c>
      <c r="C2258" s="59" t="s">
        <v>272</v>
      </c>
      <c r="D2258" s="59" t="s">
        <v>310</v>
      </c>
      <c r="E2258" s="59" t="s">
        <v>9</v>
      </c>
      <c r="F2258" s="60">
        <v>339051225</v>
      </c>
      <c r="G2258" s="60">
        <v>313480608</v>
      </c>
      <c r="H2258" s="60">
        <v>311856671</v>
      </c>
      <c r="I2258" s="60">
        <v>272549473</v>
      </c>
      <c r="J2258" s="60">
        <v>297843809</v>
      </c>
      <c r="K2258" s="60">
        <v>316092164</v>
      </c>
      <c r="L2258" s="60">
        <v>319975946</v>
      </c>
      <c r="M2258" s="60">
        <v>397101589</v>
      </c>
      <c r="N2258" s="60">
        <v>415089678</v>
      </c>
      <c r="O2258" s="60">
        <v>443977793</v>
      </c>
      <c r="P2258" s="60">
        <v>377606053</v>
      </c>
      <c r="Q2258" s="60">
        <v>463757074</v>
      </c>
      <c r="R2258" s="60">
        <v>526949433</v>
      </c>
      <c r="S2258" s="60">
        <v>557821619</v>
      </c>
      <c r="T2258" s="60">
        <v>581313925</v>
      </c>
    </row>
    <row r="2259" spans="1:20" ht="14.5" x14ac:dyDescent="0.35">
      <c r="A2259" t="str">
        <f t="shared" si="47"/>
        <v>Österreich825</v>
      </c>
      <c r="B2259">
        <v>2259</v>
      </c>
      <c r="C2259" s="59" t="s">
        <v>272</v>
      </c>
      <c r="D2259" s="59" t="s">
        <v>656</v>
      </c>
      <c r="E2259" s="59" t="s">
        <v>199</v>
      </c>
      <c r="F2259" s="61"/>
      <c r="G2259" s="61"/>
      <c r="H2259" s="61"/>
      <c r="I2259" s="61"/>
      <c r="J2259" s="61"/>
      <c r="K2259" s="60">
        <v>15875</v>
      </c>
      <c r="L2259" s="60">
        <v>1275</v>
      </c>
      <c r="M2259" s="61"/>
      <c r="N2259" s="60">
        <v>170147</v>
      </c>
      <c r="O2259" s="61"/>
      <c r="P2259" s="60">
        <v>28996</v>
      </c>
      <c r="Q2259" s="60">
        <v>51320</v>
      </c>
      <c r="R2259" s="60">
        <v>35821</v>
      </c>
      <c r="S2259" s="61"/>
      <c r="T2259" s="60">
        <v>152300</v>
      </c>
    </row>
    <row r="2260" spans="1:20" ht="14.5" x14ac:dyDescent="0.35">
      <c r="A2260" t="str">
        <f t="shared" si="47"/>
        <v>Österreich520</v>
      </c>
      <c r="B2260">
        <v>2260</v>
      </c>
      <c r="C2260" s="59" t="s">
        <v>272</v>
      </c>
      <c r="D2260" s="59" t="s">
        <v>555</v>
      </c>
      <c r="E2260" s="59" t="s">
        <v>143</v>
      </c>
      <c r="F2260" s="60">
        <v>7956006</v>
      </c>
      <c r="G2260" s="60">
        <v>9341872</v>
      </c>
      <c r="H2260" s="60">
        <v>10346865</v>
      </c>
      <c r="I2260" s="60">
        <v>24191034</v>
      </c>
      <c r="J2260" s="60">
        <v>20189853</v>
      </c>
      <c r="K2260" s="60">
        <v>9726667</v>
      </c>
      <c r="L2260" s="60">
        <v>11300622</v>
      </c>
      <c r="M2260" s="60">
        <v>12186008</v>
      </c>
      <c r="N2260" s="60">
        <v>14567103</v>
      </c>
      <c r="O2260" s="60">
        <v>14074344</v>
      </c>
      <c r="P2260" s="60">
        <v>13730952</v>
      </c>
      <c r="Q2260" s="60">
        <v>16228178</v>
      </c>
      <c r="R2260" s="60">
        <v>15893717</v>
      </c>
      <c r="S2260" s="60">
        <v>18309196</v>
      </c>
      <c r="T2260" s="60">
        <v>16130485</v>
      </c>
    </row>
    <row r="2261" spans="1:20" ht="14.5" x14ac:dyDescent="0.35">
      <c r="A2261" t="str">
        <f t="shared" si="47"/>
        <v>Österreich644</v>
      </c>
      <c r="B2261">
        <v>2261</v>
      </c>
      <c r="C2261" s="59" t="s">
        <v>272</v>
      </c>
      <c r="D2261" s="59" t="s">
        <v>581</v>
      </c>
      <c r="E2261" s="59" t="s">
        <v>156</v>
      </c>
      <c r="F2261" s="60">
        <v>71969980</v>
      </c>
      <c r="G2261" s="60">
        <v>94198209</v>
      </c>
      <c r="H2261" s="60">
        <v>123858341</v>
      </c>
      <c r="I2261" s="60">
        <v>99002476</v>
      </c>
      <c r="J2261" s="60">
        <v>99263664</v>
      </c>
      <c r="K2261" s="60">
        <v>157417113</v>
      </c>
      <c r="L2261" s="60">
        <v>138410080</v>
      </c>
      <c r="M2261" s="60">
        <v>105622988</v>
      </c>
      <c r="N2261" s="60">
        <v>116076934</v>
      </c>
      <c r="O2261" s="60">
        <v>116301124</v>
      </c>
      <c r="P2261" s="60">
        <v>75138154</v>
      </c>
      <c r="Q2261" s="60">
        <v>108965757</v>
      </c>
      <c r="R2261" s="60">
        <v>106188388</v>
      </c>
      <c r="S2261" s="60">
        <v>57480477</v>
      </c>
      <c r="T2261" s="60">
        <v>61391303</v>
      </c>
    </row>
    <row r="2262" spans="1:20" ht="14.5" x14ac:dyDescent="0.35">
      <c r="A2262" t="str">
        <f t="shared" si="47"/>
        <v>Österreich955</v>
      </c>
      <c r="B2262">
        <v>2262</v>
      </c>
      <c r="C2262" s="59" t="s">
        <v>272</v>
      </c>
      <c r="D2262" s="59" t="s">
        <v>694</v>
      </c>
      <c r="E2262" s="59" t="s">
        <v>693</v>
      </c>
      <c r="F2262" s="61"/>
      <c r="G2262" s="61"/>
      <c r="H2262" s="61"/>
      <c r="I2262" s="61"/>
      <c r="J2262" s="61"/>
      <c r="K2262" s="61"/>
      <c r="L2262" s="61"/>
      <c r="M2262" s="61"/>
      <c r="N2262" s="61"/>
      <c r="O2262" s="61"/>
      <c r="P2262" s="61"/>
      <c r="Q2262" s="61"/>
      <c r="R2262" s="60">
        <v>3563</v>
      </c>
      <c r="S2262" s="61"/>
      <c r="T2262" s="60">
        <v>195706</v>
      </c>
    </row>
    <row r="2263" spans="1:20" ht="14.5" x14ac:dyDescent="0.35">
      <c r="A2263" t="str">
        <f t="shared" si="47"/>
        <v>Österreich951</v>
      </c>
      <c r="B2263">
        <v>2263</v>
      </c>
      <c r="C2263" s="59" t="s">
        <v>272</v>
      </c>
      <c r="D2263" s="59" t="s">
        <v>684</v>
      </c>
      <c r="E2263" s="59" t="s">
        <v>208</v>
      </c>
      <c r="F2263" s="60">
        <v>6406137</v>
      </c>
      <c r="G2263" s="61"/>
      <c r="H2263" s="61"/>
      <c r="I2263" s="61"/>
      <c r="J2263" s="61"/>
      <c r="K2263" s="61"/>
      <c r="L2263" s="61"/>
      <c r="M2263" s="61"/>
      <c r="N2263" s="61"/>
      <c r="O2263" s="61"/>
      <c r="P2263" s="61"/>
      <c r="Q2263" s="61"/>
      <c r="R2263" s="61"/>
      <c r="S2263" s="61"/>
      <c r="T2263" s="61"/>
    </row>
    <row r="2264" spans="1:20" ht="14.5" x14ac:dyDescent="0.35">
      <c r="A2264" t="str">
        <f t="shared" si="47"/>
        <v>Österreich952</v>
      </c>
      <c r="B2264">
        <v>2264</v>
      </c>
      <c r="C2264" s="59" t="s">
        <v>272</v>
      </c>
      <c r="D2264" s="59" t="s">
        <v>686</v>
      </c>
      <c r="E2264" s="59" t="s">
        <v>271</v>
      </c>
      <c r="F2264" s="60">
        <v>6855129</v>
      </c>
      <c r="G2264" s="61"/>
      <c r="H2264" s="61"/>
      <c r="I2264" s="60">
        <v>14041757</v>
      </c>
      <c r="J2264" s="61"/>
      <c r="K2264" s="61"/>
      <c r="L2264" s="60">
        <v>20925892</v>
      </c>
      <c r="M2264" s="60">
        <v>26347833</v>
      </c>
      <c r="N2264" s="60">
        <v>60383143</v>
      </c>
      <c r="O2264" s="60">
        <v>59433620</v>
      </c>
      <c r="P2264" s="61"/>
      <c r="Q2264" s="61"/>
      <c r="R2264" s="61"/>
      <c r="S2264" s="60">
        <v>210231100</v>
      </c>
      <c r="T2264" s="60">
        <v>238508153</v>
      </c>
    </row>
    <row r="2265" spans="1:20" ht="14.5" x14ac:dyDescent="0.35">
      <c r="A2265" t="str">
        <f t="shared" si="47"/>
        <v>Österreich960</v>
      </c>
      <c r="B2265">
        <v>2265</v>
      </c>
      <c r="C2265" s="59" t="s">
        <v>272</v>
      </c>
      <c r="D2265" s="59" t="s">
        <v>691</v>
      </c>
      <c r="E2265" s="59" t="s">
        <v>284</v>
      </c>
      <c r="F2265" s="61"/>
      <c r="G2265" s="61"/>
      <c r="H2265" s="61"/>
      <c r="I2265" s="61"/>
      <c r="J2265" s="61"/>
      <c r="K2265" s="61"/>
      <c r="L2265" s="61"/>
      <c r="M2265" s="61"/>
      <c r="N2265" s="61"/>
      <c r="O2265" s="61"/>
      <c r="P2265" s="61"/>
      <c r="Q2265" s="61"/>
      <c r="R2265" s="61"/>
      <c r="S2265" s="60">
        <v>3793</v>
      </c>
      <c r="T2265" s="61"/>
    </row>
    <row r="2266" spans="1:20" ht="14.5" x14ac:dyDescent="0.35">
      <c r="A2266" t="str">
        <f t="shared" si="47"/>
        <v>Österreich066</v>
      </c>
      <c r="B2266">
        <v>2266</v>
      </c>
      <c r="C2266" s="59" t="s">
        <v>272</v>
      </c>
      <c r="D2266" s="59" t="s">
        <v>353</v>
      </c>
      <c r="E2266" s="59" t="s">
        <v>34</v>
      </c>
      <c r="F2266" s="60">
        <v>1690501677</v>
      </c>
      <c r="G2266" s="60">
        <v>1864725123</v>
      </c>
      <c r="H2266" s="60">
        <v>1948101418</v>
      </c>
      <c r="I2266" s="60">
        <v>1802281263</v>
      </c>
      <c r="J2266" s="60">
        <v>1880889669</v>
      </c>
      <c r="K2266" s="60">
        <v>1994438939</v>
      </c>
      <c r="L2266" s="60">
        <v>2079665786</v>
      </c>
      <c r="M2266" s="60">
        <v>2276628891</v>
      </c>
      <c r="N2266" s="60">
        <v>2559623608</v>
      </c>
      <c r="O2266" s="60">
        <v>2513598761</v>
      </c>
      <c r="P2266" s="60">
        <v>2356988901</v>
      </c>
      <c r="Q2266" s="60">
        <v>2981257183</v>
      </c>
      <c r="R2266" s="60">
        <v>3756483890</v>
      </c>
      <c r="S2266" s="60">
        <v>3897773073</v>
      </c>
      <c r="T2266" s="60">
        <v>3495929111</v>
      </c>
    </row>
    <row r="2267" spans="1:20" ht="14.5" x14ac:dyDescent="0.35">
      <c r="A2267" t="str">
        <f t="shared" si="47"/>
        <v>Österreich075</v>
      </c>
      <c r="B2267">
        <v>2267</v>
      </c>
      <c r="C2267" s="59" t="s">
        <v>272</v>
      </c>
      <c r="D2267" s="59" t="s">
        <v>363</v>
      </c>
      <c r="E2267" s="59" t="s">
        <v>254</v>
      </c>
      <c r="F2267" s="60">
        <v>2547244960</v>
      </c>
      <c r="G2267" s="60">
        <v>2936394020</v>
      </c>
      <c r="H2267" s="60">
        <v>3184547546</v>
      </c>
      <c r="I2267" s="60">
        <v>3472146223</v>
      </c>
      <c r="J2267" s="60">
        <v>3193522834</v>
      </c>
      <c r="K2267" s="60">
        <v>1977748855</v>
      </c>
      <c r="L2267" s="60">
        <v>1882490152</v>
      </c>
      <c r="M2267" s="60">
        <v>2184855409</v>
      </c>
      <c r="N2267" s="60">
        <v>2104566551</v>
      </c>
      <c r="O2267" s="60">
        <v>2362422458</v>
      </c>
      <c r="P2267" s="60">
        <v>2118430342</v>
      </c>
      <c r="Q2267" s="60">
        <v>1997942661</v>
      </c>
      <c r="R2267" s="60">
        <v>1837778015</v>
      </c>
      <c r="S2267" s="60">
        <v>1296636538</v>
      </c>
      <c r="T2267" s="60">
        <v>992063520</v>
      </c>
    </row>
    <row r="2268" spans="1:20" ht="14.5" x14ac:dyDescent="0.35">
      <c r="A2268" t="str">
        <f t="shared" si="47"/>
        <v>Österreich324</v>
      </c>
      <c r="B2268">
        <v>2268</v>
      </c>
      <c r="C2268" s="59" t="s">
        <v>272</v>
      </c>
      <c r="D2268" s="59" t="s">
        <v>442</v>
      </c>
      <c r="E2268" s="59" t="s">
        <v>78</v>
      </c>
      <c r="F2268" s="60">
        <v>133408</v>
      </c>
      <c r="G2268" s="60">
        <v>136573</v>
      </c>
      <c r="H2268" s="60">
        <v>1443407</v>
      </c>
      <c r="I2268" s="60">
        <v>320798</v>
      </c>
      <c r="J2268" s="60">
        <v>128423</v>
      </c>
      <c r="K2268" s="60">
        <v>1095034</v>
      </c>
      <c r="L2268" s="60">
        <v>1008745</v>
      </c>
      <c r="M2268" s="60">
        <v>389667</v>
      </c>
      <c r="N2268" s="60">
        <v>800259</v>
      </c>
      <c r="O2268" s="60">
        <v>1631201</v>
      </c>
      <c r="P2268" s="60">
        <v>2652093</v>
      </c>
      <c r="Q2268" s="60">
        <v>1572349</v>
      </c>
      <c r="R2268" s="60">
        <v>3135508</v>
      </c>
      <c r="S2268" s="60">
        <v>3718449</v>
      </c>
      <c r="T2268" s="60">
        <v>1786677</v>
      </c>
    </row>
    <row r="2269" spans="1:20" ht="14.5" x14ac:dyDescent="0.35">
      <c r="A2269" t="str">
        <f t="shared" si="47"/>
        <v>Österreich632</v>
      </c>
      <c r="B2269">
        <v>2269</v>
      </c>
      <c r="C2269" s="59" t="s">
        <v>272</v>
      </c>
      <c r="D2269" s="59" t="s">
        <v>577</v>
      </c>
      <c r="E2269" s="59" t="s">
        <v>153</v>
      </c>
      <c r="F2269" s="60">
        <v>386656746</v>
      </c>
      <c r="G2269" s="60">
        <v>534210760</v>
      </c>
      <c r="H2269" s="60">
        <v>578289829</v>
      </c>
      <c r="I2269" s="60">
        <v>684120246</v>
      </c>
      <c r="J2269" s="60">
        <v>716666360</v>
      </c>
      <c r="K2269" s="60">
        <v>698218342</v>
      </c>
      <c r="L2269" s="60">
        <v>578314619</v>
      </c>
      <c r="M2269" s="60">
        <v>367693371</v>
      </c>
      <c r="N2269" s="60">
        <v>343653828</v>
      </c>
      <c r="O2269" s="60">
        <v>400376066</v>
      </c>
      <c r="P2269" s="60">
        <v>395253603</v>
      </c>
      <c r="Q2269" s="60">
        <v>318345004</v>
      </c>
      <c r="R2269" s="60">
        <v>480601176</v>
      </c>
      <c r="S2269" s="60">
        <v>536453000</v>
      </c>
      <c r="T2269" s="60">
        <v>798448569</v>
      </c>
    </row>
    <row r="2270" spans="1:20" ht="14.5" x14ac:dyDescent="0.35">
      <c r="A2270" t="str">
        <f t="shared" si="47"/>
        <v>Österreich806</v>
      </c>
      <c r="B2270">
        <v>2270</v>
      </c>
      <c r="C2270" s="59" t="s">
        <v>272</v>
      </c>
      <c r="D2270" s="59" t="s">
        <v>634</v>
      </c>
      <c r="E2270" s="59" t="s">
        <v>186</v>
      </c>
      <c r="F2270" s="61"/>
      <c r="G2270" s="60">
        <v>107376</v>
      </c>
      <c r="H2270" s="60">
        <v>2815</v>
      </c>
      <c r="I2270" s="60">
        <v>20421</v>
      </c>
      <c r="J2270" s="60">
        <v>4564</v>
      </c>
      <c r="K2270" s="61"/>
      <c r="L2270" s="60">
        <v>23977</v>
      </c>
      <c r="M2270" s="60">
        <v>55227</v>
      </c>
      <c r="N2270" s="60">
        <v>114944</v>
      </c>
      <c r="O2270" s="60">
        <v>2042</v>
      </c>
      <c r="P2270" s="60">
        <v>292566</v>
      </c>
      <c r="Q2270" s="60">
        <v>93826</v>
      </c>
      <c r="R2270" s="60">
        <v>54611</v>
      </c>
      <c r="S2270" s="60">
        <v>121527</v>
      </c>
      <c r="T2270" s="60">
        <v>59801</v>
      </c>
    </row>
    <row r="2271" spans="1:20" ht="14.5" x14ac:dyDescent="0.35">
      <c r="A2271" t="str">
        <f t="shared" si="47"/>
        <v>Österreich355</v>
      </c>
      <c r="B2271">
        <v>2271</v>
      </c>
      <c r="C2271" s="59" t="s">
        <v>272</v>
      </c>
      <c r="D2271" s="59" t="s">
        <v>459</v>
      </c>
      <c r="E2271" s="59" t="s">
        <v>88</v>
      </c>
      <c r="F2271" s="60">
        <v>842760</v>
      </c>
      <c r="G2271" s="60">
        <v>897547</v>
      </c>
      <c r="H2271" s="60">
        <v>597834</v>
      </c>
      <c r="I2271" s="60">
        <v>1470957</v>
      </c>
      <c r="J2271" s="60">
        <v>1088240</v>
      </c>
      <c r="K2271" s="60">
        <v>1909610</v>
      </c>
      <c r="L2271" s="60">
        <v>929200</v>
      </c>
      <c r="M2271" s="60">
        <v>1535921</v>
      </c>
      <c r="N2271" s="60">
        <v>1197604</v>
      </c>
      <c r="O2271" s="60">
        <v>901798</v>
      </c>
      <c r="P2271" s="60">
        <v>720673</v>
      </c>
      <c r="Q2271" s="60">
        <v>818713</v>
      </c>
      <c r="R2271" s="60">
        <v>640214</v>
      </c>
      <c r="S2271" s="60">
        <v>1478180</v>
      </c>
      <c r="T2271" s="60">
        <v>1028622</v>
      </c>
    </row>
    <row r="2272" spans="1:20" ht="14.5" x14ac:dyDescent="0.35">
      <c r="A2272" t="str">
        <f t="shared" si="47"/>
        <v>Österreich224</v>
      </c>
      <c r="B2272">
        <v>2272</v>
      </c>
      <c r="C2272" s="59" t="s">
        <v>272</v>
      </c>
      <c r="D2272" s="59" t="s">
        <v>402</v>
      </c>
      <c r="E2272" s="59" t="s">
        <v>56</v>
      </c>
      <c r="F2272" s="60">
        <v>42904636</v>
      </c>
      <c r="G2272" s="60">
        <v>22464206</v>
      </c>
      <c r="H2272" s="60">
        <v>23744655</v>
      </c>
      <c r="I2272" s="60">
        <v>18276778</v>
      </c>
      <c r="J2272" s="60">
        <v>22169004</v>
      </c>
      <c r="K2272" s="60">
        <v>20338051</v>
      </c>
      <c r="L2272" s="60">
        <v>13349943</v>
      </c>
      <c r="M2272" s="60">
        <v>14809501</v>
      </c>
      <c r="N2272" s="60">
        <v>13263274</v>
      </c>
      <c r="O2272" s="60">
        <v>10690843</v>
      </c>
      <c r="P2272" s="60">
        <v>19242977</v>
      </c>
      <c r="Q2272" s="60">
        <v>8941246</v>
      </c>
      <c r="R2272" s="60">
        <v>16830537</v>
      </c>
      <c r="S2272" s="60">
        <v>5296697</v>
      </c>
      <c r="T2272" s="60">
        <v>2961867</v>
      </c>
    </row>
    <row r="2273" spans="1:20" ht="14.5" x14ac:dyDescent="0.35">
      <c r="A2273" t="str">
        <f t="shared" si="47"/>
        <v>Österreich030</v>
      </c>
      <c r="B2273">
        <v>2273</v>
      </c>
      <c r="C2273" s="59" t="s">
        <v>272</v>
      </c>
      <c r="D2273" s="59" t="s">
        <v>322</v>
      </c>
      <c r="E2273" s="59" t="s">
        <v>17</v>
      </c>
      <c r="F2273" s="60">
        <v>1191052751</v>
      </c>
      <c r="G2273" s="60">
        <v>1405238244</v>
      </c>
      <c r="H2273" s="60">
        <v>1295553178</v>
      </c>
      <c r="I2273" s="60">
        <v>1411222614</v>
      </c>
      <c r="J2273" s="60">
        <v>1376253677</v>
      </c>
      <c r="K2273" s="60">
        <v>1433461210</v>
      </c>
      <c r="L2273" s="60">
        <v>1441450569</v>
      </c>
      <c r="M2273" s="60">
        <v>1603430351</v>
      </c>
      <c r="N2273" s="60">
        <v>1701147551</v>
      </c>
      <c r="O2273" s="60">
        <v>1739408831</v>
      </c>
      <c r="P2273" s="60">
        <v>1516838528</v>
      </c>
      <c r="Q2273" s="60">
        <v>1766207904</v>
      </c>
      <c r="R2273" s="60">
        <v>1984806560</v>
      </c>
      <c r="S2273" s="60">
        <v>1884894222</v>
      </c>
      <c r="T2273" s="60">
        <v>1749770213</v>
      </c>
    </row>
    <row r="2274" spans="1:20" ht="14.5" x14ac:dyDescent="0.35">
      <c r="A2274" t="str">
        <f t="shared" si="47"/>
        <v>Österreich706</v>
      </c>
      <c r="B2274">
        <v>2274</v>
      </c>
      <c r="C2274" s="59" t="s">
        <v>272</v>
      </c>
      <c r="D2274" s="59" t="s">
        <v>610</v>
      </c>
      <c r="E2274" s="59" t="s">
        <v>174</v>
      </c>
      <c r="F2274" s="60">
        <v>298732261</v>
      </c>
      <c r="G2274" s="60">
        <v>339537994</v>
      </c>
      <c r="H2274" s="60">
        <v>368823033</v>
      </c>
      <c r="I2274" s="60">
        <v>386060463</v>
      </c>
      <c r="J2274" s="60">
        <v>412966020</v>
      </c>
      <c r="K2274" s="60">
        <v>370095606</v>
      </c>
      <c r="L2274" s="60">
        <v>373716106</v>
      </c>
      <c r="M2274" s="60">
        <v>388932822</v>
      </c>
      <c r="N2274" s="60">
        <v>416445414</v>
      </c>
      <c r="O2274" s="60">
        <v>340523584</v>
      </c>
      <c r="P2274" s="60">
        <v>309566604</v>
      </c>
      <c r="Q2274" s="60">
        <v>413633826</v>
      </c>
      <c r="R2274" s="60">
        <v>493958226</v>
      </c>
      <c r="S2274" s="60">
        <v>469207273</v>
      </c>
      <c r="T2274" s="60">
        <v>488277746</v>
      </c>
    </row>
    <row r="2275" spans="1:20" ht="14.5" x14ac:dyDescent="0.35">
      <c r="A2275" t="str">
        <f t="shared" si="47"/>
        <v>Österreich329</v>
      </c>
      <c r="B2275">
        <v>2275</v>
      </c>
      <c r="C2275" s="59" t="s">
        <v>272</v>
      </c>
      <c r="D2275" s="59" t="s">
        <v>445</v>
      </c>
      <c r="E2275" s="59" t="s">
        <v>80</v>
      </c>
      <c r="F2275" s="61"/>
      <c r="G2275" s="61"/>
      <c r="H2275" s="60">
        <v>5363</v>
      </c>
      <c r="I2275" s="61"/>
      <c r="J2275" s="60">
        <v>7123</v>
      </c>
      <c r="K2275" s="61"/>
      <c r="L2275" s="60">
        <v>331</v>
      </c>
      <c r="M2275" s="61"/>
      <c r="N2275" s="61"/>
      <c r="O2275" s="60">
        <v>3562</v>
      </c>
      <c r="P2275" s="60">
        <v>95613</v>
      </c>
      <c r="Q2275" s="60">
        <v>46415</v>
      </c>
      <c r="R2275" s="60">
        <v>240207</v>
      </c>
      <c r="S2275" s="60">
        <v>5171</v>
      </c>
      <c r="T2275" s="61"/>
    </row>
    <row r="2276" spans="1:20" ht="14.5" x14ac:dyDescent="0.35">
      <c r="A2276" t="str">
        <f t="shared" si="47"/>
        <v>Österreich091</v>
      </c>
      <c r="B2276">
        <v>2276</v>
      </c>
      <c r="C2276" s="59" t="s">
        <v>272</v>
      </c>
      <c r="D2276" s="59" t="s">
        <v>380</v>
      </c>
      <c r="E2276" s="59" t="s">
        <v>46</v>
      </c>
      <c r="F2276" s="60">
        <v>2220549021</v>
      </c>
      <c r="G2276" s="60">
        <v>2292390676</v>
      </c>
      <c r="H2276" s="60">
        <v>2295321150</v>
      </c>
      <c r="I2276" s="60">
        <v>2505400948</v>
      </c>
      <c r="J2276" s="60">
        <v>2533893238</v>
      </c>
      <c r="K2276" s="60">
        <v>2690243627</v>
      </c>
      <c r="L2276" s="60">
        <v>2673670795</v>
      </c>
      <c r="M2276" s="60">
        <v>2942997631</v>
      </c>
      <c r="N2276" s="60">
        <v>3101634727</v>
      </c>
      <c r="O2276" s="60">
        <v>3176535039</v>
      </c>
      <c r="P2276" s="60">
        <v>2831905367</v>
      </c>
      <c r="Q2276" s="60">
        <v>3484936241</v>
      </c>
      <c r="R2276" s="60">
        <v>4917708538</v>
      </c>
      <c r="S2276" s="60">
        <v>4240576420</v>
      </c>
      <c r="T2276" s="60">
        <v>4126967607</v>
      </c>
    </row>
    <row r="2277" spans="1:20" ht="14.5" x14ac:dyDescent="0.35">
      <c r="A2277" t="str">
        <f t="shared" si="47"/>
        <v>Österreich063</v>
      </c>
      <c r="B2277">
        <v>2277</v>
      </c>
      <c r="C2277" s="59" t="s">
        <v>272</v>
      </c>
      <c r="D2277" s="59" t="s">
        <v>349</v>
      </c>
      <c r="E2277" s="59" t="s">
        <v>32</v>
      </c>
      <c r="F2277" s="60">
        <v>2276489801</v>
      </c>
      <c r="G2277" s="60">
        <v>2431267984</v>
      </c>
      <c r="H2277" s="60">
        <v>2659838500</v>
      </c>
      <c r="I2277" s="60">
        <v>2507229481</v>
      </c>
      <c r="J2277" s="60">
        <v>2607559090</v>
      </c>
      <c r="K2277" s="60">
        <v>2713103552</v>
      </c>
      <c r="L2277" s="60">
        <v>2811489710</v>
      </c>
      <c r="M2277" s="60">
        <v>2938664003</v>
      </c>
      <c r="N2277" s="60">
        <v>3185285830</v>
      </c>
      <c r="O2277" s="60">
        <v>3179057150</v>
      </c>
      <c r="P2277" s="60">
        <v>2901045137</v>
      </c>
      <c r="Q2277" s="60">
        <v>3192189318</v>
      </c>
      <c r="R2277" s="60">
        <v>3795556855</v>
      </c>
      <c r="S2277" s="60">
        <v>3935558702</v>
      </c>
      <c r="T2277" s="60">
        <v>3760566042</v>
      </c>
    </row>
    <row r="2278" spans="1:20" ht="14.5" x14ac:dyDescent="0.35">
      <c r="A2278" t="str">
        <f t="shared" si="47"/>
        <v>Österreich264</v>
      </c>
      <c r="B2278">
        <v>2278</v>
      </c>
      <c r="C2278" s="59" t="s">
        <v>272</v>
      </c>
      <c r="D2278" s="59" t="s">
        <v>420</v>
      </c>
      <c r="E2278" s="59" t="s">
        <v>67</v>
      </c>
      <c r="F2278" s="60">
        <v>391211</v>
      </c>
      <c r="G2278" s="60">
        <v>372299</v>
      </c>
      <c r="H2278" s="60">
        <v>560834</v>
      </c>
      <c r="I2278" s="60">
        <v>495324</v>
      </c>
      <c r="J2278" s="60">
        <v>3431228</v>
      </c>
      <c r="K2278" s="60">
        <v>1564350</v>
      </c>
      <c r="L2278" s="60">
        <v>1465664</v>
      </c>
      <c r="M2278" s="60">
        <v>761204</v>
      </c>
      <c r="N2278" s="60">
        <v>708713</v>
      </c>
      <c r="O2278" s="60">
        <v>946088</v>
      </c>
      <c r="P2278" s="60">
        <v>478102</v>
      </c>
      <c r="Q2278" s="60">
        <v>793970</v>
      </c>
      <c r="R2278" s="60">
        <v>1014390</v>
      </c>
      <c r="S2278" s="60">
        <v>1043923</v>
      </c>
      <c r="T2278" s="60">
        <v>955675</v>
      </c>
    </row>
    <row r="2279" spans="1:20" ht="14.5" x14ac:dyDescent="0.35">
      <c r="A2279" t="str">
        <f t="shared" ref="A2279:A2297" si="48">C2279&amp;D2279</f>
        <v>Österreich047</v>
      </c>
      <c r="B2279">
        <v>2279</v>
      </c>
      <c r="C2279" s="59" t="s">
        <v>272</v>
      </c>
      <c r="D2279" s="59" t="s">
        <v>336</v>
      </c>
      <c r="E2279" s="59" t="s">
        <v>25</v>
      </c>
      <c r="F2279" s="60">
        <v>9718856</v>
      </c>
      <c r="G2279" s="60">
        <v>8695145</v>
      </c>
      <c r="H2279" s="60">
        <v>8241549</v>
      </c>
      <c r="I2279" s="60">
        <v>8759680</v>
      </c>
      <c r="J2279" s="60">
        <v>7475706</v>
      </c>
      <c r="K2279" s="60">
        <v>9927957</v>
      </c>
      <c r="L2279" s="60">
        <v>9019049</v>
      </c>
      <c r="M2279" s="60">
        <v>9520655</v>
      </c>
      <c r="N2279" s="60">
        <v>9137815</v>
      </c>
      <c r="O2279" s="60">
        <v>9282121</v>
      </c>
      <c r="P2279" s="60">
        <v>32273910</v>
      </c>
      <c r="Q2279" s="60">
        <v>12256600</v>
      </c>
      <c r="R2279" s="60">
        <v>12438570</v>
      </c>
      <c r="S2279" s="60">
        <v>9251343</v>
      </c>
      <c r="T2279" s="60">
        <v>11886305</v>
      </c>
    </row>
    <row r="2280" spans="1:20" ht="14.5" x14ac:dyDescent="0.35">
      <c r="A2280" t="str">
        <f t="shared" si="48"/>
        <v>Österreich248</v>
      </c>
      <c r="B2280">
        <v>2280</v>
      </c>
      <c r="C2280" s="59" t="s">
        <v>272</v>
      </c>
      <c r="D2280" s="59" t="s">
        <v>416</v>
      </c>
      <c r="E2280" s="59" t="s">
        <v>63</v>
      </c>
      <c r="F2280" s="60">
        <v>10442005</v>
      </c>
      <c r="G2280" s="60">
        <v>15395394</v>
      </c>
      <c r="H2280" s="60">
        <v>14126342</v>
      </c>
      <c r="I2280" s="60">
        <v>22348719</v>
      </c>
      <c r="J2280" s="60">
        <v>22946993</v>
      </c>
      <c r="K2280" s="60">
        <v>20223796</v>
      </c>
      <c r="L2280" s="60">
        <v>38099945</v>
      </c>
      <c r="M2280" s="60">
        <v>35885408</v>
      </c>
      <c r="N2280" s="60">
        <v>39172521</v>
      </c>
      <c r="O2280" s="60">
        <v>40103758</v>
      </c>
      <c r="P2280" s="60">
        <v>44788488</v>
      </c>
      <c r="Q2280" s="60">
        <v>49911799</v>
      </c>
      <c r="R2280" s="60">
        <v>66129607</v>
      </c>
      <c r="S2280" s="60">
        <v>59716288</v>
      </c>
      <c r="T2280" s="60">
        <v>49859946</v>
      </c>
    </row>
    <row r="2281" spans="1:20" ht="14.5" x14ac:dyDescent="0.35">
      <c r="A2281" t="str">
        <f t="shared" si="48"/>
        <v>Österreich342</v>
      </c>
      <c r="B2281">
        <v>2281</v>
      </c>
      <c r="C2281" s="59" t="s">
        <v>272</v>
      </c>
      <c r="D2281" s="59" t="s">
        <v>453</v>
      </c>
      <c r="E2281" s="59" t="s">
        <v>85</v>
      </c>
      <c r="F2281" s="60">
        <v>4598</v>
      </c>
      <c r="G2281" s="60">
        <v>12060</v>
      </c>
      <c r="H2281" s="60">
        <v>46910</v>
      </c>
      <c r="I2281" s="60">
        <v>5470</v>
      </c>
      <c r="J2281" s="60">
        <v>438544</v>
      </c>
      <c r="K2281" s="60">
        <v>804303</v>
      </c>
      <c r="L2281" s="60">
        <v>636849</v>
      </c>
      <c r="M2281" s="60">
        <v>782396</v>
      </c>
      <c r="N2281" s="60">
        <v>449466</v>
      </c>
      <c r="O2281" s="60">
        <v>325426</v>
      </c>
      <c r="P2281" s="60">
        <v>1044374</v>
      </c>
      <c r="Q2281" s="60">
        <v>1913618</v>
      </c>
      <c r="R2281" s="60">
        <v>2651834</v>
      </c>
      <c r="S2281" s="60">
        <v>1315368</v>
      </c>
      <c r="T2281" s="60">
        <v>2412233</v>
      </c>
    </row>
    <row r="2282" spans="1:20" ht="14.5" x14ac:dyDescent="0.35">
      <c r="A2282" t="str">
        <f t="shared" si="48"/>
        <v>Österreich492</v>
      </c>
      <c r="B2282">
        <v>2282</v>
      </c>
      <c r="C2282" s="59" t="s">
        <v>272</v>
      </c>
      <c r="D2282" s="59" t="s">
        <v>547</v>
      </c>
      <c r="E2282" s="59" t="s">
        <v>137</v>
      </c>
      <c r="F2282" s="60">
        <v>1246987</v>
      </c>
      <c r="G2282" s="60">
        <v>2269912</v>
      </c>
      <c r="H2282" s="60">
        <v>498276</v>
      </c>
      <c r="I2282" s="60">
        <v>5231604</v>
      </c>
      <c r="J2282" s="60">
        <v>1274584</v>
      </c>
      <c r="K2282" s="60">
        <v>3371114</v>
      </c>
      <c r="L2282" s="60">
        <v>1007628</v>
      </c>
      <c r="M2282" s="60">
        <v>1155901</v>
      </c>
      <c r="N2282" s="60">
        <v>1799267</v>
      </c>
      <c r="O2282" s="60">
        <v>1329037</v>
      </c>
      <c r="P2282" s="60">
        <v>484070</v>
      </c>
      <c r="Q2282" s="60">
        <v>754926</v>
      </c>
      <c r="R2282" s="60">
        <v>1322034</v>
      </c>
      <c r="S2282" s="60">
        <v>710763</v>
      </c>
      <c r="T2282" s="60">
        <v>3781776</v>
      </c>
    </row>
    <row r="2283" spans="1:20" ht="14.5" x14ac:dyDescent="0.35">
      <c r="A2283" t="str">
        <f t="shared" si="48"/>
        <v>Österreich225</v>
      </c>
      <c r="B2283">
        <v>2283</v>
      </c>
      <c r="C2283" s="59" t="s">
        <v>272</v>
      </c>
      <c r="D2283" s="59" t="s">
        <v>403</v>
      </c>
      <c r="E2283" s="59" t="s">
        <v>220</v>
      </c>
      <c r="F2283" s="61"/>
      <c r="G2283" s="61"/>
      <c r="H2283" s="61"/>
      <c r="I2283" s="60">
        <v>396754</v>
      </c>
      <c r="J2283" s="60">
        <v>1243974</v>
      </c>
      <c r="K2283" s="60">
        <v>1585193</v>
      </c>
      <c r="L2283" s="60">
        <v>1723952</v>
      </c>
      <c r="M2283" s="60">
        <v>729046</v>
      </c>
      <c r="N2283" s="60">
        <v>511532</v>
      </c>
      <c r="O2283" s="60">
        <v>683185</v>
      </c>
      <c r="P2283" s="60">
        <v>670693</v>
      </c>
      <c r="Q2283" s="60">
        <v>2884676</v>
      </c>
      <c r="R2283" s="60">
        <v>3104377</v>
      </c>
      <c r="S2283" s="60">
        <v>3608153</v>
      </c>
      <c r="T2283" s="60">
        <v>1049871</v>
      </c>
    </row>
    <row r="2284" spans="1:20" ht="14.5" x14ac:dyDescent="0.35">
      <c r="A2284" t="str">
        <f t="shared" si="48"/>
        <v>Österreich311</v>
      </c>
      <c r="B2284">
        <v>2284</v>
      </c>
      <c r="C2284" s="59" t="s">
        <v>272</v>
      </c>
      <c r="D2284" s="59" t="s">
        <v>434</v>
      </c>
      <c r="E2284" s="59" t="s">
        <v>76</v>
      </c>
      <c r="F2284" s="61"/>
      <c r="G2284" s="61"/>
      <c r="H2284" s="61"/>
      <c r="I2284" s="61"/>
      <c r="J2284" s="60">
        <v>146481</v>
      </c>
      <c r="K2284" s="60">
        <v>73248</v>
      </c>
      <c r="L2284" s="60">
        <v>267367</v>
      </c>
      <c r="M2284" s="60">
        <v>32711</v>
      </c>
      <c r="N2284" s="60">
        <v>43453</v>
      </c>
      <c r="O2284" s="61"/>
      <c r="P2284" s="60">
        <v>126643</v>
      </c>
      <c r="Q2284" s="60">
        <v>58626</v>
      </c>
      <c r="R2284" s="61"/>
      <c r="S2284" s="60">
        <v>1957</v>
      </c>
      <c r="T2284" s="61"/>
    </row>
    <row r="2285" spans="1:20" ht="14.5" x14ac:dyDescent="0.35">
      <c r="A2285" t="str">
        <f t="shared" si="48"/>
        <v>Österreich428</v>
      </c>
      <c r="B2285">
        <v>2285</v>
      </c>
      <c r="C2285" s="59" t="s">
        <v>272</v>
      </c>
      <c r="D2285" s="59" t="s">
        <v>498</v>
      </c>
      <c r="E2285" s="59" t="s">
        <v>112</v>
      </c>
      <c r="F2285" s="60">
        <v>3921647</v>
      </c>
      <c r="G2285" s="60">
        <v>4444334</v>
      </c>
      <c r="H2285" s="60">
        <v>6138777</v>
      </c>
      <c r="I2285" s="60">
        <v>5437805</v>
      </c>
      <c r="J2285" s="60">
        <v>4396258</v>
      </c>
      <c r="K2285" s="60">
        <v>6438458</v>
      </c>
      <c r="L2285" s="60">
        <v>6254772</v>
      </c>
      <c r="M2285" s="60">
        <v>6431258</v>
      </c>
      <c r="N2285" s="60">
        <v>6380953</v>
      </c>
      <c r="O2285" s="60">
        <v>10876252</v>
      </c>
      <c r="P2285" s="60">
        <v>6629230</v>
      </c>
      <c r="Q2285" s="60">
        <v>11860985</v>
      </c>
      <c r="R2285" s="60">
        <v>9990654</v>
      </c>
      <c r="S2285" s="60">
        <v>9141178</v>
      </c>
      <c r="T2285" s="60">
        <v>6859092</v>
      </c>
    </row>
    <row r="2286" spans="1:20" ht="14.5" x14ac:dyDescent="0.35">
      <c r="A2286" t="str">
        <f t="shared" si="48"/>
        <v>Österreich479</v>
      </c>
      <c r="B2286">
        <v>2286</v>
      </c>
      <c r="C2286" s="59" t="s">
        <v>272</v>
      </c>
      <c r="D2286" s="59" t="s">
        <v>541</v>
      </c>
      <c r="E2286" s="59" t="s">
        <v>225</v>
      </c>
      <c r="F2286" s="61"/>
      <c r="G2286" s="61"/>
      <c r="H2286" s="61"/>
      <c r="I2286" s="60">
        <v>847895</v>
      </c>
      <c r="J2286" s="60">
        <v>451244</v>
      </c>
      <c r="K2286" s="60">
        <v>1316735</v>
      </c>
      <c r="L2286" s="60">
        <v>816993</v>
      </c>
      <c r="M2286" s="60">
        <v>774345</v>
      </c>
      <c r="N2286" s="60">
        <v>3394429</v>
      </c>
      <c r="O2286" s="60">
        <v>701135</v>
      </c>
      <c r="P2286" s="60">
        <v>319350</v>
      </c>
      <c r="Q2286" s="60">
        <v>2193628</v>
      </c>
      <c r="R2286" s="60">
        <v>882636</v>
      </c>
      <c r="S2286" s="60">
        <v>2676410</v>
      </c>
      <c r="T2286" s="60">
        <v>1956335</v>
      </c>
    </row>
    <row r="2287" spans="1:20" ht="14.5" x14ac:dyDescent="0.35">
      <c r="A2287" t="str">
        <f t="shared" si="48"/>
        <v>Österreich608</v>
      </c>
      <c r="B2287">
        <v>2287</v>
      </c>
      <c r="C2287" s="59" t="s">
        <v>272</v>
      </c>
      <c r="D2287" s="59" t="s">
        <v>565</v>
      </c>
      <c r="E2287" s="59" t="s">
        <v>255</v>
      </c>
      <c r="F2287" s="60">
        <v>44394292</v>
      </c>
      <c r="G2287" s="60">
        <v>59166206</v>
      </c>
      <c r="H2287" s="60">
        <v>18834506</v>
      </c>
      <c r="I2287" s="60">
        <v>6018308</v>
      </c>
      <c r="J2287" s="60">
        <v>5110614</v>
      </c>
      <c r="K2287" s="60">
        <v>7308795</v>
      </c>
      <c r="L2287" s="60">
        <v>4225476</v>
      </c>
      <c r="M2287" s="60">
        <v>7629338</v>
      </c>
      <c r="N2287" s="60">
        <v>9650984</v>
      </c>
      <c r="O2287" s="60">
        <v>9378042</v>
      </c>
      <c r="P2287" s="60">
        <v>3482901</v>
      </c>
      <c r="Q2287" s="60">
        <v>5302528</v>
      </c>
      <c r="R2287" s="60">
        <v>7129381</v>
      </c>
      <c r="S2287" s="60">
        <v>4779385</v>
      </c>
      <c r="T2287" s="60">
        <v>5462750</v>
      </c>
    </row>
    <row r="2288" spans="1:20" ht="14.5" x14ac:dyDescent="0.35">
      <c r="A2288" t="str">
        <f t="shared" si="48"/>
        <v>Österreich393</v>
      </c>
      <c r="B2288">
        <v>2288</v>
      </c>
      <c r="C2288" s="59" t="s">
        <v>272</v>
      </c>
      <c r="D2288" s="59" t="s">
        <v>481</v>
      </c>
      <c r="E2288" s="59" t="s">
        <v>101</v>
      </c>
      <c r="F2288" s="60">
        <v>104404</v>
      </c>
      <c r="G2288" s="61"/>
      <c r="H2288" s="60">
        <v>3135</v>
      </c>
      <c r="I2288" s="61"/>
      <c r="J2288" s="61"/>
      <c r="K2288" s="61"/>
      <c r="L2288" s="60">
        <v>98953</v>
      </c>
      <c r="M2288" s="60">
        <v>335331</v>
      </c>
      <c r="N2288" s="60">
        <v>796532</v>
      </c>
      <c r="O2288" s="60">
        <v>1069285</v>
      </c>
      <c r="P2288" s="60">
        <v>943523</v>
      </c>
      <c r="Q2288" s="60">
        <v>1238277</v>
      </c>
      <c r="R2288" s="60">
        <v>1233246</v>
      </c>
      <c r="S2288" s="60">
        <v>8433222</v>
      </c>
      <c r="T2288" s="60">
        <v>5511596</v>
      </c>
    </row>
    <row r="2289" spans="1:20" ht="14.5" x14ac:dyDescent="0.35">
      <c r="A2289" t="str">
        <f t="shared" si="48"/>
        <v>Österreich454</v>
      </c>
      <c r="B2289">
        <v>2289</v>
      </c>
      <c r="C2289" s="59" t="s">
        <v>272</v>
      </c>
      <c r="D2289" s="59" t="s">
        <v>509</v>
      </c>
      <c r="E2289" s="59" t="s">
        <v>121</v>
      </c>
      <c r="F2289" s="61"/>
      <c r="G2289" s="61"/>
      <c r="H2289" s="60">
        <v>54352</v>
      </c>
      <c r="I2289" s="60">
        <v>5626</v>
      </c>
      <c r="J2289" s="60">
        <v>5821</v>
      </c>
      <c r="K2289" s="61"/>
      <c r="L2289" s="60">
        <v>15622</v>
      </c>
      <c r="M2289" s="60">
        <v>22699</v>
      </c>
      <c r="N2289" s="60">
        <v>23369</v>
      </c>
      <c r="O2289" s="60">
        <v>21738</v>
      </c>
      <c r="P2289" s="60">
        <v>13272</v>
      </c>
      <c r="Q2289" s="60">
        <v>35090</v>
      </c>
      <c r="R2289" s="60">
        <v>15007</v>
      </c>
      <c r="S2289" s="60">
        <v>1584442</v>
      </c>
      <c r="T2289" s="60">
        <v>109002</v>
      </c>
    </row>
    <row r="2290" spans="1:20" ht="14.5" x14ac:dyDescent="0.35">
      <c r="A2290" t="str">
        <f t="shared" si="48"/>
        <v>Österreich244</v>
      </c>
      <c r="B2290">
        <v>2290</v>
      </c>
      <c r="C2290" s="59" t="s">
        <v>272</v>
      </c>
      <c r="D2290" s="59" t="s">
        <v>412</v>
      </c>
      <c r="E2290" s="59" t="s">
        <v>61</v>
      </c>
      <c r="F2290" s="60">
        <v>10590102</v>
      </c>
      <c r="G2290" s="60">
        <v>1341715</v>
      </c>
      <c r="H2290" s="60">
        <v>3164047</v>
      </c>
      <c r="I2290" s="60">
        <v>2770666</v>
      </c>
      <c r="J2290" s="60">
        <v>8996093</v>
      </c>
      <c r="K2290" s="60">
        <v>4467707</v>
      </c>
      <c r="L2290" s="60">
        <v>4753120</v>
      </c>
      <c r="M2290" s="60">
        <v>1496446</v>
      </c>
      <c r="N2290" s="60">
        <v>1945679</v>
      </c>
      <c r="O2290" s="60">
        <v>2469402</v>
      </c>
      <c r="P2290" s="60">
        <v>2239891</v>
      </c>
      <c r="Q2290" s="60">
        <v>611476</v>
      </c>
      <c r="R2290" s="60">
        <v>2750969</v>
      </c>
      <c r="S2290" s="60">
        <v>3050018</v>
      </c>
      <c r="T2290" s="60">
        <v>2329842</v>
      </c>
    </row>
    <row r="2291" spans="1:20" ht="14.5" x14ac:dyDescent="0.35">
      <c r="A2291" t="str">
        <f t="shared" si="48"/>
        <v>Österreich894</v>
      </c>
      <c r="B2291">
        <v>2291</v>
      </c>
      <c r="C2291" s="59" t="s">
        <v>272</v>
      </c>
      <c r="D2291" s="59" t="s">
        <v>682</v>
      </c>
      <c r="E2291" s="59" t="s">
        <v>256</v>
      </c>
      <c r="F2291" s="60">
        <v>498426</v>
      </c>
      <c r="G2291" s="60">
        <v>700119</v>
      </c>
      <c r="H2291" s="60">
        <v>555145</v>
      </c>
      <c r="I2291" s="60">
        <v>63</v>
      </c>
      <c r="J2291" s="61"/>
      <c r="K2291" s="61"/>
      <c r="L2291" s="61"/>
      <c r="M2291" s="61"/>
      <c r="N2291" s="61"/>
      <c r="O2291" s="61"/>
      <c r="P2291" s="61"/>
      <c r="Q2291" s="61"/>
      <c r="R2291" s="61"/>
      <c r="S2291" s="61"/>
      <c r="T2291" s="61"/>
    </row>
    <row r="2292" spans="1:20" ht="14.5" x14ac:dyDescent="0.35">
      <c r="A2292" t="str">
        <f t="shared" si="48"/>
        <v>Österreich280</v>
      </c>
      <c r="B2292">
        <v>2292</v>
      </c>
      <c r="C2292" s="59" t="s">
        <v>272</v>
      </c>
      <c r="D2292" s="59" t="s">
        <v>425</v>
      </c>
      <c r="E2292" s="59" t="s">
        <v>70</v>
      </c>
      <c r="F2292" s="60">
        <v>2694791</v>
      </c>
      <c r="G2292" s="60">
        <v>3035692</v>
      </c>
      <c r="H2292" s="60">
        <v>1750891</v>
      </c>
      <c r="I2292" s="60">
        <v>2028368</v>
      </c>
      <c r="J2292" s="60">
        <v>1678454</v>
      </c>
      <c r="K2292" s="60">
        <v>1599754</v>
      </c>
      <c r="L2292" s="60">
        <v>1350038</v>
      </c>
      <c r="M2292" s="60">
        <v>1503599</v>
      </c>
      <c r="N2292" s="60">
        <v>2053124</v>
      </c>
      <c r="O2292" s="60">
        <v>1558429</v>
      </c>
      <c r="P2292" s="60">
        <v>3797723</v>
      </c>
      <c r="Q2292" s="60">
        <v>2380682</v>
      </c>
      <c r="R2292" s="60">
        <v>1867957</v>
      </c>
      <c r="S2292" s="60">
        <v>4533439</v>
      </c>
      <c r="T2292" s="60">
        <v>3885283</v>
      </c>
    </row>
    <row r="2293" spans="1:20" ht="14.5" x14ac:dyDescent="0.35">
      <c r="A2293" t="str">
        <f t="shared" si="48"/>
        <v>Österreich680</v>
      </c>
      <c r="B2293">
        <v>2293</v>
      </c>
      <c r="C2293" s="59" t="s">
        <v>272</v>
      </c>
      <c r="D2293" s="59" t="s">
        <v>600</v>
      </c>
      <c r="E2293" s="59" t="s">
        <v>169</v>
      </c>
      <c r="F2293" s="60">
        <v>196453646</v>
      </c>
      <c r="G2293" s="60">
        <v>251165978</v>
      </c>
      <c r="H2293" s="60">
        <v>293765872</v>
      </c>
      <c r="I2293" s="60">
        <v>277616263</v>
      </c>
      <c r="J2293" s="60">
        <v>274908259</v>
      </c>
      <c r="K2293" s="60">
        <v>276574211</v>
      </c>
      <c r="L2293" s="60">
        <v>270150016</v>
      </c>
      <c r="M2293" s="60">
        <v>282440149</v>
      </c>
      <c r="N2293" s="60">
        <v>278151983</v>
      </c>
      <c r="O2293" s="60">
        <v>466684787</v>
      </c>
      <c r="P2293" s="60">
        <v>365788943</v>
      </c>
      <c r="Q2293" s="60">
        <v>304296596</v>
      </c>
      <c r="R2293" s="60">
        <v>281223232</v>
      </c>
      <c r="S2293" s="60">
        <v>280011328</v>
      </c>
      <c r="T2293" s="60">
        <v>296245570</v>
      </c>
    </row>
    <row r="2294" spans="1:20" ht="14.5" x14ac:dyDescent="0.35">
      <c r="A2294" t="str">
        <f t="shared" si="48"/>
        <v>Österreich082</v>
      </c>
      <c r="B2294">
        <v>2294</v>
      </c>
      <c r="C2294" s="59" t="s">
        <v>272</v>
      </c>
      <c r="D2294" s="59" t="s">
        <v>376</v>
      </c>
      <c r="E2294" s="59" t="s">
        <v>44</v>
      </c>
      <c r="F2294" s="60">
        <v>2770229</v>
      </c>
      <c r="G2294" s="60">
        <v>4318443</v>
      </c>
      <c r="H2294" s="60">
        <v>6904516</v>
      </c>
      <c r="I2294" s="60">
        <v>4858893</v>
      </c>
      <c r="J2294" s="60">
        <v>7705744</v>
      </c>
      <c r="K2294" s="60">
        <v>6544623</v>
      </c>
      <c r="L2294" s="60">
        <v>4421861</v>
      </c>
      <c r="M2294" s="60">
        <v>9335421</v>
      </c>
      <c r="N2294" s="60">
        <v>4407109</v>
      </c>
      <c r="O2294" s="60">
        <v>5360530</v>
      </c>
      <c r="P2294" s="60">
        <v>17703303</v>
      </c>
      <c r="Q2294" s="60">
        <v>8975344</v>
      </c>
      <c r="R2294" s="60">
        <v>13173976</v>
      </c>
      <c r="S2294" s="60">
        <v>20910692</v>
      </c>
      <c r="T2294" s="60">
        <v>19515433</v>
      </c>
    </row>
    <row r="2295" spans="1:20" ht="14.5" x14ac:dyDescent="0.35">
      <c r="A2295" t="str">
        <f t="shared" si="48"/>
        <v>Österreich839</v>
      </c>
      <c r="B2295">
        <v>2295</v>
      </c>
      <c r="C2295" s="59" t="s">
        <v>272</v>
      </c>
      <c r="D2295" s="59" t="s">
        <v>674</v>
      </c>
      <c r="E2295" s="59" t="s">
        <v>205</v>
      </c>
      <c r="F2295" s="61"/>
      <c r="G2295" s="60">
        <v>122</v>
      </c>
      <c r="H2295" s="60">
        <v>142401</v>
      </c>
      <c r="I2295" s="60">
        <v>113515</v>
      </c>
      <c r="J2295" s="61"/>
      <c r="K2295" s="60">
        <v>141764</v>
      </c>
      <c r="L2295" s="60">
        <v>44548</v>
      </c>
      <c r="M2295" s="61"/>
      <c r="N2295" s="60">
        <v>11954</v>
      </c>
      <c r="O2295" s="60">
        <v>4732</v>
      </c>
      <c r="P2295" s="60">
        <v>1701</v>
      </c>
      <c r="Q2295" s="60">
        <v>319543</v>
      </c>
      <c r="R2295" s="60">
        <v>111716</v>
      </c>
      <c r="S2295" s="61"/>
      <c r="T2295" s="61"/>
    </row>
    <row r="2296" spans="1:20" ht="14.5" x14ac:dyDescent="0.35">
      <c r="A2296" t="str">
        <f t="shared" si="48"/>
        <v>Österreich626</v>
      </c>
      <c r="B2296">
        <v>2296</v>
      </c>
      <c r="C2296" s="59" t="s">
        <v>272</v>
      </c>
      <c r="D2296" s="59" t="s">
        <v>574</v>
      </c>
      <c r="E2296" s="59" t="s">
        <v>151</v>
      </c>
      <c r="F2296" s="60">
        <v>94787</v>
      </c>
      <c r="G2296" s="60">
        <v>55206</v>
      </c>
      <c r="H2296" s="60">
        <v>17045</v>
      </c>
      <c r="I2296" s="61"/>
      <c r="J2296" s="60">
        <v>2428</v>
      </c>
      <c r="K2296" s="61"/>
      <c r="L2296" s="61"/>
      <c r="M2296" s="60">
        <v>788211</v>
      </c>
      <c r="N2296" s="60">
        <v>1181479</v>
      </c>
      <c r="O2296" s="60">
        <v>130711</v>
      </c>
      <c r="P2296" s="60">
        <v>192331</v>
      </c>
      <c r="Q2296" s="60">
        <v>105507</v>
      </c>
      <c r="R2296" s="60">
        <v>937554</v>
      </c>
      <c r="S2296" s="60">
        <v>344255</v>
      </c>
      <c r="T2296" s="60">
        <v>69872</v>
      </c>
    </row>
    <row r="2297" spans="1:20" ht="14.5" x14ac:dyDescent="0.35">
      <c r="A2297" t="str">
        <f t="shared" si="48"/>
        <v>Österreich080</v>
      </c>
      <c r="B2297">
        <v>2297</v>
      </c>
      <c r="C2297" s="59" t="s">
        <v>272</v>
      </c>
      <c r="D2297" s="59" t="s">
        <v>373</v>
      </c>
      <c r="E2297" s="59" t="s">
        <v>42</v>
      </c>
      <c r="F2297" s="60">
        <v>21028947</v>
      </c>
      <c r="G2297" s="60">
        <v>48453875</v>
      </c>
      <c r="H2297" s="60">
        <v>43270705</v>
      </c>
      <c r="I2297" s="60">
        <v>24770693</v>
      </c>
      <c r="J2297" s="60">
        <v>128715281</v>
      </c>
      <c r="K2297" s="60">
        <v>50954194</v>
      </c>
      <c r="L2297" s="60">
        <v>34510229</v>
      </c>
      <c r="M2297" s="60">
        <v>29558608</v>
      </c>
      <c r="N2297" s="60">
        <v>20948994</v>
      </c>
      <c r="O2297" s="60">
        <v>20741582</v>
      </c>
      <c r="P2297" s="60">
        <v>9817289</v>
      </c>
      <c r="Q2297" s="60">
        <v>24206158</v>
      </c>
      <c r="R2297" s="60">
        <v>25666901</v>
      </c>
      <c r="S2297" s="60">
        <v>24268676</v>
      </c>
      <c r="T2297" s="60">
        <v>29032623</v>
      </c>
    </row>
    <row r="2298" spans="1:20" ht="14.5" x14ac:dyDescent="0.35">
      <c r="A2298" t="str">
        <f t="shared" ref="A2298:A2305" si="49">C2298&amp;D2298</f>
        <v>Österreich212</v>
      </c>
      <c r="B2298">
        <v>2298</v>
      </c>
      <c r="C2298" s="59" t="s">
        <v>272</v>
      </c>
      <c r="D2298" s="59" t="s">
        <v>396</v>
      </c>
      <c r="E2298" s="59" t="s">
        <v>54</v>
      </c>
      <c r="F2298" s="60">
        <v>80167892</v>
      </c>
      <c r="G2298" s="60">
        <v>86460622</v>
      </c>
      <c r="H2298" s="60">
        <v>83881079</v>
      </c>
      <c r="I2298" s="60">
        <v>82911602</v>
      </c>
      <c r="J2298" s="60">
        <v>78609254</v>
      </c>
      <c r="K2298" s="60">
        <v>78916738</v>
      </c>
      <c r="L2298" s="60">
        <v>80460823</v>
      </c>
      <c r="M2298" s="60">
        <v>76733251</v>
      </c>
      <c r="N2298" s="60">
        <v>90385978</v>
      </c>
      <c r="O2298" s="60">
        <v>90702277</v>
      </c>
      <c r="P2298" s="60">
        <v>67998554</v>
      </c>
      <c r="Q2298" s="60">
        <v>81676712</v>
      </c>
      <c r="R2298" s="60">
        <v>78656830</v>
      </c>
      <c r="S2298" s="60">
        <v>83789419</v>
      </c>
      <c r="T2298" s="60">
        <v>87699312</v>
      </c>
    </row>
    <row r="2299" spans="1:20" ht="14.5" x14ac:dyDescent="0.35">
      <c r="A2299" t="str">
        <f t="shared" si="49"/>
        <v>Österreich817</v>
      </c>
      <c r="B2299">
        <v>2299</v>
      </c>
      <c r="C2299" s="59" t="s">
        <v>272</v>
      </c>
      <c r="D2299" s="59" t="s">
        <v>646</v>
      </c>
      <c r="E2299" s="59" t="s">
        <v>193</v>
      </c>
      <c r="F2299" s="61"/>
      <c r="G2299" s="61"/>
      <c r="H2299" s="61"/>
      <c r="I2299" s="60">
        <v>7632</v>
      </c>
      <c r="J2299" s="61"/>
      <c r="K2299" s="60">
        <v>2300</v>
      </c>
      <c r="L2299" s="61"/>
      <c r="M2299" s="61"/>
      <c r="N2299" s="61"/>
      <c r="O2299" s="61"/>
      <c r="P2299" s="61"/>
      <c r="Q2299" s="60">
        <v>5371</v>
      </c>
      <c r="R2299" s="60">
        <v>641</v>
      </c>
      <c r="S2299" s="60">
        <v>390</v>
      </c>
      <c r="T2299" s="60">
        <v>576</v>
      </c>
    </row>
    <row r="2300" spans="1:20" ht="14.5" x14ac:dyDescent="0.35">
      <c r="A2300" t="str">
        <f t="shared" si="49"/>
        <v>Österreich052</v>
      </c>
      <c r="B2300">
        <v>2300</v>
      </c>
      <c r="C2300" s="59" t="s">
        <v>272</v>
      </c>
      <c r="D2300" s="59" t="s">
        <v>337</v>
      </c>
      <c r="E2300" s="59" t="s">
        <v>26</v>
      </c>
      <c r="F2300" s="60">
        <v>1061854514</v>
      </c>
      <c r="G2300" s="60">
        <v>1248394925</v>
      </c>
      <c r="H2300" s="60">
        <v>1225751373</v>
      </c>
      <c r="I2300" s="60">
        <v>1244810836</v>
      </c>
      <c r="J2300" s="60">
        <v>1207407676</v>
      </c>
      <c r="K2300" s="60">
        <v>1403325888</v>
      </c>
      <c r="L2300" s="60">
        <v>1324018346</v>
      </c>
      <c r="M2300" s="60">
        <v>1310716664</v>
      </c>
      <c r="N2300" s="60">
        <v>1320778374</v>
      </c>
      <c r="O2300" s="60">
        <v>1158382506</v>
      </c>
      <c r="P2300" s="60">
        <v>1254039737</v>
      </c>
      <c r="Q2300" s="60">
        <v>1492601683</v>
      </c>
      <c r="R2300" s="60">
        <v>1805272592</v>
      </c>
      <c r="S2300" s="60">
        <v>2026260715</v>
      </c>
      <c r="T2300" s="60">
        <v>1848173624</v>
      </c>
    </row>
    <row r="2301" spans="1:20" ht="14.5" x14ac:dyDescent="0.35">
      <c r="A2301" t="str">
        <f t="shared" si="49"/>
        <v>Österreich472</v>
      </c>
      <c r="B2301">
        <v>2301</v>
      </c>
      <c r="C2301" s="59" t="s">
        <v>272</v>
      </c>
      <c r="D2301" s="59" t="s">
        <v>531</v>
      </c>
      <c r="E2301" s="59" t="s">
        <v>131</v>
      </c>
      <c r="F2301" s="60">
        <v>10683913</v>
      </c>
      <c r="G2301" s="60">
        <v>10617095</v>
      </c>
      <c r="H2301" s="60">
        <v>9819418</v>
      </c>
      <c r="I2301" s="60">
        <v>13678281</v>
      </c>
      <c r="J2301" s="60">
        <v>11504626</v>
      </c>
      <c r="K2301" s="60">
        <v>8616099</v>
      </c>
      <c r="L2301" s="60">
        <v>4874556</v>
      </c>
      <c r="M2301" s="60">
        <v>6330303</v>
      </c>
      <c r="N2301" s="60">
        <v>7839631</v>
      </c>
      <c r="O2301" s="60">
        <v>25147422</v>
      </c>
      <c r="P2301" s="60">
        <v>5258883</v>
      </c>
      <c r="Q2301" s="60">
        <v>2928781</v>
      </c>
      <c r="R2301" s="60">
        <v>4770641</v>
      </c>
      <c r="S2301" s="60">
        <v>20619066</v>
      </c>
      <c r="T2301" s="60">
        <v>6055297</v>
      </c>
    </row>
    <row r="2302" spans="1:20" ht="14.5" x14ac:dyDescent="0.35">
      <c r="A2302" t="str">
        <f t="shared" si="49"/>
        <v>Österreich807</v>
      </c>
      <c r="B2302">
        <v>2302</v>
      </c>
      <c r="C2302" s="59" t="s">
        <v>272</v>
      </c>
      <c r="D2302" s="59" t="s">
        <v>636</v>
      </c>
      <c r="E2302" s="59" t="s">
        <v>187</v>
      </c>
      <c r="F2302" s="61"/>
      <c r="G2302" s="61"/>
      <c r="H2302" s="61"/>
      <c r="I2302" s="61"/>
      <c r="J2302" s="61"/>
      <c r="K2302" s="61"/>
      <c r="L2302" s="61"/>
      <c r="M2302" s="61"/>
      <c r="N2302" s="60">
        <v>43</v>
      </c>
      <c r="O2302" s="61"/>
      <c r="P2302" s="61"/>
      <c r="Q2302" s="61"/>
      <c r="R2302" s="61"/>
      <c r="S2302" s="61"/>
      <c r="T2302" s="60">
        <v>21387</v>
      </c>
    </row>
    <row r="2303" spans="1:20" ht="14.5" x14ac:dyDescent="0.35">
      <c r="A2303" t="str">
        <f t="shared" si="49"/>
        <v>Österreich736</v>
      </c>
      <c r="B2303">
        <v>2303</v>
      </c>
      <c r="C2303" s="59" t="s">
        <v>272</v>
      </c>
      <c r="D2303" s="59" t="s">
        <v>622</v>
      </c>
      <c r="E2303" s="59" t="s">
        <v>179</v>
      </c>
      <c r="F2303" s="60">
        <v>335844767</v>
      </c>
      <c r="G2303" s="60">
        <v>336490605</v>
      </c>
      <c r="H2303" s="60">
        <v>299611882</v>
      </c>
      <c r="I2303" s="60">
        <v>336314670</v>
      </c>
      <c r="J2303" s="60">
        <v>359459042</v>
      </c>
      <c r="K2303" s="60">
        <v>443706568</v>
      </c>
      <c r="L2303" s="60">
        <v>395193427</v>
      </c>
      <c r="M2303" s="60">
        <v>384318395</v>
      </c>
      <c r="N2303" s="60">
        <v>499640279</v>
      </c>
      <c r="O2303" s="60">
        <v>637463687</v>
      </c>
      <c r="P2303" s="60">
        <v>581392578</v>
      </c>
      <c r="Q2303" s="60">
        <v>782519992</v>
      </c>
      <c r="R2303" s="60">
        <v>910261748</v>
      </c>
      <c r="S2303" s="60">
        <v>763774289</v>
      </c>
      <c r="T2303" s="60">
        <v>639836976</v>
      </c>
    </row>
    <row r="2304" spans="1:20" ht="14.5" x14ac:dyDescent="0.35">
      <c r="A2304" t="str">
        <f t="shared" si="49"/>
        <v>Österreich352</v>
      </c>
      <c r="B2304">
        <v>2304</v>
      </c>
      <c r="C2304" s="59" t="s">
        <v>272</v>
      </c>
      <c r="D2304" s="59" t="s">
        <v>457</v>
      </c>
      <c r="E2304" s="59" t="s">
        <v>257</v>
      </c>
      <c r="F2304" s="60">
        <v>9331817</v>
      </c>
      <c r="G2304" s="60">
        <v>17833527</v>
      </c>
      <c r="H2304" s="60">
        <v>11856432</v>
      </c>
      <c r="I2304" s="60">
        <v>13374097</v>
      </c>
      <c r="J2304" s="60">
        <v>18574854</v>
      </c>
      <c r="K2304" s="60">
        <v>15292481</v>
      </c>
      <c r="L2304" s="60">
        <v>9383440</v>
      </c>
      <c r="M2304" s="60">
        <v>11672801</v>
      </c>
      <c r="N2304" s="60">
        <v>12691872</v>
      </c>
      <c r="O2304" s="60">
        <v>23008170</v>
      </c>
      <c r="P2304" s="60">
        <v>18447720</v>
      </c>
      <c r="Q2304" s="60">
        <v>13741309</v>
      </c>
      <c r="R2304" s="60">
        <v>13806718</v>
      </c>
      <c r="S2304" s="60">
        <v>30585627</v>
      </c>
      <c r="T2304" s="60">
        <v>30659108</v>
      </c>
    </row>
    <row r="2305" spans="1:20" ht="14.5" x14ac:dyDescent="0.35">
      <c r="A2305" t="str">
        <f t="shared" si="49"/>
        <v>Österreich072</v>
      </c>
      <c r="B2305">
        <v>2305</v>
      </c>
      <c r="C2305" s="59" t="s">
        <v>272</v>
      </c>
      <c r="D2305" s="59" t="s">
        <v>359</v>
      </c>
      <c r="E2305" s="59" t="s">
        <v>37</v>
      </c>
      <c r="F2305" s="60">
        <v>666763825</v>
      </c>
      <c r="G2305" s="60">
        <v>674410896</v>
      </c>
      <c r="H2305" s="60">
        <v>674053731</v>
      </c>
      <c r="I2305" s="60">
        <v>681940002</v>
      </c>
      <c r="J2305" s="60">
        <v>511992758</v>
      </c>
      <c r="K2305" s="60">
        <v>335338467</v>
      </c>
      <c r="L2305" s="60">
        <v>401777249</v>
      </c>
      <c r="M2305" s="60">
        <v>465494174</v>
      </c>
      <c r="N2305" s="60">
        <v>496564834</v>
      </c>
      <c r="O2305" s="60">
        <v>572075610</v>
      </c>
      <c r="P2305" s="60">
        <v>529056317</v>
      </c>
      <c r="Q2305" s="60">
        <v>621408534</v>
      </c>
      <c r="R2305" s="60">
        <v>507141638</v>
      </c>
      <c r="S2305" s="60">
        <v>615974729</v>
      </c>
      <c r="T2305" s="60">
        <v>665600066</v>
      </c>
    </row>
    <row r="2306" spans="1:20" ht="14.5" x14ac:dyDescent="0.35">
      <c r="A2306" t="str">
        <f t="shared" ref="A2306:A2318" si="50">C2306&amp;D2306</f>
        <v>Österreich350</v>
      </c>
      <c r="B2306">
        <v>2306</v>
      </c>
      <c r="C2306" s="59" t="s">
        <v>272</v>
      </c>
      <c r="D2306" s="59" t="s">
        <v>456</v>
      </c>
      <c r="E2306" s="59" t="s">
        <v>87</v>
      </c>
      <c r="F2306" s="60">
        <v>5716151</v>
      </c>
      <c r="G2306" s="60">
        <v>4106770</v>
      </c>
      <c r="H2306" s="60">
        <v>6171151</v>
      </c>
      <c r="I2306" s="60">
        <v>7190988</v>
      </c>
      <c r="J2306" s="60">
        <v>8065443</v>
      </c>
      <c r="K2306" s="60">
        <v>8062968</v>
      </c>
      <c r="L2306" s="60">
        <v>6595232</v>
      </c>
      <c r="M2306" s="60">
        <v>5348285</v>
      </c>
      <c r="N2306" s="60">
        <v>8338181</v>
      </c>
      <c r="O2306" s="60">
        <v>8253331</v>
      </c>
      <c r="P2306" s="60">
        <v>6269036</v>
      </c>
      <c r="Q2306" s="60">
        <v>7679004</v>
      </c>
      <c r="R2306" s="60">
        <v>12452034</v>
      </c>
      <c r="S2306" s="60">
        <v>6645174</v>
      </c>
      <c r="T2306" s="60">
        <v>13341860</v>
      </c>
    </row>
    <row r="2307" spans="1:20" ht="14.5" x14ac:dyDescent="0.35">
      <c r="A2307" t="str">
        <f t="shared" si="50"/>
        <v>Österreich400</v>
      </c>
      <c r="B2307">
        <v>2307</v>
      </c>
      <c r="C2307" s="59" t="s">
        <v>272</v>
      </c>
      <c r="D2307" s="59" t="s">
        <v>484</v>
      </c>
      <c r="E2307" s="59" t="s">
        <v>103</v>
      </c>
      <c r="F2307" s="60">
        <v>4958271622</v>
      </c>
      <c r="G2307" s="60">
        <v>6389313826</v>
      </c>
      <c r="H2307" s="60">
        <v>6931748613</v>
      </c>
      <c r="I2307" s="60">
        <v>7059987177</v>
      </c>
      <c r="J2307" s="60">
        <v>7780518063</v>
      </c>
      <c r="K2307" s="60">
        <v>9083198399</v>
      </c>
      <c r="L2307" s="60">
        <v>8727220812</v>
      </c>
      <c r="M2307" s="60">
        <v>9661119963</v>
      </c>
      <c r="N2307" s="60">
        <v>10601464644</v>
      </c>
      <c r="O2307" s="60">
        <v>10242220182</v>
      </c>
      <c r="P2307" s="60">
        <v>9297426006</v>
      </c>
      <c r="Q2307" s="60">
        <v>11099852668</v>
      </c>
      <c r="R2307" s="60">
        <v>12912798203</v>
      </c>
      <c r="S2307" s="60">
        <v>14738580925</v>
      </c>
      <c r="T2307" s="60">
        <v>16227605213</v>
      </c>
    </row>
    <row r="2308" spans="1:20" ht="14.5" x14ac:dyDescent="0.35">
      <c r="A2308" t="str">
        <f t="shared" si="50"/>
        <v>Österreich524</v>
      </c>
      <c r="B2308">
        <v>2308</v>
      </c>
      <c r="C2308" s="59" t="s">
        <v>272</v>
      </c>
      <c r="D2308" s="59" t="s">
        <v>556</v>
      </c>
      <c r="E2308" s="59" t="s">
        <v>144</v>
      </c>
      <c r="F2308" s="60">
        <v>15747643</v>
      </c>
      <c r="G2308" s="60">
        <v>15148521</v>
      </c>
      <c r="H2308" s="60">
        <v>52390219</v>
      </c>
      <c r="I2308" s="60">
        <v>19496599</v>
      </c>
      <c r="J2308" s="60">
        <v>21647286</v>
      </c>
      <c r="K2308" s="60">
        <v>22802570</v>
      </c>
      <c r="L2308" s="60">
        <v>15457070</v>
      </c>
      <c r="M2308" s="60">
        <v>22463006</v>
      </c>
      <c r="N2308" s="60">
        <v>17573075</v>
      </c>
      <c r="O2308" s="60">
        <v>19567180</v>
      </c>
      <c r="P2308" s="60">
        <v>20574220</v>
      </c>
      <c r="Q2308" s="60">
        <v>27972905</v>
      </c>
      <c r="R2308" s="60">
        <v>38352547</v>
      </c>
      <c r="S2308" s="60">
        <v>52170577</v>
      </c>
      <c r="T2308" s="60">
        <v>30879791</v>
      </c>
    </row>
    <row r="2309" spans="1:20" ht="14.5" x14ac:dyDescent="0.35">
      <c r="A2309" t="str">
        <f t="shared" si="50"/>
        <v>Österreich081</v>
      </c>
      <c r="B2309">
        <v>2309</v>
      </c>
      <c r="C2309" s="59" t="s">
        <v>272</v>
      </c>
      <c r="D2309" s="59" t="s">
        <v>374</v>
      </c>
      <c r="E2309" s="59" t="s">
        <v>43</v>
      </c>
      <c r="F2309" s="60">
        <v>63383211</v>
      </c>
      <c r="G2309" s="60">
        <v>49129672</v>
      </c>
      <c r="H2309" s="60">
        <v>82756047</v>
      </c>
      <c r="I2309" s="60">
        <v>62023630</v>
      </c>
      <c r="J2309" s="60">
        <v>76551251</v>
      </c>
      <c r="K2309" s="60">
        <v>80944948</v>
      </c>
      <c r="L2309" s="60">
        <v>38989332</v>
      </c>
      <c r="M2309" s="60">
        <v>42273985</v>
      </c>
      <c r="N2309" s="60">
        <v>83549880</v>
      </c>
      <c r="O2309" s="60">
        <v>109882069</v>
      </c>
      <c r="P2309" s="60">
        <v>84683864</v>
      </c>
      <c r="Q2309" s="60">
        <v>81079224</v>
      </c>
      <c r="R2309" s="60">
        <v>108888544</v>
      </c>
      <c r="S2309" s="60">
        <v>131841799</v>
      </c>
      <c r="T2309" s="60">
        <v>126577206</v>
      </c>
    </row>
    <row r="2310" spans="1:20" ht="14.5" x14ac:dyDescent="0.35">
      <c r="A2310" t="str">
        <f t="shared" si="50"/>
        <v>Österreich045</v>
      </c>
      <c r="B2310">
        <v>2310</v>
      </c>
      <c r="C2310" s="59" t="s">
        <v>272</v>
      </c>
      <c r="D2310" s="59" t="s">
        <v>333</v>
      </c>
      <c r="E2310" s="59" t="s">
        <v>258</v>
      </c>
      <c r="F2310" s="60">
        <v>307633</v>
      </c>
      <c r="G2310" s="60">
        <v>1197135</v>
      </c>
      <c r="H2310" s="60">
        <v>321634</v>
      </c>
      <c r="I2310" s="60">
        <v>309879</v>
      </c>
      <c r="J2310" s="60">
        <v>172435</v>
      </c>
      <c r="K2310" s="60">
        <v>176283</v>
      </c>
      <c r="L2310" s="60">
        <v>729159</v>
      </c>
      <c r="M2310" s="60">
        <v>347136</v>
      </c>
      <c r="N2310" s="60">
        <v>319521</v>
      </c>
      <c r="O2310" s="60">
        <v>270117</v>
      </c>
      <c r="P2310" s="60">
        <v>263693</v>
      </c>
      <c r="Q2310" s="60">
        <v>85039</v>
      </c>
      <c r="R2310" s="61"/>
      <c r="S2310" s="61"/>
      <c r="T2310" s="61"/>
    </row>
    <row r="2311" spans="1:20" ht="14.5" x14ac:dyDescent="0.35">
      <c r="A2311" t="str">
        <f t="shared" si="50"/>
        <v>Österreich467</v>
      </c>
      <c r="B2311">
        <v>2311</v>
      </c>
      <c r="C2311" s="59" t="s">
        <v>272</v>
      </c>
      <c r="D2311" s="59" t="s">
        <v>525</v>
      </c>
      <c r="E2311" s="59" t="s">
        <v>263</v>
      </c>
      <c r="F2311" s="60">
        <v>51258</v>
      </c>
      <c r="G2311" s="60">
        <v>11352</v>
      </c>
      <c r="H2311" s="60">
        <v>8585</v>
      </c>
      <c r="I2311" s="60">
        <v>15918</v>
      </c>
      <c r="J2311" s="60">
        <v>669776</v>
      </c>
      <c r="K2311" s="60">
        <v>467829</v>
      </c>
      <c r="L2311" s="60">
        <v>1103501</v>
      </c>
      <c r="M2311" s="60">
        <v>56561</v>
      </c>
      <c r="N2311" s="60">
        <v>116770</v>
      </c>
      <c r="O2311" s="60">
        <v>125329</v>
      </c>
      <c r="P2311" s="60">
        <v>403247</v>
      </c>
      <c r="Q2311" s="60">
        <v>215077</v>
      </c>
      <c r="R2311" s="60">
        <v>111334</v>
      </c>
      <c r="S2311" s="60">
        <v>37357</v>
      </c>
      <c r="T2311" s="60">
        <v>50946</v>
      </c>
    </row>
    <row r="2312" spans="1:20" ht="14.5" x14ac:dyDescent="0.35">
      <c r="A2312" t="str">
        <f t="shared" si="50"/>
        <v>Österreich484</v>
      </c>
      <c r="B2312">
        <v>2312</v>
      </c>
      <c r="C2312" s="59" t="s">
        <v>272</v>
      </c>
      <c r="D2312" s="59" t="s">
        <v>545</v>
      </c>
      <c r="E2312" s="59" t="s">
        <v>135</v>
      </c>
      <c r="F2312" s="60">
        <v>94064670</v>
      </c>
      <c r="G2312" s="60">
        <v>62130549</v>
      </c>
      <c r="H2312" s="60">
        <v>142727456</v>
      </c>
      <c r="I2312" s="60">
        <v>86781749</v>
      </c>
      <c r="J2312" s="60">
        <v>150634535</v>
      </c>
      <c r="K2312" s="60">
        <v>138588097</v>
      </c>
      <c r="L2312" s="60">
        <v>46840564</v>
      </c>
      <c r="M2312" s="60">
        <v>10968244</v>
      </c>
      <c r="N2312" s="60">
        <v>15787221</v>
      </c>
      <c r="O2312" s="60">
        <v>7864781</v>
      </c>
      <c r="P2312" s="60">
        <v>2893382</v>
      </c>
      <c r="Q2312" s="60">
        <v>8090596</v>
      </c>
      <c r="R2312" s="60">
        <v>6850045</v>
      </c>
      <c r="S2312" s="60">
        <v>5232369</v>
      </c>
      <c r="T2312" s="60">
        <v>7003215</v>
      </c>
    </row>
    <row r="2313" spans="1:20" ht="14.5" x14ac:dyDescent="0.35">
      <c r="A2313" t="str">
        <f t="shared" si="50"/>
        <v>Österreich468</v>
      </c>
      <c r="B2313">
        <v>2313</v>
      </c>
      <c r="C2313" s="59" t="s">
        <v>272</v>
      </c>
      <c r="D2313" s="59" t="s">
        <v>527</v>
      </c>
      <c r="E2313" s="59" t="s">
        <v>259</v>
      </c>
      <c r="F2313" s="60">
        <v>85071489</v>
      </c>
      <c r="G2313" s="60">
        <v>1112801</v>
      </c>
      <c r="H2313" s="60">
        <v>24980729</v>
      </c>
      <c r="I2313" s="60">
        <v>969812</v>
      </c>
      <c r="J2313" s="60">
        <v>953868</v>
      </c>
      <c r="K2313" s="60">
        <v>1310297</v>
      </c>
      <c r="L2313" s="60">
        <v>29830628</v>
      </c>
      <c r="M2313" s="60">
        <v>1363781</v>
      </c>
      <c r="N2313" s="60">
        <v>10214408</v>
      </c>
      <c r="O2313" s="60">
        <v>398177</v>
      </c>
      <c r="P2313" s="60">
        <v>133571</v>
      </c>
      <c r="Q2313" s="60">
        <v>119121</v>
      </c>
      <c r="R2313" s="60">
        <v>280145</v>
      </c>
      <c r="S2313" s="60">
        <v>28976323</v>
      </c>
      <c r="T2313" s="60">
        <v>1267336</v>
      </c>
    </row>
    <row r="2314" spans="1:20" ht="14.5" x14ac:dyDescent="0.35">
      <c r="A2314" t="str">
        <f t="shared" si="50"/>
        <v>Österreich457</v>
      </c>
      <c r="B2314">
        <v>2314</v>
      </c>
      <c r="C2314" s="59" t="s">
        <v>272</v>
      </c>
      <c r="D2314" s="59" t="s">
        <v>513</v>
      </c>
      <c r="E2314" s="59" t="s">
        <v>123</v>
      </c>
      <c r="F2314" s="60">
        <v>231242</v>
      </c>
      <c r="G2314" s="61"/>
      <c r="H2314" s="60">
        <v>38388</v>
      </c>
      <c r="I2314" s="60">
        <v>297195</v>
      </c>
      <c r="J2314" s="60">
        <v>198878</v>
      </c>
      <c r="K2314" s="60">
        <v>244789</v>
      </c>
      <c r="L2314" s="60">
        <v>1850</v>
      </c>
      <c r="M2314" s="60">
        <v>187410</v>
      </c>
      <c r="N2314" s="60">
        <v>14944</v>
      </c>
      <c r="O2314" s="60">
        <v>16809</v>
      </c>
      <c r="P2314" s="60">
        <v>19285</v>
      </c>
      <c r="Q2314" s="60">
        <v>20823</v>
      </c>
      <c r="R2314" s="60">
        <v>319029</v>
      </c>
      <c r="S2314" s="60">
        <v>29854</v>
      </c>
      <c r="T2314" s="60">
        <v>390264</v>
      </c>
    </row>
    <row r="2315" spans="1:20" ht="14.5" x14ac:dyDescent="0.35">
      <c r="A2315" t="str">
        <f t="shared" si="50"/>
        <v>Österreich690</v>
      </c>
      <c r="B2315">
        <v>2315</v>
      </c>
      <c r="C2315" s="59" t="s">
        <v>272</v>
      </c>
      <c r="D2315" s="59" t="s">
        <v>603</v>
      </c>
      <c r="E2315" s="59" t="s">
        <v>170</v>
      </c>
      <c r="F2315" s="60">
        <v>92885478</v>
      </c>
      <c r="G2315" s="60">
        <v>103216994</v>
      </c>
      <c r="H2315" s="60">
        <v>113156351</v>
      </c>
      <c r="I2315" s="60">
        <v>148047796</v>
      </c>
      <c r="J2315" s="60">
        <v>159262485</v>
      </c>
      <c r="K2315" s="60">
        <v>177266506</v>
      </c>
      <c r="L2315" s="60">
        <v>179306600</v>
      </c>
      <c r="M2315" s="60">
        <v>252801568</v>
      </c>
      <c r="N2315" s="60">
        <v>225672960</v>
      </c>
      <c r="O2315" s="60">
        <v>254439154</v>
      </c>
      <c r="P2315" s="60">
        <v>228950605</v>
      </c>
      <c r="Q2315" s="60">
        <v>182201390</v>
      </c>
      <c r="R2315" s="60">
        <v>226119370</v>
      </c>
      <c r="S2315" s="60">
        <v>205527949</v>
      </c>
      <c r="T2315" s="60">
        <v>258107480</v>
      </c>
    </row>
    <row r="2316" spans="1:20" ht="14.5" x14ac:dyDescent="0.35">
      <c r="A2316" t="str">
        <f t="shared" si="50"/>
        <v>Österreich816</v>
      </c>
      <c r="B2316">
        <v>2316</v>
      </c>
      <c r="C2316" s="59" t="s">
        <v>272</v>
      </c>
      <c r="D2316" s="59" t="s">
        <v>645</v>
      </c>
      <c r="E2316" s="59" t="s">
        <v>192</v>
      </c>
      <c r="F2316" s="60">
        <v>4526</v>
      </c>
      <c r="G2316" s="60">
        <v>32900</v>
      </c>
      <c r="H2316" s="61"/>
      <c r="I2316" s="60">
        <v>5791</v>
      </c>
      <c r="J2316" s="61"/>
      <c r="K2316" s="61"/>
      <c r="L2316" s="61"/>
      <c r="M2316" s="60">
        <v>94922</v>
      </c>
      <c r="N2316" s="60">
        <v>7669</v>
      </c>
      <c r="O2316" s="60">
        <v>31807</v>
      </c>
      <c r="P2316" s="60">
        <v>205377</v>
      </c>
      <c r="Q2316" s="60">
        <v>123929</v>
      </c>
      <c r="R2316" s="60">
        <v>117774</v>
      </c>
      <c r="S2316" s="60">
        <v>41153</v>
      </c>
      <c r="T2316" s="60">
        <v>87619</v>
      </c>
    </row>
    <row r="2317" spans="1:20" ht="14.5" x14ac:dyDescent="0.35">
      <c r="A2317" t="str">
        <f t="shared" si="50"/>
        <v>Österreich811</v>
      </c>
      <c r="B2317">
        <v>2317</v>
      </c>
      <c r="C2317" s="59" t="s">
        <v>272</v>
      </c>
      <c r="D2317" s="59" t="s">
        <v>639</v>
      </c>
      <c r="E2317" s="59" t="s">
        <v>285</v>
      </c>
      <c r="F2317" s="61"/>
      <c r="G2317" s="61"/>
      <c r="H2317" s="61"/>
      <c r="I2317" s="61"/>
      <c r="J2317" s="61"/>
      <c r="K2317" s="61"/>
      <c r="L2317" s="61"/>
      <c r="M2317" s="61"/>
      <c r="N2317" s="61"/>
      <c r="O2317" s="61"/>
      <c r="P2317" s="61"/>
      <c r="Q2317" s="60">
        <v>637590</v>
      </c>
      <c r="R2317" s="61"/>
      <c r="S2317" s="60">
        <v>238</v>
      </c>
      <c r="T2317" s="61"/>
    </row>
    <row r="2318" spans="1:20" ht="14.5" x14ac:dyDescent="0.35">
      <c r="A2318" t="str">
        <f t="shared" si="50"/>
        <v>Österreich819</v>
      </c>
      <c r="B2318">
        <v>2318</v>
      </c>
      <c r="C2318" s="59" t="s">
        <v>272</v>
      </c>
      <c r="D2318" s="59" t="s">
        <v>647</v>
      </c>
      <c r="E2318" s="59" t="s">
        <v>194</v>
      </c>
      <c r="F2318" s="61"/>
      <c r="G2318" s="60">
        <v>7156</v>
      </c>
      <c r="H2318" s="60">
        <v>156682</v>
      </c>
      <c r="I2318" s="60">
        <v>67079</v>
      </c>
      <c r="J2318" s="60">
        <v>6360</v>
      </c>
      <c r="K2318" s="60">
        <v>63236</v>
      </c>
      <c r="L2318" s="61"/>
      <c r="M2318" s="61"/>
      <c r="N2318" s="60">
        <v>195137</v>
      </c>
      <c r="O2318" s="60">
        <v>105065</v>
      </c>
      <c r="P2318" s="61"/>
      <c r="Q2318" s="60">
        <v>188917</v>
      </c>
      <c r="R2318" s="61"/>
      <c r="S2318" s="60">
        <v>208312</v>
      </c>
      <c r="T2318" s="60">
        <v>62792</v>
      </c>
    </row>
    <row r="2319" spans="1:20" ht="14.5" x14ac:dyDescent="0.35">
      <c r="A2319" t="str">
        <f t="shared" ref="A2319:A2329" si="51">C2319&amp;D2319</f>
        <v>Österreich022</v>
      </c>
      <c r="B2319">
        <v>2319</v>
      </c>
      <c r="C2319" s="59" t="s">
        <v>272</v>
      </c>
      <c r="D2319" s="59" t="s">
        <v>726</v>
      </c>
      <c r="E2319" s="59" t="s">
        <v>13</v>
      </c>
      <c r="F2319" s="61"/>
      <c r="G2319" s="60">
        <v>282188</v>
      </c>
      <c r="H2319" s="60">
        <v>398096</v>
      </c>
      <c r="I2319" s="60">
        <v>341198</v>
      </c>
      <c r="J2319" s="60">
        <v>742898</v>
      </c>
      <c r="K2319" s="60">
        <v>298612</v>
      </c>
      <c r="L2319" s="60">
        <v>1047793</v>
      </c>
      <c r="M2319" s="60">
        <v>789699</v>
      </c>
      <c r="N2319" s="60">
        <v>495664</v>
      </c>
      <c r="O2319" s="60">
        <v>357511</v>
      </c>
      <c r="P2319" s="60">
        <v>369776</v>
      </c>
      <c r="Q2319" s="60">
        <v>439498</v>
      </c>
      <c r="R2319" s="60">
        <v>345655</v>
      </c>
      <c r="S2319" s="60">
        <v>505673</v>
      </c>
      <c r="T2319" s="60">
        <v>477038</v>
      </c>
    </row>
    <row r="2320" spans="1:20" ht="14.5" x14ac:dyDescent="0.35">
      <c r="A2320" t="str">
        <f t="shared" si="51"/>
        <v>Österreich095</v>
      </c>
      <c r="B2320">
        <v>2320</v>
      </c>
      <c r="C2320" s="59" t="s">
        <v>272</v>
      </c>
      <c r="D2320" s="59" t="s">
        <v>386</v>
      </c>
      <c r="E2320" s="59" t="s">
        <v>49</v>
      </c>
      <c r="F2320" s="60">
        <v>27288740</v>
      </c>
      <c r="G2320" s="60">
        <v>37586352</v>
      </c>
      <c r="H2320" s="60">
        <v>30846183</v>
      </c>
      <c r="I2320" s="60">
        <v>29967452</v>
      </c>
      <c r="J2320" s="60">
        <v>28946797</v>
      </c>
      <c r="K2320" s="60">
        <v>38506046</v>
      </c>
      <c r="L2320" s="60">
        <v>45901208</v>
      </c>
      <c r="M2320" s="60">
        <v>48805019</v>
      </c>
      <c r="N2320" s="60">
        <v>51913652</v>
      </c>
      <c r="O2320" s="60">
        <v>66047804</v>
      </c>
      <c r="P2320" s="60">
        <v>60038591</v>
      </c>
      <c r="Q2320" s="60">
        <v>79716335</v>
      </c>
      <c r="R2320" s="60">
        <v>76119234</v>
      </c>
      <c r="S2320" s="60">
        <v>90396254</v>
      </c>
      <c r="T2320" s="60">
        <v>108065681</v>
      </c>
    </row>
    <row r="2321" spans="1:20" ht="14.5" x14ac:dyDescent="0.35">
      <c r="A2321" t="str">
        <f t="shared" si="51"/>
        <v>Österreich023</v>
      </c>
      <c r="B2321">
        <v>2321</v>
      </c>
      <c r="C2321" s="59" t="s">
        <v>272</v>
      </c>
      <c r="D2321" s="59" t="s">
        <v>317</v>
      </c>
      <c r="E2321" s="59" t="s">
        <v>14</v>
      </c>
      <c r="F2321" s="60">
        <v>81768</v>
      </c>
      <c r="G2321" s="60">
        <v>153196</v>
      </c>
      <c r="H2321" s="60">
        <v>234318</v>
      </c>
      <c r="I2321" s="60">
        <v>180857</v>
      </c>
      <c r="J2321" s="60">
        <v>97183</v>
      </c>
      <c r="K2321" s="60">
        <v>28356</v>
      </c>
      <c r="L2321" s="60">
        <v>12659</v>
      </c>
      <c r="M2321" s="60">
        <v>169285</v>
      </c>
      <c r="N2321" s="60">
        <v>141953</v>
      </c>
      <c r="O2321" s="60">
        <v>248645</v>
      </c>
      <c r="P2321" s="60">
        <v>171971</v>
      </c>
      <c r="Q2321" s="60">
        <v>143273</v>
      </c>
      <c r="R2321" s="60">
        <v>191288</v>
      </c>
      <c r="S2321" s="60">
        <v>68790</v>
      </c>
      <c r="T2321" s="60">
        <v>32963</v>
      </c>
    </row>
    <row r="2322" spans="1:20" ht="14.5" x14ac:dyDescent="0.35">
      <c r="A2322" t="str">
        <f t="shared" si="51"/>
        <v>Österreich098</v>
      </c>
      <c r="B2322">
        <v>2322</v>
      </c>
      <c r="C2322" s="59" t="s">
        <v>272</v>
      </c>
      <c r="D2322" s="59" t="s">
        <v>390</v>
      </c>
      <c r="E2322" s="59" t="s">
        <v>51</v>
      </c>
      <c r="F2322" s="60">
        <v>482517867</v>
      </c>
      <c r="G2322" s="60">
        <v>546849649</v>
      </c>
      <c r="H2322" s="60">
        <v>544612860</v>
      </c>
      <c r="I2322" s="60">
        <v>502574240</v>
      </c>
      <c r="J2322" s="60">
        <v>498507423</v>
      </c>
      <c r="K2322" s="60">
        <v>550648879</v>
      </c>
      <c r="L2322" s="60">
        <v>615536057</v>
      </c>
      <c r="M2322" s="60">
        <v>673049744</v>
      </c>
      <c r="N2322" s="60">
        <v>672288718</v>
      </c>
      <c r="O2322" s="60">
        <v>775777181</v>
      </c>
      <c r="P2322" s="60">
        <v>686542662</v>
      </c>
      <c r="Q2322" s="60">
        <v>851958923</v>
      </c>
      <c r="R2322" s="60">
        <v>1038020778</v>
      </c>
      <c r="S2322" s="60">
        <v>1085153321</v>
      </c>
      <c r="T2322" s="60">
        <v>1118664196</v>
      </c>
    </row>
    <row r="2323" spans="1:20" ht="14.5" x14ac:dyDescent="0.35">
      <c r="A2323" t="str">
        <f t="shared" si="51"/>
        <v>Österreich653</v>
      </c>
      <c r="B2323">
        <v>2323</v>
      </c>
      <c r="C2323" s="59" t="s">
        <v>272</v>
      </c>
      <c r="D2323" s="59" t="s">
        <v>586</v>
      </c>
      <c r="E2323" s="59" t="s">
        <v>159</v>
      </c>
      <c r="F2323" s="60">
        <v>16094566</v>
      </c>
      <c r="G2323" s="60">
        <v>9715881</v>
      </c>
      <c r="H2323" s="60">
        <v>12889466</v>
      </c>
      <c r="I2323" s="60">
        <v>17955982</v>
      </c>
      <c r="J2323" s="60">
        <v>15917095</v>
      </c>
      <c r="K2323" s="60">
        <v>9316839</v>
      </c>
      <c r="L2323" s="60">
        <v>7967244</v>
      </c>
      <c r="M2323" s="60">
        <v>6840457</v>
      </c>
      <c r="N2323" s="60">
        <v>5626884</v>
      </c>
      <c r="O2323" s="60">
        <v>9162101</v>
      </c>
      <c r="P2323" s="60">
        <v>10893162</v>
      </c>
      <c r="Q2323" s="60">
        <v>8962336</v>
      </c>
      <c r="R2323" s="60">
        <v>9060111</v>
      </c>
      <c r="S2323" s="60">
        <v>7576286</v>
      </c>
      <c r="T2323" s="60">
        <v>8492790</v>
      </c>
    </row>
    <row r="2324" spans="1:20" ht="14.5" x14ac:dyDescent="0.35">
      <c r="A2324" t="str">
        <f t="shared" si="51"/>
        <v>Österreich377</v>
      </c>
      <c r="B2324">
        <v>2324</v>
      </c>
      <c r="C2324" s="59" t="s">
        <v>272</v>
      </c>
      <c r="D2324" s="59" t="s">
        <v>470</v>
      </c>
      <c r="E2324" s="59" t="s">
        <v>94</v>
      </c>
      <c r="F2324" s="60">
        <v>17486</v>
      </c>
      <c r="G2324" s="61"/>
      <c r="H2324" s="60">
        <v>55077</v>
      </c>
      <c r="I2324" s="60">
        <v>82557</v>
      </c>
      <c r="J2324" s="61"/>
      <c r="K2324" s="61"/>
      <c r="L2324" s="61"/>
      <c r="M2324" s="61"/>
      <c r="N2324" s="61"/>
      <c r="O2324" s="61"/>
      <c r="P2324" s="61"/>
      <c r="Q2324" s="61"/>
      <c r="R2324" s="61"/>
      <c r="S2324" s="61"/>
      <c r="T2324" s="61"/>
    </row>
    <row r="2325" spans="1:20" ht="14.5" x14ac:dyDescent="0.35">
      <c r="A2325" t="str">
        <f t="shared" si="51"/>
        <v>Österreich388</v>
      </c>
      <c r="B2325">
        <v>2325</v>
      </c>
      <c r="C2325" s="59" t="s">
        <v>272</v>
      </c>
      <c r="D2325" s="59" t="s">
        <v>476</v>
      </c>
      <c r="E2325" s="59" t="s">
        <v>98</v>
      </c>
      <c r="F2325" s="60">
        <v>446725189</v>
      </c>
      <c r="G2325" s="60">
        <v>511885414</v>
      </c>
      <c r="H2325" s="60">
        <v>548434139</v>
      </c>
      <c r="I2325" s="60">
        <v>506336280</v>
      </c>
      <c r="J2325" s="60">
        <v>476763325</v>
      </c>
      <c r="K2325" s="60">
        <v>488111743</v>
      </c>
      <c r="L2325" s="60">
        <v>435316541</v>
      </c>
      <c r="M2325" s="60">
        <v>426972576</v>
      </c>
      <c r="N2325" s="60">
        <v>588140080</v>
      </c>
      <c r="O2325" s="60">
        <v>608228071</v>
      </c>
      <c r="P2325" s="60">
        <v>458425571</v>
      </c>
      <c r="Q2325" s="60">
        <v>602067605</v>
      </c>
      <c r="R2325" s="60">
        <v>678176503</v>
      </c>
      <c r="S2325" s="60">
        <v>778680612</v>
      </c>
      <c r="T2325" s="60">
        <v>660920937</v>
      </c>
    </row>
    <row r="2326" spans="1:20" ht="14.5" x14ac:dyDescent="0.35">
      <c r="A2326" t="str">
        <f t="shared" si="51"/>
        <v>Österreich378</v>
      </c>
      <c r="B2326">
        <v>2326</v>
      </c>
      <c r="C2326" s="59" t="s">
        <v>272</v>
      </c>
      <c r="D2326" s="59" t="s">
        <v>471</v>
      </c>
      <c r="E2326" s="59" t="s">
        <v>95</v>
      </c>
      <c r="F2326" s="60">
        <v>2774636</v>
      </c>
      <c r="G2326" s="60">
        <v>4732693</v>
      </c>
      <c r="H2326" s="60">
        <v>3122216</v>
      </c>
      <c r="I2326" s="60">
        <v>9773743</v>
      </c>
      <c r="J2326" s="60">
        <v>6451363</v>
      </c>
      <c r="K2326" s="60">
        <v>7331747</v>
      </c>
      <c r="L2326" s="60">
        <v>9564275</v>
      </c>
      <c r="M2326" s="60">
        <v>8835135</v>
      </c>
      <c r="N2326" s="60">
        <v>5011063</v>
      </c>
      <c r="O2326" s="60">
        <v>6587224</v>
      </c>
      <c r="P2326" s="60">
        <v>2807472</v>
      </c>
      <c r="Q2326" s="60">
        <v>3104394</v>
      </c>
      <c r="R2326" s="60">
        <v>9006477</v>
      </c>
      <c r="S2326" s="60">
        <v>3786614</v>
      </c>
      <c r="T2326" s="60">
        <v>13396275</v>
      </c>
    </row>
    <row r="2327" spans="1:20" ht="14.5" x14ac:dyDescent="0.35">
      <c r="A2327" t="str">
        <f t="shared" si="51"/>
        <v>Österreich382</v>
      </c>
      <c r="B2327">
        <v>2327</v>
      </c>
      <c r="C2327" s="59" t="s">
        <v>272</v>
      </c>
      <c r="D2327" s="59" t="s">
        <v>473</v>
      </c>
      <c r="E2327" s="59" t="s">
        <v>96</v>
      </c>
      <c r="F2327" s="60">
        <v>2256178</v>
      </c>
      <c r="G2327" s="60">
        <v>868568</v>
      </c>
      <c r="H2327" s="60">
        <v>878142</v>
      </c>
      <c r="I2327" s="60">
        <v>1460733</v>
      </c>
      <c r="J2327" s="60">
        <v>3770506</v>
      </c>
      <c r="K2327" s="60">
        <v>1257277</v>
      </c>
      <c r="L2327" s="60">
        <v>2269225</v>
      </c>
      <c r="M2327" s="60">
        <v>3074379</v>
      </c>
      <c r="N2327" s="60">
        <v>5179895</v>
      </c>
      <c r="O2327" s="60">
        <v>1179421</v>
      </c>
      <c r="P2327" s="60">
        <v>2669566</v>
      </c>
      <c r="Q2327" s="60">
        <v>2822827</v>
      </c>
      <c r="R2327" s="60">
        <v>2228241</v>
      </c>
      <c r="S2327" s="60">
        <v>7134798</v>
      </c>
      <c r="T2327" s="60">
        <v>2698780</v>
      </c>
    </row>
    <row r="2328" spans="1:20" ht="14.5" x14ac:dyDescent="0.35">
      <c r="A2328" t="str">
        <f t="shared" si="51"/>
        <v>Österreich9V</v>
      </c>
      <c r="B2328">
        <v>2328</v>
      </c>
      <c r="C2328" s="59" t="s">
        <v>272</v>
      </c>
      <c r="D2328" s="59" t="s">
        <v>956</v>
      </c>
      <c r="E2328" s="59" t="s">
        <v>260</v>
      </c>
      <c r="F2328" s="60">
        <v>66138869</v>
      </c>
      <c r="G2328" s="60">
        <v>124788210</v>
      </c>
      <c r="H2328" s="60">
        <v>127345531</v>
      </c>
      <c r="I2328" s="60">
        <v>93622926</v>
      </c>
      <c r="J2328" s="60">
        <v>113694168</v>
      </c>
      <c r="K2328" s="60">
        <v>101232271</v>
      </c>
      <c r="L2328" s="60">
        <v>53797036</v>
      </c>
      <c r="M2328" s="60">
        <v>80584609</v>
      </c>
      <c r="N2328" s="60">
        <v>78653238</v>
      </c>
      <c r="O2328" s="60">
        <v>124951587</v>
      </c>
      <c r="P2328" s="60">
        <v>65132451</v>
      </c>
      <c r="Q2328" s="60">
        <v>97764939</v>
      </c>
      <c r="R2328" s="60">
        <v>124954683</v>
      </c>
      <c r="S2328" s="60">
        <v>162297016</v>
      </c>
      <c r="T2328" s="60">
        <v>162069873</v>
      </c>
    </row>
    <row r="2329" spans="1:20" ht="14.5" x14ac:dyDescent="0.35">
      <c r="A2329" t="str">
        <f t="shared" si="51"/>
        <v>ÖsterreichI00</v>
      </c>
      <c r="B2329">
        <v>2329</v>
      </c>
      <c r="C2329" s="59" t="s">
        <v>272</v>
      </c>
      <c r="D2329" s="59" t="s">
        <v>957</v>
      </c>
      <c r="E2329" s="59" t="s">
        <v>261</v>
      </c>
      <c r="F2329" s="60">
        <v>109372708483</v>
      </c>
      <c r="G2329" s="60">
        <v>121773598939</v>
      </c>
      <c r="H2329" s="60">
        <v>123543527304</v>
      </c>
      <c r="I2329" s="60">
        <v>125811587731</v>
      </c>
      <c r="J2329" s="60">
        <v>128106029512</v>
      </c>
      <c r="K2329" s="60">
        <v>131538381465</v>
      </c>
      <c r="L2329" s="60">
        <v>131125204726</v>
      </c>
      <c r="M2329" s="60">
        <v>141939696066</v>
      </c>
      <c r="N2329" s="60">
        <v>150070983587</v>
      </c>
      <c r="O2329" s="60">
        <v>153501641776</v>
      </c>
      <c r="P2329" s="60">
        <v>142566443957</v>
      </c>
      <c r="Q2329" s="60">
        <v>165585820155</v>
      </c>
      <c r="R2329" s="60">
        <v>194679484264</v>
      </c>
      <c r="S2329" s="60">
        <v>200755416766</v>
      </c>
      <c r="T2329" s="60">
        <v>191183926328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T2421"/>
  <sheetViews>
    <sheetView workbookViewId="0">
      <selection activeCell="C4" sqref="C4"/>
    </sheetView>
  </sheetViews>
  <sheetFormatPr baseColWidth="10" defaultColWidth="11.453125" defaultRowHeight="12.5" x14ac:dyDescent="0.25"/>
  <cols>
    <col min="3" max="3" width="16.26953125" bestFit="1" customWidth="1"/>
    <col min="4" max="4" width="27" bestFit="1" customWidth="1"/>
    <col min="5" max="9" width="17.453125" bestFit="1" customWidth="1"/>
    <col min="11" max="12" width="12" bestFit="1" customWidth="1"/>
    <col min="13" max="13" width="17.26953125" bestFit="1" customWidth="1"/>
    <col min="14" max="37" width="12" bestFit="1" customWidth="1"/>
    <col min="38" max="38" width="12.453125" bestFit="1" customWidth="1"/>
    <col min="39" max="39" width="12" bestFit="1" customWidth="1"/>
    <col min="40" max="40" width="12.453125" bestFit="1" customWidth="1"/>
    <col min="41" max="41" width="12" bestFit="1" customWidth="1"/>
    <col min="42" max="44" width="12.453125" bestFit="1" customWidth="1"/>
  </cols>
  <sheetData>
    <row r="1" spans="1:20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</row>
    <row r="2" spans="1:20" ht="14.5" x14ac:dyDescent="0.35">
      <c r="C2" s="20"/>
      <c r="D2" s="20" t="s">
        <v>273</v>
      </c>
      <c r="E2" s="20"/>
      <c r="F2" s="20">
        <f t="shared" ref="F2:O2" si="0">VALUE(LEFT(F4,4))</f>
        <v>2010</v>
      </c>
      <c r="G2" s="20">
        <f t="shared" si="0"/>
        <v>2011</v>
      </c>
      <c r="H2" s="20">
        <f t="shared" si="0"/>
        <v>2012</v>
      </c>
      <c r="I2" s="20">
        <f t="shared" si="0"/>
        <v>2013</v>
      </c>
      <c r="J2" s="20">
        <f t="shared" si="0"/>
        <v>2014</v>
      </c>
      <c r="K2" s="20">
        <f t="shared" si="0"/>
        <v>2015</v>
      </c>
      <c r="L2" s="20">
        <f t="shared" si="0"/>
        <v>2016</v>
      </c>
      <c r="M2" s="20">
        <f t="shared" ref="M2" si="1">VALUE(LEFT(M4,4))</f>
        <v>2017</v>
      </c>
      <c r="N2" s="20">
        <f t="shared" si="0"/>
        <v>2018</v>
      </c>
      <c r="O2" s="20">
        <f t="shared" si="0"/>
        <v>2019</v>
      </c>
      <c r="P2" s="20">
        <f t="shared" ref="P2:Q2" si="2">VALUE(LEFT(P4,4))</f>
        <v>2020</v>
      </c>
      <c r="Q2" s="20">
        <f t="shared" si="2"/>
        <v>2021</v>
      </c>
      <c r="R2" s="20">
        <f t="shared" ref="R2:S2" si="3">VALUE(LEFT(R4,4))</f>
        <v>2022</v>
      </c>
      <c r="S2" s="20">
        <f t="shared" si="3"/>
        <v>2023</v>
      </c>
      <c r="T2" s="20">
        <f t="shared" ref="T2" si="4">VALUE(LEFT(T4,4))</f>
        <v>2024</v>
      </c>
    </row>
    <row r="3" spans="1:20" ht="14.5" x14ac:dyDescent="0.35">
      <c r="C3" s="20"/>
      <c r="D3" s="20"/>
      <c r="E3" s="20"/>
      <c r="F3" s="20" t="str">
        <f t="shared" ref="F3:T3" si="5">RIGHT(F4,1)</f>
        <v>e</v>
      </c>
      <c r="G3" s="20" t="str">
        <f t="shared" si="5"/>
        <v>e</v>
      </c>
      <c r="H3" s="20" t="str">
        <f t="shared" si="5"/>
        <v>e</v>
      </c>
      <c r="I3" s="20" t="str">
        <f t="shared" si="5"/>
        <v>e</v>
      </c>
      <c r="J3" s="20" t="str">
        <f t="shared" si="5"/>
        <v>e</v>
      </c>
      <c r="K3" s="20" t="str">
        <f t="shared" si="5"/>
        <v>e</v>
      </c>
      <c r="L3" s="20" t="str">
        <f t="shared" si="5"/>
        <v>e</v>
      </c>
      <c r="M3" s="20" t="str">
        <f t="shared" si="5"/>
        <v>e</v>
      </c>
      <c r="N3" s="20" t="str">
        <f t="shared" si="5"/>
        <v>e</v>
      </c>
      <c r="O3" s="20" t="str">
        <f t="shared" si="5"/>
        <v>e</v>
      </c>
      <c r="P3" s="20" t="str">
        <f t="shared" si="5"/>
        <v>e</v>
      </c>
      <c r="Q3" s="20" t="str">
        <f t="shared" si="5"/>
        <v>e</v>
      </c>
      <c r="R3" s="20" t="str">
        <f t="shared" si="5"/>
        <v>e</v>
      </c>
      <c r="S3" s="20" t="str">
        <f t="shared" si="5"/>
        <v>e</v>
      </c>
      <c r="T3" s="20" t="str">
        <f t="shared" si="5"/>
        <v>e</v>
      </c>
    </row>
    <row r="4" spans="1:20" ht="14.5" x14ac:dyDescent="0.35">
      <c r="A4" t="s">
        <v>283</v>
      </c>
      <c r="B4" t="s">
        <v>282</v>
      </c>
      <c r="C4" s="56" t="s">
        <v>233</v>
      </c>
      <c r="D4" s="56" t="s">
        <v>713</v>
      </c>
      <c r="E4" s="56" t="s">
        <v>234</v>
      </c>
      <c r="F4" s="56" t="s">
        <v>235</v>
      </c>
      <c r="G4" s="56" t="s">
        <v>236</v>
      </c>
      <c r="H4" s="56" t="s">
        <v>237</v>
      </c>
      <c r="I4" s="56" t="s">
        <v>238</v>
      </c>
      <c r="J4" s="56" t="s">
        <v>286</v>
      </c>
      <c r="K4" s="56" t="s">
        <v>287</v>
      </c>
      <c r="L4" s="56" t="s">
        <v>712</v>
      </c>
      <c r="M4" s="56" t="s">
        <v>958</v>
      </c>
      <c r="N4" s="56" t="s">
        <v>959</v>
      </c>
      <c r="O4" s="56" t="s">
        <v>960</v>
      </c>
      <c r="P4" s="56" t="s">
        <v>961</v>
      </c>
      <c r="Q4" s="56" t="s">
        <v>963</v>
      </c>
      <c r="R4" s="56" t="s">
        <v>964</v>
      </c>
      <c r="S4" s="56" t="s">
        <v>965</v>
      </c>
      <c r="T4" s="56" t="s">
        <v>967</v>
      </c>
    </row>
    <row r="5" spans="1:20" ht="14.5" x14ac:dyDescent="0.35">
      <c r="A5" t="str">
        <f>C5&amp;D5</f>
        <v>Burgenland043</v>
      </c>
      <c r="B5">
        <v>5</v>
      </c>
      <c r="C5" s="62" t="s">
        <v>239</v>
      </c>
      <c r="D5" s="62" t="s">
        <v>331</v>
      </c>
      <c r="E5" s="62" t="s">
        <v>22</v>
      </c>
      <c r="F5" s="63">
        <v>125</v>
      </c>
      <c r="G5" s="63">
        <v>836</v>
      </c>
      <c r="H5" s="63">
        <v>754</v>
      </c>
      <c r="I5" s="63">
        <v>70</v>
      </c>
      <c r="J5" s="63">
        <v>195</v>
      </c>
      <c r="K5" s="63">
        <v>472</v>
      </c>
      <c r="L5" s="63">
        <v>660</v>
      </c>
      <c r="M5" s="63">
        <v>11264</v>
      </c>
      <c r="N5" s="63">
        <v>4308</v>
      </c>
      <c r="O5" s="63">
        <v>2596</v>
      </c>
      <c r="P5" s="63">
        <v>8417</v>
      </c>
      <c r="Q5" s="63">
        <v>3085</v>
      </c>
      <c r="R5" s="63">
        <v>2476</v>
      </c>
      <c r="S5" s="63">
        <v>2887</v>
      </c>
      <c r="T5" s="63">
        <v>2770</v>
      </c>
    </row>
    <row r="6" spans="1:20" ht="14.5" x14ac:dyDescent="0.35">
      <c r="A6" t="str">
        <f t="shared" ref="A6:A7" si="6">C6&amp;D6</f>
        <v>Burgenland647</v>
      </c>
      <c r="B6">
        <v>6</v>
      </c>
      <c r="C6" s="62" t="s">
        <v>239</v>
      </c>
      <c r="D6" s="62" t="s">
        <v>583</v>
      </c>
      <c r="E6" s="62" t="s">
        <v>157</v>
      </c>
      <c r="F6" s="63">
        <v>6908261</v>
      </c>
      <c r="G6" s="63">
        <v>28604148</v>
      </c>
      <c r="H6" s="63">
        <v>56851585</v>
      </c>
      <c r="I6" s="63">
        <v>79620201</v>
      </c>
      <c r="J6" s="63">
        <v>93147911</v>
      </c>
      <c r="K6" s="63">
        <v>57047212</v>
      </c>
      <c r="L6" s="63">
        <v>104542907</v>
      </c>
      <c r="M6" s="63">
        <v>38173686</v>
      </c>
      <c r="N6" s="63">
        <v>35764739</v>
      </c>
      <c r="O6" s="63">
        <v>38505802</v>
      </c>
      <c r="P6" s="63">
        <v>34147352</v>
      </c>
      <c r="Q6" s="63">
        <v>45758929</v>
      </c>
      <c r="R6" s="63">
        <v>48476757</v>
      </c>
      <c r="S6" s="63">
        <v>55853750</v>
      </c>
      <c r="T6" s="63">
        <v>75417368</v>
      </c>
    </row>
    <row r="7" spans="1:20" ht="14.5" x14ac:dyDescent="0.35">
      <c r="A7" t="str">
        <f t="shared" si="6"/>
        <v>Burgenland660</v>
      </c>
      <c r="B7">
        <v>7</v>
      </c>
      <c r="C7" s="62" t="s">
        <v>239</v>
      </c>
      <c r="D7" s="62" t="s">
        <v>588</v>
      </c>
      <c r="E7" s="62" t="s">
        <v>160</v>
      </c>
      <c r="F7" s="63">
        <v>81</v>
      </c>
      <c r="G7" s="63">
        <v>556</v>
      </c>
      <c r="H7" s="63">
        <v>482</v>
      </c>
      <c r="I7" s="63">
        <v>446</v>
      </c>
      <c r="J7" s="63">
        <v>2616</v>
      </c>
      <c r="K7" s="63">
        <v>550</v>
      </c>
      <c r="L7" s="63">
        <v>85656</v>
      </c>
      <c r="M7" s="63">
        <v>1922</v>
      </c>
      <c r="N7" s="63">
        <v>1919</v>
      </c>
      <c r="O7" s="63">
        <v>2119</v>
      </c>
      <c r="P7" s="63">
        <v>1650</v>
      </c>
      <c r="Q7" s="63">
        <v>8187</v>
      </c>
      <c r="R7" s="63">
        <v>4862</v>
      </c>
      <c r="S7" s="63">
        <v>11318</v>
      </c>
      <c r="T7" s="63">
        <v>12876</v>
      </c>
    </row>
    <row r="8" spans="1:20" ht="14.5" x14ac:dyDescent="0.35">
      <c r="A8" t="str">
        <f t="shared" ref="A8:A71" si="7">C8&amp;D8</f>
        <v>Burgenland459</v>
      </c>
      <c r="B8">
        <v>8</v>
      </c>
      <c r="C8" s="62" t="s">
        <v>239</v>
      </c>
      <c r="D8" s="62" t="s">
        <v>515</v>
      </c>
      <c r="E8" s="62" t="s">
        <v>124</v>
      </c>
      <c r="F8" s="63">
        <v>105</v>
      </c>
      <c r="G8" s="63">
        <v>1</v>
      </c>
      <c r="H8" s="63">
        <v>164</v>
      </c>
      <c r="I8" s="64"/>
      <c r="J8" s="63">
        <v>3</v>
      </c>
      <c r="K8" s="63">
        <v>68</v>
      </c>
      <c r="L8" s="63">
        <v>550</v>
      </c>
      <c r="M8" s="63">
        <v>51</v>
      </c>
      <c r="N8" s="63">
        <v>113</v>
      </c>
      <c r="O8" s="63">
        <v>180</v>
      </c>
      <c r="P8" s="63">
        <v>395</v>
      </c>
      <c r="Q8" s="63">
        <v>766</v>
      </c>
      <c r="R8" s="63">
        <v>1156</v>
      </c>
      <c r="S8" s="63">
        <v>894</v>
      </c>
      <c r="T8" s="63">
        <v>778</v>
      </c>
    </row>
    <row r="9" spans="1:20" ht="14.5" x14ac:dyDescent="0.35">
      <c r="A9" t="str">
        <f t="shared" si="7"/>
        <v>Burgenland446</v>
      </c>
      <c r="B9">
        <v>9</v>
      </c>
      <c r="C9" s="62" t="s">
        <v>239</v>
      </c>
      <c r="D9" s="62" t="s">
        <v>502</v>
      </c>
      <c r="E9" s="62" t="s">
        <v>116</v>
      </c>
      <c r="F9" s="63">
        <v>22</v>
      </c>
      <c r="G9" s="63">
        <v>24</v>
      </c>
      <c r="H9" s="63">
        <v>5</v>
      </c>
      <c r="I9" s="64"/>
      <c r="J9" s="63">
        <v>6</v>
      </c>
      <c r="K9" s="63">
        <v>7</v>
      </c>
      <c r="L9" s="64"/>
      <c r="M9" s="64"/>
      <c r="N9" s="63">
        <v>405</v>
      </c>
      <c r="O9" s="63">
        <v>159</v>
      </c>
      <c r="P9" s="63">
        <v>29</v>
      </c>
      <c r="Q9" s="63">
        <v>745</v>
      </c>
      <c r="R9" s="63">
        <v>307</v>
      </c>
      <c r="S9" s="63">
        <v>201</v>
      </c>
      <c r="T9" s="63">
        <v>267</v>
      </c>
    </row>
    <row r="10" spans="1:20" ht="14.5" x14ac:dyDescent="0.35">
      <c r="A10" t="str">
        <f t="shared" si="7"/>
        <v>Burgenland070</v>
      </c>
      <c r="B10">
        <v>10</v>
      </c>
      <c r="C10" s="62" t="s">
        <v>239</v>
      </c>
      <c r="D10" s="62" t="s">
        <v>357</v>
      </c>
      <c r="E10" s="62" t="s">
        <v>36</v>
      </c>
      <c r="F10" s="63">
        <v>77631</v>
      </c>
      <c r="G10" s="63">
        <v>131806</v>
      </c>
      <c r="H10" s="63">
        <v>77997</v>
      </c>
      <c r="I10" s="63">
        <v>210205</v>
      </c>
      <c r="J10" s="63">
        <v>251876</v>
      </c>
      <c r="K10" s="63">
        <v>244607</v>
      </c>
      <c r="L10" s="63">
        <v>202309</v>
      </c>
      <c r="M10" s="63">
        <v>437794</v>
      </c>
      <c r="N10" s="63">
        <v>520706</v>
      </c>
      <c r="O10" s="63">
        <v>574280</v>
      </c>
      <c r="P10" s="63">
        <v>325734</v>
      </c>
      <c r="Q10" s="63">
        <v>353263</v>
      </c>
      <c r="R10" s="63">
        <v>824545</v>
      </c>
      <c r="S10" s="63">
        <v>808115</v>
      </c>
      <c r="T10" s="63">
        <v>936197</v>
      </c>
    </row>
    <row r="11" spans="1:20" ht="14.5" x14ac:dyDescent="0.35">
      <c r="A11" t="str">
        <f t="shared" si="7"/>
        <v>Burgenland077</v>
      </c>
      <c r="B11">
        <v>11</v>
      </c>
      <c r="C11" s="62" t="s">
        <v>239</v>
      </c>
      <c r="D11" s="62" t="s">
        <v>367</v>
      </c>
      <c r="E11" s="62" t="s">
        <v>39</v>
      </c>
      <c r="F11" s="63">
        <v>18220</v>
      </c>
      <c r="G11" s="63">
        <v>392</v>
      </c>
      <c r="H11" s="63">
        <v>2193</v>
      </c>
      <c r="I11" s="63">
        <v>1580</v>
      </c>
      <c r="J11" s="63">
        <v>2058</v>
      </c>
      <c r="K11" s="63">
        <v>3411</v>
      </c>
      <c r="L11" s="63">
        <v>2526</v>
      </c>
      <c r="M11" s="63">
        <v>14397</v>
      </c>
      <c r="N11" s="63">
        <v>3172</v>
      </c>
      <c r="O11" s="63">
        <v>18359</v>
      </c>
      <c r="P11" s="63">
        <v>8904</v>
      </c>
      <c r="Q11" s="63">
        <v>24657</v>
      </c>
      <c r="R11" s="63">
        <v>65369</v>
      </c>
      <c r="S11" s="63">
        <v>111226</v>
      </c>
      <c r="T11" s="63">
        <v>72039</v>
      </c>
    </row>
    <row r="12" spans="1:20" ht="14.5" x14ac:dyDescent="0.35">
      <c r="A12" t="str">
        <f t="shared" si="7"/>
        <v>Burgenland478</v>
      </c>
      <c r="B12">
        <v>12</v>
      </c>
      <c r="C12" s="62" t="s">
        <v>239</v>
      </c>
      <c r="D12" s="62" t="s">
        <v>539</v>
      </c>
      <c r="E12" s="62" t="s">
        <v>240</v>
      </c>
      <c r="F12" s="63">
        <v>349172</v>
      </c>
      <c r="G12" s="63">
        <v>95773</v>
      </c>
      <c r="H12" s="63">
        <v>39814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20" ht="14.5" x14ac:dyDescent="0.35">
      <c r="A13" t="str">
        <f t="shared" si="7"/>
        <v>Burgenland330</v>
      </c>
      <c r="B13">
        <v>13</v>
      </c>
      <c r="C13" s="62" t="s">
        <v>239</v>
      </c>
      <c r="D13" s="62" t="s">
        <v>447</v>
      </c>
      <c r="E13" s="62" t="s">
        <v>81</v>
      </c>
      <c r="F13" s="63">
        <v>157</v>
      </c>
      <c r="G13" s="63">
        <v>68</v>
      </c>
      <c r="H13" s="63">
        <v>846</v>
      </c>
      <c r="I13" s="64"/>
      <c r="J13" s="63">
        <v>1494</v>
      </c>
      <c r="K13" s="63">
        <v>24</v>
      </c>
      <c r="L13" s="63">
        <v>652</v>
      </c>
      <c r="M13" s="63">
        <v>173</v>
      </c>
      <c r="N13" s="63">
        <v>52</v>
      </c>
      <c r="O13" s="63">
        <v>126</v>
      </c>
      <c r="P13" s="63">
        <v>144</v>
      </c>
      <c r="Q13" s="63">
        <v>408</v>
      </c>
      <c r="R13" s="63">
        <v>299</v>
      </c>
      <c r="S13" s="63">
        <v>102</v>
      </c>
      <c r="T13" s="63">
        <v>80</v>
      </c>
    </row>
    <row r="14" spans="1:20" ht="14.5" x14ac:dyDescent="0.35">
      <c r="A14" t="str">
        <f t="shared" si="7"/>
        <v>Burgenland891</v>
      </c>
      <c r="B14">
        <v>14</v>
      </c>
      <c r="C14" s="62" t="s">
        <v>239</v>
      </c>
      <c r="D14" s="62" t="s">
        <v>676</v>
      </c>
      <c r="E14" s="62" t="s">
        <v>206</v>
      </c>
      <c r="F14" s="64"/>
      <c r="G14" s="63">
        <v>18</v>
      </c>
      <c r="H14" s="63">
        <v>21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3">
        <v>6</v>
      </c>
    </row>
    <row r="15" spans="1:20" ht="14.5" x14ac:dyDescent="0.35">
      <c r="A15" t="str">
        <f t="shared" si="7"/>
        <v>Burgenland528</v>
      </c>
      <c r="B15">
        <v>15</v>
      </c>
      <c r="C15" s="62" t="s">
        <v>239</v>
      </c>
      <c r="D15" s="62" t="s">
        <v>557</v>
      </c>
      <c r="E15" s="62" t="s">
        <v>145</v>
      </c>
      <c r="F15" s="63">
        <v>222122</v>
      </c>
      <c r="G15" s="63">
        <v>303401</v>
      </c>
      <c r="H15" s="63">
        <v>252447</v>
      </c>
      <c r="I15" s="63">
        <v>263386</v>
      </c>
      <c r="J15" s="63">
        <v>349988</v>
      </c>
      <c r="K15" s="63">
        <v>308623</v>
      </c>
      <c r="L15" s="63">
        <v>685929</v>
      </c>
      <c r="M15" s="63">
        <v>484798</v>
      </c>
      <c r="N15" s="63">
        <v>582522</v>
      </c>
      <c r="O15" s="63">
        <v>816732</v>
      </c>
      <c r="P15" s="63">
        <v>773331</v>
      </c>
      <c r="Q15" s="63">
        <v>573325</v>
      </c>
      <c r="R15" s="63">
        <v>863056</v>
      </c>
      <c r="S15" s="63">
        <v>671546</v>
      </c>
      <c r="T15" s="63">
        <v>833489</v>
      </c>
    </row>
    <row r="16" spans="1:20" ht="14.5" x14ac:dyDescent="0.35">
      <c r="A16" t="str">
        <f t="shared" si="7"/>
        <v>Burgenland830</v>
      </c>
      <c r="B16">
        <v>16</v>
      </c>
      <c r="C16" s="62" t="s">
        <v>239</v>
      </c>
      <c r="D16" s="62" t="s">
        <v>657</v>
      </c>
      <c r="E16" s="62" t="s">
        <v>200</v>
      </c>
      <c r="F16" s="64"/>
      <c r="G16" s="63">
        <v>16</v>
      </c>
      <c r="H16" s="64"/>
      <c r="I16" s="64"/>
      <c r="J16" s="64"/>
      <c r="K16" s="64"/>
      <c r="L16" s="64"/>
      <c r="M16" s="63">
        <v>12</v>
      </c>
      <c r="N16" s="63">
        <v>56</v>
      </c>
      <c r="O16" s="63">
        <v>5</v>
      </c>
      <c r="P16" s="63">
        <v>82</v>
      </c>
      <c r="Q16" s="63">
        <v>39</v>
      </c>
      <c r="R16" s="63">
        <v>134</v>
      </c>
      <c r="S16" s="63">
        <v>228</v>
      </c>
      <c r="T16" s="63">
        <v>426</v>
      </c>
    </row>
    <row r="17" spans="1:20" ht="14.5" x14ac:dyDescent="0.35">
      <c r="A17" t="str">
        <f t="shared" si="7"/>
        <v>Burgenland800</v>
      </c>
      <c r="B17">
        <v>17</v>
      </c>
      <c r="C17" s="62" t="s">
        <v>239</v>
      </c>
      <c r="D17" s="62" t="s">
        <v>627</v>
      </c>
      <c r="E17" s="62" t="s">
        <v>182</v>
      </c>
      <c r="F17" s="63">
        <v>372073</v>
      </c>
      <c r="G17" s="63">
        <v>372335</v>
      </c>
      <c r="H17" s="63">
        <v>344847</v>
      </c>
      <c r="I17" s="63">
        <v>199153</v>
      </c>
      <c r="J17" s="63">
        <v>353635</v>
      </c>
      <c r="K17" s="63">
        <v>448155</v>
      </c>
      <c r="L17" s="63">
        <v>529829</v>
      </c>
      <c r="M17" s="63">
        <v>569497</v>
      </c>
      <c r="N17" s="63">
        <v>418936</v>
      </c>
      <c r="O17" s="63">
        <v>814094</v>
      </c>
      <c r="P17" s="63">
        <v>549383</v>
      </c>
      <c r="Q17" s="63">
        <v>631244</v>
      </c>
      <c r="R17" s="63">
        <v>876696</v>
      </c>
      <c r="S17" s="63">
        <v>655007</v>
      </c>
      <c r="T17" s="63">
        <v>681657</v>
      </c>
    </row>
    <row r="18" spans="1:20" ht="14.5" x14ac:dyDescent="0.35">
      <c r="A18" t="str">
        <f t="shared" si="7"/>
        <v>Burgenland474</v>
      </c>
      <c r="B18">
        <v>18</v>
      </c>
      <c r="C18" s="62" t="s">
        <v>239</v>
      </c>
      <c r="D18" s="62" t="s">
        <v>534</v>
      </c>
      <c r="E18" s="62" t="s">
        <v>133</v>
      </c>
      <c r="F18" s="63">
        <v>14</v>
      </c>
      <c r="G18" s="63">
        <v>750</v>
      </c>
      <c r="H18" s="64"/>
      <c r="I18" s="64"/>
      <c r="J18" s="63">
        <v>103</v>
      </c>
      <c r="K18" s="63">
        <v>28</v>
      </c>
      <c r="L18" s="63">
        <v>7</v>
      </c>
      <c r="M18" s="64"/>
      <c r="N18" s="64"/>
      <c r="O18" s="64"/>
      <c r="P18" s="64"/>
      <c r="Q18" s="63">
        <v>2</v>
      </c>
      <c r="R18" s="63">
        <v>14009</v>
      </c>
      <c r="S18" s="63">
        <v>12</v>
      </c>
      <c r="T18" s="63">
        <v>48</v>
      </c>
    </row>
    <row r="19" spans="1:20" ht="14.5" x14ac:dyDescent="0.35">
      <c r="A19" t="str">
        <f t="shared" si="7"/>
        <v>Burgenland078</v>
      </c>
      <c r="B19">
        <v>19</v>
      </c>
      <c r="C19" s="62" t="s">
        <v>239</v>
      </c>
      <c r="D19" s="62" t="s">
        <v>369</v>
      </c>
      <c r="E19" s="62" t="s">
        <v>40</v>
      </c>
      <c r="F19" s="63">
        <v>5535</v>
      </c>
      <c r="G19" s="63">
        <v>598</v>
      </c>
      <c r="H19" s="63">
        <v>2083743</v>
      </c>
      <c r="I19" s="63">
        <v>3844</v>
      </c>
      <c r="J19" s="63">
        <v>2573</v>
      </c>
      <c r="K19" s="63">
        <v>5283</v>
      </c>
      <c r="L19" s="63">
        <v>6838</v>
      </c>
      <c r="M19" s="63">
        <v>4201</v>
      </c>
      <c r="N19" s="63">
        <v>401</v>
      </c>
      <c r="O19" s="63">
        <v>737</v>
      </c>
      <c r="P19" s="63">
        <v>4111</v>
      </c>
      <c r="Q19" s="63">
        <v>8114</v>
      </c>
      <c r="R19" s="63">
        <v>4402</v>
      </c>
      <c r="S19" s="63">
        <v>19348</v>
      </c>
      <c r="T19" s="63">
        <v>2158</v>
      </c>
    </row>
    <row r="20" spans="1:20" ht="14.5" x14ac:dyDescent="0.35">
      <c r="A20" t="str">
        <f t="shared" si="7"/>
        <v>Burgenland093</v>
      </c>
      <c r="B20">
        <v>20</v>
      </c>
      <c r="C20" s="62" t="s">
        <v>239</v>
      </c>
      <c r="D20" s="62" t="s">
        <v>384</v>
      </c>
      <c r="E20" s="62" t="s">
        <v>48</v>
      </c>
      <c r="F20" s="63">
        <v>9728482</v>
      </c>
      <c r="G20" s="63">
        <v>14549450</v>
      </c>
      <c r="H20" s="63">
        <v>16011772</v>
      </c>
      <c r="I20" s="63">
        <v>19149015</v>
      </c>
      <c r="J20" s="63">
        <v>22239526</v>
      </c>
      <c r="K20" s="63">
        <v>16413433</v>
      </c>
      <c r="L20" s="63">
        <v>10885535</v>
      </c>
      <c r="M20" s="63">
        <v>17859522</v>
      </c>
      <c r="N20" s="63">
        <v>14579313</v>
      </c>
      <c r="O20" s="63">
        <v>6921545</v>
      </c>
      <c r="P20" s="63">
        <v>3373610</v>
      </c>
      <c r="Q20" s="63">
        <v>4088897</v>
      </c>
      <c r="R20" s="63">
        <v>8795572</v>
      </c>
      <c r="S20" s="63">
        <v>9241633</v>
      </c>
      <c r="T20" s="63">
        <v>8140774</v>
      </c>
    </row>
    <row r="21" spans="1:20" ht="14.5" x14ac:dyDescent="0.35">
      <c r="A21" t="str">
        <f t="shared" si="7"/>
        <v>Burgenland469</v>
      </c>
      <c r="B21">
        <v>21</v>
      </c>
      <c r="C21" s="62" t="s">
        <v>239</v>
      </c>
      <c r="D21" s="62" t="s">
        <v>529</v>
      </c>
      <c r="E21" s="62" t="s">
        <v>129</v>
      </c>
      <c r="F21" s="63">
        <v>944</v>
      </c>
      <c r="G21" s="63">
        <v>92</v>
      </c>
      <c r="H21" s="63">
        <v>473</v>
      </c>
      <c r="I21" s="63">
        <v>172</v>
      </c>
      <c r="J21" s="63">
        <v>129</v>
      </c>
      <c r="K21" s="63">
        <v>882</v>
      </c>
      <c r="L21" s="63">
        <v>1893</v>
      </c>
      <c r="M21" s="63">
        <v>4243</v>
      </c>
      <c r="N21" s="63">
        <v>4262</v>
      </c>
      <c r="O21" s="63">
        <v>4622</v>
      </c>
      <c r="P21" s="63">
        <v>5735</v>
      </c>
      <c r="Q21" s="63">
        <v>22859</v>
      </c>
      <c r="R21" s="63">
        <v>21284</v>
      </c>
      <c r="S21" s="63">
        <v>21212</v>
      </c>
      <c r="T21" s="63">
        <v>16191</v>
      </c>
    </row>
    <row r="22" spans="1:20" ht="14.5" x14ac:dyDescent="0.35">
      <c r="A22" t="str">
        <f t="shared" si="7"/>
        <v>Burgenland666</v>
      </c>
      <c r="B22">
        <v>22</v>
      </c>
      <c r="C22" s="62" t="s">
        <v>239</v>
      </c>
      <c r="D22" s="62" t="s">
        <v>592</v>
      </c>
      <c r="E22" s="62" t="s">
        <v>163</v>
      </c>
      <c r="F22" s="63">
        <v>3970057</v>
      </c>
      <c r="G22" s="63">
        <v>3840673</v>
      </c>
      <c r="H22" s="63">
        <v>4581788</v>
      </c>
      <c r="I22" s="63">
        <v>6450168</v>
      </c>
      <c r="J22" s="63">
        <v>9094498</v>
      </c>
      <c r="K22" s="63">
        <v>14391572</v>
      </c>
      <c r="L22" s="63">
        <v>19479890</v>
      </c>
      <c r="M22" s="63">
        <v>22605456</v>
      </c>
      <c r="N22" s="63">
        <v>24980989</v>
      </c>
      <c r="O22" s="63">
        <v>26578039</v>
      </c>
      <c r="P22" s="63">
        <v>22682885</v>
      </c>
      <c r="Q22" s="63">
        <v>28061610</v>
      </c>
      <c r="R22" s="63">
        <v>39795680</v>
      </c>
      <c r="S22" s="63">
        <v>39437855</v>
      </c>
      <c r="T22" s="63">
        <v>48495527</v>
      </c>
    </row>
    <row r="23" spans="1:20" ht="14.5" x14ac:dyDescent="0.35">
      <c r="A23" t="str">
        <f t="shared" si="7"/>
        <v>Burgenland017</v>
      </c>
      <c r="B23">
        <v>23</v>
      </c>
      <c r="C23" s="62" t="s">
        <v>239</v>
      </c>
      <c r="D23" s="62" t="s">
        <v>313</v>
      </c>
      <c r="E23" s="62" t="s">
        <v>11</v>
      </c>
      <c r="F23" s="63">
        <v>27830590</v>
      </c>
      <c r="G23" s="63">
        <v>32027753</v>
      </c>
      <c r="H23" s="63">
        <v>31900516</v>
      </c>
      <c r="I23" s="63">
        <v>28501082</v>
      </c>
      <c r="J23" s="63">
        <v>26185086</v>
      </c>
      <c r="K23" s="63">
        <v>22826966</v>
      </c>
      <c r="L23" s="63">
        <v>27158277</v>
      </c>
      <c r="M23" s="63">
        <v>26878001</v>
      </c>
      <c r="N23" s="63">
        <v>27870928</v>
      </c>
      <c r="O23" s="63">
        <v>28110021</v>
      </c>
      <c r="P23" s="63">
        <v>34174990</v>
      </c>
      <c r="Q23" s="63">
        <v>42102258</v>
      </c>
      <c r="R23" s="63">
        <v>43794407</v>
      </c>
      <c r="S23" s="63">
        <v>44521095</v>
      </c>
      <c r="T23" s="63">
        <v>44604204</v>
      </c>
    </row>
    <row r="24" spans="1:20" ht="14.5" x14ac:dyDescent="0.35">
      <c r="A24" t="str">
        <f t="shared" si="7"/>
        <v>Burgenland236</v>
      </c>
      <c r="B24">
        <v>24</v>
      </c>
      <c r="C24" s="62" t="s">
        <v>239</v>
      </c>
      <c r="D24" s="62" t="s">
        <v>410</v>
      </c>
      <c r="E24" s="62" t="s">
        <v>59</v>
      </c>
      <c r="F24" s="63">
        <v>248</v>
      </c>
      <c r="G24" s="63">
        <v>206</v>
      </c>
      <c r="H24" s="63">
        <v>314</v>
      </c>
      <c r="I24" s="63">
        <v>459</v>
      </c>
      <c r="J24" s="63">
        <v>185154</v>
      </c>
      <c r="K24" s="63">
        <v>291197</v>
      </c>
      <c r="L24" s="63">
        <v>177325</v>
      </c>
      <c r="M24" s="63">
        <v>1816</v>
      </c>
      <c r="N24" s="63">
        <v>5789</v>
      </c>
      <c r="O24" s="63">
        <v>83065</v>
      </c>
      <c r="P24" s="63">
        <v>181468</v>
      </c>
      <c r="Q24" s="63">
        <v>5246</v>
      </c>
      <c r="R24" s="63">
        <v>11411</v>
      </c>
      <c r="S24" s="63">
        <v>11304</v>
      </c>
      <c r="T24" s="63">
        <v>95035</v>
      </c>
    </row>
    <row r="25" spans="1:20" ht="14.5" x14ac:dyDescent="0.35">
      <c r="A25" t="str">
        <f t="shared" si="7"/>
        <v>Burgenland068</v>
      </c>
      <c r="B25">
        <v>25</v>
      </c>
      <c r="C25" s="62" t="s">
        <v>239</v>
      </c>
      <c r="D25" s="62" t="s">
        <v>355</v>
      </c>
      <c r="E25" s="62" t="s">
        <v>35</v>
      </c>
      <c r="F25" s="63">
        <v>3608859</v>
      </c>
      <c r="G25" s="63">
        <v>4019097</v>
      </c>
      <c r="H25" s="63">
        <v>7397744</v>
      </c>
      <c r="I25" s="63">
        <v>7717724</v>
      </c>
      <c r="J25" s="63">
        <v>6859267</v>
      </c>
      <c r="K25" s="63">
        <v>6642049</v>
      </c>
      <c r="L25" s="63">
        <v>8723123</v>
      </c>
      <c r="M25" s="63">
        <v>10003544</v>
      </c>
      <c r="N25" s="63">
        <v>10130368</v>
      </c>
      <c r="O25" s="63">
        <v>10045459</v>
      </c>
      <c r="P25" s="63">
        <v>5584669</v>
      </c>
      <c r="Q25" s="63">
        <v>6153370</v>
      </c>
      <c r="R25" s="63">
        <v>9362373</v>
      </c>
      <c r="S25" s="63">
        <v>8366226</v>
      </c>
      <c r="T25" s="63">
        <v>5609751</v>
      </c>
    </row>
    <row r="26" spans="1:20" ht="14.5" x14ac:dyDescent="0.35">
      <c r="A26" t="str">
        <f t="shared" si="7"/>
        <v>Burgenland640</v>
      </c>
      <c r="B26">
        <v>26</v>
      </c>
      <c r="C26" s="62" t="s">
        <v>239</v>
      </c>
      <c r="D26" s="62" t="s">
        <v>580</v>
      </c>
      <c r="E26" s="62" t="s">
        <v>155</v>
      </c>
      <c r="F26" s="63">
        <v>22209</v>
      </c>
      <c r="G26" s="63">
        <v>4961</v>
      </c>
      <c r="H26" s="63">
        <v>152</v>
      </c>
      <c r="I26" s="63">
        <v>11712</v>
      </c>
      <c r="J26" s="63">
        <v>63448</v>
      </c>
      <c r="K26" s="63">
        <v>115637</v>
      </c>
      <c r="L26" s="63">
        <v>136760</v>
      </c>
      <c r="M26" s="63">
        <v>54241</v>
      </c>
      <c r="N26" s="63">
        <v>114762</v>
      </c>
      <c r="O26" s="63">
        <v>97046</v>
      </c>
      <c r="P26" s="63">
        <v>200769</v>
      </c>
      <c r="Q26" s="63">
        <v>278143</v>
      </c>
      <c r="R26" s="63">
        <v>288163</v>
      </c>
      <c r="S26" s="63">
        <v>40452</v>
      </c>
      <c r="T26" s="63">
        <v>27555</v>
      </c>
    </row>
    <row r="27" spans="1:20" ht="14.5" x14ac:dyDescent="0.35">
      <c r="A27" t="str">
        <f t="shared" si="7"/>
        <v>Burgenland328</v>
      </c>
      <c r="B27">
        <v>27</v>
      </c>
      <c r="C27" s="62" t="s">
        <v>239</v>
      </c>
      <c r="D27" s="62" t="s">
        <v>444</v>
      </c>
      <c r="E27" s="62" t="s">
        <v>79</v>
      </c>
      <c r="F27" s="63">
        <v>31</v>
      </c>
      <c r="G27" s="63">
        <v>2609</v>
      </c>
      <c r="H27" s="63">
        <v>7175</v>
      </c>
      <c r="I27" s="64"/>
      <c r="J27" s="63">
        <v>7321</v>
      </c>
      <c r="K27" s="63">
        <v>15872</v>
      </c>
      <c r="L27" s="63">
        <v>10061</v>
      </c>
      <c r="M27" s="63">
        <v>4603</v>
      </c>
      <c r="N27" s="63">
        <v>5885</v>
      </c>
      <c r="O27" s="63">
        <v>4690</v>
      </c>
      <c r="P27" s="63">
        <v>1840</v>
      </c>
      <c r="Q27" s="63">
        <v>1984</v>
      </c>
      <c r="R27" s="63">
        <v>6711</v>
      </c>
      <c r="S27" s="63">
        <v>888</v>
      </c>
      <c r="T27" s="63">
        <v>2720</v>
      </c>
    </row>
    <row r="28" spans="1:20" ht="14.5" x14ac:dyDescent="0.35">
      <c r="A28" t="str">
        <f t="shared" si="7"/>
        <v>Burgenland284</v>
      </c>
      <c r="B28">
        <v>28</v>
      </c>
      <c r="C28" s="62" t="s">
        <v>239</v>
      </c>
      <c r="D28" s="62" t="s">
        <v>426</v>
      </c>
      <c r="E28" s="62" t="s">
        <v>71</v>
      </c>
      <c r="F28" s="63">
        <v>60</v>
      </c>
      <c r="G28" s="63">
        <v>18</v>
      </c>
      <c r="H28" s="63">
        <v>33</v>
      </c>
      <c r="I28" s="63">
        <v>87</v>
      </c>
      <c r="J28" s="63">
        <v>80</v>
      </c>
      <c r="K28" s="63">
        <v>244</v>
      </c>
      <c r="L28" s="63">
        <v>50</v>
      </c>
      <c r="M28" s="63">
        <v>196</v>
      </c>
      <c r="N28" s="63">
        <v>130</v>
      </c>
      <c r="O28" s="63">
        <v>231</v>
      </c>
      <c r="P28" s="63">
        <v>57</v>
      </c>
      <c r="Q28" s="63">
        <v>20</v>
      </c>
      <c r="R28" s="63">
        <v>14</v>
      </c>
      <c r="S28" s="63">
        <v>26</v>
      </c>
      <c r="T28" s="63">
        <v>1738</v>
      </c>
    </row>
    <row r="29" spans="1:20" ht="14.5" x14ac:dyDescent="0.35">
      <c r="A29" t="str">
        <f t="shared" si="7"/>
        <v>Burgenland466</v>
      </c>
      <c r="B29">
        <v>29</v>
      </c>
      <c r="C29" s="62" t="s">
        <v>239</v>
      </c>
      <c r="D29" s="62" t="s">
        <v>523</v>
      </c>
      <c r="E29" s="62" t="s">
        <v>222</v>
      </c>
      <c r="F29" s="64"/>
      <c r="G29" s="64"/>
      <c r="H29" s="64"/>
      <c r="I29" s="63">
        <v>1</v>
      </c>
      <c r="J29" s="64"/>
      <c r="K29" s="63">
        <v>4</v>
      </c>
      <c r="L29" s="63">
        <v>2</v>
      </c>
      <c r="M29" s="63">
        <v>75</v>
      </c>
      <c r="N29" s="63">
        <v>16</v>
      </c>
      <c r="O29" s="63">
        <v>5</v>
      </c>
      <c r="P29" s="63">
        <v>6</v>
      </c>
      <c r="Q29" s="63">
        <v>3</v>
      </c>
      <c r="R29" s="63">
        <v>231</v>
      </c>
      <c r="S29" s="63">
        <v>72</v>
      </c>
      <c r="T29" s="63">
        <v>116</v>
      </c>
    </row>
    <row r="30" spans="1:20" ht="14.5" x14ac:dyDescent="0.35">
      <c r="A30" t="str">
        <f t="shared" si="7"/>
        <v>Burgenland413</v>
      </c>
      <c r="B30">
        <v>30</v>
      </c>
      <c r="C30" s="62" t="s">
        <v>239</v>
      </c>
      <c r="D30" s="62" t="s">
        <v>494</v>
      </c>
      <c r="E30" s="62" t="s">
        <v>108</v>
      </c>
      <c r="F30" s="63">
        <v>22</v>
      </c>
      <c r="G30" s="63">
        <v>9</v>
      </c>
      <c r="H30" s="63">
        <v>22</v>
      </c>
      <c r="I30" s="63">
        <v>805</v>
      </c>
      <c r="J30" s="63">
        <v>145</v>
      </c>
      <c r="K30" s="63">
        <v>219</v>
      </c>
      <c r="L30" s="63">
        <v>171</v>
      </c>
      <c r="M30" s="63">
        <v>455</v>
      </c>
      <c r="N30" s="63">
        <v>3193</v>
      </c>
      <c r="O30" s="63">
        <v>2819</v>
      </c>
      <c r="P30" s="63">
        <v>222</v>
      </c>
      <c r="Q30" s="63">
        <v>361</v>
      </c>
      <c r="R30" s="63">
        <v>241</v>
      </c>
      <c r="S30" s="63">
        <v>53</v>
      </c>
      <c r="T30" s="63">
        <v>689</v>
      </c>
    </row>
    <row r="31" spans="1:20" ht="14.5" x14ac:dyDescent="0.35">
      <c r="A31" t="str">
        <f t="shared" si="7"/>
        <v>Burgenland703</v>
      </c>
      <c r="B31">
        <v>31</v>
      </c>
      <c r="C31" s="62" t="s">
        <v>239</v>
      </c>
      <c r="D31" s="62" t="s">
        <v>609</v>
      </c>
      <c r="E31" s="62" t="s">
        <v>241</v>
      </c>
      <c r="F31" s="63">
        <v>1</v>
      </c>
      <c r="G31" s="63">
        <v>1358</v>
      </c>
      <c r="H31" s="63">
        <v>643</v>
      </c>
      <c r="I31" s="63">
        <v>546</v>
      </c>
      <c r="J31" s="63">
        <v>1258</v>
      </c>
      <c r="K31" s="63">
        <v>2180</v>
      </c>
      <c r="L31" s="63">
        <v>338</v>
      </c>
      <c r="M31" s="63">
        <v>21713</v>
      </c>
      <c r="N31" s="63">
        <v>9723</v>
      </c>
      <c r="O31" s="63">
        <v>59030</v>
      </c>
      <c r="P31" s="63">
        <v>402</v>
      </c>
      <c r="Q31" s="63">
        <v>684</v>
      </c>
      <c r="R31" s="63">
        <v>71</v>
      </c>
      <c r="S31" s="63">
        <v>175</v>
      </c>
      <c r="T31" s="63">
        <v>4827</v>
      </c>
    </row>
    <row r="32" spans="1:20" ht="14.5" x14ac:dyDescent="0.35">
      <c r="A32" t="str">
        <f t="shared" si="7"/>
        <v>Burgenland516</v>
      </c>
      <c r="B32">
        <v>32</v>
      </c>
      <c r="C32" s="62" t="s">
        <v>239</v>
      </c>
      <c r="D32" s="62" t="s">
        <v>553</v>
      </c>
      <c r="E32" s="62" t="s">
        <v>142</v>
      </c>
      <c r="F32" s="63">
        <v>336349</v>
      </c>
      <c r="G32" s="63">
        <v>364369</v>
      </c>
      <c r="H32" s="63">
        <v>73982</v>
      </c>
      <c r="I32" s="63">
        <v>494132</v>
      </c>
      <c r="J32" s="63">
        <v>335145</v>
      </c>
      <c r="K32" s="63">
        <v>1635525</v>
      </c>
      <c r="L32" s="63">
        <v>1797561</v>
      </c>
      <c r="M32" s="63">
        <v>13463</v>
      </c>
      <c r="N32" s="63">
        <v>4386</v>
      </c>
      <c r="O32" s="63">
        <v>89388</v>
      </c>
      <c r="P32" s="63">
        <v>6191</v>
      </c>
      <c r="Q32" s="63">
        <v>13088</v>
      </c>
      <c r="R32" s="63">
        <v>34751</v>
      </c>
      <c r="S32" s="63">
        <v>11268</v>
      </c>
      <c r="T32" s="63">
        <v>11600</v>
      </c>
    </row>
    <row r="33" spans="1:20" ht="14.5" x14ac:dyDescent="0.35">
      <c r="A33" t="str">
        <f t="shared" si="7"/>
        <v>Burgenland477</v>
      </c>
      <c r="B33">
        <v>33</v>
      </c>
      <c r="C33" s="62" t="s">
        <v>239</v>
      </c>
      <c r="D33" s="62" t="s">
        <v>537</v>
      </c>
      <c r="E33" s="62" t="s">
        <v>224</v>
      </c>
      <c r="F33" s="64"/>
      <c r="G33" s="64"/>
      <c r="H33" s="64"/>
      <c r="I33" s="64"/>
      <c r="J33" s="64"/>
      <c r="K33" s="63">
        <v>10</v>
      </c>
      <c r="L33" s="64"/>
      <c r="M33" s="64"/>
      <c r="N33" s="63">
        <v>80</v>
      </c>
      <c r="O33" s="64"/>
      <c r="P33" s="64"/>
      <c r="Q33" s="64"/>
      <c r="R33" s="63">
        <v>8</v>
      </c>
      <c r="S33" s="64"/>
      <c r="T33" s="63">
        <v>101</v>
      </c>
    </row>
    <row r="34" spans="1:20" ht="14.5" x14ac:dyDescent="0.35">
      <c r="A34" t="str">
        <f t="shared" si="7"/>
        <v>Burgenland508</v>
      </c>
      <c r="B34">
        <v>34</v>
      </c>
      <c r="C34" s="62" t="s">
        <v>239</v>
      </c>
      <c r="D34" s="62" t="s">
        <v>550</v>
      </c>
      <c r="E34" s="62" t="s">
        <v>140</v>
      </c>
      <c r="F34" s="63">
        <v>19792226</v>
      </c>
      <c r="G34" s="63">
        <v>26346466</v>
      </c>
      <c r="H34" s="63">
        <v>21177203</v>
      </c>
      <c r="I34" s="63">
        <v>19397339</v>
      </c>
      <c r="J34" s="63">
        <v>8224885</v>
      </c>
      <c r="K34" s="63">
        <v>649521</v>
      </c>
      <c r="L34" s="63">
        <v>961417</v>
      </c>
      <c r="M34" s="63">
        <v>814473</v>
      </c>
      <c r="N34" s="63">
        <v>1176156</v>
      </c>
      <c r="O34" s="63">
        <v>1028411</v>
      </c>
      <c r="P34" s="63">
        <v>570164</v>
      </c>
      <c r="Q34" s="63">
        <v>689863</v>
      </c>
      <c r="R34" s="63">
        <v>996685</v>
      </c>
      <c r="S34" s="63">
        <v>925656</v>
      </c>
      <c r="T34" s="63">
        <v>1193196</v>
      </c>
    </row>
    <row r="35" spans="1:20" ht="14.5" x14ac:dyDescent="0.35">
      <c r="A35" t="str">
        <f t="shared" si="7"/>
        <v>Burgenland453</v>
      </c>
      <c r="B35">
        <v>35</v>
      </c>
      <c r="C35" s="62" t="s">
        <v>239</v>
      </c>
      <c r="D35" s="62" t="s">
        <v>508</v>
      </c>
      <c r="E35" s="62" t="s">
        <v>120</v>
      </c>
      <c r="F35" s="63">
        <v>112</v>
      </c>
      <c r="G35" s="63">
        <v>1342</v>
      </c>
      <c r="H35" s="63">
        <v>301</v>
      </c>
      <c r="I35" s="63">
        <v>3700</v>
      </c>
      <c r="J35" s="63">
        <v>259</v>
      </c>
      <c r="K35" s="63">
        <v>706</v>
      </c>
      <c r="L35" s="63">
        <v>585</v>
      </c>
      <c r="M35" s="63">
        <v>929</v>
      </c>
      <c r="N35" s="63">
        <v>5810</v>
      </c>
      <c r="O35" s="63">
        <v>5066</v>
      </c>
      <c r="P35" s="63">
        <v>52</v>
      </c>
      <c r="Q35" s="63">
        <v>675</v>
      </c>
      <c r="R35" s="63">
        <v>666</v>
      </c>
      <c r="S35" s="63">
        <v>900</v>
      </c>
      <c r="T35" s="63">
        <v>1316</v>
      </c>
    </row>
    <row r="36" spans="1:20" ht="14.5" x14ac:dyDescent="0.35">
      <c r="A36" t="str">
        <f t="shared" si="7"/>
        <v>Burgenland675</v>
      </c>
      <c r="B36">
        <v>36</v>
      </c>
      <c r="C36" s="62" t="s">
        <v>239</v>
      </c>
      <c r="D36" s="62" t="s">
        <v>598</v>
      </c>
      <c r="E36" s="62" t="s">
        <v>167</v>
      </c>
      <c r="F36" s="63">
        <v>2694</v>
      </c>
      <c r="G36" s="63">
        <v>8</v>
      </c>
      <c r="H36" s="63">
        <v>32</v>
      </c>
      <c r="I36" s="63">
        <v>26</v>
      </c>
      <c r="J36" s="63">
        <v>62</v>
      </c>
      <c r="K36" s="63">
        <v>95</v>
      </c>
      <c r="L36" s="63">
        <v>50</v>
      </c>
      <c r="M36" s="63">
        <v>23</v>
      </c>
      <c r="N36" s="63">
        <v>869</v>
      </c>
      <c r="O36" s="63">
        <v>18</v>
      </c>
      <c r="P36" s="63">
        <v>12</v>
      </c>
      <c r="Q36" s="63">
        <v>23</v>
      </c>
      <c r="R36" s="63">
        <v>7029</v>
      </c>
      <c r="S36" s="63">
        <v>147864</v>
      </c>
      <c r="T36" s="63">
        <v>55</v>
      </c>
    </row>
    <row r="37" spans="1:20" ht="14.5" x14ac:dyDescent="0.35">
      <c r="A37" t="str">
        <f t="shared" si="7"/>
        <v>Burgenland892</v>
      </c>
      <c r="B37">
        <v>37</v>
      </c>
      <c r="C37" s="62" t="s">
        <v>239</v>
      </c>
      <c r="D37" s="62" t="s">
        <v>678</v>
      </c>
      <c r="E37" s="62" t="s">
        <v>207</v>
      </c>
      <c r="F37" s="64"/>
      <c r="G37" s="63">
        <v>1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3">
        <v>39</v>
      </c>
    </row>
    <row r="38" spans="1:20" ht="14.5" x14ac:dyDescent="0.35">
      <c r="A38" t="str">
        <f t="shared" si="7"/>
        <v>Burgenland391</v>
      </c>
      <c r="B38">
        <v>38</v>
      </c>
      <c r="C38" s="62" t="s">
        <v>239</v>
      </c>
      <c r="D38" s="62" t="s">
        <v>479</v>
      </c>
      <c r="E38" s="62" t="s">
        <v>100</v>
      </c>
      <c r="F38" s="64"/>
      <c r="G38" s="63">
        <v>13845</v>
      </c>
      <c r="H38" s="63">
        <v>2370</v>
      </c>
      <c r="I38" s="63">
        <v>4009</v>
      </c>
      <c r="J38" s="63">
        <v>951</v>
      </c>
      <c r="K38" s="63">
        <v>3500</v>
      </c>
      <c r="L38" s="63">
        <v>419</v>
      </c>
      <c r="M38" s="63">
        <v>26117</v>
      </c>
      <c r="N38" s="63">
        <v>24596</v>
      </c>
      <c r="O38" s="63">
        <v>2029</v>
      </c>
      <c r="P38" s="63">
        <v>4374</v>
      </c>
      <c r="Q38" s="63">
        <v>22065</v>
      </c>
      <c r="R38" s="63">
        <v>1902</v>
      </c>
      <c r="S38" s="63">
        <v>247</v>
      </c>
      <c r="T38" s="63">
        <v>1347</v>
      </c>
    </row>
    <row r="39" spans="1:20" ht="14.5" x14ac:dyDescent="0.35">
      <c r="A39" t="str">
        <f t="shared" si="7"/>
        <v>Burgenland073</v>
      </c>
      <c r="B39">
        <v>39</v>
      </c>
      <c r="C39" s="62" t="s">
        <v>239</v>
      </c>
      <c r="D39" s="62" t="s">
        <v>360</v>
      </c>
      <c r="E39" s="62" t="s">
        <v>242</v>
      </c>
      <c r="F39" s="63">
        <v>731203</v>
      </c>
      <c r="G39" s="63">
        <v>1213490</v>
      </c>
      <c r="H39" s="63">
        <v>134271</v>
      </c>
      <c r="I39" s="63">
        <v>79199</v>
      </c>
      <c r="J39" s="63">
        <v>111182</v>
      </c>
      <c r="K39" s="63">
        <v>275659</v>
      </c>
      <c r="L39" s="63">
        <v>233155</v>
      </c>
      <c r="M39" s="63">
        <v>499153</v>
      </c>
      <c r="N39" s="63">
        <v>271249</v>
      </c>
      <c r="O39" s="63">
        <v>311724</v>
      </c>
      <c r="P39" s="63">
        <v>283360</v>
      </c>
      <c r="Q39" s="63">
        <v>290226</v>
      </c>
      <c r="R39" s="63">
        <v>304251</v>
      </c>
      <c r="S39" s="63">
        <v>182734</v>
      </c>
      <c r="T39" s="63">
        <v>187845</v>
      </c>
    </row>
    <row r="40" spans="1:20" ht="14.5" x14ac:dyDescent="0.35">
      <c r="A40" t="str">
        <f t="shared" si="7"/>
        <v>Burgenland421</v>
      </c>
      <c r="B40">
        <v>40</v>
      </c>
      <c r="C40" s="62" t="s">
        <v>239</v>
      </c>
      <c r="D40" s="62" t="s">
        <v>496</v>
      </c>
      <c r="E40" s="62" t="s">
        <v>110</v>
      </c>
      <c r="F40" s="63">
        <v>1158</v>
      </c>
      <c r="G40" s="64"/>
      <c r="H40" s="63">
        <v>223</v>
      </c>
      <c r="I40" s="63">
        <v>3908</v>
      </c>
      <c r="J40" s="63">
        <v>3707</v>
      </c>
      <c r="K40" s="63">
        <v>375</v>
      </c>
      <c r="L40" s="63">
        <v>6057</v>
      </c>
      <c r="M40" s="63">
        <v>8837</v>
      </c>
      <c r="N40" s="63">
        <v>412</v>
      </c>
      <c r="O40" s="63">
        <v>74</v>
      </c>
      <c r="P40" s="63">
        <v>686</v>
      </c>
      <c r="Q40" s="63">
        <v>909</v>
      </c>
      <c r="R40" s="63">
        <v>1423</v>
      </c>
      <c r="S40" s="63">
        <v>3258</v>
      </c>
      <c r="T40" s="63">
        <v>2399</v>
      </c>
    </row>
    <row r="41" spans="1:20" ht="14.5" x14ac:dyDescent="0.35">
      <c r="A41" t="str">
        <f t="shared" si="7"/>
        <v>Burgenland404</v>
      </c>
      <c r="B41">
        <v>41</v>
      </c>
      <c r="C41" s="62" t="s">
        <v>239</v>
      </c>
      <c r="D41" s="62" t="s">
        <v>486</v>
      </c>
      <c r="E41" s="62" t="s">
        <v>104</v>
      </c>
      <c r="F41" s="63">
        <v>3575090</v>
      </c>
      <c r="G41" s="63">
        <v>1436548</v>
      </c>
      <c r="H41" s="63">
        <v>1431903</v>
      </c>
      <c r="I41" s="63">
        <v>1484573</v>
      </c>
      <c r="J41" s="63">
        <v>1407303</v>
      </c>
      <c r="K41" s="63">
        <v>2632208</v>
      </c>
      <c r="L41" s="63">
        <v>2835787</v>
      </c>
      <c r="M41" s="63">
        <v>1895613</v>
      </c>
      <c r="N41" s="63">
        <v>1363362</v>
      </c>
      <c r="O41" s="63">
        <v>1518559</v>
      </c>
      <c r="P41" s="63">
        <v>810146</v>
      </c>
      <c r="Q41" s="63">
        <v>1530834</v>
      </c>
      <c r="R41" s="63">
        <v>1552381</v>
      </c>
      <c r="S41" s="63">
        <v>1266973</v>
      </c>
      <c r="T41" s="63">
        <v>1833405</v>
      </c>
    </row>
    <row r="42" spans="1:20" ht="14.5" x14ac:dyDescent="0.35">
      <c r="A42" t="str">
        <f t="shared" si="7"/>
        <v>Burgenland833</v>
      </c>
      <c r="B42">
        <v>42</v>
      </c>
      <c r="C42" s="62" t="s">
        <v>239</v>
      </c>
      <c r="D42" s="62" t="s">
        <v>662</v>
      </c>
      <c r="E42" s="62" t="s">
        <v>202</v>
      </c>
      <c r="F42" s="63">
        <v>1</v>
      </c>
      <c r="G42" s="63">
        <v>9</v>
      </c>
      <c r="H42" s="63">
        <v>1</v>
      </c>
      <c r="I42" s="64"/>
      <c r="J42" s="63">
        <v>1</v>
      </c>
      <c r="K42" s="64"/>
      <c r="L42" s="64"/>
      <c r="M42" s="64"/>
      <c r="N42" s="64"/>
      <c r="O42" s="64"/>
      <c r="P42" s="63">
        <v>11</v>
      </c>
      <c r="Q42" s="64"/>
      <c r="R42" s="64"/>
      <c r="S42" s="64"/>
      <c r="T42" s="64"/>
    </row>
    <row r="43" spans="1:20" ht="14.5" x14ac:dyDescent="0.35">
      <c r="A43" t="str">
        <f t="shared" si="7"/>
        <v>Burgenland322</v>
      </c>
      <c r="B43">
        <v>43</v>
      </c>
      <c r="C43" s="62" t="s">
        <v>239</v>
      </c>
      <c r="D43" s="62" t="s">
        <v>440</v>
      </c>
      <c r="E43" s="62" t="s">
        <v>243</v>
      </c>
      <c r="F43" s="63">
        <v>212</v>
      </c>
      <c r="G43" s="63">
        <v>497</v>
      </c>
      <c r="H43" s="64"/>
      <c r="I43" s="63">
        <v>23755</v>
      </c>
      <c r="J43" s="63">
        <v>339</v>
      </c>
      <c r="K43" s="63">
        <v>1719</v>
      </c>
      <c r="L43" s="63">
        <v>423</v>
      </c>
      <c r="M43" s="63">
        <v>654</v>
      </c>
      <c r="N43" s="63">
        <v>270</v>
      </c>
      <c r="O43" s="63">
        <v>134</v>
      </c>
      <c r="P43" s="63">
        <v>7643</v>
      </c>
      <c r="Q43" s="63">
        <v>3506</v>
      </c>
      <c r="R43" s="63">
        <v>151273</v>
      </c>
      <c r="S43" s="63">
        <v>1667</v>
      </c>
      <c r="T43" s="63">
        <v>7129</v>
      </c>
    </row>
    <row r="44" spans="1:20" ht="14.5" x14ac:dyDescent="0.35">
      <c r="A44" t="str">
        <f t="shared" si="7"/>
        <v>Burgenland306</v>
      </c>
      <c r="B44">
        <v>44</v>
      </c>
      <c r="C44" s="62" t="s">
        <v>239</v>
      </c>
      <c r="D44" s="62" t="s">
        <v>430</v>
      </c>
      <c r="E44" s="62" t="s">
        <v>74</v>
      </c>
      <c r="F44" s="63">
        <v>106</v>
      </c>
      <c r="G44" s="63">
        <v>48</v>
      </c>
      <c r="H44" s="63">
        <v>99</v>
      </c>
      <c r="I44" s="63">
        <v>1673</v>
      </c>
      <c r="J44" s="64"/>
      <c r="K44" s="63">
        <v>7</v>
      </c>
      <c r="L44" s="63">
        <v>347</v>
      </c>
      <c r="M44" s="63">
        <v>247</v>
      </c>
      <c r="N44" s="63">
        <v>14639</v>
      </c>
      <c r="O44" s="63">
        <v>7149</v>
      </c>
      <c r="P44" s="63">
        <v>54</v>
      </c>
      <c r="Q44" s="64"/>
      <c r="R44" s="63">
        <v>317</v>
      </c>
      <c r="S44" s="63">
        <v>1764</v>
      </c>
      <c r="T44" s="63">
        <v>56</v>
      </c>
    </row>
    <row r="45" spans="1:20" ht="14.5" x14ac:dyDescent="0.35">
      <c r="A45" t="str">
        <f t="shared" si="7"/>
        <v>Burgenland318</v>
      </c>
      <c r="B45">
        <v>45</v>
      </c>
      <c r="C45" s="62" t="s">
        <v>239</v>
      </c>
      <c r="D45" s="62" t="s">
        <v>438</v>
      </c>
      <c r="E45" s="62" t="s">
        <v>244</v>
      </c>
      <c r="F45" s="63">
        <v>15</v>
      </c>
      <c r="G45" s="63">
        <v>54</v>
      </c>
      <c r="H45" s="63">
        <v>3</v>
      </c>
      <c r="I45" s="63">
        <v>5</v>
      </c>
      <c r="J45" s="64"/>
      <c r="K45" s="63">
        <v>5194</v>
      </c>
      <c r="L45" s="63">
        <v>21982</v>
      </c>
      <c r="M45" s="64"/>
      <c r="N45" s="63">
        <v>18502</v>
      </c>
      <c r="O45" s="63">
        <v>2850</v>
      </c>
      <c r="P45" s="64"/>
      <c r="Q45" s="64"/>
      <c r="R45" s="63">
        <v>6841</v>
      </c>
      <c r="S45" s="63">
        <v>10262</v>
      </c>
      <c r="T45" s="63">
        <v>2612</v>
      </c>
    </row>
    <row r="46" spans="1:20" ht="14.5" x14ac:dyDescent="0.35">
      <c r="A46" t="str">
        <f t="shared" si="7"/>
        <v>Burgenland039</v>
      </c>
      <c r="B46">
        <v>46</v>
      </c>
      <c r="C46" s="62" t="s">
        <v>239</v>
      </c>
      <c r="D46" s="62" t="s">
        <v>327</v>
      </c>
      <c r="E46" s="62" t="s">
        <v>20</v>
      </c>
      <c r="F46" s="63">
        <v>17228500</v>
      </c>
      <c r="G46" s="63">
        <v>21960591</v>
      </c>
      <c r="H46" s="63">
        <v>23495981</v>
      </c>
      <c r="I46" s="63">
        <v>29342991</v>
      </c>
      <c r="J46" s="63">
        <v>27932361</v>
      </c>
      <c r="K46" s="63">
        <v>24751668</v>
      </c>
      <c r="L46" s="63">
        <v>24263212</v>
      </c>
      <c r="M46" s="63">
        <v>23531143</v>
      </c>
      <c r="N46" s="63">
        <v>32070937</v>
      </c>
      <c r="O46" s="63">
        <v>36804362</v>
      </c>
      <c r="P46" s="63">
        <v>38553471</v>
      </c>
      <c r="Q46" s="63">
        <v>43638676</v>
      </c>
      <c r="R46" s="63">
        <v>57806333</v>
      </c>
      <c r="S46" s="63">
        <v>44184437</v>
      </c>
      <c r="T46" s="63">
        <v>74130697</v>
      </c>
    </row>
    <row r="47" spans="1:20" ht="14.5" x14ac:dyDescent="0.35">
      <c r="A47" t="str">
        <f t="shared" si="7"/>
        <v>Burgenland272</v>
      </c>
      <c r="B47">
        <v>47</v>
      </c>
      <c r="C47" s="62" t="s">
        <v>239</v>
      </c>
      <c r="D47" s="62" t="s">
        <v>422</v>
      </c>
      <c r="E47" s="62" t="s">
        <v>245</v>
      </c>
      <c r="F47" s="63">
        <v>400237</v>
      </c>
      <c r="G47" s="63">
        <v>619028</v>
      </c>
      <c r="H47" s="63">
        <v>4844</v>
      </c>
      <c r="I47" s="63">
        <v>786673</v>
      </c>
      <c r="J47" s="63">
        <v>1129297</v>
      </c>
      <c r="K47" s="63">
        <v>1545290</v>
      </c>
      <c r="L47" s="63">
        <v>2147018</v>
      </c>
      <c r="M47" s="63">
        <v>134334</v>
      </c>
      <c r="N47" s="63">
        <v>128737</v>
      </c>
      <c r="O47" s="63">
        <v>68806</v>
      </c>
      <c r="P47" s="63">
        <v>95239</v>
      </c>
      <c r="Q47" s="63">
        <v>75302</v>
      </c>
      <c r="R47" s="63">
        <v>33531</v>
      </c>
      <c r="S47" s="63">
        <v>26141</v>
      </c>
      <c r="T47" s="63">
        <v>15727</v>
      </c>
    </row>
    <row r="48" spans="1:20" ht="14.5" x14ac:dyDescent="0.35">
      <c r="A48" t="str">
        <f t="shared" si="7"/>
        <v>Burgenland837</v>
      </c>
      <c r="B48">
        <v>48</v>
      </c>
      <c r="C48" s="62" t="s">
        <v>239</v>
      </c>
      <c r="D48" s="62" t="s">
        <v>671</v>
      </c>
      <c r="E48" s="62" t="s">
        <v>203</v>
      </c>
      <c r="F48" s="64"/>
      <c r="G48" s="63">
        <v>1</v>
      </c>
      <c r="H48" s="64"/>
      <c r="I48" s="64"/>
      <c r="J48" s="64"/>
      <c r="K48" s="64"/>
      <c r="L48" s="63">
        <v>1</v>
      </c>
      <c r="M48" s="63">
        <v>26</v>
      </c>
      <c r="N48" s="63">
        <v>1</v>
      </c>
      <c r="O48" s="63">
        <v>21</v>
      </c>
      <c r="P48" s="63">
        <v>7</v>
      </c>
      <c r="Q48" s="64"/>
      <c r="R48" s="63">
        <v>36</v>
      </c>
      <c r="S48" s="63">
        <v>307</v>
      </c>
      <c r="T48" s="63">
        <v>452</v>
      </c>
    </row>
    <row r="49" spans="1:20" ht="14.5" x14ac:dyDescent="0.35">
      <c r="A49" t="str">
        <f t="shared" si="7"/>
        <v>Burgenland512</v>
      </c>
      <c r="B49">
        <v>49</v>
      </c>
      <c r="C49" s="62" t="s">
        <v>239</v>
      </c>
      <c r="D49" s="62" t="s">
        <v>552</v>
      </c>
      <c r="E49" s="62" t="s">
        <v>141</v>
      </c>
      <c r="F49" s="63">
        <v>1073446</v>
      </c>
      <c r="G49" s="63">
        <v>1322827</v>
      </c>
      <c r="H49" s="63">
        <v>629938</v>
      </c>
      <c r="I49" s="63">
        <v>1607198</v>
      </c>
      <c r="J49" s="63">
        <v>2168926</v>
      </c>
      <c r="K49" s="63">
        <v>2226772</v>
      </c>
      <c r="L49" s="63">
        <v>2569166</v>
      </c>
      <c r="M49" s="63">
        <v>3829960</v>
      </c>
      <c r="N49" s="63">
        <v>13890469</v>
      </c>
      <c r="O49" s="63">
        <v>5169874</v>
      </c>
      <c r="P49" s="63">
        <v>7135997</v>
      </c>
      <c r="Q49" s="63">
        <v>8433772</v>
      </c>
      <c r="R49" s="63">
        <v>10101872</v>
      </c>
      <c r="S49" s="63">
        <v>6001698</v>
      </c>
      <c r="T49" s="63">
        <v>4895501</v>
      </c>
    </row>
    <row r="50" spans="1:20" ht="14.5" x14ac:dyDescent="0.35">
      <c r="A50" t="str">
        <f t="shared" si="7"/>
        <v>Burgenland302</v>
      </c>
      <c r="B50">
        <v>50</v>
      </c>
      <c r="C50" s="62" t="s">
        <v>239</v>
      </c>
      <c r="D50" s="62" t="s">
        <v>428</v>
      </c>
      <c r="E50" s="62" t="s">
        <v>73</v>
      </c>
      <c r="F50" s="63">
        <v>1950</v>
      </c>
      <c r="G50" s="63">
        <v>7082</v>
      </c>
      <c r="H50" s="63">
        <v>9531</v>
      </c>
      <c r="I50" s="63">
        <v>6565</v>
      </c>
      <c r="J50" s="63">
        <v>8938</v>
      </c>
      <c r="K50" s="63">
        <v>3678</v>
      </c>
      <c r="L50" s="63">
        <v>6002</v>
      </c>
      <c r="M50" s="63">
        <v>14556</v>
      </c>
      <c r="N50" s="63">
        <v>8059</v>
      </c>
      <c r="O50" s="63">
        <v>97276</v>
      </c>
      <c r="P50" s="63">
        <v>346176</v>
      </c>
      <c r="Q50" s="63">
        <v>12602</v>
      </c>
      <c r="R50" s="63">
        <v>44150</v>
      </c>
      <c r="S50" s="63">
        <v>74586</v>
      </c>
      <c r="T50" s="63">
        <v>20455</v>
      </c>
    </row>
    <row r="51" spans="1:20" ht="14.5" x14ac:dyDescent="0.35">
      <c r="A51" t="str">
        <f t="shared" si="7"/>
        <v>Burgenland720</v>
      </c>
      <c r="B51">
        <v>51</v>
      </c>
      <c r="C51" s="62" t="s">
        <v>239</v>
      </c>
      <c r="D51" s="62" t="s">
        <v>616</v>
      </c>
      <c r="E51" s="62" t="s">
        <v>177</v>
      </c>
      <c r="F51" s="63">
        <v>105702824</v>
      </c>
      <c r="G51" s="63">
        <v>123358968</v>
      </c>
      <c r="H51" s="63">
        <v>114586733</v>
      </c>
      <c r="I51" s="63">
        <v>139094337</v>
      </c>
      <c r="J51" s="63">
        <v>165850831</v>
      </c>
      <c r="K51" s="63">
        <v>179866925</v>
      </c>
      <c r="L51" s="63">
        <v>155189774</v>
      </c>
      <c r="M51" s="63">
        <v>181732872</v>
      </c>
      <c r="N51" s="63">
        <v>198665229</v>
      </c>
      <c r="O51" s="63">
        <v>211526763</v>
      </c>
      <c r="P51" s="63">
        <v>189894922</v>
      </c>
      <c r="Q51" s="63">
        <v>271387012</v>
      </c>
      <c r="R51" s="63">
        <v>361364193</v>
      </c>
      <c r="S51" s="63">
        <v>419223471</v>
      </c>
      <c r="T51" s="63">
        <v>414926278</v>
      </c>
    </row>
    <row r="52" spans="1:20" ht="14.5" x14ac:dyDescent="0.35">
      <c r="A52" t="str">
        <f t="shared" si="7"/>
        <v>Burgenland480</v>
      </c>
      <c r="B52">
        <v>52</v>
      </c>
      <c r="C52" s="62" t="s">
        <v>239</v>
      </c>
      <c r="D52" s="62" t="s">
        <v>543</v>
      </c>
      <c r="E52" s="62" t="s">
        <v>134</v>
      </c>
      <c r="F52" s="63">
        <v>168332</v>
      </c>
      <c r="G52" s="63">
        <v>86836</v>
      </c>
      <c r="H52" s="63">
        <v>125953</v>
      </c>
      <c r="I52" s="63">
        <v>67334</v>
      </c>
      <c r="J52" s="63">
        <v>52812</v>
      </c>
      <c r="K52" s="63">
        <v>625880</v>
      </c>
      <c r="L52" s="63">
        <v>70977</v>
      </c>
      <c r="M52" s="63">
        <v>96866</v>
      </c>
      <c r="N52" s="63">
        <v>132178</v>
      </c>
      <c r="O52" s="63">
        <v>492255</v>
      </c>
      <c r="P52" s="63">
        <v>404418</v>
      </c>
      <c r="Q52" s="63">
        <v>383274</v>
      </c>
      <c r="R52" s="63">
        <v>1267027</v>
      </c>
      <c r="S52" s="63">
        <v>922609</v>
      </c>
      <c r="T52" s="63">
        <v>906434</v>
      </c>
    </row>
    <row r="53" spans="1:20" ht="14.5" x14ac:dyDescent="0.35">
      <c r="A53" t="str">
        <f t="shared" si="7"/>
        <v>Burgenland436</v>
      </c>
      <c r="B53">
        <v>53</v>
      </c>
      <c r="C53" s="62" t="s">
        <v>239</v>
      </c>
      <c r="D53" s="62" t="s">
        <v>500</v>
      </c>
      <c r="E53" s="62" t="s">
        <v>114</v>
      </c>
      <c r="F53" s="63">
        <v>320022</v>
      </c>
      <c r="G53" s="63">
        <v>165761</v>
      </c>
      <c r="H53" s="63">
        <v>141329</v>
      </c>
      <c r="I53" s="63">
        <v>99956</v>
      </c>
      <c r="J53" s="63">
        <v>191286</v>
      </c>
      <c r="K53" s="63">
        <v>163421</v>
      </c>
      <c r="L53" s="63">
        <v>226673</v>
      </c>
      <c r="M53" s="63">
        <v>202844</v>
      </c>
      <c r="N53" s="63">
        <v>321946</v>
      </c>
      <c r="O53" s="63">
        <v>434935</v>
      </c>
      <c r="P53" s="63">
        <v>437844</v>
      </c>
      <c r="Q53" s="63">
        <v>432808</v>
      </c>
      <c r="R53" s="63">
        <v>395495</v>
      </c>
      <c r="S53" s="63">
        <v>221731</v>
      </c>
      <c r="T53" s="63">
        <v>314197</v>
      </c>
    </row>
    <row r="54" spans="1:20" ht="14.5" x14ac:dyDescent="0.35">
      <c r="A54" t="str">
        <f t="shared" si="7"/>
        <v>Burgenland448</v>
      </c>
      <c r="B54">
        <v>54</v>
      </c>
      <c r="C54" s="62" t="s">
        <v>239</v>
      </c>
      <c r="D54" s="62" t="s">
        <v>503</v>
      </c>
      <c r="E54" s="62" t="s">
        <v>117</v>
      </c>
      <c r="F54" s="63">
        <v>523</v>
      </c>
      <c r="G54" s="63">
        <v>3655</v>
      </c>
      <c r="H54" s="63">
        <v>710</v>
      </c>
      <c r="I54" s="63">
        <v>1178</v>
      </c>
      <c r="J54" s="63">
        <v>1704</v>
      </c>
      <c r="K54" s="63">
        <v>274</v>
      </c>
      <c r="L54" s="63">
        <v>1677</v>
      </c>
      <c r="M54" s="63">
        <v>2800</v>
      </c>
      <c r="N54" s="63">
        <v>2238</v>
      </c>
      <c r="O54" s="63">
        <v>2931</v>
      </c>
      <c r="P54" s="63">
        <v>6459</v>
      </c>
      <c r="Q54" s="63">
        <v>3323</v>
      </c>
      <c r="R54" s="63">
        <v>3497</v>
      </c>
      <c r="S54" s="63">
        <v>5240</v>
      </c>
      <c r="T54" s="63">
        <v>4275</v>
      </c>
    </row>
    <row r="55" spans="1:20" ht="14.5" x14ac:dyDescent="0.35">
      <c r="A55" t="str">
        <f t="shared" si="7"/>
        <v>Burgenland247</v>
      </c>
      <c r="B55">
        <v>55</v>
      </c>
      <c r="C55" s="62" t="s">
        <v>239</v>
      </c>
      <c r="D55" s="62" t="s">
        <v>414</v>
      </c>
      <c r="E55" s="62" t="s">
        <v>62</v>
      </c>
      <c r="F55" s="63">
        <v>12</v>
      </c>
      <c r="G55" s="63">
        <v>19</v>
      </c>
      <c r="H55" s="63">
        <v>195</v>
      </c>
      <c r="I55" s="63">
        <v>20</v>
      </c>
      <c r="J55" s="63">
        <v>25</v>
      </c>
      <c r="K55" s="63">
        <v>10</v>
      </c>
      <c r="L55" s="63">
        <v>39</v>
      </c>
      <c r="M55" s="63">
        <v>21</v>
      </c>
      <c r="N55" s="63">
        <v>55</v>
      </c>
      <c r="O55" s="63">
        <v>23</v>
      </c>
      <c r="P55" s="63">
        <v>15</v>
      </c>
      <c r="Q55" s="63">
        <v>43</v>
      </c>
      <c r="R55" s="63">
        <v>111</v>
      </c>
      <c r="S55" s="64"/>
      <c r="T55" s="63">
        <v>6</v>
      </c>
    </row>
    <row r="56" spans="1:20" ht="14.5" x14ac:dyDescent="0.35">
      <c r="A56" t="str">
        <f t="shared" si="7"/>
        <v>Burgenland475</v>
      </c>
      <c r="B56">
        <v>56</v>
      </c>
      <c r="C56" s="62" t="s">
        <v>239</v>
      </c>
      <c r="D56" s="62" t="s">
        <v>535</v>
      </c>
      <c r="E56" s="62" t="s">
        <v>223</v>
      </c>
      <c r="F56" s="64"/>
      <c r="G56" s="64"/>
      <c r="H56" s="64"/>
      <c r="I56" s="63">
        <v>569515</v>
      </c>
      <c r="J56" s="63">
        <v>665</v>
      </c>
      <c r="K56" s="63">
        <v>132</v>
      </c>
      <c r="L56" s="64"/>
      <c r="M56" s="63">
        <v>308</v>
      </c>
      <c r="N56" s="63">
        <v>34</v>
      </c>
      <c r="O56" s="64"/>
      <c r="P56" s="63">
        <v>8</v>
      </c>
      <c r="Q56" s="63">
        <v>2</v>
      </c>
      <c r="R56" s="64"/>
      <c r="S56" s="64"/>
      <c r="T56" s="63">
        <v>20</v>
      </c>
    </row>
    <row r="57" spans="1:20" ht="14.5" x14ac:dyDescent="0.35">
      <c r="A57" t="str">
        <f t="shared" si="7"/>
        <v>Burgenland834</v>
      </c>
      <c r="B57">
        <v>57</v>
      </c>
      <c r="C57" s="62" t="s">
        <v>239</v>
      </c>
      <c r="D57" s="62" t="s">
        <v>664</v>
      </c>
      <c r="E57" s="62" t="s">
        <v>274</v>
      </c>
      <c r="F57" s="63">
        <v>4</v>
      </c>
      <c r="G57" s="64"/>
      <c r="H57" s="63">
        <v>1</v>
      </c>
      <c r="I57" s="64"/>
      <c r="J57" s="63">
        <v>3</v>
      </c>
      <c r="K57" s="63">
        <v>7</v>
      </c>
      <c r="L57" s="64"/>
      <c r="M57" s="64"/>
      <c r="N57" s="64"/>
      <c r="O57" s="63">
        <v>4</v>
      </c>
      <c r="P57" s="63">
        <v>20</v>
      </c>
      <c r="Q57" s="63">
        <v>152</v>
      </c>
      <c r="R57" s="63">
        <v>1698</v>
      </c>
      <c r="S57" s="63">
        <v>2731</v>
      </c>
      <c r="T57" s="63">
        <v>2374</v>
      </c>
    </row>
    <row r="58" spans="1:20" ht="14.5" x14ac:dyDescent="0.35">
      <c r="A58" t="str">
        <f t="shared" si="7"/>
        <v>Burgenland600</v>
      </c>
      <c r="B58">
        <v>58</v>
      </c>
      <c r="C58" s="62" t="s">
        <v>239</v>
      </c>
      <c r="D58" s="62" t="s">
        <v>561</v>
      </c>
      <c r="E58" s="62" t="s">
        <v>147</v>
      </c>
      <c r="F58" s="63">
        <v>183565</v>
      </c>
      <c r="G58" s="63">
        <v>866886</v>
      </c>
      <c r="H58" s="63">
        <v>663748</v>
      </c>
      <c r="I58" s="63">
        <v>137381</v>
      </c>
      <c r="J58" s="63">
        <v>152850</v>
      </c>
      <c r="K58" s="63">
        <v>60724</v>
      </c>
      <c r="L58" s="63">
        <v>42518</v>
      </c>
      <c r="M58" s="63">
        <v>190391</v>
      </c>
      <c r="N58" s="63">
        <v>80530</v>
      </c>
      <c r="O58" s="63">
        <v>116245</v>
      </c>
      <c r="P58" s="63">
        <v>232030</v>
      </c>
      <c r="Q58" s="63">
        <v>190274</v>
      </c>
      <c r="R58" s="63">
        <v>97800</v>
      </c>
      <c r="S58" s="63">
        <v>61756</v>
      </c>
      <c r="T58" s="63">
        <v>775705</v>
      </c>
    </row>
    <row r="59" spans="1:20" ht="14.5" x14ac:dyDescent="0.35">
      <c r="A59" t="str">
        <f t="shared" si="7"/>
        <v>Burgenland061</v>
      </c>
      <c r="B59">
        <v>59</v>
      </c>
      <c r="C59" s="62" t="s">
        <v>239</v>
      </c>
      <c r="D59" s="62" t="s">
        <v>347</v>
      </c>
      <c r="E59" s="62" t="s">
        <v>31</v>
      </c>
      <c r="F59" s="63">
        <v>25088167</v>
      </c>
      <c r="G59" s="63">
        <v>30188262</v>
      </c>
      <c r="H59" s="63">
        <v>52212151</v>
      </c>
      <c r="I59" s="63">
        <v>84590068</v>
      </c>
      <c r="J59" s="63">
        <v>71782632</v>
      </c>
      <c r="K59" s="63">
        <v>88914458</v>
      </c>
      <c r="L59" s="63">
        <v>96223944</v>
      </c>
      <c r="M59" s="63">
        <v>101379131</v>
      </c>
      <c r="N59" s="63">
        <v>121741297</v>
      </c>
      <c r="O59" s="63">
        <v>122771468</v>
      </c>
      <c r="P59" s="63">
        <v>117157259</v>
      </c>
      <c r="Q59" s="63">
        <v>207012583</v>
      </c>
      <c r="R59" s="63">
        <v>226092740</v>
      </c>
      <c r="S59" s="63">
        <v>155949291</v>
      </c>
      <c r="T59" s="63">
        <v>156639907</v>
      </c>
    </row>
    <row r="60" spans="1:20" ht="14.5" x14ac:dyDescent="0.35">
      <c r="A60" t="str">
        <f t="shared" si="7"/>
        <v>Burgenland004</v>
      </c>
      <c r="B60">
        <v>60</v>
      </c>
      <c r="C60" s="62" t="s">
        <v>239</v>
      </c>
      <c r="D60" s="62" t="s">
        <v>297</v>
      </c>
      <c r="E60" s="62" t="s">
        <v>3</v>
      </c>
      <c r="F60" s="63">
        <v>519638662</v>
      </c>
      <c r="G60" s="63">
        <v>604231806</v>
      </c>
      <c r="H60" s="63">
        <v>784567510</v>
      </c>
      <c r="I60" s="63">
        <v>960010605</v>
      </c>
      <c r="J60" s="63">
        <v>957435013</v>
      </c>
      <c r="K60" s="63">
        <v>878400284</v>
      </c>
      <c r="L60" s="63">
        <v>770138712</v>
      </c>
      <c r="M60" s="63">
        <v>792266279</v>
      </c>
      <c r="N60" s="63">
        <v>814355548</v>
      </c>
      <c r="O60" s="63">
        <v>844249078</v>
      </c>
      <c r="P60" s="63">
        <v>727599403</v>
      </c>
      <c r="Q60" s="63">
        <v>942228950</v>
      </c>
      <c r="R60" s="63">
        <v>1066697332</v>
      </c>
      <c r="S60" s="63">
        <v>886204238</v>
      </c>
      <c r="T60" s="63">
        <v>878609452</v>
      </c>
    </row>
    <row r="61" spans="1:20" ht="14.5" x14ac:dyDescent="0.35">
      <c r="A61" t="str">
        <f t="shared" si="7"/>
        <v>Burgenland338</v>
      </c>
      <c r="B61">
        <v>61</v>
      </c>
      <c r="C61" s="62" t="s">
        <v>239</v>
      </c>
      <c r="D61" s="62" t="s">
        <v>451</v>
      </c>
      <c r="E61" s="62" t="s">
        <v>84</v>
      </c>
      <c r="F61" s="64"/>
      <c r="G61" s="63">
        <v>943</v>
      </c>
      <c r="H61" s="63">
        <v>21</v>
      </c>
      <c r="I61" s="64"/>
      <c r="J61" s="63">
        <v>1</v>
      </c>
      <c r="K61" s="64"/>
      <c r="L61" s="64"/>
      <c r="M61" s="63">
        <v>95857</v>
      </c>
      <c r="N61" s="63">
        <v>107737</v>
      </c>
      <c r="O61" s="63">
        <v>60</v>
      </c>
      <c r="P61" s="63">
        <v>598</v>
      </c>
      <c r="Q61" s="63">
        <v>1126</v>
      </c>
      <c r="R61" s="63">
        <v>2453</v>
      </c>
      <c r="S61" s="63">
        <v>3917</v>
      </c>
      <c r="T61" s="63">
        <v>638</v>
      </c>
    </row>
    <row r="62" spans="1:20" ht="14.5" x14ac:dyDescent="0.35">
      <c r="A62" t="str">
        <f t="shared" si="7"/>
        <v>Burgenland008</v>
      </c>
      <c r="B62">
        <v>62</v>
      </c>
      <c r="C62" s="62" t="s">
        <v>239</v>
      </c>
      <c r="D62" s="62" t="s">
        <v>306</v>
      </c>
      <c r="E62" s="62" t="s">
        <v>7</v>
      </c>
      <c r="F62" s="63">
        <v>5698152</v>
      </c>
      <c r="G62" s="63">
        <v>8402387</v>
      </c>
      <c r="H62" s="63">
        <v>5485853</v>
      </c>
      <c r="I62" s="63">
        <v>6441426</v>
      </c>
      <c r="J62" s="63">
        <v>7763333</v>
      </c>
      <c r="K62" s="63">
        <v>8952538</v>
      </c>
      <c r="L62" s="63">
        <v>8975724</v>
      </c>
      <c r="M62" s="63">
        <v>9157311</v>
      </c>
      <c r="N62" s="63">
        <v>9504403</v>
      </c>
      <c r="O62" s="63">
        <v>12725726</v>
      </c>
      <c r="P62" s="63">
        <v>10657574</v>
      </c>
      <c r="Q62" s="63">
        <v>11646046</v>
      </c>
      <c r="R62" s="63">
        <v>16499030</v>
      </c>
      <c r="S62" s="63">
        <v>13131721</v>
      </c>
      <c r="T62" s="63">
        <v>10265451</v>
      </c>
    </row>
    <row r="63" spans="1:20" ht="14.5" x14ac:dyDescent="0.35">
      <c r="A63" t="str">
        <f t="shared" si="7"/>
        <v>Burgenland460</v>
      </c>
      <c r="B63">
        <v>63</v>
      </c>
      <c r="C63" s="62" t="s">
        <v>239</v>
      </c>
      <c r="D63" s="62" t="s">
        <v>517</v>
      </c>
      <c r="E63" s="62" t="s">
        <v>125</v>
      </c>
      <c r="F63" s="63">
        <v>782</v>
      </c>
      <c r="G63" s="63">
        <v>29989</v>
      </c>
      <c r="H63" s="63">
        <v>15510</v>
      </c>
      <c r="I63" s="63">
        <v>19264</v>
      </c>
      <c r="J63" s="63">
        <v>839</v>
      </c>
      <c r="K63" s="63">
        <v>133</v>
      </c>
      <c r="L63" s="63">
        <v>7</v>
      </c>
      <c r="M63" s="64"/>
      <c r="N63" s="63">
        <v>310</v>
      </c>
      <c r="O63" s="63">
        <v>4</v>
      </c>
      <c r="P63" s="64"/>
      <c r="Q63" s="63">
        <v>32</v>
      </c>
      <c r="R63" s="63">
        <v>3737</v>
      </c>
      <c r="S63" s="63">
        <v>4276</v>
      </c>
      <c r="T63" s="63">
        <v>352</v>
      </c>
    </row>
    <row r="64" spans="1:20" ht="14.5" x14ac:dyDescent="0.35">
      <c r="A64" t="str">
        <f t="shared" si="7"/>
        <v>Burgenland456</v>
      </c>
      <c r="B64">
        <v>64</v>
      </c>
      <c r="C64" s="62" t="s">
        <v>239</v>
      </c>
      <c r="D64" s="62" t="s">
        <v>511</v>
      </c>
      <c r="E64" s="62" t="s">
        <v>122</v>
      </c>
      <c r="F64" s="63">
        <v>80360</v>
      </c>
      <c r="G64" s="63">
        <v>78043</v>
      </c>
      <c r="H64" s="63">
        <v>75959</v>
      </c>
      <c r="I64" s="63">
        <v>106982</v>
      </c>
      <c r="J64" s="63">
        <v>449333</v>
      </c>
      <c r="K64" s="63">
        <v>559651</v>
      </c>
      <c r="L64" s="63">
        <v>266407</v>
      </c>
      <c r="M64" s="63">
        <v>483188</v>
      </c>
      <c r="N64" s="63">
        <v>257229</v>
      </c>
      <c r="O64" s="63">
        <v>678686</v>
      </c>
      <c r="P64" s="63">
        <v>637743</v>
      </c>
      <c r="Q64" s="63">
        <v>358552</v>
      </c>
      <c r="R64" s="63">
        <v>1229746</v>
      </c>
      <c r="S64" s="63">
        <v>1227426</v>
      </c>
      <c r="T64" s="63">
        <v>472694</v>
      </c>
    </row>
    <row r="65" spans="1:20" ht="14.5" x14ac:dyDescent="0.35">
      <c r="A65" t="str">
        <f t="shared" si="7"/>
        <v>Burgenland208</v>
      </c>
      <c r="B65">
        <v>65</v>
      </c>
      <c r="C65" s="62" t="s">
        <v>239</v>
      </c>
      <c r="D65" s="62" t="s">
        <v>394</v>
      </c>
      <c r="E65" s="62" t="s">
        <v>53</v>
      </c>
      <c r="F65" s="63">
        <v>118</v>
      </c>
      <c r="G65" s="63">
        <v>70118</v>
      </c>
      <c r="H65" s="63">
        <v>5029</v>
      </c>
      <c r="I65" s="63">
        <v>66</v>
      </c>
      <c r="J65" s="63">
        <v>85</v>
      </c>
      <c r="K65" s="63">
        <v>987</v>
      </c>
      <c r="L65" s="63">
        <v>145</v>
      </c>
      <c r="M65" s="63">
        <v>450</v>
      </c>
      <c r="N65" s="63">
        <v>1936</v>
      </c>
      <c r="O65" s="63">
        <v>4539</v>
      </c>
      <c r="P65" s="63">
        <v>11754</v>
      </c>
      <c r="Q65" s="63">
        <v>4461</v>
      </c>
      <c r="R65" s="63">
        <v>3298</v>
      </c>
      <c r="S65" s="63">
        <v>7359</v>
      </c>
      <c r="T65" s="63">
        <v>9780</v>
      </c>
    </row>
    <row r="66" spans="1:20" ht="14.5" x14ac:dyDescent="0.35">
      <c r="A66" t="str">
        <f t="shared" si="7"/>
        <v>Burgenland500</v>
      </c>
      <c r="B66">
        <v>66</v>
      </c>
      <c r="C66" s="62" t="s">
        <v>239</v>
      </c>
      <c r="D66" s="62" t="s">
        <v>548</v>
      </c>
      <c r="E66" s="62" t="s">
        <v>138</v>
      </c>
      <c r="F66" s="63">
        <v>91230</v>
      </c>
      <c r="G66" s="63">
        <v>92229</v>
      </c>
      <c r="H66" s="63">
        <v>105642</v>
      </c>
      <c r="I66" s="63">
        <v>28082</v>
      </c>
      <c r="J66" s="63">
        <v>119098</v>
      </c>
      <c r="K66" s="63">
        <v>400654</v>
      </c>
      <c r="L66" s="63">
        <v>188020</v>
      </c>
      <c r="M66" s="63">
        <v>171106</v>
      </c>
      <c r="N66" s="63">
        <v>186855</v>
      </c>
      <c r="O66" s="63">
        <v>296169</v>
      </c>
      <c r="P66" s="63">
        <v>689571</v>
      </c>
      <c r="Q66" s="63">
        <v>913166</v>
      </c>
      <c r="R66" s="63">
        <v>554745</v>
      </c>
      <c r="S66" s="63">
        <v>411038</v>
      </c>
      <c r="T66" s="63">
        <v>459392</v>
      </c>
    </row>
    <row r="67" spans="1:20" ht="14.5" x14ac:dyDescent="0.35">
      <c r="A67" t="str">
        <f t="shared" si="7"/>
        <v>Burgenland053</v>
      </c>
      <c r="B67">
        <v>67</v>
      </c>
      <c r="C67" s="62" t="s">
        <v>239</v>
      </c>
      <c r="D67" s="62" t="s">
        <v>339</v>
      </c>
      <c r="E67" s="62" t="s">
        <v>27</v>
      </c>
      <c r="F67" s="63">
        <v>321805</v>
      </c>
      <c r="G67" s="63">
        <v>727350</v>
      </c>
      <c r="H67" s="63">
        <v>997808</v>
      </c>
      <c r="I67" s="63">
        <v>880343</v>
      </c>
      <c r="J67" s="63">
        <v>986431</v>
      </c>
      <c r="K67" s="63">
        <v>916378</v>
      </c>
      <c r="L67" s="63">
        <v>705087</v>
      </c>
      <c r="M67" s="63">
        <v>574373</v>
      </c>
      <c r="N67" s="63">
        <v>525648</v>
      </c>
      <c r="O67" s="63">
        <v>595011</v>
      </c>
      <c r="P67" s="63">
        <v>1056574</v>
      </c>
      <c r="Q67" s="63">
        <v>726869</v>
      </c>
      <c r="R67" s="63">
        <v>681507</v>
      </c>
      <c r="S67" s="63">
        <v>728013</v>
      </c>
      <c r="T67" s="63">
        <v>1376665</v>
      </c>
    </row>
    <row r="68" spans="1:20" ht="14.5" x14ac:dyDescent="0.35">
      <c r="A68" t="str">
        <f t="shared" si="7"/>
        <v>Burgenland220</v>
      </c>
      <c r="B68">
        <v>68</v>
      </c>
      <c r="C68" s="62" t="s">
        <v>239</v>
      </c>
      <c r="D68" s="62" t="s">
        <v>400</v>
      </c>
      <c r="E68" s="62" t="s">
        <v>55</v>
      </c>
      <c r="F68" s="63">
        <v>573560</v>
      </c>
      <c r="G68" s="63">
        <v>619771</v>
      </c>
      <c r="H68" s="63">
        <v>819274</v>
      </c>
      <c r="I68" s="63">
        <v>1064459</v>
      </c>
      <c r="J68" s="63">
        <v>1028437</v>
      </c>
      <c r="K68" s="63">
        <v>1350396</v>
      </c>
      <c r="L68" s="63">
        <v>1160989</v>
      </c>
      <c r="M68" s="63">
        <v>1241976</v>
      </c>
      <c r="N68" s="63">
        <v>1484244</v>
      </c>
      <c r="O68" s="63">
        <v>1539158</v>
      </c>
      <c r="P68" s="63">
        <v>1752485</v>
      </c>
      <c r="Q68" s="63">
        <v>1881296</v>
      </c>
      <c r="R68" s="63">
        <v>2225264</v>
      </c>
      <c r="S68" s="63">
        <v>3314318</v>
      </c>
      <c r="T68" s="63">
        <v>4733958</v>
      </c>
    </row>
    <row r="69" spans="1:20" ht="14.5" x14ac:dyDescent="0.35">
      <c r="A69" t="str">
        <f t="shared" si="7"/>
        <v>Burgenland229</v>
      </c>
      <c r="B69">
        <v>69</v>
      </c>
      <c r="C69" s="62" t="s">
        <v>239</v>
      </c>
      <c r="D69" s="62" t="s">
        <v>407</v>
      </c>
      <c r="E69" s="62" t="s">
        <v>221</v>
      </c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3">
        <v>233</v>
      </c>
    </row>
    <row r="70" spans="1:20" ht="14.5" x14ac:dyDescent="0.35">
      <c r="A70" t="str">
        <f t="shared" si="7"/>
        <v>Burgenland336</v>
      </c>
      <c r="B70">
        <v>70</v>
      </c>
      <c r="C70" s="62" t="s">
        <v>239</v>
      </c>
      <c r="D70" s="62" t="s">
        <v>450</v>
      </c>
      <c r="E70" s="62" t="s">
        <v>83</v>
      </c>
      <c r="F70" s="63">
        <v>73</v>
      </c>
      <c r="G70" s="63">
        <v>284</v>
      </c>
      <c r="H70" s="63">
        <v>33</v>
      </c>
      <c r="I70" s="64"/>
      <c r="J70" s="63">
        <v>2</v>
      </c>
      <c r="K70" s="63">
        <v>8</v>
      </c>
      <c r="L70" s="63">
        <v>150</v>
      </c>
      <c r="M70" s="63">
        <v>13</v>
      </c>
      <c r="N70" s="63">
        <v>1</v>
      </c>
      <c r="O70" s="63">
        <v>5</v>
      </c>
      <c r="P70" s="63">
        <v>174</v>
      </c>
      <c r="Q70" s="64"/>
      <c r="R70" s="63">
        <v>6</v>
      </c>
      <c r="S70" s="63">
        <v>1815</v>
      </c>
      <c r="T70" s="63">
        <v>2850</v>
      </c>
    </row>
    <row r="71" spans="1:20" ht="14.5" x14ac:dyDescent="0.35">
      <c r="A71" t="str">
        <f t="shared" si="7"/>
        <v>Burgenland011</v>
      </c>
      <c r="B71">
        <v>71</v>
      </c>
      <c r="C71" s="62" t="s">
        <v>239</v>
      </c>
      <c r="D71" s="62" t="s">
        <v>311</v>
      </c>
      <c r="E71" s="62" t="s">
        <v>10</v>
      </c>
      <c r="F71" s="63">
        <v>13563077</v>
      </c>
      <c r="G71" s="63">
        <v>13877883</v>
      </c>
      <c r="H71" s="63">
        <v>17947103</v>
      </c>
      <c r="I71" s="63">
        <v>17270538</v>
      </c>
      <c r="J71" s="63">
        <v>23847899</v>
      </c>
      <c r="K71" s="63">
        <v>21113153</v>
      </c>
      <c r="L71" s="63">
        <v>23634269</v>
      </c>
      <c r="M71" s="63">
        <v>22012185</v>
      </c>
      <c r="N71" s="63">
        <v>21534006</v>
      </c>
      <c r="O71" s="63">
        <v>31760841</v>
      </c>
      <c r="P71" s="63">
        <v>32450939</v>
      </c>
      <c r="Q71" s="63">
        <v>36281179</v>
      </c>
      <c r="R71" s="63">
        <v>60790154</v>
      </c>
      <c r="S71" s="63">
        <v>37695322</v>
      </c>
      <c r="T71" s="63">
        <v>40680431</v>
      </c>
    </row>
    <row r="72" spans="1:20" ht="14.5" x14ac:dyDescent="0.35">
      <c r="A72" t="str">
        <f t="shared" ref="A72:A135" si="8">C72&amp;D72</f>
        <v>Burgenland334</v>
      </c>
      <c r="B72">
        <v>72</v>
      </c>
      <c r="C72" s="62" t="s">
        <v>239</v>
      </c>
      <c r="D72" s="62" t="s">
        <v>448</v>
      </c>
      <c r="E72" s="62" t="s">
        <v>82</v>
      </c>
      <c r="F72" s="63">
        <v>6411</v>
      </c>
      <c r="G72" s="63">
        <v>50651</v>
      </c>
      <c r="H72" s="63">
        <v>60437</v>
      </c>
      <c r="I72" s="63">
        <v>80232</v>
      </c>
      <c r="J72" s="63">
        <v>111632</v>
      </c>
      <c r="K72" s="63">
        <v>147694</v>
      </c>
      <c r="L72" s="63">
        <v>231448</v>
      </c>
      <c r="M72" s="63">
        <v>147990</v>
      </c>
      <c r="N72" s="63">
        <v>177564</v>
      </c>
      <c r="O72" s="63">
        <v>159202</v>
      </c>
      <c r="P72" s="63">
        <v>147733</v>
      </c>
      <c r="Q72" s="63">
        <v>42002</v>
      </c>
      <c r="R72" s="63">
        <v>56848</v>
      </c>
      <c r="S72" s="63">
        <v>44980</v>
      </c>
      <c r="T72" s="63">
        <v>53261</v>
      </c>
    </row>
    <row r="73" spans="1:20" ht="14.5" x14ac:dyDescent="0.35">
      <c r="A73" t="str">
        <f t="shared" si="8"/>
        <v>Burgenland032</v>
      </c>
      <c r="B73">
        <v>73</v>
      </c>
      <c r="C73" s="62" t="s">
        <v>239</v>
      </c>
      <c r="D73" s="62" t="s">
        <v>324</v>
      </c>
      <c r="E73" s="62" t="s">
        <v>18</v>
      </c>
      <c r="F73" s="63">
        <v>3450767</v>
      </c>
      <c r="G73" s="63">
        <v>3771529</v>
      </c>
      <c r="H73" s="63">
        <v>6856991</v>
      </c>
      <c r="I73" s="63">
        <v>7663135</v>
      </c>
      <c r="J73" s="63">
        <v>7705154</v>
      </c>
      <c r="K73" s="63">
        <v>7402076</v>
      </c>
      <c r="L73" s="63">
        <v>8663146</v>
      </c>
      <c r="M73" s="63">
        <v>6219635</v>
      </c>
      <c r="N73" s="63">
        <v>5516176</v>
      </c>
      <c r="O73" s="63">
        <v>4731928</v>
      </c>
      <c r="P73" s="63">
        <v>4037261</v>
      </c>
      <c r="Q73" s="63">
        <v>6024164</v>
      </c>
      <c r="R73" s="63">
        <v>6836124</v>
      </c>
      <c r="S73" s="63">
        <v>4051729</v>
      </c>
      <c r="T73" s="63">
        <v>5116366</v>
      </c>
    </row>
    <row r="74" spans="1:20" ht="14.5" x14ac:dyDescent="0.35">
      <c r="A74" t="str">
        <f t="shared" si="8"/>
        <v>Burgenland815</v>
      </c>
      <c r="B74">
        <v>74</v>
      </c>
      <c r="C74" s="62" t="s">
        <v>239</v>
      </c>
      <c r="D74" s="62" t="s">
        <v>643</v>
      </c>
      <c r="E74" s="62" t="s">
        <v>191</v>
      </c>
      <c r="F74" s="63">
        <v>680</v>
      </c>
      <c r="G74" s="63">
        <v>364</v>
      </c>
      <c r="H74" s="63">
        <v>171</v>
      </c>
      <c r="I74" s="63">
        <v>388</v>
      </c>
      <c r="J74" s="63">
        <v>1294</v>
      </c>
      <c r="K74" s="63">
        <v>1702</v>
      </c>
      <c r="L74" s="63">
        <v>56</v>
      </c>
      <c r="M74" s="63">
        <v>405</v>
      </c>
      <c r="N74" s="63">
        <v>364</v>
      </c>
      <c r="O74" s="63">
        <v>376</v>
      </c>
      <c r="P74" s="63">
        <v>574</v>
      </c>
      <c r="Q74" s="63">
        <v>492</v>
      </c>
      <c r="R74" s="63">
        <v>551</v>
      </c>
      <c r="S74" s="63">
        <v>1527</v>
      </c>
      <c r="T74" s="63">
        <v>1786</v>
      </c>
    </row>
    <row r="75" spans="1:20" ht="14.5" x14ac:dyDescent="0.35">
      <c r="A75" t="str">
        <f t="shared" si="8"/>
        <v>Burgenland529</v>
      </c>
      <c r="B75">
        <v>75</v>
      </c>
      <c r="C75" s="62" t="s">
        <v>239</v>
      </c>
      <c r="D75" s="62" t="s">
        <v>559</v>
      </c>
      <c r="E75" s="62" t="s">
        <v>146</v>
      </c>
      <c r="F75" s="63">
        <v>3</v>
      </c>
      <c r="G75" s="63">
        <v>3</v>
      </c>
      <c r="H75" s="63">
        <v>6</v>
      </c>
      <c r="I75" s="64"/>
      <c r="J75" s="63">
        <v>6</v>
      </c>
      <c r="K75" s="63">
        <v>21</v>
      </c>
      <c r="L75" s="63">
        <v>3</v>
      </c>
      <c r="M75" s="64"/>
      <c r="N75" s="64"/>
      <c r="O75" s="64"/>
      <c r="P75" s="64"/>
      <c r="Q75" s="63">
        <v>3</v>
      </c>
      <c r="R75" s="64"/>
      <c r="S75" s="63">
        <v>36</v>
      </c>
      <c r="T75" s="63">
        <v>41687</v>
      </c>
    </row>
    <row r="76" spans="1:20" ht="14.5" x14ac:dyDescent="0.35">
      <c r="A76" t="str">
        <f t="shared" si="8"/>
        <v>Burgenland823</v>
      </c>
      <c r="B76">
        <v>76</v>
      </c>
      <c r="C76" s="62" t="s">
        <v>239</v>
      </c>
      <c r="D76" s="62" t="s">
        <v>652</v>
      </c>
      <c r="E76" s="62" t="s">
        <v>197</v>
      </c>
      <c r="F76" s="63">
        <v>865</v>
      </c>
      <c r="G76" s="64"/>
      <c r="H76" s="64"/>
      <c r="I76" s="64"/>
      <c r="J76" s="64"/>
      <c r="K76" s="64"/>
      <c r="L76" s="64"/>
      <c r="M76" s="64"/>
      <c r="N76" s="64"/>
      <c r="O76" s="64"/>
      <c r="P76" s="63">
        <v>1</v>
      </c>
      <c r="Q76" s="63">
        <v>70</v>
      </c>
      <c r="R76" s="64"/>
      <c r="S76" s="63">
        <v>1693</v>
      </c>
      <c r="T76" s="63">
        <v>1752</v>
      </c>
    </row>
    <row r="77" spans="1:20" ht="14.5" x14ac:dyDescent="0.35">
      <c r="A77" t="str">
        <f t="shared" si="8"/>
        <v>Burgenland041</v>
      </c>
      <c r="B77">
        <v>77</v>
      </c>
      <c r="C77" s="62" t="s">
        <v>239</v>
      </c>
      <c r="D77" s="62" t="s">
        <v>329</v>
      </c>
      <c r="E77" s="62" t="s">
        <v>21</v>
      </c>
      <c r="F77" s="63">
        <v>60</v>
      </c>
      <c r="G77" s="63">
        <v>398</v>
      </c>
      <c r="H77" s="63">
        <v>193</v>
      </c>
      <c r="I77" s="63">
        <v>570</v>
      </c>
      <c r="J77" s="63">
        <v>84</v>
      </c>
      <c r="K77" s="63">
        <v>3575</v>
      </c>
      <c r="L77" s="63">
        <v>41550</v>
      </c>
      <c r="M77" s="63">
        <v>47337</v>
      </c>
      <c r="N77" s="64"/>
      <c r="O77" s="64"/>
      <c r="P77" s="63">
        <v>21</v>
      </c>
      <c r="Q77" s="63">
        <v>242</v>
      </c>
      <c r="R77" s="63">
        <v>1006</v>
      </c>
      <c r="S77" s="63">
        <v>7519</v>
      </c>
      <c r="T77" s="63">
        <v>21037</v>
      </c>
    </row>
    <row r="78" spans="1:20" ht="14.5" x14ac:dyDescent="0.35">
      <c r="A78" t="str">
        <f t="shared" si="8"/>
        <v>Burgenland001</v>
      </c>
      <c r="B78">
        <v>78</v>
      </c>
      <c r="C78" s="62" t="s">
        <v>239</v>
      </c>
      <c r="D78" s="62" t="s">
        <v>292</v>
      </c>
      <c r="E78" s="62" t="s">
        <v>1</v>
      </c>
      <c r="F78" s="63">
        <v>45292257</v>
      </c>
      <c r="G78" s="63">
        <v>54365592</v>
      </c>
      <c r="H78" s="63">
        <v>58863547</v>
      </c>
      <c r="I78" s="63">
        <v>65312978</v>
      </c>
      <c r="J78" s="63">
        <v>70784391</v>
      </c>
      <c r="K78" s="63">
        <v>72688212</v>
      </c>
      <c r="L78" s="63">
        <v>81365528</v>
      </c>
      <c r="M78" s="63">
        <v>95351708</v>
      </c>
      <c r="N78" s="63">
        <v>88245192</v>
      </c>
      <c r="O78" s="63">
        <v>89705940</v>
      </c>
      <c r="P78" s="63">
        <v>77480169</v>
      </c>
      <c r="Q78" s="63">
        <v>87479812</v>
      </c>
      <c r="R78" s="63">
        <v>96087953</v>
      </c>
      <c r="S78" s="63">
        <v>96244931</v>
      </c>
      <c r="T78" s="63">
        <v>174468436</v>
      </c>
    </row>
    <row r="79" spans="1:20" ht="14.5" x14ac:dyDescent="0.35">
      <c r="A79" t="str">
        <f t="shared" si="8"/>
        <v>Burgenland314</v>
      </c>
      <c r="B79">
        <v>79</v>
      </c>
      <c r="C79" s="62" t="s">
        <v>239</v>
      </c>
      <c r="D79" s="62" t="s">
        <v>436</v>
      </c>
      <c r="E79" s="62" t="s">
        <v>77</v>
      </c>
      <c r="F79" s="63">
        <v>1069</v>
      </c>
      <c r="G79" s="63">
        <v>72</v>
      </c>
      <c r="H79" s="63">
        <v>160</v>
      </c>
      <c r="I79" s="63">
        <v>1157</v>
      </c>
      <c r="J79" s="63">
        <v>62</v>
      </c>
      <c r="K79" s="63">
        <v>74</v>
      </c>
      <c r="L79" s="63">
        <v>58</v>
      </c>
      <c r="M79" s="63">
        <v>51</v>
      </c>
      <c r="N79" s="63">
        <v>706</v>
      </c>
      <c r="O79" s="63">
        <v>8878</v>
      </c>
      <c r="P79" s="63">
        <v>1177</v>
      </c>
      <c r="Q79" s="63">
        <v>5164</v>
      </c>
      <c r="R79" s="63">
        <v>1065</v>
      </c>
      <c r="S79" s="63">
        <v>152221</v>
      </c>
      <c r="T79" s="63">
        <v>150406</v>
      </c>
    </row>
    <row r="80" spans="1:20" ht="14.5" x14ac:dyDescent="0.35">
      <c r="A80" t="str">
        <f t="shared" si="8"/>
        <v>Burgenland006</v>
      </c>
      <c r="B80">
        <v>80</v>
      </c>
      <c r="C80" s="62" t="s">
        <v>239</v>
      </c>
      <c r="D80" s="62" t="s">
        <v>302</v>
      </c>
      <c r="E80" s="62" t="s">
        <v>5</v>
      </c>
      <c r="F80" s="63">
        <v>20335858</v>
      </c>
      <c r="G80" s="63">
        <v>20324378</v>
      </c>
      <c r="H80" s="63">
        <v>21596587</v>
      </c>
      <c r="I80" s="63">
        <v>20144574</v>
      </c>
      <c r="J80" s="63">
        <v>21885195</v>
      </c>
      <c r="K80" s="63">
        <v>25352826</v>
      </c>
      <c r="L80" s="63">
        <v>31482891</v>
      </c>
      <c r="M80" s="63">
        <v>25004450</v>
      </c>
      <c r="N80" s="63">
        <v>23453440</v>
      </c>
      <c r="O80" s="63">
        <v>19551993</v>
      </c>
      <c r="P80" s="63">
        <v>15156179</v>
      </c>
      <c r="Q80" s="63">
        <v>9565152</v>
      </c>
      <c r="R80" s="63">
        <v>10535649</v>
      </c>
      <c r="S80" s="63">
        <v>11905162</v>
      </c>
      <c r="T80" s="63">
        <v>12754428</v>
      </c>
    </row>
    <row r="81" spans="1:20" ht="14.5" x14ac:dyDescent="0.35">
      <c r="A81" t="str">
        <f t="shared" si="8"/>
        <v>Burgenland473</v>
      </c>
      <c r="B81">
        <v>81</v>
      </c>
      <c r="C81" s="62" t="s">
        <v>239</v>
      </c>
      <c r="D81" s="62" t="s">
        <v>533</v>
      </c>
      <c r="E81" s="62" t="s">
        <v>132</v>
      </c>
      <c r="F81" s="63">
        <v>100</v>
      </c>
      <c r="G81" s="63">
        <v>11</v>
      </c>
      <c r="H81" s="63">
        <v>23</v>
      </c>
      <c r="I81" s="63">
        <v>22</v>
      </c>
      <c r="J81" s="63">
        <v>25</v>
      </c>
      <c r="K81" s="63">
        <v>16</v>
      </c>
      <c r="L81" s="63">
        <v>8</v>
      </c>
      <c r="M81" s="64"/>
      <c r="N81" s="64"/>
      <c r="O81" s="64"/>
      <c r="P81" s="64"/>
      <c r="Q81" s="63">
        <v>44</v>
      </c>
      <c r="R81" s="63">
        <v>6</v>
      </c>
      <c r="S81" s="63">
        <v>102</v>
      </c>
      <c r="T81" s="63">
        <v>42</v>
      </c>
    </row>
    <row r="82" spans="1:20" ht="14.5" x14ac:dyDescent="0.35">
      <c r="A82" t="str">
        <f t="shared" si="8"/>
        <v>Burgenland076</v>
      </c>
      <c r="B82">
        <v>82</v>
      </c>
      <c r="C82" s="62" t="s">
        <v>239</v>
      </c>
      <c r="D82" s="62" t="s">
        <v>365</v>
      </c>
      <c r="E82" s="62" t="s">
        <v>38</v>
      </c>
      <c r="F82" s="63">
        <v>67070</v>
      </c>
      <c r="G82" s="63">
        <v>32565</v>
      </c>
      <c r="H82" s="63">
        <v>55997</v>
      </c>
      <c r="I82" s="63">
        <v>63920</v>
      </c>
      <c r="J82" s="63">
        <v>40841</v>
      </c>
      <c r="K82" s="63">
        <v>82204</v>
      </c>
      <c r="L82" s="63">
        <v>62705</v>
      </c>
      <c r="M82" s="63">
        <v>147067</v>
      </c>
      <c r="N82" s="63">
        <v>188003</v>
      </c>
      <c r="O82" s="63">
        <v>318425</v>
      </c>
      <c r="P82" s="63">
        <v>372822</v>
      </c>
      <c r="Q82" s="63">
        <v>247997</v>
      </c>
      <c r="R82" s="63">
        <v>541991</v>
      </c>
      <c r="S82" s="63">
        <v>507137</v>
      </c>
      <c r="T82" s="63">
        <v>860131</v>
      </c>
    </row>
    <row r="83" spans="1:20" ht="14.5" x14ac:dyDescent="0.35">
      <c r="A83" t="str">
        <f t="shared" si="8"/>
        <v>Burgenland276</v>
      </c>
      <c r="B83">
        <v>83</v>
      </c>
      <c r="C83" s="62" t="s">
        <v>239</v>
      </c>
      <c r="D83" s="62" t="s">
        <v>424</v>
      </c>
      <c r="E83" s="62" t="s">
        <v>69</v>
      </c>
      <c r="F83" s="63">
        <v>170203</v>
      </c>
      <c r="G83" s="63">
        <v>2438</v>
      </c>
      <c r="H83" s="63">
        <v>1361</v>
      </c>
      <c r="I83" s="63">
        <v>155546</v>
      </c>
      <c r="J83" s="63">
        <v>209964</v>
      </c>
      <c r="K83" s="63">
        <v>26365</v>
      </c>
      <c r="L83" s="63">
        <v>21761</v>
      </c>
      <c r="M83" s="63">
        <v>26957</v>
      </c>
      <c r="N83" s="63">
        <v>345</v>
      </c>
      <c r="O83" s="63">
        <v>11008</v>
      </c>
      <c r="P83" s="63">
        <v>1882</v>
      </c>
      <c r="Q83" s="63">
        <v>6931</v>
      </c>
      <c r="R83" s="63">
        <v>2555</v>
      </c>
      <c r="S83" s="63">
        <v>6400</v>
      </c>
      <c r="T83" s="63">
        <v>32406</v>
      </c>
    </row>
    <row r="84" spans="1:20" ht="14.5" x14ac:dyDescent="0.35">
      <c r="A84" t="str">
        <f t="shared" si="8"/>
        <v>Burgenland044</v>
      </c>
      <c r="B84">
        <v>84</v>
      </c>
      <c r="C84" s="62" t="s">
        <v>239</v>
      </c>
      <c r="D84" s="62" t="s">
        <v>332</v>
      </c>
      <c r="E84" s="62" t="s">
        <v>23</v>
      </c>
      <c r="F84" s="63">
        <v>1230</v>
      </c>
      <c r="G84" s="63">
        <v>204</v>
      </c>
      <c r="H84" s="63">
        <v>130</v>
      </c>
      <c r="I84" s="64"/>
      <c r="J84" s="63">
        <v>17</v>
      </c>
      <c r="K84" s="63">
        <v>43</v>
      </c>
      <c r="L84" s="63">
        <v>13</v>
      </c>
      <c r="M84" s="63">
        <v>590</v>
      </c>
      <c r="N84" s="63">
        <v>1</v>
      </c>
      <c r="O84" s="63">
        <v>45</v>
      </c>
      <c r="P84" s="63">
        <v>356</v>
      </c>
      <c r="Q84" s="64"/>
      <c r="R84" s="64"/>
      <c r="S84" s="63">
        <v>565</v>
      </c>
      <c r="T84" s="63">
        <v>900</v>
      </c>
    </row>
    <row r="85" spans="1:20" ht="14.5" x14ac:dyDescent="0.35">
      <c r="A85" t="str">
        <f t="shared" si="8"/>
        <v>Burgenland406</v>
      </c>
      <c r="B85">
        <v>85</v>
      </c>
      <c r="C85" s="62" t="s">
        <v>239</v>
      </c>
      <c r="D85" s="62" t="s">
        <v>488</v>
      </c>
      <c r="E85" s="62" t="s">
        <v>105</v>
      </c>
      <c r="F85" s="63">
        <v>398</v>
      </c>
      <c r="G85" s="63">
        <v>835</v>
      </c>
      <c r="H85" s="63">
        <v>552</v>
      </c>
      <c r="I85" s="63">
        <v>44</v>
      </c>
      <c r="J85" s="63">
        <v>283</v>
      </c>
      <c r="K85" s="63">
        <v>200</v>
      </c>
      <c r="L85" s="63">
        <v>743</v>
      </c>
      <c r="M85" s="63">
        <v>207</v>
      </c>
      <c r="N85" s="63">
        <v>999</v>
      </c>
      <c r="O85" s="63">
        <v>2746</v>
      </c>
      <c r="P85" s="63">
        <v>2040</v>
      </c>
      <c r="Q85" s="63">
        <v>449</v>
      </c>
      <c r="R85" s="64"/>
      <c r="S85" s="63">
        <v>498</v>
      </c>
      <c r="T85" s="63">
        <v>778</v>
      </c>
    </row>
    <row r="86" spans="1:20" ht="14.5" x14ac:dyDescent="0.35">
      <c r="A86" t="str">
        <f t="shared" si="8"/>
        <v>Burgenland252</v>
      </c>
      <c r="B86">
        <v>86</v>
      </c>
      <c r="C86" s="62" t="s">
        <v>239</v>
      </c>
      <c r="D86" s="62" t="s">
        <v>417</v>
      </c>
      <c r="E86" s="62" t="s">
        <v>64</v>
      </c>
      <c r="F86" s="64"/>
      <c r="G86" s="63">
        <v>5</v>
      </c>
      <c r="H86" s="63">
        <v>68</v>
      </c>
      <c r="I86" s="63">
        <v>43</v>
      </c>
      <c r="J86" s="63">
        <v>71</v>
      </c>
      <c r="K86" s="63">
        <v>63</v>
      </c>
      <c r="L86" s="63">
        <v>21</v>
      </c>
      <c r="M86" s="63">
        <v>163</v>
      </c>
      <c r="N86" s="63">
        <v>54</v>
      </c>
      <c r="O86" s="63">
        <v>342</v>
      </c>
      <c r="P86" s="64"/>
      <c r="Q86" s="63">
        <v>98</v>
      </c>
      <c r="R86" s="63">
        <v>81</v>
      </c>
      <c r="S86" s="63">
        <v>26</v>
      </c>
      <c r="T86" s="63">
        <v>523</v>
      </c>
    </row>
    <row r="87" spans="1:20" ht="14.5" x14ac:dyDescent="0.35">
      <c r="A87" t="str">
        <f t="shared" si="8"/>
        <v>Burgenland260</v>
      </c>
      <c r="B87">
        <v>87</v>
      </c>
      <c r="C87" s="62" t="s">
        <v>239</v>
      </c>
      <c r="D87" s="62" t="s">
        <v>419</v>
      </c>
      <c r="E87" s="62" t="s">
        <v>66</v>
      </c>
      <c r="F87" s="63">
        <v>67</v>
      </c>
      <c r="G87" s="63">
        <v>172</v>
      </c>
      <c r="H87" s="63">
        <v>30</v>
      </c>
      <c r="I87" s="63">
        <v>104</v>
      </c>
      <c r="J87" s="63">
        <v>121</v>
      </c>
      <c r="K87" s="63">
        <v>15</v>
      </c>
      <c r="L87" s="63">
        <v>2112</v>
      </c>
      <c r="M87" s="63">
        <v>349</v>
      </c>
      <c r="N87" s="63">
        <v>2</v>
      </c>
      <c r="O87" s="63">
        <v>16</v>
      </c>
      <c r="P87" s="64"/>
      <c r="Q87" s="64"/>
      <c r="R87" s="63">
        <v>12965</v>
      </c>
      <c r="S87" s="63">
        <v>104</v>
      </c>
      <c r="T87" s="63">
        <v>1440</v>
      </c>
    </row>
    <row r="88" spans="1:20" ht="14.5" x14ac:dyDescent="0.35">
      <c r="A88" t="str">
        <f t="shared" si="8"/>
        <v>Burgenland310</v>
      </c>
      <c r="B88">
        <v>88</v>
      </c>
      <c r="C88" s="62" t="s">
        <v>239</v>
      </c>
      <c r="D88" s="62" t="s">
        <v>432</v>
      </c>
      <c r="E88" s="62" t="s">
        <v>75</v>
      </c>
      <c r="F88" s="64"/>
      <c r="G88" s="64"/>
      <c r="H88" s="63">
        <v>1</v>
      </c>
      <c r="I88" s="63">
        <v>2</v>
      </c>
      <c r="J88" s="63">
        <v>186</v>
      </c>
      <c r="K88" s="64"/>
      <c r="L88" s="64"/>
      <c r="M88" s="64"/>
      <c r="N88" s="64"/>
      <c r="O88" s="63">
        <v>5</v>
      </c>
      <c r="P88" s="63">
        <v>5</v>
      </c>
      <c r="Q88" s="63">
        <v>583</v>
      </c>
      <c r="R88" s="64"/>
      <c r="S88" s="63">
        <v>32</v>
      </c>
      <c r="T88" s="63">
        <v>2106</v>
      </c>
    </row>
    <row r="89" spans="1:20" ht="14.5" x14ac:dyDescent="0.35">
      <c r="A89" t="str">
        <f t="shared" si="8"/>
        <v>Burgenland009</v>
      </c>
      <c r="B89">
        <v>89</v>
      </c>
      <c r="C89" s="62" t="s">
        <v>239</v>
      </c>
      <c r="D89" s="62" t="s">
        <v>308</v>
      </c>
      <c r="E89" s="62" t="s">
        <v>8</v>
      </c>
      <c r="F89" s="63">
        <v>3435895</v>
      </c>
      <c r="G89" s="63">
        <v>3047252</v>
      </c>
      <c r="H89" s="63">
        <v>2739721</v>
      </c>
      <c r="I89" s="63">
        <v>2558558</v>
      </c>
      <c r="J89" s="63">
        <v>3159551</v>
      </c>
      <c r="K89" s="63">
        <v>2843329</v>
      </c>
      <c r="L89" s="63">
        <v>2500887</v>
      </c>
      <c r="M89" s="63">
        <v>3236300</v>
      </c>
      <c r="N89" s="63">
        <v>2140518</v>
      </c>
      <c r="O89" s="63">
        <v>2896459</v>
      </c>
      <c r="P89" s="63">
        <v>3388842</v>
      </c>
      <c r="Q89" s="63">
        <v>5748580</v>
      </c>
      <c r="R89" s="63">
        <v>7105810</v>
      </c>
      <c r="S89" s="63">
        <v>7681692</v>
      </c>
      <c r="T89" s="63">
        <v>5906342</v>
      </c>
    </row>
    <row r="90" spans="1:20" ht="14.5" x14ac:dyDescent="0.35">
      <c r="A90" t="str">
        <f t="shared" si="8"/>
        <v>Burgenland893</v>
      </c>
      <c r="B90">
        <v>90</v>
      </c>
      <c r="C90" s="62" t="s">
        <v>239</v>
      </c>
      <c r="D90" s="62" t="s">
        <v>680</v>
      </c>
      <c r="E90" s="62" t="s">
        <v>275</v>
      </c>
      <c r="F90" s="63">
        <v>8</v>
      </c>
      <c r="G90" s="63">
        <v>14</v>
      </c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3">
        <v>10</v>
      </c>
    </row>
    <row r="91" spans="1:20" ht="14.5" x14ac:dyDescent="0.35">
      <c r="A91" t="str">
        <f t="shared" si="8"/>
        <v>Burgenland416</v>
      </c>
      <c r="B91">
        <v>91</v>
      </c>
      <c r="C91" s="62" t="s">
        <v>239</v>
      </c>
      <c r="D91" s="62" t="s">
        <v>495</v>
      </c>
      <c r="E91" s="62" t="s">
        <v>109</v>
      </c>
      <c r="F91" s="63">
        <v>54369</v>
      </c>
      <c r="G91" s="63">
        <v>63572</v>
      </c>
      <c r="H91" s="63">
        <v>69823</v>
      </c>
      <c r="I91" s="63">
        <v>49840</v>
      </c>
      <c r="J91" s="63">
        <v>54938</v>
      </c>
      <c r="K91" s="63">
        <v>61541</v>
      </c>
      <c r="L91" s="63">
        <v>63541</v>
      </c>
      <c r="M91" s="63">
        <v>93812</v>
      </c>
      <c r="N91" s="63">
        <v>58369</v>
      </c>
      <c r="O91" s="63">
        <v>69339</v>
      </c>
      <c r="P91" s="63">
        <v>78753</v>
      </c>
      <c r="Q91" s="63">
        <v>338455</v>
      </c>
      <c r="R91" s="63">
        <v>356056</v>
      </c>
      <c r="S91" s="63">
        <v>392107</v>
      </c>
      <c r="T91" s="63">
        <v>410760</v>
      </c>
    </row>
    <row r="92" spans="1:20" ht="14.5" x14ac:dyDescent="0.35">
      <c r="A92" t="str">
        <f t="shared" si="8"/>
        <v>Burgenland831</v>
      </c>
      <c r="B92">
        <v>92</v>
      </c>
      <c r="C92" s="62" t="s">
        <v>239</v>
      </c>
      <c r="D92" s="62" t="s">
        <v>659</v>
      </c>
      <c r="E92" s="62" t="s">
        <v>201</v>
      </c>
      <c r="F92" s="63">
        <v>34</v>
      </c>
      <c r="G92" s="64"/>
      <c r="H92" s="63">
        <v>2</v>
      </c>
      <c r="I92" s="64"/>
      <c r="J92" s="63">
        <v>2</v>
      </c>
      <c r="K92" s="63">
        <v>3</v>
      </c>
      <c r="L92" s="64"/>
      <c r="M92" s="64"/>
      <c r="N92" s="64"/>
      <c r="O92" s="63">
        <v>1</v>
      </c>
      <c r="P92" s="64"/>
      <c r="Q92" s="64"/>
      <c r="R92" s="63">
        <v>199</v>
      </c>
      <c r="S92" s="63">
        <v>33</v>
      </c>
      <c r="T92" s="63">
        <v>3</v>
      </c>
    </row>
    <row r="93" spans="1:20" ht="14.5" x14ac:dyDescent="0.35">
      <c r="A93" t="str">
        <f t="shared" si="8"/>
        <v>Burgenland257</v>
      </c>
      <c r="B93">
        <v>93</v>
      </c>
      <c r="C93" s="62" t="s">
        <v>239</v>
      </c>
      <c r="D93" s="62" t="s">
        <v>418</v>
      </c>
      <c r="E93" s="62" t="s">
        <v>65</v>
      </c>
      <c r="F93" s="63">
        <v>40</v>
      </c>
      <c r="G93" s="64"/>
      <c r="H93" s="64"/>
      <c r="I93" s="64"/>
      <c r="J93" s="63">
        <v>18</v>
      </c>
      <c r="K93" s="64"/>
      <c r="L93" s="64"/>
      <c r="M93" s="64"/>
      <c r="N93" s="64"/>
      <c r="O93" s="64"/>
      <c r="P93" s="64"/>
      <c r="Q93" s="63">
        <v>4</v>
      </c>
      <c r="R93" s="63">
        <v>5520</v>
      </c>
      <c r="S93" s="63">
        <v>1</v>
      </c>
      <c r="T93" s="64"/>
    </row>
    <row r="94" spans="1:20" ht="14.5" x14ac:dyDescent="0.35">
      <c r="A94" t="str">
        <f t="shared" si="8"/>
        <v>Burgenland488</v>
      </c>
      <c r="B94">
        <v>94</v>
      </c>
      <c r="C94" s="62" t="s">
        <v>239</v>
      </c>
      <c r="D94" s="62" t="s">
        <v>546</v>
      </c>
      <c r="E94" s="62" t="s">
        <v>136</v>
      </c>
      <c r="F94" s="64"/>
      <c r="G94" s="64"/>
      <c r="H94" s="64"/>
      <c r="I94" s="63">
        <v>200</v>
      </c>
      <c r="J94" s="63">
        <v>133</v>
      </c>
      <c r="K94" s="63">
        <v>343</v>
      </c>
      <c r="L94" s="63">
        <v>208</v>
      </c>
      <c r="M94" s="63">
        <v>1199</v>
      </c>
      <c r="N94" s="63">
        <v>608</v>
      </c>
      <c r="O94" s="63">
        <v>505</v>
      </c>
      <c r="P94" s="63">
        <v>952</v>
      </c>
      <c r="Q94" s="63">
        <v>870</v>
      </c>
      <c r="R94" s="63">
        <v>262</v>
      </c>
      <c r="S94" s="63">
        <v>527</v>
      </c>
      <c r="T94" s="63">
        <v>449</v>
      </c>
    </row>
    <row r="95" spans="1:20" ht="14.5" x14ac:dyDescent="0.35">
      <c r="A95" t="str">
        <f t="shared" si="8"/>
        <v>Burgenland740</v>
      </c>
      <c r="B95">
        <v>95</v>
      </c>
      <c r="C95" s="62" t="s">
        <v>239</v>
      </c>
      <c r="D95" s="62" t="s">
        <v>623</v>
      </c>
      <c r="E95" s="62" t="s">
        <v>180</v>
      </c>
      <c r="F95" s="63">
        <v>8299251</v>
      </c>
      <c r="G95" s="63">
        <v>6829000</v>
      </c>
      <c r="H95" s="63">
        <v>4515611</v>
      </c>
      <c r="I95" s="63">
        <v>1751197</v>
      </c>
      <c r="J95" s="63">
        <v>1994260</v>
      </c>
      <c r="K95" s="63">
        <v>1673082</v>
      </c>
      <c r="L95" s="63">
        <v>1318578</v>
      </c>
      <c r="M95" s="63">
        <v>1176300</v>
      </c>
      <c r="N95" s="63">
        <v>1633188</v>
      </c>
      <c r="O95" s="63">
        <v>1560260</v>
      </c>
      <c r="P95" s="63">
        <v>799028</v>
      </c>
      <c r="Q95" s="63">
        <v>1200180</v>
      </c>
      <c r="R95" s="63">
        <v>1809801</v>
      </c>
      <c r="S95" s="63">
        <v>2738522</v>
      </c>
      <c r="T95" s="63">
        <v>1106745</v>
      </c>
    </row>
    <row r="96" spans="1:20" ht="14.5" x14ac:dyDescent="0.35">
      <c r="A96" t="str">
        <f t="shared" si="8"/>
        <v>Burgenland424</v>
      </c>
      <c r="B96">
        <v>96</v>
      </c>
      <c r="C96" s="62" t="s">
        <v>239</v>
      </c>
      <c r="D96" s="62" t="s">
        <v>497</v>
      </c>
      <c r="E96" s="62" t="s">
        <v>111</v>
      </c>
      <c r="F96" s="63">
        <v>19627</v>
      </c>
      <c r="G96" s="63">
        <v>44849</v>
      </c>
      <c r="H96" s="63">
        <v>29715</v>
      </c>
      <c r="I96" s="63">
        <v>33770</v>
      </c>
      <c r="J96" s="63">
        <v>46995</v>
      </c>
      <c r="K96" s="63">
        <v>71627</v>
      </c>
      <c r="L96" s="63">
        <v>52499</v>
      </c>
      <c r="M96" s="63">
        <v>45842</v>
      </c>
      <c r="N96" s="63">
        <v>50430</v>
      </c>
      <c r="O96" s="63">
        <v>68993</v>
      </c>
      <c r="P96" s="63">
        <v>53800</v>
      </c>
      <c r="Q96" s="63">
        <v>71289</v>
      </c>
      <c r="R96" s="63">
        <v>99703</v>
      </c>
      <c r="S96" s="63">
        <v>131897</v>
      </c>
      <c r="T96" s="63">
        <v>206000</v>
      </c>
    </row>
    <row r="97" spans="1:20" ht="14.5" x14ac:dyDescent="0.35">
      <c r="A97" t="str">
        <f t="shared" si="8"/>
        <v>Burgenland092</v>
      </c>
      <c r="B97">
        <v>97</v>
      </c>
      <c r="C97" s="62" t="s">
        <v>239</v>
      </c>
      <c r="D97" s="62" t="s">
        <v>382</v>
      </c>
      <c r="E97" s="62" t="s">
        <v>47</v>
      </c>
      <c r="F97" s="63">
        <v>5188138</v>
      </c>
      <c r="G97" s="63">
        <v>6891983</v>
      </c>
      <c r="H97" s="63">
        <v>10566956</v>
      </c>
      <c r="I97" s="63">
        <v>9265401</v>
      </c>
      <c r="J97" s="63">
        <v>10649157</v>
      </c>
      <c r="K97" s="63">
        <v>9907454</v>
      </c>
      <c r="L97" s="63">
        <v>12691963</v>
      </c>
      <c r="M97" s="63">
        <v>11057627</v>
      </c>
      <c r="N97" s="63">
        <v>12633196</v>
      </c>
      <c r="O97" s="63">
        <v>15666356</v>
      </c>
      <c r="P97" s="63">
        <v>10924285</v>
      </c>
      <c r="Q97" s="63">
        <v>16345369</v>
      </c>
      <c r="R97" s="63">
        <v>21924474</v>
      </c>
      <c r="S97" s="63">
        <v>17297836</v>
      </c>
      <c r="T97" s="63">
        <v>20505024</v>
      </c>
    </row>
    <row r="98" spans="1:20" ht="14.5" x14ac:dyDescent="0.35">
      <c r="A98" t="str">
        <f t="shared" si="8"/>
        <v>Burgenland452</v>
      </c>
      <c r="B98">
        <v>98</v>
      </c>
      <c r="C98" s="62" t="s">
        <v>239</v>
      </c>
      <c r="D98" s="62" t="s">
        <v>507</v>
      </c>
      <c r="E98" s="62" t="s">
        <v>119</v>
      </c>
      <c r="F98" s="63">
        <v>666</v>
      </c>
      <c r="G98" s="63">
        <v>428</v>
      </c>
      <c r="H98" s="63">
        <v>15300</v>
      </c>
      <c r="I98" s="63">
        <v>29344</v>
      </c>
      <c r="J98" s="63">
        <v>18695</v>
      </c>
      <c r="K98" s="63">
        <v>20634</v>
      </c>
      <c r="L98" s="63">
        <v>5650</v>
      </c>
      <c r="M98" s="63">
        <v>2217</v>
      </c>
      <c r="N98" s="63">
        <v>2645</v>
      </c>
      <c r="O98" s="63">
        <v>16406</v>
      </c>
      <c r="P98" s="63">
        <v>2867</v>
      </c>
      <c r="Q98" s="63">
        <v>2130</v>
      </c>
      <c r="R98" s="63">
        <v>28096</v>
      </c>
      <c r="S98" s="63">
        <v>16105</v>
      </c>
      <c r="T98" s="63">
        <v>28503</v>
      </c>
    </row>
    <row r="99" spans="1:20" ht="14.5" x14ac:dyDescent="0.35">
      <c r="A99" t="str">
        <f t="shared" si="8"/>
        <v>Burgenland064</v>
      </c>
      <c r="B99">
        <v>99</v>
      </c>
      <c r="C99" s="62" t="s">
        <v>239</v>
      </c>
      <c r="D99" s="62" t="s">
        <v>351</v>
      </c>
      <c r="E99" s="62" t="s">
        <v>33</v>
      </c>
      <c r="F99" s="63">
        <v>200081283</v>
      </c>
      <c r="G99" s="63">
        <v>231652332</v>
      </c>
      <c r="H99" s="63">
        <v>254888780</v>
      </c>
      <c r="I99" s="63">
        <v>248912753</v>
      </c>
      <c r="J99" s="63">
        <v>265270741</v>
      </c>
      <c r="K99" s="63">
        <v>253982228</v>
      </c>
      <c r="L99" s="63">
        <v>221736705</v>
      </c>
      <c r="M99" s="63">
        <v>227609544</v>
      </c>
      <c r="N99" s="63">
        <v>212521854</v>
      </c>
      <c r="O99" s="63">
        <v>209210482</v>
      </c>
      <c r="P99" s="63">
        <v>182922317</v>
      </c>
      <c r="Q99" s="63">
        <v>218203936</v>
      </c>
      <c r="R99" s="63">
        <v>213240627</v>
      </c>
      <c r="S99" s="63">
        <v>193441398</v>
      </c>
      <c r="T99" s="63">
        <v>207522913</v>
      </c>
    </row>
    <row r="100" spans="1:20" ht="14.5" x14ac:dyDescent="0.35">
      <c r="A100" t="str">
        <f t="shared" si="8"/>
        <v>Burgenland700</v>
      </c>
      <c r="B100">
        <v>100</v>
      </c>
      <c r="C100" s="62" t="s">
        <v>239</v>
      </c>
      <c r="D100" s="62" t="s">
        <v>606</v>
      </c>
      <c r="E100" s="62" t="s">
        <v>172</v>
      </c>
      <c r="F100" s="63">
        <v>3119417</v>
      </c>
      <c r="G100" s="63">
        <v>8772678</v>
      </c>
      <c r="H100" s="63">
        <v>8168191</v>
      </c>
      <c r="I100" s="63">
        <v>8936583</v>
      </c>
      <c r="J100" s="63">
        <v>9031931</v>
      </c>
      <c r="K100" s="63">
        <v>14836830</v>
      </c>
      <c r="L100" s="63">
        <v>7527818</v>
      </c>
      <c r="M100" s="63">
        <v>7455779</v>
      </c>
      <c r="N100" s="63">
        <v>9913258</v>
      </c>
      <c r="O100" s="63">
        <v>10573050</v>
      </c>
      <c r="P100" s="63">
        <v>9335399</v>
      </c>
      <c r="Q100" s="63">
        <v>10822792</v>
      </c>
      <c r="R100" s="63">
        <v>21080438</v>
      </c>
      <c r="S100" s="63">
        <v>22044406</v>
      </c>
      <c r="T100" s="63">
        <v>29496870</v>
      </c>
    </row>
    <row r="101" spans="1:20" ht="14.5" x14ac:dyDescent="0.35">
      <c r="A101" t="str">
        <f t="shared" si="8"/>
        <v>Burgenland007</v>
      </c>
      <c r="B101">
        <v>101</v>
      </c>
      <c r="C101" s="62" t="s">
        <v>239</v>
      </c>
      <c r="D101" s="62" t="s">
        <v>304</v>
      </c>
      <c r="E101" s="62" t="s">
        <v>6</v>
      </c>
      <c r="F101" s="63">
        <v>2631044</v>
      </c>
      <c r="G101" s="63">
        <v>16905077</v>
      </c>
      <c r="H101" s="63">
        <v>27721771</v>
      </c>
      <c r="I101" s="63">
        <v>57273348</v>
      </c>
      <c r="J101" s="63">
        <v>29125202</v>
      </c>
      <c r="K101" s="63">
        <v>26630616</v>
      </c>
      <c r="L101" s="63">
        <v>87159956</v>
      </c>
      <c r="M101" s="63">
        <v>83886236</v>
      </c>
      <c r="N101" s="63">
        <v>93367757</v>
      </c>
      <c r="O101" s="63">
        <v>85885094</v>
      </c>
      <c r="P101" s="63">
        <v>37932947</v>
      </c>
      <c r="Q101" s="63">
        <v>13707156</v>
      </c>
      <c r="R101" s="63">
        <v>14337110</v>
      </c>
      <c r="S101" s="63">
        <v>15945644</v>
      </c>
      <c r="T101" s="63">
        <v>15516441</v>
      </c>
    </row>
    <row r="102" spans="1:20" ht="14.5" x14ac:dyDescent="0.35">
      <c r="A102" t="str">
        <f t="shared" si="8"/>
        <v>Burgenland624</v>
      </c>
      <c r="B102">
        <v>102</v>
      </c>
      <c r="C102" s="62" t="s">
        <v>239</v>
      </c>
      <c r="D102" s="62" t="s">
        <v>571</v>
      </c>
      <c r="E102" s="62" t="s">
        <v>150</v>
      </c>
      <c r="F102" s="63">
        <v>3994055</v>
      </c>
      <c r="G102" s="63">
        <v>8521135</v>
      </c>
      <c r="H102" s="63">
        <v>7414125</v>
      </c>
      <c r="I102" s="63">
        <v>6893015</v>
      </c>
      <c r="J102" s="63">
        <v>5846968</v>
      </c>
      <c r="K102" s="63">
        <v>5311164</v>
      </c>
      <c r="L102" s="63">
        <v>5078511</v>
      </c>
      <c r="M102" s="63">
        <v>5507022</v>
      </c>
      <c r="N102" s="63">
        <v>3207528</v>
      </c>
      <c r="O102" s="63">
        <v>4766569</v>
      </c>
      <c r="P102" s="63">
        <v>3471342</v>
      </c>
      <c r="Q102" s="63">
        <v>4761815</v>
      </c>
      <c r="R102" s="63">
        <v>1662478</v>
      </c>
      <c r="S102" s="63">
        <v>1919924</v>
      </c>
      <c r="T102" s="63">
        <v>1726880</v>
      </c>
    </row>
    <row r="103" spans="1:20" ht="14.5" x14ac:dyDescent="0.35">
      <c r="A103" t="str">
        <f t="shared" si="8"/>
        <v>Burgenland664</v>
      </c>
      <c r="B103">
        <v>103</v>
      </c>
      <c r="C103" s="62" t="s">
        <v>239</v>
      </c>
      <c r="D103" s="62" t="s">
        <v>590</v>
      </c>
      <c r="E103" s="62" t="s">
        <v>162</v>
      </c>
      <c r="F103" s="63">
        <v>11715003</v>
      </c>
      <c r="G103" s="63">
        <v>12734621</v>
      </c>
      <c r="H103" s="63">
        <v>13028457</v>
      </c>
      <c r="I103" s="63">
        <v>17885735</v>
      </c>
      <c r="J103" s="63">
        <v>22416526</v>
      </c>
      <c r="K103" s="63">
        <v>26953387</v>
      </c>
      <c r="L103" s="63">
        <v>24747843</v>
      </c>
      <c r="M103" s="63">
        <v>24598191</v>
      </c>
      <c r="N103" s="63">
        <v>25258756</v>
      </c>
      <c r="O103" s="63">
        <v>28827534</v>
      </c>
      <c r="P103" s="63">
        <v>17823778</v>
      </c>
      <c r="Q103" s="63">
        <v>25150385</v>
      </c>
      <c r="R103" s="63">
        <v>43735218</v>
      </c>
      <c r="S103" s="63">
        <v>32754946</v>
      </c>
      <c r="T103" s="63">
        <v>35772489</v>
      </c>
    </row>
    <row r="104" spans="1:20" ht="14.5" x14ac:dyDescent="0.35">
      <c r="A104" t="str">
        <f t="shared" si="8"/>
        <v>Burgenland357</v>
      </c>
      <c r="B104">
        <v>104</v>
      </c>
      <c r="C104" s="62" t="s">
        <v>239</v>
      </c>
      <c r="D104" s="62" t="s">
        <v>461</v>
      </c>
      <c r="E104" s="62" t="s">
        <v>89</v>
      </c>
      <c r="F104" s="63">
        <v>191</v>
      </c>
      <c r="G104" s="63">
        <v>5</v>
      </c>
      <c r="H104" s="63">
        <v>1</v>
      </c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3">
        <v>4</v>
      </c>
    </row>
    <row r="105" spans="1:20" ht="14.5" x14ac:dyDescent="0.35">
      <c r="A105" t="str">
        <f t="shared" si="8"/>
        <v>Burgenland612</v>
      </c>
      <c r="B105">
        <v>105</v>
      </c>
      <c r="C105" s="62" t="s">
        <v>239</v>
      </c>
      <c r="D105" s="62" t="s">
        <v>567</v>
      </c>
      <c r="E105" s="62" t="s">
        <v>149</v>
      </c>
      <c r="F105" s="63">
        <v>298</v>
      </c>
      <c r="G105" s="64"/>
      <c r="H105" s="63">
        <v>112173</v>
      </c>
      <c r="I105" s="63">
        <v>800</v>
      </c>
      <c r="J105" s="63">
        <v>1014</v>
      </c>
      <c r="K105" s="63">
        <v>618526</v>
      </c>
      <c r="L105" s="63">
        <v>2559</v>
      </c>
      <c r="M105" s="63">
        <v>1955</v>
      </c>
      <c r="N105" s="64"/>
      <c r="O105" s="64"/>
      <c r="P105" s="63">
        <v>360</v>
      </c>
      <c r="Q105" s="63">
        <v>392</v>
      </c>
      <c r="R105" s="63">
        <v>291</v>
      </c>
      <c r="S105" s="63">
        <v>222</v>
      </c>
      <c r="T105" s="63">
        <v>757</v>
      </c>
    </row>
    <row r="106" spans="1:20" ht="14.5" x14ac:dyDescent="0.35">
      <c r="A106" t="str">
        <f t="shared" si="8"/>
        <v>Burgenland616</v>
      </c>
      <c r="B106">
        <v>106</v>
      </c>
      <c r="C106" s="62" t="s">
        <v>239</v>
      </c>
      <c r="D106" s="62" t="s">
        <v>569</v>
      </c>
      <c r="E106" s="62" t="s">
        <v>246</v>
      </c>
      <c r="F106" s="63">
        <v>182756</v>
      </c>
      <c r="G106" s="63">
        <v>349485</v>
      </c>
      <c r="H106" s="63">
        <v>76291</v>
      </c>
      <c r="I106" s="63">
        <v>147820</v>
      </c>
      <c r="J106" s="63">
        <v>83409</v>
      </c>
      <c r="K106" s="63">
        <v>81727</v>
      </c>
      <c r="L106" s="63">
        <v>185689</v>
      </c>
      <c r="M106" s="63">
        <v>60181</v>
      </c>
      <c r="N106" s="63">
        <v>50717</v>
      </c>
      <c r="O106" s="63">
        <v>32979</v>
      </c>
      <c r="P106" s="63">
        <v>37525</v>
      </c>
      <c r="Q106" s="63">
        <v>27738</v>
      </c>
      <c r="R106" s="63">
        <v>1113425</v>
      </c>
      <c r="S106" s="63">
        <v>36025</v>
      </c>
      <c r="T106" s="63">
        <v>71824</v>
      </c>
    </row>
    <row r="107" spans="1:20" ht="14.5" x14ac:dyDescent="0.35">
      <c r="A107" t="str">
        <f t="shared" si="8"/>
        <v>Burgenland024</v>
      </c>
      <c r="B107">
        <v>107</v>
      </c>
      <c r="C107" s="62" t="s">
        <v>239</v>
      </c>
      <c r="D107" s="62" t="s">
        <v>318</v>
      </c>
      <c r="E107" s="62" t="s">
        <v>15</v>
      </c>
      <c r="F107" s="63">
        <v>27425</v>
      </c>
      <c r="G107" s="63">
        <v>76037</v>
      </c>
      <c r="H107" s="63">
        <v>6850</v>
      </c>
      <c r="I107" s="63">
        <v>135513</v>
      </c>
      <c r="J107" s="63">
        <v>47731</v>
      </c>
      <c r="K107" s="63">
        <v>67048</v>
      </c>
      <c r="L107" s="63">
        <v>30012</v>
      </c>
      <c r="M107" s="63">
        <v>332391</v>
      </c>
      <c r="N107" s="63">
        <v>165265</v>
      </c>
      <c r="O107" s="63">
        <v>115209</v>
      </c>
      <c r="P107" s="63">
        <v>152195</v>
      </c>
      <c r="Q107" s="63">
        <v>635253</v>
      </c>
      <c r="R107" s="63">
        <v>622718</v>
      </c>
      <c r="S107" s="63">
        <v>446065</v>
      </c>
      <c r="T107" s="63">
        <v>114081</v>
      </c>
    </row>
    <row r="108" spans="1:20" ht="14.5" x14ac:dyDescent="0.35">
      <c r="A108" t="str">
        <f t="shared" si="8"/>
        <v>Burgenland005</v>
      </c>
      <c r="B108">
        <v>108</v>
      </c>
      <c r="C108" s="62" t="s">
        <v>239</v>
      </c>
      <c r="D108" s="62" t="s">
        <v>300</v>
      </c>
      <c r="E108" s="62" t="s">
        <v>4</v>
      </c>
      <c r="F108" s="63">
        <v>87761001</v>
      </c>
      <c r="G108" s="63">
        <v>107498954</v>
      </c>
      <c r="H108" s="63">
        <v>120553816</v>
      </c>
      <c r="I108" s="63">
        <v>138867889</v>
      </c>
      <c r="J108" s="63">
        <v>150789527</v>
      </c>
      <c r="K108" s="63">
        <v>146418867</v>
      </c>
      <c r="L108" s="63">
        <v>135295772</v>
      </c>
      <c r="M108" s="63">
        <v>148858675</v>
      </c>
      <c r="N108" s="63">
        <v>148896821</v>
      </c>
      <c r="O108" s="63">
        <v>216163907</v>
      </c>
      <c r="P108" s="63">
        <v>217706979</v>
      </c>
      <c r="Q108" s="63">
        <v>273338174</v>
      </c>
      <c r="R108" s="63">
        <v>261976813</v>
      </c>
      <c r="S108" s="63">
        <v>217189916</v>
      </c>
      <c r="T108" s="63">
        <v>210904625</v>
      </c>
    </row>
    <row r="109" spans="1:20" ht="14.5" x14ac:dyDescent="0.35">
      <c r="A109" t="str">
        <f t="shared" si="8"/>
        <v>Burgenland464</v>
      </c>
      <c r="B109">
        <v>109</v>
      </c>
      <c r="C109" s="62" t="s">
        <v>239</v>
      </c>
      <c r="D109" s="62" t="s">
        <v>520</v>
      </c>
      <c r="E109" s="62" t="s">
        <v>127</v>
      </c>
      <c r="F109" s="63">
        <v>369</v>
      </c>
      <c r="G109" s="63">
        <v>4736</v>
      </c>
      <c r="H109" s="63">
        <v>17430</v>
      </c>
      <c r="I109" s="63">
        <v>1809</v>
      </c>
      <c r="J109" s="63">
        <v>12219</v>
      </c>
      <c r="K109" s="63">
        <v>3190</v>
      </c>
      <c r="L109" s="63">
        <v>2214</v>
      </c>
      <c r="M109" s="63">
        <v>8582</v>
      </c>
      <c r="N109" s="63">
        <v>6639</v>
      </c>
      <c r="O109" s="63">
        <v>12487</v>
      </c>
      <c r="P109" s="63">
        <v>38956</v>
      </c>
      <c r="Q109" s="63">
        <v>56350</v>
      </c>
      <c r="R109" s="63">
        <v>30139</v>
      </c>
      <c r="S109" s="63">
        <v>5882</v>
      </c>
      <c r="T109" s="63">
        <v>6199</v>
      </c>
    </row>
    <row r="110" spans="1:20" ht="14.5" x14ac:dyDescent="0.35">
      <c r="A110" t="str">
        <f t="shared" si="8"/>
        <v>Burgenland628</v>
      </c>
      <c r="B110">
        <v>110</v>
      </c>
      <c r="C110" s="62" t="s">
        <v>239</v>
      </c>
      <c r="D110" s="62" t="s">
        <v>575</v>
      </c>
      <c r="E110" s="62" t="s">
        <v>152</v>
      </c>
      <c r="F110" s="63">
        <v>4644</v>
      </c>
      <c r="G110" s="63">
        <v>8167</v>
      </c>
      <c r="H110" s="63">
        <v>8318</v>
      </c>
      <c r="I110" s="63">
        <v>9565</v>
      </c>
      <c r="J110" s="63">
        <v>29600</v>
      </c>
      <c r="K110" s="63">
        <v>37054</v>
      </c>
      <c r="L110" s="63">
        <v>74527</v>
      </c>
      <c r="M110" s="63">
        <v>134073</v>
      </c>
      <c r="N110" s="63">
        <v>133034</v>
      </c>
      <c r="O110" s="63">
        <v>201648</v>
      </c>
      <c r="P110" s="63">
        <v>112117</v>
      </c>
      <c r="Q110" s="63">
        <v>272536</v>
      </c>
      <c r="R110" s="63">
        <v>398948</v>
      </c>
      <c r="S110" s="63">
        <v>929356</v>
      </c>
      <c r="T110" s="63">
        <v>1486685</v>
      </c>
    </row>
    <row r="111" spans="1:20" ht="14.5" x14ac:dyDescent="0.35">
      <c r="A111" t="str">
        <f t="shared" si="8"/>
        <v>Burgenland732</v>
      </c>
      <c r="B111">
        <v>111</v>
      </c>
      <c r="C111" s="62" t="s">
        <v>239</v>
      </c>
      <c r="D111" s="62" t="s">
        <v>621</v>
      </c>
      <c r="E111" s="62" t="s">
        <v>178</v>
      </c>
      <c r="F111" s="63">
        <v>18807800</v>
      </c>
      <c r="G111" s="63">
        <v>19453949</v>
      </c>
      <c r="H111" s="63">
        <v>18867955</v>
      </c>
      <c r="I111" s="63">
        <v>19837740</v>
      </c>
      <c r="J111" s="63">
        <v>19700076</v>
      </c>
      <c r="K111" s="63">
        <v>27730663</v>
      </c>
      <c r="L111" s="63">
        <v>28653500</v>
      </c>
      <c r="M111" s="63">
        <v>29624186</v>
      </c>
      <c r="N111" s="63">
        <v>28436700</v>
      </c>
      <c r="O111" s="63">
        <v>21215399</v>
      </c>
      <c r="P111" s="63">
        <v>13447533</v>
      </c>
      <c r="Q111" s="63">
        <v>17649581</v>
      </c>
      <c r="R111" s="63">
        <v>20897723</v>
      </c>
      <c r="S111" s="63">
        <v>24050710</v>
      </c>
      <c r="T111" s="63">
        <v>21019779</v>
      </c>
    </row>
    <row r="112" spans="1:20" ht="14.5" x14ac:dyDescent="0.35">
      <c r="A112" t="str">
        <f t="shared" si="8"/>
        <v>Burgenland346</v>
      </c>
      <c r="B112">
        <v>112</v>
      </c>
      <c r="C112" s="62" t="s">
        <v>239</v>
      </c>
      <c r="D112" s="62" t="s">
        <v>454</v>
      </c>
      <c r="E112" s="62" t="s">
        <v>86</v>
      </c>
      <c r="F112" s="63">
        <v>56298</v>
      </c>
      <c r="G112" s="63">
        <v>68379</v>
      </c>
      <c r="H112" s="63">
        <v>83431</v>
      </c>
      <c r="I112" s="63">
        <v>75222</v>
      </c>
      <c r="J112" s="63">
        <v>80981</v>
      </c>
      <c r="K112" s="63">
        <v>77413</v>
      </c>
      <c r="L112" s="63">
        <v>95129</v>
      </c>
      <c r="M112" s="63">
        <v>71405</v>
      </c>
      <c r="N112" s="63">
        <v>40318</v>
      </c>
      <c r="O112" s="63">
        <v>44549</v>
      </c>
      <c r="P112" s="63">
        <v>247555</v>
      </c>
      <c r="Q112" s="63">
        <v>188043</v>
      </c>
      <c r="R112" s="63">
        <v>915397</v>
      </c>
      <c r="S112" s="63">
        <v>1082809</v>
      </c>
      <c r="T112" s="63">
        <v>583690</v>
      </c>
    </row>
    <row r="113" spans="1:20" ht="14.5" x14ac:dyDescent="0.35">
      <c r="A113" t="str">
        <f t="shared" si="8"/>
        <v>Burgenland083</v>
      </c>
      <c r="B113">
        <v>113</v>
      </c>
      <c r="C113" s="62" t="s">
        <v>239</v>
      </c>
      <c r="D113" s="62" t="s">
        <v>378</v>
      </c>
      <c r="E113" s="62" t="s">
        <v>45</v>
      </c>
      <c r="F113" s="63">
        <v>20</v>
      </c>
      <c r="G113" s="63">
        <v>154</v>
      </c>
      <c r="H113" s="63">
        <v>313</v>
      </c>
      <c r="I113" s="64"/>
      <c r="J113" s="63">
        <v>146</v>
      </c>
      <c r="K113" s="63">
        <v>161</v>
      </c>
      <c r="L113" s="63">
        <v>308</v>
      </c>
      <c r="M113" s="63">
        <v>3011</v>
      </c>
      <c r="N113" s="63">
        <v>1048</v>
      </c>
      <c r="O113" s="63">
        <v>294</v>
      </c>
      <c r="P113" s="63">
        <v>266</v>
      </c>
      <c r="Q113" s="63">
        <v>155</v>
      </c>
      <c r="R113" s="63">
        <v>607</v>
      </c>
      <c r="S113" s="63">
        <v>3677</v>
      </c>
      <c r="T113" s="63">
        <v>72555</v>
      </c>
    </row>
    <row r="114" spans="1:20" ht="14.5" x14ac:dyDescent="0.35">
      <c r="A114" t="str">
        <f t="shared" si="8"/>
        <v>Burgenland696</v>
      </c>
      <c r="B114">
        <v>114</v>
      </c>
      <c r="C114" s="62" t="s">
        <v>239</v>
      </c>
      <c r="D114" s="62" t="s">
        <v>604</v>
      </c>
      <c r="E114" s="62" t="s">
        <v>171</v>
      </c>
      <c r="F114" s="63">
        <v>577549</v>
      </c>
      <c r="G114" s="63">
        <v>1623265</v>
      </c>
      <c r="H114" s="63">
        <v>2232048</v>
      </c>
      <c r="I114" s="63">
        <v>3567231</v>
      </c>
      <c r="J114" s="63">
        <v>5136719</v>
      </c>
      <c r="K114" s="63">
        <v>11099986</v>
      </c>
      <c r="L114" s="63">
        <v>5819951</v>
      </c>
      <c r="M114" s="63">
        <v>8760168</v>
      </c>
      <c r="N114" s="63">
        <v>9512937</v>
      </c>
      <c r="O114" s="63">
        <v>12508286</v>
      </c>
      <c r="P114" s="63">
        <v>10501362</v>
      </c>
      <c r="Q114" s="63">
        <v>12273576</v>
      </c>
      <c r="R114" s="63">
        <v>17177559</v>
      </c>
      <c r="S114" s="63">
        <v>20352780</v>
      </c>
      <c r="T114" s="63">
        <v>25972460</v>
      </c>
    </row>
    <row r="115" spans="1:20" ht="14.5" x14ac:dyDescent="0.35">
      <c r="A115" t="str">
        <f t="shared" si="8"/>
        <v>Burgenland812</v>
      </c>
      <c r="B115">
        <v>115</v>
      </c>
      <c r="C115" s="62" t="s">
        <v>239</v>
      </c>
      <c r="D115" s="62" t="s">
        <v>641</v>
      </c>
      <c r="E115" s="62" t="s">
        <v>189</v>
      </c>
      <c r="F115" s="64"/>
      <c r="G115" s="63">
        <v>10</v>
      </c>
      <c r="H115" s="63">
        <v>1</v>
      </c>
      <c r="I115" s="64"/>
      <c r="J115" s="63">
        <v>15</v>
      </c>
      <c r="K115" s="64"/>
      <c r="L115" s="64"/>
      <c r="M115" s="63">
        <v>10</v>
      </c>
      <c r="N115" s="64"/>
      <c r="O115" s="64"/>
      <c r="P115" s="64"/>
      <c r="Q115" s="64"/>
      <c r="R115" s="64"/>
      <c r="S115" s="63">
        <v>1</v>
      </c>
      <c r="T115" s="63">
        <v>35</v>
      </c>
    </row>
    <row r="116" spans="1:20" ht="14.5" x14ac:dyDescent="0.35">
      <c r="A116" t="str">
        <f t="shared" si="8"/>
        <v>Burgenland375</v>
      </c>
      <c r="B116">
        <v>116</v>
      </c>
      <c r="C116" s="62" t="s">
        <v>239</v>
      </c>
      <c r="D116" s="62" t="s">
        <v>468</v>
      </c>
      <c r="E116" s="62" t="s">
        <v>93</v>
      </c>
      <c r="F116" s="63">
        <v>4</v>
      </c>
      <c r="G116" s="63">
        <v>10</v>
      </c>
      <c r="H116" s="63">
        <v>97</v>
      </c>
      <c r="I116" s="63">
        <v>106</v>
      </c>
      <c r="J116" s="63">
        <v>115</v>
      </c>
      <c r="K116" s="63">
        <v>8</v>
      </c>
      <c r="L116" s="64"/>
      <c r="M116" s="63">
        <v>608</v>
      </c>
      <c r="N116" s="63">
        <v>2</v>
      </c>
      <c r="O116" s="64"/>
      <c r="P116" s="63">
        <v>274</v>
      </c>
      <c r="Q116" s="63">
        <v>483</v>
      </c>
      <c r="R116" s="63">
        <v>305</v>
      </c>
      <c r="S116" s="63">
        <v>817</v>
      </c>
      <c r="T116" s="63">
        <v>312</v>
      </c>
    </row>
    <row r="117" spans="1:20" ht="14.5" x14ac:dyDescent="0.35">
      <c r="A117" t="str">
        <f t="shared" si="8"/>
        <v>Burgenland449</v>
      </c>
      <c r="B117">
        <v>117</v>
      </c>
      <c r="C117" s="62" t="s">
        <v>239</v>
      </c>
      <c r="D117" s="62" t="s">
        <v>505</v>
      </c>
      <c r="E117" s="62" t="s">
        <v>118</v>
      </c>
      <c r="F117" s="63">
        <v>35</v>
      </c>
      <c r="G117" s="63">
        <v>6</v>
      </c>
      <c r="H117" s="64"/>
      <c r="I117" s="64"/>
      <c r="J117" s="64"/>
      <c r="K117" s="64"/>
      <c r="L117" s="63">
        <v>119</v>
      </c>
      <c r="M117" s="63">
        <v>148</v>
      </c>
      <c r="N117" s="63">
        <v>39</v>
      </c>
      <c r="O117" s="63">
        <v>29</v>
      </c>
      <c r="P117" s="64"/>
      <c r="Q117" s="63">
        <v>38</v>
      </c>
      <c r="R117" s="63">
        <v>14880</v>
      </c>
      <c r="S117" s="63">
        <v>335</v>
      </c>
      <c r="T117" s="64"/>
    </row>
    <row r="118" spans="1:20" ht="14.5" x14ac:dyDescent="0.35">
      <c r="A118" t="str">
        <f t="shared" si="8"/>
        <v>Burgenland724</v>
      </c>
      <c r="B118">
        <v>118</v>
      </c>
      <c r="C118" s="62" t="s">
        <v>239</v>
      </c>
      <c r="D118" s="62" t="s">
        <v>617</v>
      </c>
      <c r="E118" s="62" t="s">
        <v>247</v>
      </c>
      <c r="F118" s="63">
        <v>11949</v>
      </c>
      <c r="G118" s="63">
        <v>389</v>
      </c>
      <c r="H118" s="63">
        <v>7420</v>
      </c>
      <c r="I118" s="64"/>
      <c r="J118" s="63">
        <v>1561</v>
      </c>
      <c r="K118" s="63">
        <v>14218</v>
      </c>
      <c r="L118" s="63">
        <v>17890</v>
      </c>
      <c r="M118" s="63">
        <v>2282</v>
      </c>
      <c r="N118" s="64"/>
      <c r="O118" s="63">
        <v>8191</v>
      </c>
      <c r="P118" s="63">
        <v>1264</v>
      </c>
      <c r="Q118" s="63">
        <v>6</v>
      </c>
      <c r="R118" s="63">
        <v>485448</v>
      </c>
      <c r="S118" s="63">
        <v>237377</v>
      </c>
      <c r="T118" s="63">
        <v>40697</v>
      </c>
    </row>
    <row r="119" spans="1:20" ht="14.5" x14ac:dyDescent="0.35">
      <c r="A119" t="str">
        <f t="shared" si="8"/>
        <v>Burgenland728</v>
      </c>
      <c r="B119">
        <v>119</v>
      </c>
      <c r="C119" s="62" t="s">
        <v>239</v>
      </c>
      <c r="D119" s="62" t="s">
        <v>619</v>
      </c>
      <c r="E119" s="62" t="s">
        <v>962</v>
      </c>
      <c r="F119" s="63">
        <v>8628612</v>
      </c>
      <c r="G119" s="63">
        <v>19249479</v>
      </c>
      <c r="H119" s="63">
        <v>12450596</v>
      </c>
      <c r="I119" s="63">
        <v>12479267</v>
      </c>
      <c r="J119" s="63">
        <v>11975379</v>
      </c>
      <c r="K119" s="63">
        <v>10913141</v>
      </c>
      <c r="L119" s="63">
        <v>12360512</v>
      </c>
      <c r="M119" s="63">
        <v>18240587</v>
      </c>
      <c r="N119" s="63">
        <v>17253337</v>
      </c>
      <c r="O119" s="63">
        <v>21629198</v>
      </c>
      <c r="P119" s="63">
        <v>15772562</v>
      </c>
      <c r="Q119" s="63">
        <v>36374658</v>
      </c>
      <c r="R119" s="63">
        <v>27811269</v>
      </c>
      <c r="S119" s="63">
        <v>21377086</v>
      </c>
      <c r="T119" s="63">
        <v>19950527</v>
      </c>
    </row>
    <row r="120" spans="1:20" ht="14.5" x14ac:dyDescent="0.35">
      <c r="A120" t="str">
        <f t="shared" si="8"/>
        <v>Burgenland636</v>
      </c>
      <c r="B120">
        <v>120</v>
      </c>
      <c r="C120" s="62" t="s">
        <v>239</v>
      </c>
      <c r="D120" s="62" t="s">
        <v>579</v>
      </c>
      <c r="E120" s="62" t="s">
        <v>154</v>
      </c>
      <c r="F120" s="63">
        <v>1613</v>
      </c>
      <c r="G120" s="63">
        <v>2315</v>
      </c>
      <c r="H120" s="63">
        <v>294</v>
      </c>
      <c r="I120" s="63">
        <v>616</v>
      </c>
      <c r="J120" s="63">
        <v>3512</v>
      </c>
      <c r="K120" s="63">
        <v>2976</v>
      </c>
      <c r="L120" s="63">
        <v>6438</v>
      </c>
      <c r="M120" s="63">
        <v>15374</v>
      </c>
      <c r="N120" s="63">
        <v>21152</v>
      </c>
      <c r="O120" s="63">
        <v>15623</v>
      </c>
      <c r="P120" s="63">
        <v>15056</v>
      </c>
      <c r="Q120" s="63">
        <v>4476</v>
      </c>
      <c r="R120" s="63">
        <v>17430</v>
      </c>
      <c r="S120" s="63">
        <v>21780</v>
      </c>
      <c r="T120" s="63">
        <v>12982</v>
      </c>
    </row>
    <row r="121" spans="1:20" ht="14.5" x14ac:dyDescent="0.35">
      <c r="A121" t="str">
        <f t="shared" si="8"/>
        <v>Burgenland463</v>
      </c>
      <c r="B121">
        <v>121</v>
      </c>
      <c r="C121" s="62" t="s">
        <v>239</v>
      </c>
      <c r="D121" s="62" t="s">
        <v>518</v>
      </c>
      <c r="E121" s="62" t="s">
        <v>126</v>
      </c>
      <c r="F121" s="63">
        <v>13</v>
      </c>
      <c r="G121" s="63">
        <v>7</v>
      </c>
      <c r="H121" s="63">
        <v>17</v>
      </c>
      <c r="I121" s="64"/>
      <c r="J121" s="63">
        <v>1</v>
      </c>
      <c r="K121" s="64"/>
      <c r="L121" s="63">
        <v>5</v>
      </c>
      <c r="M121" s="63">
        <v>2</v>
      </c>
      <c r="N121" s="63">
        <v>30</v>
      </c>
      <c r="O121" s="63">
        <v>39</v>
      </c>
      <c r="P121" s="63">
        <v>2</v>
      </c>
      <c r="Q121" s="64"/>
      <c r="R121" s="64"/>
      <c r="S121" s="63">
        <v>21</v>
      </c>
      <c r="T121" s="63">
        <v>126</v>
      </c>
    </row>
    <row r="122" spans="1:20" ht="14.5" x14ac:dyDescent="0.35">
      <c r="A122" t="str">
        <f t="shared" si="8"/>
        <v>Burgenland079</v>
      </c>
      <c r="B122">
        <v>122</v>
      </c>
      <c r="C122" s="62" t="s">
        <v>239</v>
      </c>
      <c r="D122" s="62" t="s">
        <v>371</v>
      </c>
      <c r="E122" s="62" t="s">
        <v>41</v>
      </c>
      <c r="F122" s="63">
        <v>5582</v>
      </c>
      <c r="G122" s="63">
        <v>8923</v>
      </c>
      <c r="H122" s="63">
        <v>564910</v>
      </c>
      <c r="I122" s="63">
        <v>24221</v>
      </c>
      <c r="J122" s="63">
        <v>360923</v>
      </c>
      <c r="K122" s="63">
        <v>421087</v>
      </c>
      <c r="L122" s="63">
        <v>322496</v>
      </c>
      <c r="M122" s="63">
        <v>243797</v>
      </c>
      <c r="N122" s="63">
        <v>77530</v>
      </c>
      <c r="O122" s="63">
        <v>60094</v>
      </c>
      <c r="P122" s="63">
        <v>71428</v>
      </c>
      <c r="Q122" s="63">
        <v>306814</v>
      </c>
      <c r="R122" s="63">
        <v>220258</v>
      </c>
      <c r="S122" s="63">
        <v>234368</v>
      </c>
      <c r="T122" s="63">
        <v>255676</v>
      </c>
    </row>
    <row r="123" spans="1:20" ht="14.5" x14ac:dyDescent="0.35">
      <c r="A123" t="str">
        <f t="shared" si="8"/>
        <v>Burgenland684</v>
      </c>
      <c r="B123">
        <v>123</v>
      </c>
      <c r="C123" s="62" t="s">
        <v>239</v>
      </c>
      <c r="D123" s="62" t="s">
        <v>601</v>
      </c>
      <c r="E123" s="62" t="s">
        <v>249</v>
      </c>
      <c r="F123" s="63">
        <v>84343</v>
      </c>
      <c r="G123" s="63">
        <v>109412</v>
      </c>
      <c r="H123" s="63">
        <v>115379</v>
      </c>
      <c r="I123" s="63">
        <v>124994</v>
      </c>
      <c r="J123" s="63">
        <v>93156</v>
      </c>
      <c r="K123" s="63">
        <v>153339</v>
      </c>
      <c r="L123" s="63">
        <v>136891</v>
      </c>
      <c r="M123" s="63">
        <v>163787</v>
      </c>
      <c r="N123" s="63">
        <v>194692</v>
      </c>
      <c r="O123" s="63">
        <v>246821</v>
      </c>
      <c r="P123" s="63">
        <v>157680</v>
      </c>
      <c r="Q123" s="63">
        <v>220901</v>
      </c>
      <c r="R123" s="63">
        <v>198505</v>
      </c>
      <c r="S123" s="63">
        <v>377265</v>
      </c>
      <c r="T123" s="63">
        <v>608839</v>
      </c>
    </row>
    <row r="124" spans="1:20" ht="14.5" x14ac:dyDescent="0.35">
      <c r="A124" t="str">
        <f t="shared" si="8"/>
        <v>Burgenland604</v>
      </c>
      <c r="B124">
        <v>124</v>
      </c>
      <c r="C124" s="62" t="s">
        <v>239</v>
      </c>
      <c r="D124" s="62" t="s">
        <v>563</v>
      </c>
      <c r="E124" s="62" t="s">
        <v>148</v>
      </c>
      <c r="F124" s="63">
        <v>2669</v>
      </c>
      <c r="G124" s="63">
        <v>6690</v>
      </c>
      <c r="H124" s="63">
        <v>8689</v>
      </c>
      <c r="I124" s="63">
        <v>4532</v>
      </c>
      <c r="J124" s="63">
        <v>15312</v>
      </c>
      <c r="K124" s="63">
        <v>10735</v>
      </c>
      <c r="L124" s="63">
        <v>11386</v>
      </c>
      <c r="M124" s="63">
        <v>12980</v>
      </c>
      <c r="N124" s="63">
        <v>7810</v>
      </c>
      <c r="O124" s="63">
        <v>6404</v>
      </c>
      <c r="P124" s="63">
        <v>4365</v>
      </c>
      <c r="Q124" s="63">
        <v>3548</v>
      </c>
      <c r="R124" s="63">
        <v>7658</v>
      </c>
      <c r="S124" s="63">
        <v>5001</v>
      </c>
      <c r="T124" s="63">
        <v>7440</v>
      </c>
    </row>
    <row r="125" spans="1:20" ht="14.5" x14ac:dyDescent="0.35">
      <c r="A125" t="str">
        <f t="shared" si="8"/>
        <v>Burgenland465</v>
      </c>
      <c r="B125">
        <v>125</v>
      </c>
      <c r="C125" s="62" t="s">
        <v>239</v>
      </c>
      <c r="D125" s="62" t="s">
        <v>522</v>
      </c>
      <c r="E125" s="62" t="s">
        <v>128</v>
      </c>
      <c r="F125" s="63">
        <v>8</v>
      </c>
      <c r="G125" s="63">
        <v>8</v>
      </c>
      <c r="H125" s="63">
        <v>1</v>
      </c>
      <c r="I125" s="64"/>
      <c r="J125" s="63">
        <v>11</v>
      </c>
      <c r="K125" s="63">
        <v>28</v>
      </c>
      <c r="L125" s="63">
        <v>19</v>
      </c>
      <c r="M125" s="64"/>
      <c r="N125" s="63">
        <v>11</v>
      </c>
      <c r="O125" s="63">
        <v>326</v>
      </c>
      <c r="P125" s="63">
        <v>148</v>
      </c>
      <c r="Q125" s="63">
        <v>97</v>
      </c>
      <c r="R125" s="63">
        <v>907</v>
      </c>
      <c r="S125" s="63">
        <v>97</v>
      </c>
      <c r="T125" s="63">
        <v>41</v>
      </c>
    </row>
    <row r="126" spans="1:20" ht="14.5" x14ac:dyDescent="0.35">
      <c r="A126" t="str">
        <f t="shared" si="8"/>
        <v>Burgenland037</v>
      </c>
      <c r="B126">
        <v>126</v>
      </c>
      <c r="C126" s="62" t="s">
        <v>239</v>
      </c>
      <c r="D126" s="62" t="s">
        <v>326</v>
      </c>
      <c r="E126" s="62" t="s">
        <v>19</v>
      </c>
      <c r="F126" s="64"/>
      <c r="G126" s="63">
        <v>251224</v>
      </c>
      <c r="H126" s="63">
        <v>283912</v>
      </c>
      <c r="I126" s="63">
        <v>609041</v>
      </c>
      <c r="J126" s="63">
        <v>429304</v>
      </c>
      <c r="K126" s="63">
        <v>281102</v>
      </c>
      <c r="L126" s="63">
        <v>342172</v>
      </c>
      <c r="M126" s="63">
        <v>365184</v>
      </c>
      <c r="N126" s="63">
        <v>376184</v>
      </c>
      <c r="O126" s="63">
        <v>380997</v>
      </c>
      <c r="P126" s="63">
        <v>414855</v>
      </c>
      <c r="Q126" s="63">
        <v>497272</v>
      </c>
      <c r="R126" s="63">
        <v>667577</v>
      </c>
      <c r="S126" s="63">
        <v>1570314</v>
      </c>
      <c r="T126" s="63">
        <v>520740</v>
      </c>
    </row>
    <row r="127" spans="1:20" ht="14.5" x14ac:dyDescent="0.35">
      <c r="A127" t="str">
        <f t="shared" si="8"/>
        <v>Burgenland669</v>
      </c>
      <c r="B127">
        <v>127</v>
      </c>
      <c r="C127" s="62" t="s">
        <v>239</v>
      </c>
      <c r="D127" s="62" t="s">
        <v>596</v>
      </c>
      <c r="E127" s="62" t="s">
        <v>165</v>
      </c>
      <c r="F127" s="63">
        <v>2084303</v>
      </c>
      <c r="G127" s="63">
        <v>3814634</v>
      </c>
      <c r="H127" s="63">
        <v>6716413</v>
      </c>
      <c r="I127" s="63">
        <v>5214976</v>
      </c>
      <c r="J127" s="63">
        <v>5194147</v>
      </c>
      <c r="K127" s="63">
        <v>4729794</v>
      </c>
      <c r="L127" s="63">
        <v>3241937</v>
      </c>
      <c r="M127" s="63">
        <v>4110675</v>
      </c>
      <c r="N127" s="63">
        <v>4428333</v>
      </c>
      <c r="O127" s="63">
        <v>6096153</v>
      </c>
      <c r="P127" s="63">
        <v>6178239</v>
      </c>
      <c r="Q127" s="63">
        <v>9062691</v>
      </c>
      <c r="R127" s="63">
        <v>8039100</v>
      </c>
      <c r="S127" s="63">
        <v>7214924</v>
      </c>
      <c r="T127" s="63">
        <v>6936520</v>
      </c>
    </row>
    <row r="128" spans="1:20" ht="14.5" x14ac:dyDescent="0.35">
      <c r="A128" t="str">
        <f t="shared" si="8"/>
        <v>Burgenland268</v>
      </c>
      <c r="B128">
        <v>128</v>
      </c>
      <c r="C128" s="62" t="s">
        <v>239</v>
      </c>
      <c r="D128" s="62" t="s">
        <v>421</v>
      </c>
      <c r="E128" s="62" t="s">
        <v>68</v>
      </c>
      <c r="F128" s="63">
        <v>65</v>
      </c>
      <c r="G128" s="63">
        <v>8</v>
      </c>
      <c r="H128" s="63">
        <v>244</v>
      </c>
      <c r="I128" s="63">
        <v>210</v>
      </c>
      <c r="J128" s="63">
        <v>148</v>
      </c>
      <c r="K128" s="63">
        <v>62</v>
      </c>
      <c r="L128" s="64"/>
      <c r="M128" s="63">
        <v>4</v>
      </c>
      <c r="N128" s="64"/>
      <c r="O128" s="63">
        <v>1</v>
      </c>
      <c r="P128" s="63">
        <v>23</v>
      </c>
      <c r="Q128" s="63">
        <v>16</v>
      </c>
      <c r="R128" s="63">
        <v>2101</v>
      </c>
      <c r="S128" s="63">
        <v>4838</v>
      </c>
      <c r="T128" s="63">
        <v>1402</v>
      </c>
    </row>
    <row r="129" spans="1:20" ht="14.5" x14ac:dyDescent="0.35">
      <c r="A129" t="str">
        <f t="shared" si="8"/>
        <v>Burgenland395</v>
      </c>
      <c r="B129">
        <v>129</v>
      </c>
      <c r="C129" s="62" t="s">
        <v>239</v>
      </c>
      <c r="D129" s="62" t="s">
        <v>483</v>
      </c>
      <c r="E129" s="62" t="s">
        <v>102</v>
      </c>
      <c r="F129" s="64"/>
      <c r="G129" s="63">
        <v>122</v>
      </c>
      <c r="H129" s="63">
        <v>3488</v>
      </c>
      <c r="I129" s="64"/>
      <c r="J129" s="63">
        <v>284</v>
      </c>
      <c r="K129" s="63">
        <v>814</v>
      </c>
      <c r="L129" s="63">
        <v>10</v>
      </c>
      <c r="M129" s="63">
        <v>218</v>
      </c>
      <c r="N129" s="63">
        <v>35</v>
      </c>
      <c r="O129" s="63">
        <v>10</v>
      </c>
      <c r="P129" s="63">
        <v>29</v>
      </c>
      <c r="Q129" s="63">
        <v>116</v>
      </c>
      <c r="R129" s="63">
        <v>1688</v>
      </c>
      <c r="S129" s="63">
        <v>613</v>
      </c>
      <c r="T129" s="63">
        <v>92</v>
      </c>
    </row>
    <row r="130" spans="1:20" ht="14.5" x14ac:dyDescent="0.35">
      <c r="A130" t="str">
        <f t="shared" si="8"/>
        <v>Burgenland055</v>
      </c>
      <c r="B130">
        <v>130</v>
      </c>
      <c r="C130" s="62" t="s">
        <v>239</v>
      </c>
      <c r="D130" s="62" t="s">
        <v>343</v>
      </c>
      <c r="E130" s="62" t="s">
        <v>29</v>
      </c>
      <c r="F130" s="63">
        <v>1466705</v>
      </c>
      <c r="G130" s="63">
        <v>2568258</v>
      </c>
      <c r="H130" s="63">
        <v>2996383</v>
      </c>
      <c r="I130" s="63">
        <v>3971616</v>
      </c>
      <c r="J130" s="63">
        <v>8293071</v>
      </c>
      <c r="K130" s="63">
        <v>8388917</v>
      </c>
      <c r="L130" s="63">
        <v>2254234</v>
      </c>
      <c r="M130" s="63">
        <v>3385041</v>
      </c>
      <c r="N130" s="63">
        <v>2499487</v>
      </c>
      <c r="O130" s="63">
        <v>4018897</v>
      </c>
      <c r="P130" s="63">
        <v>7053864</v>
      </c>
      <c r="Q130" s="63">
        <v>6094875</v>
      </c>
      <c r="R130" s="63">
        <v>6773786</v>
      </c>
      <c r="S130" s="63">
        <v>4995390</v>
      </c>
      <c r="T130" s="63">
        <v>4733427</v>
      </c>
    </row>
    <row r="131" spans="1:20" ht="14.5" x14ac:dyDescent="0.35">
      <c r="A131" t="str">
        <f t="shared" si="8"/>
        <v>Burgenland018</v>
      </c>
      <c r="B131">
        <v>131</v>
      </c>
      <c r="C131" s="62" t="s">
        <v>239</v>
      </c>
      <c r="D131" s="62" t="s">
        <v>315</v>
      </c>
      <c r="E131" s="62" t="s">
        <v>12</v>
      </c>
      <c r="F131" s="63">
        <v>670344</v>
      </c>
      <c r="G131" s="63">
        <v>767633</v>
      </c>
      <c r="H131" s="63">
        <v>881929</v>
      </c>
      <c r="I131" s="63">
        <v>1342884</v>
      </c>
      <c r="J131" s="63">
        <v>1280780</v>
      </c>
      <c r="K131" s="63">
        <v>1031246</v>
      </c>
      <c r="L131" s="63">
        <v>1247943</v>
      </c>
      <c r="M131" s="63">
        <v>1370988</v>
      </c>
      <c r="N131" s="63">
        <v>1539325</v>
      </c>
      <c r="O131" s="63">
        <v>2526759</v>
      </c>
      <c r="P131" s="63">
        <v>3920139</v>
      </c>
      <c r="Q131" s="63">
        <v>3109224</v>
      </c>
      <c r="R131" s="63">
        <v>3197091</v>
      </c>
      <c r="S131" s="63">
        <v>2798030</v>
      </c>
      <c r="T131" s="63">
        <v>2649848</v>
      </c>
    </row>
    <row r="132" spans="1:20" ht="14.5" x14ac:dyDescent="0.35">
      <c r="A132" t="str">
        <f t="shared" si="8"/>
        <v>Burgenland054</v>
      </c>
      <c r="B132">
        <v>132</v>
      </c>
      <c r="C132" s="62" t="s">
        <v>239</v>
      </c>
      <c r="D132" s="62" t="s">
        <v>341</v>
      </c>
      <c r="E132" s="62" t="s">
        <v>28</v>
      </c>
      <c r="F132" s="63">
        <v>271359</v>
      </c>
      <c r="G132" s="63">
        <v>506574</v>
      </c>
      <c r="H132" s="63">
        <v>813076</v>
      </c>
      <c r="I132" s="63">
        <v>257284</v>
      </c>
      <c r="J132" s="63">
        <v>337390</v>
      </c>
      <c r="K132" s="63">
        <v>276394</v>
      </c>
      <c r="L132" s="63">
        <v>309509</v>
      </c>
      <c r="M132" s="63">
        <v>583265</v>
      </c>
      <c r="N132" s="63">
        <v>462644</v>
      </c>
      <c r="O132" s="63">
        <v>654653</v>
      </c>
      <c r="P132" s="63">
        <v>481640</v>
      </c>
      <c r="Q132" s="63">
        <v>974407</v>
      </c>
      <c r="R132" s="63">
        <v>266421</v>
      </c>
      <c r="S132" s="63">
        <v>491597</v>
      </c>
      <c r="T132" s="63">
        <v>526641</v>
      </c>
    </row>
    <row r="133" spans="1:20" ht="14.5" x14ac:dyDescent="0.35">
      <c r="A133" t="str">
        <f t="shared" si="8"/>
        <v>Burgenland216</v>
      </c>
      <c r="B133">
        <v>133</v>
      </c>
      <c r="C133" s="62" t="s">
        <v>239</v>
      </c>
      <c r="D133" s="62" t="s">
        <v>398</v>
      </c>
      <c r="E133" s="62" t="s">
        <v>250</v>
      </c>
      <c r="F133" s="63">
        <v>413</v>
      </c>
      <c r="G133" s="63">
        <v>41</v>
      </c>
      <c r="H133" s="63">
        <v>12</v>
      </c>
      <c r="I133" s="63">
        <v>1190</v>
      </c>
      <c r="J133" s="64"/>
      <c r="K133" s="63">
        <v>27</v>
      </c>
      <c r="L133" s="64"/>
      <c r="M133" s="63">
        <v>8</v>
      </c>
      <c r="N133" s="63">
        <v>765</v>
      </c>
      <c r="O133" s="63">
        <v>407</v>
      </c>
      <c r="P133" s="63">
        <v>16561</v>
      </c>
      <c r="Q133" s="63">
        <v>28</v>
      </c>
      <c r="R133" s="63">
        <v>185</v>
      </c>
      <c r="S133" s="63">
        <v>111</v>
      </c>
      <c r="T133" s="63">
        <v>12</v>
      </c>
    </row>
    <row r="134" spans="1:20" ht="14.5" x14ac:dyDescent="0.35">
      <c r="A134" t="str">
        <f t="shared" si="8"/>
        <v>Burgenland204</v>
      </c>
      <c r="B134">
        <v>134</v>
      </c>
      <c r="C134" s="62" t="s">
        <v>239</v>
      </c>
      <c r="D134" s="62" t="s">
        <v>392</v>
      </c>
      <c r="E134" s="62" t="s">
        <v>52</v>
      </c>
      <c r="F134" s="63">
        <v>21637567</v>
      </c>
      <c r="G134" s="63">
        <v>36041453</v>
      </c>
      <c r="H134" s="63">
        <v>32263091</v>
      </c>
      <c r="I134" s="63">
        <v>37761543</v>
      </c>
      <c r="J134" s="63">
        <v>45541563</v>
      </c>
      <c r="K134" s="63">
        <v>26513833</v>
      </c>
      <c r="L134" s="63">
        <v>1255603</v>
      </c>
      <c r="M134" s="63">
        <v>11802853</v>
      </c>
      <c r="N134" s="63">
        <v>2458030</v>
      </c>
      <c r="O134" s="63">
        <v>2888599</v>
      </c>
      <c r="P134" s="63">
        <v>2679287</v>
      </c>
      <c r="Q134" s="63">
        <v>2850337</v>
      </c>
      <c r="R134" s="63">
        <v>3918078</v>
      </c>
      <c r="S134" s="63">
        <v>3186718</v>
      </c>
      <c r="T134" s="63">
        <v>4905809</v>
      </c>
    </row>
    <row r="135" spans="1:20" ht="14.5" x14ac:dyDescent="0.35">
      <c r="A135" t="str">
        <f t="shared" si="8"/>
        <v>Burgenland074</v>
      </c>
      <c r="B135">
        <v>135</v>
      </c>
      <c r="C135" s="62" t="s">
        <v>239</v>
      </c>
      <c r="D135" s="62" t="s">
        <v>361</v>
      </c>
      <c r="E135" s="62" t="s">
        <v>251</v>
      </c>
      <c r="F135" s="63">
        <v>28912</v>
      </c>
      <c r="G135" s="63">
        <v>79271</v>
      </c>
      <c r="H135" s="63">
        <v>87850</v>
      </c>
      <c r="I135" s="63">
        <v>268798</v>
      </c>
      <c r="J135" s="63">
        <v>288391</v>
      </c>
      <c r="K135" s="63">
        <v>686544</v>
      </c>
      <c r="L135" s="63">
        <v>1076708</v>
      </c>
      <c r="M135" s="63">
        <v>429122</v>
      </c>
      <c r="N135" s="63">
        <v>676496</v>
      </c>
      <c r="O135" s="63">
        <v>825724</v>
      </c>
      <c r="P135" s="63">
        <v>418226</v>
      </c>
      <c r="Q135" s="63">
        <v>361643</v>
      </c>
      <c r="R135" s="63">
        <v>484105</v>
      </c>
      <c r="S135" s="63">
        <v>724758</v>
      </c>
      <c r="T135" s="63">
        <v>605665</v>
      </c>
    </row>
    <row r="136" spans="1:20" ht="14.5" x14ac:dyDescent="0.35">
      <c r="A136" t="str">
        <f t="shared" ref="A136:A199" si="9">C136&amp;D136</f>
        <v>Burgenland097</v>
      </c>
      <c r="B136">
        <v>136</v>
      </c>
      <c r="C136" s="62" t="s">
        <v>239</v>
      </c>
      <c r="D136" s="62" t="s">
        <v>389</v>
      </c>
      <c r="E136" s="62" t="s">
        <v>50</v>
      </c>
      <c r="F136" s="63">
        <v>1991</v>
      </c>
      <c r="G136" s="63">
        <v>289</v>
      </c>
      <c r="H136" s="63">
        <v>60</v>
      </c>
      <c r="I136" s="63">
        <v>3055</v>
      </c>
      <c r="J136" s="63">
        <v>702</v>
      </c>
      <c r="K136" s="63">
        <v>196</v>
      </c>
      <c r="L136" s="63">
        <v>1757</v>
      </c>
      <c r="M136" s="63">
        <v>4472</v>
      </c>
      <c r="N136" s="63">
        <v>580</v>
      </c>
      <c r="O136" s="63">
        <v>2141</v>
      </c>
      <c r="P136" s="63">
        <v>1649</v>
      </c>
      <c r="Q136" s="63">
        <v>9642</v>
      </c>
      <c r="R136" s="63">
        <v>4580</v>
      </c>
      <c r="S136" s="63">
        <v>13548</v>
      </c>
      <c r="T136" s="63">
        <v>17374</v>
      </c>
    </row>
    <row r="137" spans="1:20" ht="14.5" x14ac:dyDescent="0.35">
      <c r="A137" t="str">
        <f t="shared" si="9"/>
        <v>Burgenland370</v>
      </c>
      <c r="B137">
        <v>137</v>
      </c>
      <c r="C137" s="62" t="s">
        <v>239</v>
      </c>
      <c r="D137" s="62" t="s">
        <v>465</v>
      </c>
      <c r="E137" s="62" t="s">
        <v>91</v>
      </c>
      <c r="F137" s="63">
        <v>30088</v>
      </c>
      <c r="G137" s="63">
        <v>349100</v>
      </c>
      <c r="H137" s="63">
        <v>379862</v>
      </c>
      <c r="I137" s="63">
        <v>44227</v>
      </c>
      <c r="J137" s="63">
        <v>64798</v>
      </c>
      <c r="K137" s="63">
        <v>89899</v>
      </c>
      <c r="L137" s="63">
        <v>89044</v>
      </c>
      <c r="M137" s="63">
        <v>148017</v>
      </c>
      <c r="N137" s="63">
        <v>100297</v>
      </c>
      <c r="O137" s="63">
        <v>122954</v>
      </c>
      <c r="P137" s="63">
        <v>104325</v>
      </c>
      <c r="Q137" s="63">
        <v>117628</v>
      </c>
      <c r="R137" s="63">
        <v>152544</v>
      </c>
      <c r="S137" s="63">
        <v>275734</v>
      </c>
      <c r="T137" s="63">
        <v>321859</v>
      </c>
    </row>
    <row r="138" spans="1:20" ht="14.5" x14ac:dyDescent="0.35">
      <c r="A138" t="str">
        <f t="shared" si="9"/>
        <v>Burgenland824</v>
      </c>
      <c r="B138">
        <v>138</v>
      </c>
      <c r="C138" s="62" t="s">
        <v>239</v>
      </c>
      <c r="D138" s="62" t="s">
        <v>654</v>
      </c>
      <c r="E138" s="62" t="s">
        <v>198</v>
      </c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3">
        <v>6</v>
      </c>
      <c r="T138" s="64"/>
    </row>
    <row r="139" spans="1:20" ht="14.5" x14ac:dyDescent="0.35">
      <c r="A139" t="str">
        <f t="shared" si="9"/>
        <v>Burgenland096</v>
      </c>
      <c r="B139">
        <v>139</v>
      </c>
      <c r="C139" s="62" t="s">
        <v>239</v>
      </c>
      <c r="D139" s="62" t="s">
        <v>387</v>
      </c>
      <c r="E139" s="62" t="s">
        <v>252</v>
      </c>
      <c r="F139" s="63">
        <v>833711</v>
      </c>
      <c r="G139" s="63">
        <v>1401117</v>
      </c>
      <c r="H139" s="63">
        <v>2458537</v>
      </c>
      <c r="I139" s="63">
        <v>2465215</v>
      </c>
      <c r="J139" s="63">
        <v>4024843</v>
      </c>
      <c r="K139" s="63">
        <v>3548735</v>
      </c>
      <c r="L139" s="63">
        <v>3162164</v>
      </c>
      <c r="M139" s="63">
        <v>3008400</v>
      </c>
      <c r="N139" s="63">
        <v>2975625</v>
      </c>
      <c r="O139" s="63">
        <v>3764132</v>
      </c>
      <c r="P139" s="63">
        <v>2248748</v>
      </c>
      <c r="Q139" s="63">
        <v>1237624</v>
      </c>
      <c r="R139" s="63">
        <v>1506052</v>
      </c>
      <c r="S139" s="63">
        <v>1676957</v>
      </c>
      <c r="T139" s="63">
        <v>2103776</v>
      </c>
    </row>
    <row r="140" spans="1:20" ht="14.5" x14ac:dyDescent="0.35">
      <c r="A140" t="str">
        <f t="shared" si="9"/>
        <v>Burgenland232</v>
      </c>
      <c r="B140">
        <v>140</v>
      </c>
      <c r="C140" s="62" t="s">
        <v>239</v>
      </c>
      <c r="D140" s="62" t="s">
        <v>409</v>
      </c>
      <c r="E140" s="62" t="s">
        <v>58</v>
      </c>
      <c r="F140" s="63">
        <v>380</v>
      </c>
      <c r="G140" s="63">
        <v>389</v>
      </c>
      <c r="H140" s="63">
        <v>60</v>
      </c>
      <c r="I140" s="63">
        <v>134</v>
      </c>
      <c r="J140" s="63">
        <v>1506</v>
      </c>
      <c r="K140" s="63">
        <v>5676</v>
      </c>
      <c r="L140" s="63">
        <v>4428</v>
      </c>
      <c r="M140" s="63">
        <v>4550</v>
      </c>
      <c r="N140" s="63">
        <v>3660</v>
      </c>
      <c r="O140" s="63">
        <v>5356</v>
      </c>
      <c r="P140" s="63">
        <v>8239</v>
      </c>
      <c r="Q140" s="63">
        <v>299</v>
      </c>
      <c r="R140" s="63">
        <v>207</v>
      </c>
      <c r="S140" s="63">
        <v>5899</v>
      </c>
      <c r="T140" s="63">
        <v>1141</v>
      </c>
    </row>
    <row r="141" spans="1:20" ht="14.5" x14ac:dyDescent="0.35">
      <c r="A141" t="str">
        <f t="shared" si="9"/>
        <v>Burgenland676</v>
      </c>
      <c r="B141">
        <v>141</v>
      </c>
      <c r="C141" s="62" t="s">
        <v>239</v>
      </c>
      <c r="D141" s="62" t="s">
        <v>599</v>
      </c>
      <c r="E141" s="62" t="s">
        <v>168</v>
      </c>
      <c r="F141" s="63">
        <v>123212</v>
      </c>
      <c r="G141" s="63">
        <v>77029</v>
      </c>
      <c r="H141" s="63">
        <v>36724</v>
      </c>
      <c r="I141" s="63">
        <v>63546</v>
      </c>
      <c r="J141" s="63">
        <v>115612</v>
      </c>
      <c r="K141" s="63">
        <v>615964</v>
      </c>
      <c r="L141" s="63">
        <v>1451474</v>
      </c>
      <c r="M141" s="63">
        <v>2950522</v>
      </c>
      <c r="N141" s="63">
        <v>3217604</v>
      </c>
      <c r="O141" s="63">
        <v>4639229</v>
      </c>
      <c r="P141" s="63">
        <v>4216559</v>
      </c>
      <c r="Q141" s="63">
        <v>4324172</v>
      </c>
      <c r="R141" s="63">
        <v>6434655</v>
      </c>
      <c r="S141" s="63">
        <v>5130658</v>
      </c>
      <c r="T141" s="63">
        <v>7015503</v>
      </c>
    </row>
    <row r="142" spans="1:20" ht="14.5" x14ac:dyDescent="0.35">
      <c r="A142" t="str">
        <f t="shared" si="9"/>
        <v>Burgenland716</v>
      </c>
      <c r="B142">
        <v>142</v>
      </c>
      <c r="C142" s="62" t="s">
        <v>239</v>
      </c>
      <c r="D142" s="62" t="s">
        <v>614</v>
      </c>
      <c r="E142" s="62" t="s">
        <v>176</v>
      </c>
      <c r="F142" s="63">
        <v>4900</v>
      </c>
      <c r="G142" s="63">
        <v>3494</v>
      </c>
      <c r="H142" s="63">
        <v>4248</v>
      </c>
      <c r="I142" s="63">
        <v>28290</v>
      </c>
      <c r="J142" s="63">
        <v>9610</v>
      </c>
      <c r="K142" s="63">
        <v>11087</v>
      </c>
      <c r="L142" s="63">
        <v>30556</v>
      </c>
      <c r="M142" s="63">
        <v>19684</v>
      </c>
      <c r="N142" s="63">
        <v>24163</v>
      </c>
      <c r="O142" s="63">
        <v>26121</v>
      </c>
      <c r="P142" s="63">
        <v>18189</v>
      </c>
      <c r="Q142" s="63">
        <v>12189</v>
      </c>
      <c r="R142" s="63">
        <v>21133</v>
      </c>
      <c r="S142" s="63">
        <v>6912</v>
      </c>
      <c r="T142" s="63">
        <v>22684</v>
      </c>
    </row>
    <row r="143" spans="1:20" ht="14.5" x14ac:dyDescent="0.35">
      <c r="A143" t="str">
        <f t="shared" si="9"/>
        <v>Burgenland743</v>
      </c>
      <c r="B143">
        <v>143</v>
      </c>
      <c r="C143" s="62" t="s">
        <v>239</v>
      </c>
      <c r="D143" s="62" t="s">
        <v>625</v>
      </c>
      <c r="E143" s="62" t="s">
        <v>181</v>
      </c>
      <c r="F143" s="63">
        <v>38654</v>
      </c>
      <c r="G143" s="63">
        <v>47382</v>
      </c>
      <c r="H143" s="63">
        <v>17318</v>
      </c>
      <c r="I143" s="63">
        <v>41905</v>
      </c>
      <c r="J143" s="63">
        <v>33121</v>
      </c>
      <c r="K143" s="63">
        <v>74296</v>
      </c>
      <c r="L143" s="63">
        <v>52970</v>
      </c>
      <c r="M143" s="63">
        <v>35396</v>
      </c>
      <c r="N143" s="63">
        <v>20517</v>
      </c>
      <c r="O143" s="63">
        <v>16044</v>
      </c>
      <c r="P143" s="63">
        <v>11356</v>
      </c>
      <c r="Q143" s="63">
        <v>34872</v>
      </c>
      <c r="R143" s="63">
        <v>125874</v>
      </c>
      <c r="S143" s="63">
        <v>156574</v>
      </c>
      <c r="T143" s="63">
        <v>234762</v>
      </c>
    </row>
    <row r="144" spans="1:20" ht="14.5" x14ac:dyDescent="0.35">
      <c r="A144" t="str">
        <f t="shared" si="9"/>
        <v>Burgenland820</v>
      </c>
      <c r="B144">
        <v>144</v>
      </c>
      <c r="C144" s="62" t="s">
        <v>239</v>
      </c>
      <c r="D144" s="62" t="s">
        <v>648</v>
      </c>
      <c r="E144" s="62" t="s">
        <v>195</v>
      </c>
      <c r="F144" s="64"/>
      <c r="G144" s="63">
        <v>4</v>
      </c>
      <c r="H144" s="64"/>
      <c r="I144" s="64"/>
      <c r="J144" s="64"/>
      <c r="K144" s="64"/>
      <c r="L144" s="64"/>
      <c r="M144" s="64"/>
      <c r="N144" s="64"/>
      <c r="O144" s="64"/>
      <c r="P144" s="64"/>
      <c r="Q144" s="63">
        <v>15</v>
      </c>
      <c r="R144" s="63">
        <v>215</v>
      </c>
      <c r="S144" s="63">
        <v>17</v>
      </c>
      <c r="T144" s="63">
        <v>2</v>
      </c>
    </row>
    <row r="145" spans="1:20" ht="14.5" x14ac:dyDescent="0.35">
      <c r="A145" t="str">
        <f t="shared" si="9"/>
        <v>Burgenland228</v>
      </c>
      <c r="B145">
        <v>145</v>
      </c>
      <c r="C145" s="62" t="s">
        <v>239</v>
      </c>
      <c r="D145" s="62" t="s">
        <v>405</v>
      </c>
      <c r="E145" s="62" t="s">
        <v>57</v>
      </c>
      <c r="F145" s="64"/>
      <c r="G145" s="63">
        <v>5</v>
      </c>
      <c r="H145" s="63">
        <v>134</v>
      </c>
      <c r="I145" s="63">
        <v>63</v>
      </c>
      <c r="J145" s="63">
        <v>318</v>
      </c>
      <c r="K145" s="63">
        <v>588</v>
      </c>
      <c r="L145" s="63">
        <v>232</v>
      </c>
      <c r="M145" s="63">
        <v>206</v>
      </c>
      <c r="N145" s="63">
        <v>586</v>
      </c>
      <c r="O145" s="63">
        <v>316</v>
      </c>
      <c r="P145" s="63">
        <v>185</v>
      </c>
      <c r="Q145" s="63">
        <v>159</v>
      </c>
      <c r="R145" s="63">
        <v>27</v>
      </c>
      <c r="S145" s="63">
        <v>2787</v>
      </c>
      <c r="T145" s="63">
        <v>844</v>
      </c>
    </row>
    <row r="146" spans="1:20" ht="14.5" x14ac:dyDescent="0.35">
      <c r="A146" t="str">
        <f t="shared" si="9"/>
        <v>Burgenland470</v>
      </c>
      <c r="B146">
        <v>146</v>
      </c>
      <c r="C146" s="62" t="s">
        <v>239</v>
      </c>
      <c r="D146" s="62" t="s">
        <v>530</v>
      </c>
      <c r="E146" s="62" t="s">
        <v>130</v>
      </c>
      <c r="F146" s="64"/>
      <c r="G146" s="64"/>
      <c r="H146" s="64"/>
      <c r="I146" s="63">
        <v>4</v>
      </c>
      <c r="J146" s="63">
        <v>1</v>
      </c>
      <c r="K146" s="63">
        <v>7</v>
      </c>
      <c r="L146" s="63">
        <v>16</v>
      </c>
      <c r="M146" s="64"/>
      <c r="N146" s="64"/>
      <c r="O146" s="64"/>
      <c r="P146" s="64"/>
      <c r="Q146" s="63">
        <v>1</v>
      </c>
      <c r="R146" s="63">
        <v>218</v>
      </c>
      <c r="S146" s="64"/>
      <c r="T146" s="64"/>
    </row>
    <row r="147" spans="1:20" ht="14.5" x14ac:dyDescent="0.35">
      <c r="A147" t="str">
        <f t="shared" si="9"/>
        <v>Burgenland046</v>
      </c>
      <c r="B147">
        <v>147</v>
      </c>
      <c r="C147" s="62" t="s">
        <v>239</v>
      </c>
      <c r="D147" s="62" t="s">
        <v>335</v>
      </c>
      <c r="E147" s="62" t="s">
        <v>24</v>
      </c>
      <c r="F147" s="63">
        <v>17557</v>
      </c>
      <c r="G147" s="63">
        <v>13905</v>
      </c>
      <c r="H147" s="63">
        <v>36484</v>
      </c>
      <c r="I147" s="63">
        <v>59019</v>
      </c>
      <c r="J147" s="63">
        <v>247415</v>
      </c>
      <c r="K147" s="63">
        <v>87244</v>
      </c>
      <c r="L147" s="63">
        <v>63688</v>
      </c>
      <c r="M147" s="63">
        <v>29862</v>
      </c>
      <c r="N147" s="63">
        <v>56725</v>
      </c>
      <c r="O147" s="63">
        <v>43896</v>
      </c>
      <c r="P147" s="63">
        <v>80072</v>
      </c>
      <c r="Q147" s="63">
        <v>133133</v>
      </c>
      <c r="R147" s="63">
        <v>146614</v>
      </c>
      <c r="S147" s="63">
        <v>156709</v>
      </c>
      <c r="T147" s="63">
        <v>214793</v>
      </c>
    </row>
    <row r="148" spans="1:20" ht="14.5" x14ac:dyDescent="0.35">
      <c r="A148" t="str">
        <f t="shared" si="9"/>
        <v>Burgenland373</v>
      </c>
      <c r="B148">
        <v>148</v>
      </c>
      <c r="C148" s="62" t="s">
        <v>239</v>
      </c>
      <c r="D148" s="62" t="s">
        <v>467</v>
      </c>
      <c r="E148" s="62" t="s">
        <v>92</v>
      </c>
      <c r="F148" s="63">
        <v>251581</v>
      </c>
      <c r="G148" s="63">
        <v>178428</v>
      </c>
      <c r="H148" s="63">
        <v>181342</v>
      </c>
      <c r="I148" s="63">
        <v>185907</v>
      </c>
      <c r="J148" s="63">
        <v>277930</v>
      </c>
      <c r="K148" s="63">
        <v>451682</v>
      </c>
      <c r="L148" s="63">
        <v>649231</v>
      </c>
      <c r="M148" s="63">
        <v>489619</v>
      </c>
      <c r="N148" s="63">
        <v>582500</v>
      </c>
      <c r="O148" s="63">
        <v>829561</v>
      </c>
      <c r="P148" s="63">
        <v>528927</v>
      </c>
      <c r="Q148" s="63">
        <v>319859</v>
      </c>
      <c r="R148" s="63">
        <v>417898</v>
      </c>
      <c r="S148" s="63">
        <v>634926</v>
      </c>
      <c r="T148" s="63">
        <v>868155</v>
      </c>
    </row>
    <row r="149" spans="1:20" ht="14.5" x14ac:dyDescent="0.35">
      <c r="A149" t="str">
        <f t="shared" si="9"/>
        <v>Burgenland667</v>
      </c>
      <c r="B149">
        <v>149</v>
      </c>
      <c r="C149" s="62" t="s">
        <v>239</v>
      </c>
      <c r="D149" s="62" t="s">
        <v>594</v>
      </c>
      <c r="E149" s="62" t="s">
        <v>164</v>
      </c>
      <c r="F149" s="63">
        <v>11</v>
      </c>
      <c r="G149" s="63">
        <v>642</v>
      </c>
      <c r="H149" s="63">
        <v>673</v>
      </c>
      <c r="I149" s="63">
        <v>1319</v>
      </c>
      <c r="J149" s="63">
        <v>1196</v>
      </c>
      <c r="K149" s="63">
        <v>1867</v>
      </c>
      <c r="L149" s="63">
        <v>3446</v>
      </c>
      <c r="M149" s="63">
        <v>25583</v>
      </c>
      <c r="N149" s="63">
        <v>5239</v>
      </c>
      <c r="O149" s="63">
        <v>9138</v>
      </c>
      <c r="P149" s="63">
        <v>11630</v>
      </c>
      <c r="Q149" s="63">
        <v>31076</v>
      </c>
      <c r="R149" s="63">
        <v>37319</v>
      </c>
      <c r="S149" s="63">
        <v>35197</v>
      </c>
      <c r="T149" s="63">
        <v>35831</v>
      </c>
    </row>
    <row r="150" spans="1:20" ht="14.5" x14ac:dyDescent="0.35">
      <c r="A150" t="str">
        <f t="shared" si="9"/>
        <v>Burgenland386</v>
      </c>
      <c r="B150">
        <v>150</v>
      </c>
      <c r="C150" s="62" t="s">
        <v>239</v>
      </c>
      <c r="D150" s="62" t="s">
        <v>475</v>
      </c>
      <c r="E150" s="62" t="s">
        <v>97</v>
      </c>
      <c r="F150" s="63">
        <v>40</v>
      </c>
      <c r="G150" s="63">
        <v>41</v>
      </c>
      <c r="H150" s="63">
        <v>135</v>
      </c>
      <c r="I150" s="63">
        <v>1</v>
      </c>
      <c r="J150" s="63">
        <v>60</v>
      </c>
      <c r="K150" s="63">
        <v>386</v>
      </c>
      <c r="L150" s="64"/>
      <c r="M150" s="63">
        <v>3</v>
      </c>
      <c r="N150" s="63">
        <v>422</v>
      </c>
      <c r="O150" s="63">
        <v>17</v>
      </c>
      <c r="P150" s="63">
        <v>60</v>
      </c>
      <c r="Q150" s="63">
        <v>3</v>
      </c>
      <c r="R150" s="63">
        <v>1784</v>
      </c>
      <c r="S150" s="63">
        <v>2585</v>
      </c>
      <c r="T150" s="63">
        <v>1786</v>
      </c>
    </row>
    <row r="151" spans="1:20" ht="14.5" x14ac:dyDescent="0.35">
      <c r="A151" t="str">
        <f t="shared" si="9"/>
        <v>Burgenland412</v>
      </c>
      <c r="B151">
        <v>151</v>
      </c>
      <c r="C151" s="62" t="s">
        <v>239</v>
      </c>
      <c r="D151" s="62" t="s">
        <v>492</v>
      </c>
      <c r="E151" s="62" t="s">
        <v>107</v>
      </c>
      <c r="F151" s="63">
        <v>5876606</v>
      </c>
      <c r="G151" s="63">
        <v>2776000</v>
      </c>
      <c r="H151" s="63">
        <v>770793</v>
      </c>
      <c r="I151" s="63">
        <v>3360082</v>
      </c>
      <c r="J151" s="63">
        <v>652133</v>
      </c>
      <c r="K151" s="63">
        <v>753250</v>
      </c>
      <c r="L151" s="63">
        <v>2093005</v>
      </c>
      <c r="M151" s="63">
        <v>1583466</v>
      </c>
      <c r="N151" s="63">
        <v>905453</v>
      </c>
      <c r="O151" s="63">
        <v>840783</v>
      </c>
      <c r="P151" s="63">
        <v>1310965</v>
      </c>
      <c r="Q151" s="63">
        <v>1175978</v>
      </c>
      <c r="R151" s="63">
        <v>3268383</v>
      </c>
      <c r="S151" s="63">
        <v>5656421</v>
      </c>
      <c r="T151" s="63">
        <v>13650431</v>
      </c>
    </row>
    <row r="152" spans="1:20" ht="14.5" x14ac:dyDescent="0.35">
      <c r="A152" t="str">
        <f t="shared" si="9"/>
        <v>Burgenland701</v>
      </c>
      <c r="B152">
        <v>152</v>
      </c>
      <c r="C152" s="62" t="s">
        <v>239</v>
      </c>
      <c r="D152" s="62" t="s">
        <v>608</v>
      </c>
      <c r="E152" s="62" t="s">
        <v>173</v>
      </c>
      <c r="F152" s="63">
        <v>5522074</v>
      </c>
      <c r="G152" s="63">
        <v>4037385</v>
      </c>
      <c r="H152" s="63">
        <v>4391955</v>
      </c>
      <c r="I152" s="63">
        <v>3112057</v>
      </c>
      <c r="J152" s="63">
        <v>6288665</v>
      </c>
      <c r="K152" s="63">
        <v>5700193</v>
      </c>
      <c r="L152" s="63">
        <v>7045224</v>
      </c>
      <c r="M152" s="63">
        <v>7538483</v>
      </c>
      <c r="N152" s="63">
        <v>8192861</v>
      </c>
      <c r="O152" s="63">
        <v>5713408</v>
      </c>
      <c r="P152" s="63">
        <v>3128922</v>
      </c>
      <c r="Q152" s="63">
        <v>4140091</v>
      </c>
      <c r="R152" s="63">
        <v>5913551</v>
      </c>
      <c r="S152" s="63">
        <v>10803946</v>
      </c>
      <c r="T152" s="63">
        <v>3363486</v>
      </c>
    </row>
    <row r="153" spans="1:20" ht="14.5" x14ac:dyDescent="0.35">
      <c r="A153" t="str">
        <f t="shared" si="9"/>
        <v>Burgenland366</v>
      </c>
      <c r="B153">
        <v>153</v>
      </c>
      <c r="C153" s="62" t="s">
        <v>239</v>
      </c>
      <c r="D153" s="62" t="s">
        <v>463</v>
      </c>
      <c r="E153" s="62" t="s">
        <v>90</v>
      </c>
      <c r="F153" s="63">
        <v>1319</v>
      </c>
      <c r="G153" s="63">
        <v>813</v>
      </c>
      <c r="H153" s="63">
        <v>3843</v>
      </c>
      <c r="I153" s="63">
        <v>1103</v>
      </c>
      <c r="J153" s="63">
        <v>4305</v>
      </c>
      <c r="K153" s="63">
        <v>13639</v>
      </c>
      <c r="L153" s="63">
        <v>5810</v>
      </c>
      <c r="M153" s="63">
        <v>8760</v>
      </c>
      <c r="N153" s="63">
        <v>3832</v>
      </c>
      <c r="O153" s="63">
        <v>5434</v>
      </c>
      <c r="P153" s="63">
        <v>15421</v>
      </c>
      <c r="Q153" s="63">
        <v>2317</v>
      </c>
      <c r="R153" s="63">
        <v>1000</v>
      </c>
      <c r="S153" s="63">
        <v>1903</v>
      </c>
      <c r="T153" s="63">
        <v>4448</v>
      </c>
    </row>
    <row r="154" spans="1:20" ht="14.5" x14ac:dyDescent="0.35">
      <c r="A154" t="str">
        <f t="shared" si="9"/>
        <v>Burgenland389</v>
      </c>
      <c r="B154">
        <v>154</v>
      </c>
      <c r="C154" s="62" t="s">
        <v>239</v>
      </c>
      <c r="D154" s="62" t="s">
        <v>478</v>
      </c>
      <c r="E154" s="62" t="s">
        <v>99</v>
      </c>
      <c r="F154" s="63">
        <v>7584</v>
      </c>
      <c r="G154" s="63">
        <v>5070</v>
      </c>
      <c r="H154" s="63">
        <v>6269</v>
      </c>
      <c r="I154" s="63">
        <v>5102</v>
      </c>
      <c r="J154" s="63">
        <v>22285</v>
      </c>
      <c r="K154" s="63">
        <v>11191</v>
      </c>
      <c r="L154" s="63">
        <v>20276</v>
      </c>
      <c r="M154" s="63">
        <v>14351</v>
      </c>
      <c r="N154" s="63">
        <v>279647</v>
      </c>
      <c r="O154" s="63">
        <v>36755</v>
      </c>
      <c r="P154" s="63">
        <v>25111</v>
      </c>
      <c r="Q154" s="63">
        <v>27362</v>
      </c>
      <c r="R154" s="63">
        <v>120560</v>
      </c>
      <c r="S154" s="63">
        <v>123426</v>
      </c>
      <c r="T154" s="63">
        <v>174348</v>
      </c>
    </row>
    <row r="155" spans="1:20" ht="14.5" x14ac:dyDescent="0.35">
      <c r="A155" t="str">
        <f t="shared" si="9"/>
        <v>Burgenland809</v>
      </c>
      <c r="B155">
        <v>155</v>
      </c>
      <c r="C155" s="62" t="s">
        <v>239</v>
      </c>
      <c r="D155" s="62" t="s">
        <v>637</v>
      </c>
      <c r="E155" s="62" t="s">
        <v>188</v>
      </c>
      <c r="F155" s="63">
        <v>146</v>
      </c>
      <c r="G155" s="63">
        <v>616</v>
      </c>
      <c r="H155" s="63">
        <v>7898</v>
      </c>
      <c r="I155" s="63">
        <v>48</v>
      </c>
      <c r="J155" s="63">
        <v>63</v>
      </c>
      <c r="K155" s="63">
        <v>46</v>
      </c>
      <c r="L155" s="64"/>
      <c r="M155" s="63">
        <v>506</v>
      </c>
      <c r="N155" s="63">
        <v>6</v>
      </c>
      <c r="O155" s="63">
        <v>53</v>
      </c>
      <c r="P155" s="63">
        <v>76</v>
      </c>
      <c r="Q155" s="63">
        <v>281</v>
      </c>
      <c r="R155" s="63">
        <v>97</v>
      </c>
      <c r="S155" s="63">
        <v>279</v>
      </c>
      <c r="T155" s="63">
        <v>151</v>
      </c>
    </row>
    <row r="156" spans="1:20" ht="14.5" x14ac:dyDescent="0.35">
      <c r="A156" t="str">
        <f t="shared" si="9"/>
        <v>Burgenland240</v>
      </c>
      <c r="B156">
        <v>156</v>
      </c>
      <c r="C156" s="62" t="s">
        <v>239</v>
      </c>
      <c r="D156" s="62" t="s">
        <v>411</v>
      </c>
      <c r="E156" s="62" t="s">
        <v>60</v>
      </c>
      <c r="F156" s="63">
        <v>79</v>
      </c>
      <c r="G156" s="63">
        <v>26</v>
      </c>
      <c r="H156" s="64"/>
      <c r="I156" s="64"/>
      <c r="J156" s="63">
        <v>121</v>
      </c>
      <c r="K156" s="64"/>
      <c r="L156" s="63">
        <v>3356</v>
      </c>
      <c r="M156" s="63">
        <v>967</v>
      </c>
      <c r="N156" s="63">
        <v>174</v>
      </c>
      <c r="O156" s="63">
        <v>543</v>
      </c>
      <c r="P156" s="63">
        <v>633</v>
      </c>
      <c r="Q156" s="63">
        <v>1376</v>
      </c>
      <c r="R156" s="63">
        <v>397</v>
      </c>
      <c r="S156" s="63">
        <v>1336</v>
      </c>
      <c r="T156" s="63">
        <v>8799</v>
      </c>
    </row>
    <row r="157" spans="1:20" ht="14.5" x14ac:dyDescent="0.35">
      <c r="A157" t="str">
        <f t="shared" si="9"/>
        <v>Burgenland836</v>
      </c>
      <c r="B157">
        <v>157</v>
      </c>
      <c r="C157" s="62" t="s">
        <v>239</v>
      </c>
      <c r="D157" s="62" t="s">
        <v>669</v>
      </c>
      <c r="E157" s="62" t="s">
        <v>277</v>
      </c>
      <c r="F157" s="64"/>
      <c r="G157" s="64"/>
      <c r="H157" s="64"/>
      <c r="I157" s="64"/>
      <c r="J157" s="64"/>
      <c r="K157" s="64"/>
      <c r="L157" s="64"/>
      <c r="M157" s="64"/>
      <c r="N157" s="63">
        <v>46</v>
      </c>
      <c r="O157" s="64"/>
      <c r="P157" s="64"/>
      <c r="Q157" s="63">
        <v>1</v>
      </c>
      <c r="R157" s="64"/>
      <c r="S157" s="64"/>
      <c r="T157" s="64"/>
    </row>
    <row r="158" spans="1:20" ht="14.5" x14ac:dyDescent="0.35">
      <c r="A158" t="str">
        <f t="shared" si="9"/>
        <v>Burgenland288</v>
      </c>
      <c r="B158">
        <v>158</v>
      </c>
      <c r="C158" s="62" t="s">
        <v>239</v>
      </c>
      <c r="D158" s="62" t="s">
        <v>427</v>
      </c>
      <c r="E158" s="62" t="s">
        <v>72</v>
      </c>
      <c r="F158" s="63">
        <v>2951</v>
      </c>
      <c r="G158" s="63">
        <v>2375</v>
      </c>
      <c r="H158" s="63">
        <v>2565</v>
      </c>
      <c r="I158" s="63">
        <v>2341</v>
      </c>
      <c r="J158" s="63">
        <v>4225</v>
      </c>
      <c r="K158" s="63">
        <v>13993</v>
      </c>
      <c r="L158" s="63">
        <v>11492</v>
      </c>
      <c r="M158" s="63">
        <v>15837</v>
      </c>
      <c r="N158" s="63">
        <v>1976</v>
      </c>
      <c r="O158" s="63">
        <v>11607</v>
      </c>
      <c r="P158" s="63">
        <v>11880</v>
      </c>
      <c r="Q158" s="63">
        <v>7810</v>
      </c>
      <c r="R158" s="63">
        <v>15574</v>
      </c>
      <c r="S158" s="63">
        <v>13869</v>
      </c>
      <c r="T158" s="63">
        <v>23631</v>
      </c>
    </row>
    <row r="159" spans="1:20" ht="14.5" x14ac:dyDescent="0.35">
      <c r="A159" t="str">
        <f t="shared" si="9"/>
        <v>Burgenland432</v>
      </c>
      <c r="B159">
        <v>159</v>
      </c>
      <c r="C159" s="62" t="s">
        <v>239</v>
      </c>
      <c r="D159" s="62" t="s">
        <v>499</v>
      </c>
      <c r="E159" s="62" t="s">
        <v>113</v>
      </c>
      <c r="F159" s="63">
        <v>16313</v>
      </c>
      <c r="G159" s="63">
        <v>66187</v>
      </c>
      <c r="H159" s="63">
        <v>7432</v>
      </c>
      <c r="I159" s="63">
        <v>29426</v>
      </c>
      <c r="J159" s="63">
        <v>22917</v>
      </c>
      <c r="K159" s="63">
        <v>65536</v>
      </c>
      <c r="L159" s="63">
        <v>38048</v>
      </c>
      <c r="M159" s="63">
        <v>38521</v>
      </c>
      <c r="N159" s="63">
        <v>46113</v>
      </c>
      <c r="O159" s="63">
        <v>33605</v>
      </c>
      <c r="P159" s="63">
        <v>29096</v>
      </c>
      <c r="Q159" s="63">
        <v>50949</v>
      </c>
      <c r="R159" s="63">
        <v>37492</v>
      </c>
      <c r="S159" s="63">
        <v>36687</v>
      </c>
      <c r="T159" s="63">
        <v>38049</v>
      </c>
    </row>
    <row r="160" spans="1:20" ht="14.5" x14ac:dyDescent="0.35">
      <c r="A160" t="str">
        <f t="shared" si="9"/>
        <v>Burgenland003</v>
      </c>
      <c r="B160">
        <v>160</v>
      </c>
      <c r="C160" s="62" t="s">
        <v>239</v>
      </c>
      <c r="D160" s="62" t="s">
        <v>295</v>
      </c>
      <c r="E160" s="62" t="s">
        <v>2</v>
      </c>
      <c r="F160" s="63">
        <v>63444624</v>
      </c>
      <c r="G160" s="63">
        <v>74357971</v>
      </c>
      <c r="H160" s="63">
        <v>76295339</v>
      </c>
      <c r="I160" s="63">
        <v>77283862</v>
      </c>
      <c r="J160" s="63">
        <v>74802174</v>
      </c>
      <c r="K160" s="63">
        <v>68437170</v>
      </c>
      <c r="L160" s="63">
        <v>56359018</v>
      </c>
      <c r="M160" s="63">
        <v>62989381</v>
      </c>
      <c r="N160" s="63">
        <v>63825487</v>
      </c>
      <c r="O160" s="63">
        <v>69359097</v>
      </c>
      <c r="P160" s="63">
        <v>71537918</v>
      </c>
      <c r="Q160" s="63">
        <v>81598663</v>
      </c>
      <c r="R160" s="63">
        <v>112953490</v>
      </c>
      <c r="S160" s="63">
        <v>100540719</v>
      </c>
      <c r="T160" s="63">
        <v>79110000</v>
      </c>
    </row>
    <row r="161" spans="1:20" ht="14.5" x14ac:dyDescent="0.35">
      <c r="A161" t="str">
        <f t="shared" si="9"/>
        <v>Burgenland028</v>
      </c>
      <c r="B161">
        <v>161</v>
      </c>
      <c r="C161" s="62" t="s">
        <v>239</v>
      </c>
      <c r="D161" s="62" t="s">
        <v>320</v>
      </c>
      <c r="E161" s="62" t="s">
        <v>16</v>
      </c>
      <c r="F161" s="63">
        <v>11509539</v>
      </c>
      <c r="G161" s="63">
        <v>878491</v>
      </c>
      <c r="H161" s="63">
        <v>1446522</v>
      </c>
      <c r="I161" s="63">
        <v>1091818</v>
      </c>
      <c r="J161" s="63">
        <v>238900</v>
      </c>
      <c r="K161" s="63">
        <v>203287</v>
      </c>
      <c r="L161" s="63">
        <v>439900</v>
      </c>
      <c r="M161" s="63">
        <v>894160</v>
      </c>
      <c r="N161" s="63">
        <v>868233</v>
      </c>
      <c r="O161" s="63">
        <v>875613</v>
      </c>
      <c r="P161" s="63">
        <v>640775</v>
      </c>
      <c r="Q161" s="63">
        <v>616289</v>
      </c>
      <c r="R161" s="63">
        <v>714157</v>
      </c>
      <c r="S161" s="63">
        <v>1172490</v>
      </c>
      <c r="T161" s="63">
        <v>1839983</v>
      </c>
    </row>
    <row r="162" spans="1:20" ht="14.5" x14ac:dyDescent="0.35">
      <c r="A162" t="str">
        <f t="shared" si="9"/>
        <v>Burgenland672</v>
      </c>
      <c r="B162">
        <v>162</v>
      </c>
      <c r="C162" s="62" t="s">
        <v>239</v>
      </c>
      <c r="D162" s="62" t="s">
        <v>597</v>
      </c>
      <c r="E162" s="62" t="s">
        <v>166</v>
      </c>
      <c r="F162" s="63">
        <v>8240</v>
      </c>
      <c r="G162" s="63">
        <v>6687</v>
      </c>
      <c r="H162" s="63">
        <v>9857</v>
      </c>
      <c r="I162" s="63">
        <v>19620</v>
      </c>
      <c r="J162" s="63">
        <v>15709</v>
      </c>
      <c r="K162" s="63">
        <v>17158</v>
      </c>
      <c r="L162" s="63">
        <v>19536</v>
      </c>
      <c r="M162" s="63">
        <v>16541</v>
      </c>
      <c r="N162" s="63">
        <v>10924</v>
      </c>
      <c r="O162" s="63">
        <v>9693</v>
      </c>
      <c r="P162" s="63">
        <v>10287</v>
      </c>
      <c r="Q162" s="63">
        <v>10924</v>
      </c>
      <c r="R162" s="63">
        <v>11956</v>
      </c>
      <c r="S162" s="63">
        <v>20315</v>
      </c>
      <c r="T162" s="63">
        <v>21538</v>
      </c>
    </row>
    <row r="163" spans="1:20" ht="14.5" x14ac:dyDescent="0.35">
      <c r="A163" t="str">
        <f t="shared" si="9"/>
        <v>Burgenland803</v>
      </c>
      <c r="B163">
        <v>163</v>
      </c>
      <c r="C163" s="62" t="s">
        <v>239</v>
      </c>
      <c r="D163" s="62" t="s">
        <v>631</v>
      </c>
      <c r="E163" s="62" t="s">
        <v>184</v>
      </c>
      <c r="F163" s="63">
        <v>2</v>
      </c>
      <c r="G163" s="64"/>
      <c r="H163" s="63">
        <v>2</v>
      </c>
      <c r="I163" s="64"/>
      <c r="J163" s="64"/>
      <c r="K163" s="63">
        <v>16</v>
      </c>
      <c r="L163" s="64"/>
      <c r="M163" s="64"/>
      <c r="N163" s="64"/>
      <c r="O163" s="63">
        <v>3</v>
      </c>
      <c r="P163" s="64"/>
      <c r="Q163" s="63">
        <v>4</v>
      </c>
      <c r="R163" s="63">
        <v>9</v>
      </c>
      <c r="S163" s="64"/>
      <c r="T163" s="64"/>
    </row>
    <row r="164" spans="1:20" ht="14.5" x14ac:dyDescent="0.35">
      <c r="A164" t="str">
        <f t="shared" si="9"/>
        <v>Burgenland838</v>
      </c>
      <c r="B164">
        <v>164</v>
      </c>
      <c r="C164" s="62" t="s">
        <v>239</v>
      </c>
      <c r="D164" s="62" t="s">
        <v>673</v>
      </c>
      <c r="E164" s="62" t="s">
        <v>204</v>
      </c>
      <c r="F164" s="63">
        <v>2</v>
      </c>
      <c r="G164" s="63">
        <v>24</v>
      </c>
      <c r="H164" s="63">
        <v>4</v>
      </c>
      <c r="I164" s="64"/>
      <c r="J164" s="64"/>
      <c r="K164" s="64"/>
      <c r="L164" s="64"/>
      <c r="M164" s="64"/>
      <c r="N164" s="63">
        <v>2</v>
      </c>
      <c r="O164" s="64"/>
      <c r="P164" s="63">
        <v>4</v>
      </c>
      <c r="Q164" s="63">
        <v>8</v>
      </c>
      <c r="R164" s="64"/>
      <c r="S164" s="63">
        <v>12</v>
      </c>
      <c r="T164" s="63">
        <v>687</v>
      </c>
    </row>
    <row r="165" spans="1:20" ht="14.5" x14ac:dyDescent="0.35">
      <c r="A165" t="str">
        <f t="shared" si="9"/>
        <v>Burgenland804</v>
      </c>
      <c r="B165">
        <v>165</v>
      </c>
      <c r="C165" s="62" t="s">
        <v>239</v>
      </c>
      <c r="D165" s="62" t="s">
        <v>632</v>
      </c>
      <c r="E165" s="62" t="s">
        <v>185</v>
      </c>
      <c r="F165" s="63">
        <v>1248528</v>
      </c>
      <c r="G165" s="63">
        <v>1619416</v>
      </c>
      <c r="H165" s="63">
        <v>1963323</v>
      </c>
      <c r="I165" s="63">
        <v>2147888</v>
      </c>
      <c r="J165" s="63">
        <v>2978907</v>
      </c>
      <c r="K165" s="63">
        <v>2219075</v>
      </c>
      <c r="L165" s="63">
        <v>2907537</v>
      </c>
      <c r="M165" s="63">
        <v>3996035</v>
      </c>
      <c r="N165" s="63">
        <v>2572154</v>
      </c>
      <c r="O165" s="63">
        <v>4246106</v>
      </c>
      <c r="P165" s="63">
        <v>961351</v>
      </c>
      <c r="Q165" s="63">
        <v>968382</v>
      </c>
      <c r="R165" s="63">
        <v>838323</v>
      </c>
      <c r="S165" s="63">
        <v>607117</v>
      </c>
      <c r="T165" s="63">
        <v>471226</v>
      </c>
    </row>
    <row r="166" spans="1:20" ht="14.5" x14ac:dyDescent="0.35">
      <c r="A166" t="str">
        <f t="shared" si="9"/>
        <v>Burgenland649</v>
      </c>
      <c r="B166">
        <v>166</v>
      </c>
      <c r="C166" s="62" t="s">
        <v>239</v>
      </c>
      <c r="D166" s="62" t="s">
        <v>585</v>
      </c>
      <c r="E166" s="62" t="s">
        <v>158</v>
      </c>
      <c r="F166" s="63">
        <v>376</v>
      </c>
      <c r="G166" s="63">
        <v>314</v>
      </c>
      <c r="H166" s="63">
        <v>7888</v>
      </c>
      <c r="I166" s="63">
        <v>2624</v>
      </c>
      <c r="J166" s="63">
        <v>13116</v>
      </c>
      <c r="K166" s="63">
        <v>4771</v>
      </c>
      <c r="L166" s="63">
        <v>2569</v>
      </c>
      <c r="M166" s="63">
        <v>2790</v>
      </c>
      <c r="N166" s="63">
        <v>551192</v>
      </c>
      <c r="O166" s="63">
        <v>2572</v>
      </c>
      <c r="P166" s="63">
        <v>759</v>
      </c>
      <c r="Q166" s="63">
        <v>1125</v>
      </c>
      <c r="R166" s="63">
        <v>30016</v>
      </c>
      <c r="S166" s="63">
        <v>14920</v>
      </c>
      <c r="T166" s="63">
        <v>31212</v>
      </c>
    </row>
    <row r="167" spans="1:20" ht="14.5" x14ac:dyDescent="0.35">
      <c r="A167" t="str">
        <f t="shared" si="9"/>
        <v>Burgenland442</v>
      </c>
      <c r="B167">
        <v>167</v>
      </c>
      <c r="C167" s="62" t="s">
        <v>239</v>
      </c>
      <c r="D167" s="62" t="s">
        <v>501</v>
      </c>
      <c r="E167" s="62" t="s">
        <v>115</v>
      </c>
      <c r="F167" s="63">
        <v>16739</v>
      </c>
      <c r="G167" s="63">
        <v>1063</v>
      </c>
      <c r="H167" s="63">
        <v>2570</v>
      </c>
      <c r="I167" s="63">
        <v>1723</v>
      </c>
      <c r="J167" s="63">
        <v>1627</v>
      </c>
      <c r="K167" s="63">
        <v>9769</v>
      </c>
      <c r="L167" s="63">
        <v>6303</v>
      </c>
      <c r="M167" s="63">
        <v>17477</v>
      </c>
      <c r="N167" s="63">
        <v>21683</v>
      </c>
      <c r="O167" s="63">
        <v>25603</v>
      </c>
      <c r="P167" s="63">
        <v>5956</v>
      </c>
      <c r="Q167" s="63">
        <v>5821</v>
      </c>
      <c r="R167" s="63">
        <v>8536</v>
      </c>
      <c r="S167" s="63">
        <v>8477</v>
      </c>
      <c r="T167" s="63">
        <v>6328</v>
      </c>
    </row>
    <row r="168" spans="1:20" ht="14.5" x14ac:dyDescent="0.35">
      <c r="A168" t="str">
        <f t="shared" si="9"/>
        <v>Burgenland504</v>
      </c>
      <c r="B168">
        <v>168</v>
      </c>
      <c r="C168" s="62" t="s">
        <v>239</v>
      </c>
      <c r="D168" s="62" t="s">
        <v>549</v>
      </c>
      <c r="E168" s="62" t="s">
        <v>139</v>
      </c>
      <c r="F168" s="63">
        <v>189770</v>
      </c>
      <c r="G168" s="63">
        <v>396616</v>
      </c>
      <c r="H168" s="63">
        <v>724002</v>
      </c>
      <c r="I168" s="63">
        <v>770686</v>
      </c>
      <c r="J168" s="63">
        <v>736651</v>
      </c>
      <c r="K168" s="63">
        <v>1031401</v>
      </c>
      <c r="L168" s="63">
        <v>2362966</v>
      </c>
      <c r="M168" s="63">
        <v>811490</v>
      </c>
      <c r="N168" s="63">
        <v>2006621</v>
      </c>
      <c r="O168" s="63">
        <v>2279466</v>
      </c>
      <c r="P168" s="63">
        <v>2500531</v>
      </c>
      <c r="Q168" s="63">
        <v>1610519</v>
      </c>
      <c r="R168" s="63">
        <v>1452676</v>
      </c>
      <c r="S168" s="63">
        <v>2230784</v>
      </c>
      <c r="T168" s="63">
        <v>2246607</v>
      </c>
    </row>
    <row r="169" spans="1:20" ht="14.5" x14ac:dyDescent="0.35">
      <c r="A169" t="str">
        <f t="shared" si="9"/>
        <v>Burgenland822</v>
      </c>
      <c r="B169">
        <v>169</v>
      </c>
      <c r="C169" s="62" t="s">
        <v>239</v>
      </c>
      <c r="D169" s="62" t="s">
        <v>650</v>
      </c>
      <c r="E169" s="62" t="s">
        <v>196</v>
      </c>
      <c r="F169" s="63">
        <v>489</v>
      </c>
      <c r="G169" s="63">
        <v>155</v>
      </c>
      <c r="H169" s="63">
        <v>334</v>
      </c>
      <c r="I169" s="63">
        <v>339</v>
      </c>
      <c r="J169" s="63">
        <v>926</v>
      </c>
      <c r="K169" s="63">
        <v>705</v>
      </c>
      <c r="L169" s="63">
        <v>851</v>
      </c>
      <c r="M169" s="64"/>
      <c r="N169" s="63">
        <v>841</v>
      </c>
      <c r="O169" s="63">
        <v>193</v>
      </c>
      <c r="P169" s="63">
        <v>212</v>
      </c>
      <c r="Q169" s="63">
        <v>14</v>
      </c>
      <c r="R169" s="63">
        <v>1022</v>
      </c>
      <c r="S169" s="63">
        <v>1089</v>
      </c>
      <c r="T169" s="63">
        <v>404</v>
      </c>
    </row>
    <row r="170" spans="1:20" ht="14.5" x14ac:dyDescent="0.35">
      <c r="A170" t="str">
        <f t="shared" si="9"/>
        <v>Burgenland801</v>
      </c>
      <c r="B170">
        <v>170</v>
      </c>
      <c r="C170" s="62" t="s">
        <v>239</v>
      </c>
      <c r="D170" s="62" t="s">
        <v>629</v>
      </c>
      <c r="E170" s="62" t="s">
        <v>183</v>
      </c>
      <c r="F170" s="63">
        <v>1702</v>
      </c>
      <c r="G170" s="63">
        <v>6555</v>
      </c>
      <c r="H170" s="63">
        <v>7555</v>
      </c>
      <c r="I170" s="63">
        <v>12594</v>
      </c>
      <c r="J170" s="63">
        <v>31282</v>
      </c>
      <c r="K170" s="63">
        <v>42147</v>
      </c>
      <c r="L170" s="63">
        <v>50615</v>
      </c>
      <c r="M170" s="63">
        <v>116808</v>
      </c>
      <c r="N170" s="63">
        <v>15999</v>
      </c>
      <c r="O170" s="63">
        <v>14525</v>
      </c>
      <c r="P170" s="63">
        <v>7432</v>
      </c>
      <c r="Q170" s="63">
        <v>30831</v>
      </c>
      <c r="R170" s="63">
        <v>17578</v>
      </c>
      <c r="S170" s="63">
        <v>32777</v>
      </c>
      <c r="T170" s="63">
        <v>16786</v>
      </c>
    </row>
    <row r="171" spans="1:20" ht="14.5" x14ac:dyDescent="0.35">
      <c r="A171" t="str">
        <f t="shared" si="9"/>
        <v>Burgenland708</v>
      </c>
      <c r="B171">
        <v>171</v>
      </c>
      <c r="C171" s="62" t="s">
        <v>239</v>
      </c>
      <c r="D171" s="62" t="s">
        <v>612</v>
      </c>
      <c r="E171" s="62" t="s">
        <v>175</v>
      </c>
      <c r="F171" s="63">
        <v>987602</v>
      </c>
      <c r="G171" s="63">
        <v>2124065</v>
      </c>
      <c r="H171" s="63">
        <v>2246368</v>
      </c>
      <c r="I171" s="63">
        <v>2319400</v>
      </c>
      <c r="J171" s="63">
        <v>2675978</v>
      </c>
      <c r="K171" s="63">
        <v>3829186</v>
      </c>
      <c r="L171" s="63">
        <v>1597213</v>
      </c>
      <c r="M171" s="63">
        <v>2776069</v>
      </c>
      <c r="N171" s="63">
        <v>1817664</v>
      </c>
      <c r="O171" s="63">
        <v>2335390</v>
      </c>
      <c r="P171" s="63">
        <v>1338196</v>
      </c>
      <c r="Q171" s="63">
        <v>2091203</v>
      </c>
      <c r="R171" s="63">
        <v>10735708</v>
      </c>
      <c r="S171" s="63">
        <v>4956626</v>
      </c>
      <c r="T171" s="63">
        <v>3935259</v>
      </c>
    </row>
    <row r="172" spans="1:20" ht="14.5" x14ac:dyDescent="0.35">
      <c r="A172" t="str">
        <f t="shared" si="9"/>
        <v>Burgenland662</v>
      </c>
      <c r="B172">
        <v>172</v>
      </c>
      <c r="C172" s="62" t="s">
        <v>239</v>
      </c>
      <c r="D172" s="62" t="s">
        <v>589</v>
      </c>
      <c r="E172" s="62" t="s">
        <v>161</v>
      </c>
      <c r="F172" s="63">
        <v>2182177</v>
      </c>
      <c r="G172" s="63">
        <v>4073987</v>
      </c>
      <c r="H172" s="63">
        <v>2956128</v>
      </c>
      <c r="I172" s="63">
        <v>3665140</v>
      </c>
      <c r="J172" s="63">
        <v>5397407</v>
      </c>
      <c r="K172" s="63">
        <v>7514093</v>
      </c>
      <c r="L172" s="63">
        <v>6908096</v>
      </c>
      <c r="M172" s="63">
        <v>7475753</v>
      </c>
      <c r="N172" s="63">
        <v>6865505</v>
      </c>
      <c r="O172" s="63">
        <v>7006467</v>
      </c>
      <c r="P172" s="63">
        <v>5642894</v>
      </c>
      <c r="Q172" s="63">
        <v>7064005</v>
      </c>
      <c r="R172" s="63">
        <v>10727886</v>
      </c>
      <c r="S172" s="63">
        <v>9171029</v>
      </c>
      <c r="T172" s="63">
        <v>12185331</v>
      </c>
    </row>
    <row r="173" spans="1:20" ht="14.5" x14ac:dyDescent="0.35">
      <c r="A173" t="str">
        <f t="shared" si="9"/>
        <v>Burgenland060</v>
      </c>
      <c r="B173">
        <v>173</v>
      </c>
      <c r="C173" s="62" t="s">
        <v>239</v>
      </c>
      <c r="D173" s="62" t="s">
        <v>345</v>
      </c>
      <c r="E173" s="62" t="s">
        <v>30</v>
      </c>
      <c r="F173" s="63">
        <v>29023252</v>
      </c>
      <c r="G173" s="63">
        <v>39535716</v>
      </c>
      <c r="H173" s="63">
        <v>41534138</v>
      </c>
      <c r="I173" s="63">
        <v>43827326</v>
      </c>
      <c r="J173" s="63">
        <v>46061868</v>
      </c>
      <c r="K173" s="63">
        <v>49827444</v>
      </c>
      <c r="L173" s="63">
        <v>65289780</v>
      </c>
      <c r="M173" s="63">
        <v>66778917</v>
      </c>
      <c r="N173" s="63">
        <v>67904811</v>
      </c>
      <c r="O173" s="63">
        <v>75217390</v>
      </c>
      <c r="P173" s="63">
        <v>80123575</v>
      </c>
      <c r="Q173" s="63">
        <v>101780946</v>
      </c>
      <c r="R173" s="63">
        <v>112359329</v>
      </c>
      <c r="S173" s="63">
        <v>97051887</v>
      </c>
      <c r="T173" s="63">
        <v>101101903</v>
      </c>
    </row>
    <row r="174" spans="1:20" ht="14.5" x14ac:dyDescent="0.35">
      <c r="A174" t="str">
        <f t="shared" si="9"/>
        <v>Burgenland408</v>
      </c>
      <c r="B174">
        <v>174</v>
      </c>
      <c r="C174" s="62" t="s">
        <v>239</v>
      </c>
      <c r="D174" s="62" t="s">
        <v>490</v>
      </c>
      <c r="E174" s="62" t="s">
        <v>106</v>
      </c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3">
        <v>2</v>
      </c>
    </row>
    <row r="175" spans="1:20" ht="14.5" x14ac:dyDescent="0.35">
      <c r="A175" t="str">
        <f t="shared" si="9"/>
        <v>Burgenland813</v>
      </c>
      <c r="B175">
        <v>175</v>
      </c>
      <c r="C175" s="62" t="s">
        <v>239</v>
      </c>
      <c r="D175" s="62" t="s">
        <v>642</v>
      </c>
      <c r="E175" s="62" t="s">
        <v>190</v>
      </c>
      <c r="F175" s="63">
        <v>1</v>
      </c>
      <c r="G175" s="63">
        <v>13</v>
      </c>
      <c r="H175" s="63">
        <v>154</v>
      </c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3">
        <v>2</v>
      </c>
    </row>
    <row r="176" spans="1:20" ht="14.5" x14ac:dyDescent="0.35">
      <c r="A176" t="str">
        <f t="shared" si="9"/>
        <v>Burgenland625</v>
      </c>
      <c r="B176">
        <v>176</v>
      </c>
      <c r="C176" s="62" t="s">
        <v>239</v>
      </c>
      <c r="D176" s="62" t="s">
        <v>572</v>
      </c>
      <c r="E176" s="62" t="s">
        <v>253</v>
      </c>
      <c r="F176" s="63">
        <v>191</v>
      </c>
      <c r="G176" s="63">
        <v>275</v>
      </c>
      <c r="H176" s="63">
        <v>1112</v>
      </c>
      <c r="I176" s="63">
        <v>463</v>
      </c>
      <c r="J176" s="63">
        <v>1022</v>
      </c>
      <c r="K176" s="64"/>
      <c r="L176" s="64"/>
      <c r="M176" s="63">
        <v>371</v>
      </c>
      <c r="N176" s="63">
        <v>1315</v>
      </c>
      <c r="O176" s="63">
        <v>3097</v>
      </c>
      <c r="P176" s="63">
        <v>4808</v>
      </c>
      <c r="Q176" s="63">
        <v>4319</v>
      </c>
      <c r="R176" s="63">
        <v>1135</v>
      </c>
      <c r="S176" s="63">
        <v>2855</v>
      </c>
      <c r="T176" s="63">
        <v>2338</v>
      </c>
    </row>
    <row r="177" spans="1:20" ht="14.5" x14ac:dyDescent="0.35">
      <c r="A177" t="str">
        <f t="shared" si="9"/>
        <v>Burgenland010</v>
      </c>
      <c r="B177">
        <v>177</v>
      </c>
      <c r="C177" s="62" t="s">
        <v>239</v>
      </c>
      <c r="D177" s="62" t="s">
        <v>310</v>
      </c>
      <c r="E177" s="62" t="s">
        <v>9</v>
      </c>
      <c r="F177" s="63">
        <v>10506480</v>
      </c>
      <c r="G177" s="63">
        <v>20375390</v>
      </c>
      <c r="H177" s="63">
        <v>20991653</v>
      </c>
      <c r="I177" s="63">
        <v>19780634</v>
      </c>
      <c r="J177" s="63">
        <v>25276689</v>
      </c>
      <c r="K177" s="63">
        <v>15707262</v>
      </c>
      <c r="L177" s="63">
        <v>4627147</v>
      </c>
      <c r="M177" s="63">
        <v>7960201</v>
      </c>
      <c r="N177" s="63">
        <v>7674444</v>
      </c>
      <c r="O177" s="63">
        <v>8338317</v>
      </c>
      <c r="P177" s="63">
        <v>9228110</v>
      </c>
      <c r="Q177" s="63">
        <v>19506295</v>
      </c>
      <c r="R177" s="63">
        <v>16443960</v>
      </c>
      <c r="S177" s="63">
        <v>13149002</v>
      </c>
      <c r="T177" s="63">
        <v>11997929</v>
      </c>
    </row>
    <row r="178" spans="1:20" ht="14.5" x14ac:dyDescent="0.35">
      <c r="A178" t="str">
        <f t="shared" si="9"/>
        <v>Burgenland825</v>
      </c>
      <c r="B178">
        <v>178</v>
      </c>
      <c r="C178" s="62" t="s">
        <v>239</v>
      </c>
      <c r="D178" s="62" t="s">
        <v>656</v>
      </c>
      <c r="E178" s="62" t="s">
        <v>199</v>
      </c>
      <c r="F178" s="64"/>
      <c r="G178" s="64"/>
      <c r="H178" s="63">
        <v>7</v>
      </c>
      <c r="I178" s="64"/>
      <c r="J178" s="63">
        <v>1</v>
      </c>
      <c r="K178" s="64"/>
      <c r="L178" s="64"/>
      <c r="M178" s="64"/>
      <c r="N178" s="64"/>
      <c r="O178" s="64"/>
      <c r="P178" s="64"/>
      <c r="Q178" s="63">
        <v>1</v>
      </c>
      <c r="R178" s="63">
        <v>1</v>
      </c>
      <c r="S178" s="63">
        <v>1</v>
      </c>
      <c r="T178" s="63">
        <v>44</v>
      </c>
    </row>
    <row r="179" spans="1:20" ht="14.5" x14ac:dyDescent="0.35">
      <c r="A179" t="str">
        <f t="shared" si="9"/>
        <v>Burgenland520</v>
      </c>
      <c r="B179">
        <v>179</v>
      </c>
      <c r="C179" s="62" t="s">
        <v>239</v>
      </c>
      <c r="D179" s="62" t="s">
        <v>555</v>
      </c>
      <c r="E179" s="62" t="s">
        <v>143</v>
      </c>
      <c r="F179" s="63">
        <v>76665</v>
      </c>
      <c r="G179" s="63">
        <v>50675</v>
      </c>
      <c r="H179" s="63">
        <v>489915</v>
      </c>
      <c r="I179" s="63">
        <v>86910</v>
      </c>
      <c r="J179" s="63">
        <v>2734</v>
      </c>
      <c r="K179" s="63">
        <v>824790</v>
      </c>
      <c r="L179" s="63">
        <v>542169</v>
      </c>
      <c r="M179" s="63">
        <v>78204</v>
      </c>
      <c r="N179" s="63">
        <v>77783</v>
      </c>
      <c r="O179" s="63">
        <v>31460</v>
      </c>
      <c r="P179" s="63">
        <v>4710</v>
      </c>
      <c r="Q179" s="63">
        <v>5495</v>
      </c>
      <c r="R179" s="63">
        <v>26098</v>
      </c>
      <c r="S179" s="63">
        <v>9169</v>
      </c>
      <c r="T179" s="63">
        <v>9949</v>
      </c>
    </row>
    <row r="180" spans="1:20" ht="14.5" x14ac:dyDescent="0.35">
      <c r="A180" t="str">
        <f t="shared" si="9"/>
        <v>Burgenland644</v>
      </c>
      <c r="B180">
        <v>180</v>
      </c>
      <c r="C180" s="62" t="s">
        <v>239</v>
      </c>
      <c r="D180" s="62" t="s">
        <v>581</v>
      </c>
      <c r="E180" s="62" t="s">
        <v>156</v>
      </c>
      <c r="F180" s="63">
        <v>242049</v>
      </c>
      <c r="G180" s="63">
        <v>61198</v>
      </c>
      <c r="H180" s="63">
        <v>548</v>
      </c>
      <c r="I180" s="63">
        <v>1704</v>
      </c>
      <c r="J180" s="63">
        <v>2393</v>
      </c>
      <c r="K180" s="63">
        <v>219213</v>
      </c>
      <c r="L180" s="63">
        <v>294351</v>
      </c>
      <c r="M180" s="63">
        <v>35342</v>
      </c>
      <c r="N180" s="63">
        <v>1702</v>
      </c>
      <c r="O180" s="63">
        <v>21939</v>
      </c>
      <c r="P180" s="63">
        <v>11378</v>
      </c>
      <c r="Q180" s="63">
        <v>6238</v>
      </c>
      <c r="R180" s="63">
        <v>7340</v>
      </c>
      <c r="S180" s="63">
        <v>7154</v>
      </c>
      <c r="T180" s="63">
        <v>126992</v>
      </c>
    </row>
    <row r="181" spans="1:20" ht="14.5" x14ac:dyDescent="0.35">
      <c r="A181" t="str">
        <f t="shared" si="9"/>
        <v>Burgenland959</v>
      </c>
      <c r="B181">
        <v>181</v>
      </c>
      <c r="C181" s="62" t="s">
        <v>239</v>
      </c>
      <c r="D181" s="62" t="s">
        <v>688</v>
      </c>
      <c r="E181" s="62" t="s">
        <v>966</v>
      </c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3">
        <v>153258</v>
      </c>
    </row>
    <row r="182" spans="1:20" ht="14.5" x14ac:dyDescent="0.35">
      <c r="A182" t="str">
        <f t="shared" si="9"/>
        <v>Burgenland960</v>
      </c>
      <c r="B182">
        <v>182</v>
      </c>
      <c r="C182" s="62" t="s">
        <v>239</v>
      </c>
      <c r="D182" s="62" t="s">
        <v>691</v>
      </c>
      <c r="E182" s="62" t="s">
        <v>284</v>
      </c>
      <c r="F182" s="64"/>
      <c r="G182" s="64"/>
      <c r="H182" s="64"/>
      <c r="I182" s="64"/>
      <c r="J182" s="63">
        <v>29</v>
      </c>
      <c r="K182" s="64"/>
      <c r="L182" s="64"/>
      <c r="M182" s="64"/>
      <c r="N182" s="64"/>
      <c r="O182" s="64"/>
      <c r="P182" s="64"/>
      <c r="Q182" s="64"/>
      <c r="R182" s="64"/>
      <c r="S182" s="64"/>
      <c r="T182" s="63">
        <v>73398</v>
      </c>
    </row>
    <row r="183" spans="1:20" ht="14.5" x14ac:dyDescent="0.35">
      <c r="A183" t="str">
        <f t="shared" si="9"/>
        <v>Burgenland066</v>
      </c>
      <c r="B183">
        <v>183</v>
      </c>
      <c r="C183" s="62" t="s">
        <v>239</v>
      </c>
      <c r="D183" s="62" t="s">
        <v>353</v>
      </c>
      <c r="E183" s="62" t="s">
        <v>34</v>
      </c>
      <c r="F183" s="63">
        <v>72545654</v>
      </c>
      <c r="G183" s="63">
        <v>66508332</v>
      </c>
      <c r="H183" s="63">
        <v>54860652</v>
      </c>
      <c r="I183" s="63">
        <v>59824675</v>
      </c>
      <c r="J183" s="63">
        <v>72690897</v>
      </c>
      <c r="K183" s="63">
        <v>50449659</v>
      </c>
      <c r="L183" s="63">
        <v>32987798</v>
      </c>
      <c r="M183" s="63">
        <v>47619830</v>
      </c>
      <c r="N183" s="63">
        <v>38967852</v>
      </c>
      <c r="O183" s="63">
        <v>48570146</v>
      </c>
      <c r="P183" s="63">
        <v>42690513</v>
      </c>
      <c r="Q183" s="63">
        <v>51322617</v>
      </c>
      <c r="R183" s="63">
        <v>71734282</v>
      </c>
      <c r="S183" s="63">
        <v>55908636</v>
      </c>
      <c r="T183" s="63">
        <v>80416134</v>
      </c>
    </row>
    <row r="184" spans="1:20" ht="14.5" x14ac:dyDescent="0.35">
      <c r="A184" t="str">
        <f t="shared" si="9"/>
        <v>Burgenland075</v>
      </c>
      <c r="B184">
        <v>184</v>
      </c>
      <c r="C184" s="62" t="s">
        <v>239</v>
      </c>
      <c r="D184" s="62" t="s">
        <v>363</v>
      </c>
      <c r="E184" s="62" t="s">
        <v>254</v>
      </c>
      <c r="F184" s="63">
        <v>2757363</v>
      </c>
      <c r="G184" s="63">
        <v>873955</v>
      </c>
      <c r="H184" s="63">
        <v>886085</v>
      </c>
      <c r="I184" s="63">
        <v>2903768</v>
      </c>
      <c r="J184" s="63">
        <v>1661575</v>
      </c>
      <c r="K184" s="63">
        <v>5160452</v>
      </c>
      <c r="L184" s="63">
        <v>3355313</v>
      </c>
      <c r="M184" s="63">
        <v>5301554</v>
      </c>
      <c r="N184" s="63">
        <v>7778744</v>
      </c>
      <c r="O184" s="63">
        <v>7860485</v>
      </c>
      <c r="P184" s="63">
        <v>10064298</v>
      </c>
      <c r="Q184" s="63">
        <v>15654188</v>
      </c>
      <c r="R184" s="63">
        <v>2779454</v>
      </c>
      <c r="S184" s="63">
        <v>1255304</v>
      </c>
      <c r="T184" s="63">
        <v>6125014</v>
      </c>
    </row>
    <row r="185" spans="1:20" ht="14.5" x14ac:dyDescent="0.35">
      <c r="A185" t="str">
        <f t="shared" si="9"/>
        <v>Burgenland324</v>
      </c>
      <c r="B185">
        <v>185</v>
      </c>
      <c r="C185" s="62" t="s">
        <v>239</v>
      </c>
      <c r="D185" s="62" t="s">
        <v>442</v>
      </c>
      <c r="E185" s="62" t="s">
        <v>78</v>
      </c>
      <c r="F185" s="63">
        <v>15</v>
      </c>
      <c r="G185" s="63">
        <v>21</v>
      </c>
      <c r="H185" s="64"/>
      <c r="I185" s="63">
        <v>2975</v>
      </c>
      <c r="J185" s="63">
        <v>21157</v>
      </c>
      <c r="K185" s="63">
        <v>30311</v>
      </c>
      <c r="L185" s="63">
        <v>7456</v>
      </c>
      <c r="M185" s="63">
        <v>9686</v>
      </c>
      <c r="N185" s="63">
        <v>4621</v>
      </c>
      <c r="O185" s="63">
        <v>4934</v>
      </c>
      <c r="P185" s="63">
        <v>7460</v>
      </c>
      <c r="Q185" s="63">
        <v>8239</v>
      </c>
      <c r="R185" s="63">
        <v>4241</v>
      </c>
      <c r="S185" s="63">
        <v>1584</v>
      </c>
      <c r="T185" s="63">
        <v>3319</v>
      </c>
    </row>
    <row r="186" spans="1:20" ht="14.5" x14ac:dyDescent="0.35">
      <c r="A186" t="str">
        <f t="shared" si="9"/>
        <v>Burgenland632</v>
      </c>
      <c r="B186">
        <v>186</v>
      </c>
      <c r="C186" s="62" t="s">
        <v>239</v>
      </c>
      <c r="D186" s="62" t="s">
        <v>577</v>
      </c>
      <c r="E186" s="62" t="s">
        <v>153</v>
      </c>
      <c r="F186" s="63">
        <v>1516092</v>
      </c>
      <c r="G186" s="63">
        <v>5021085</v>
      </c>
      <c r="H186" s="63">
        <v>1959770</v>
      </c>
      <c r="I186" s="63">
        <v>1873996</v>
      </c>
      <c r="J186" s="63">
        <v>2732651</v>
      </c>
      <c r="K186" s="63">
        <v>1882302</v>
      </c>
      <c r="L186" s="63">
        <v>855953</v>
      </c>
      <c r="M186" s="63">
        <v>7033</v>
      </c>
      <c r="N186" s="63">
        <v>693595</v>
      </c>
      <c r="O186" s="63">
        <v>480083</v>
      </c>
      <c r="P186" s="63">
        <v>13966</v>
      </c>
      <c r="Q186" s="63">
        <v>106321</v>
      </c>
      <c r="R186" s="63">
        <v>391637</v>
      </c>
      <c r="S186" s="63">
        <v>25880</v>
      </c>
      <c r="T186" s="63">
        <v>22586</v>
      </c>
    </row>
    <row r="187" spans="1:20" ht="14.5" x14ac:dyDescent="0.35">
      <c r="A187" t="str">
        <f t="shared" si="9"/>
        <v>Burgenland806</v>
      </c>
      <c r="B187">
        <v>187</v>
      </c>
      <c r="C187" s="62" t="s">
        <v>239</v>
      </c>
      <c r="D187" s="62" t="s">
        <v>634</v>
      </c>
      <c r="E187" s="62" t="s">
        <v>186</v>
      </c>
      <c r="F187" s="64"/>
      <c r="G187" s="64"/>
      <c r="H187" s="64"/>
      <c r="I187" s="64"/>
      <c r="J187" s="64"/>
      <c r="K187" s="64"/>
      <c r="L187" s="64"/>
      <c r="M187" s="64"/>
      <c r="N187" s="64"/>
      <c r="O187" s="63">
        <v>2</v>
      </c>
      <c r="P187" s="63">
        <v>2</v>
      </c>
      <c r="Q187" s="63">
        <v>1</v>
      </c>
      <c r="R187" s="63">
        <v>889</v>
      </c>
      <c r="S187" s="64"/>
      <c r="T187" s="63">
        <v>22</v>
      </c>
    </row>
    <row r="188" spans="1:20" ht="14.5" x14ac:dyDescent="0.35">
      <c r="A188" t="str">
        <f t="shared" si="9"/>
        <v>Burgenland355</v>
      </c>
      <c r="B188">
        <v>188</v>
      </c>
      <c r="C188" s="62" t="s">
        <v>239</v>
      </c>
      <c r="D188" s="62" t="s">
        <v>459</v>
      </c>
      <c r="E188" s="62" t="s">
        <v>88</v>
      </c>
      <c r="F188" s="63">
        <v>708203</v>
      </c>
      <c r="G188" s="63">
        <v>152414</v>
      </c>
      <c r="H188" s="63">
        <v>1397901</v>
      </c>
      <c r="I188" s="63">
        <v>346555</v>
      </c>
      <c r="J188" s="63">
        <v>2030521</v>
      </c>
      <c r="K188" s="63">
        <v>233858</v>
      </c>
      <c r="L188" s="63">
        <v>12352</v>
      </c>
      <c r="M188" s="63">
        <v>13124</v>
      </c>
      <c r="N188" s="63">
        <v>308</v>
      </c>
      <c r="O188" s="63">
        <v>849</v>
      </c>
      <c r="P188" s="63">
        <v>2659</v>
      </c>
      <c r="Q188" s="63">
        <v>383</v>
      </c>
      <c r="R188" s="63">
        <v>550</v>
      </c>
      <c r="S188" s="63">
        <v>1090</v>
      </c>
      <c r="T188" s="63">
        <v>6506</v>
      </c>
    </row>
    <row r="189" spans="1:20" ht="14.5" x14ac:dyDescent="0.35">
      <c r="A189" t="str">
        <f t="shared" si="9"/>
        <v>Burgenland224</v>
      </c>
      <c r="B189">
        <v>189</v>
      </c>
      <c r="C189" s="62" t="s">
        <v>239</v>
      </c>
      <c r="D189" s="62" t="s">
        <v>402</v>
      </c>
      <c r="E189" s="62" t="s">
        <v>56</v>
      </c>
      <c r="F189" s="63">
        <v>906</v>
      </c>
      <c r="G189" s="63">
        <v>54</v>
      </c>
      <c r="H189" s="63">
        <v>55</v>
      </c>
      <c r="I189" s="63">
        <v>107</v>
      </c>
      <c r="J189" s="63">
        <v>47</v>
      </c>
      <c r="K189" s="63">
        <v>283</v>
      </c>
      <c r="L189" s="63">
        <v>135</v>
      </c>
      <c r="M189" s="63">
        <v>134</v>
      </c>
      <c r="N189" s="64"/>
      <c r="O189" s="63">
        <v>2715</v>
      </c>
      <c r="P189" s="63">
        <v>5234</v>
      </c>
      <c r="Q189" s="63">
        <v>5180</v>
      </c>
      <c r="R189" s="63">
        <v>3211</v>
      </c>
      <c r="S189" s="63">
        <v>6070</v>
      </c>
      <c r="T189" s="63">
        <v>5</v>
      </c>
    </row>
    <row r="190" spans="1:20" ht="14.5" x14ac:dyDescent="0.35">
      <c r="A190" t="str">
        <f t="shared" si="9"/>
        <v>Burgenland030</v>
      </c>
      <c r="B190">
        <v>190</v>
      </c>
      <c r="C190" s="62" t="s">
        <v>239</v>
      </c>
      <c r="D190" s="62" t="s">
        <v>322</v>
      </c>
      <c r="E190" s="62" t="s">
        <v>17</v>
      </c>
      <c r="F190" s="63">
        <v>23960419</v>
      </c>
      <c r="G190" s="63">
        <v>25121224</v>
      </c>
      <c r="H190" s="63">
        <v>28638632</v>
      </c>
      <c r="I190" s="63">
        <v>21493091</v>
      </c>
      <c r="J190" s="63">
        <v>19367466</v>
      </c>
      <c r="K190" s="63">
        <v>19875962</v>
      </c>
      <c r="L190" s="63">
        <v>20761670</v>
      </c>
      <c r="M190" s="63">
        <v>22949403</v>
      </c>
      <c r="N190" s="63">
        <v>22366268</v>
      </c>
      <c r="O190" s="63">
        <v>24071864</v>
      </c>
      <c r="P190" s="63">
        <v>21614964</v>
      </c>
      <c r="Q190" s="63">
        <v>19779282</v>
      </c>
      <c r="R190" s="63">
        <v>27015747</v>
      </c>
      <c r="S190" s="63">
        <v>27472870</v>
      </c>
      <c r="T190" s="63">
        <v>20962528</v>
      </c>
    </row>
    <row r="191" spans="1:20" ht="14.5" x14ac:dyDescent="0.35">
      <c r="A191" t="str">
        <f t="shared" si="9"/>
        <v>Burgenland706</v>
      </c>
      <c r="B191">
        <v>191</v>
      </c>
      <c r="C191" s="62" t="s">
        <v>239</v>
      </c>
      <c r="D191" s="62" t="s">
        <v>610</v>
      </c>
      <c r="E191" s="62" t="s">
        <v>174</v>
      </c>
      <c r="F191" s="63">
        <v>2458682</v>
      </c>
      <c r="G191" s="63">
        <v>2461143</v>
      </c>
      <c r="H191" s="63">
        <v>2345554</v>
      </c>
      <c r="I191" s="63">
        <v>2701492</v>
      </c>
      <c r="J191" s="63">
        <v>2247100</v>
      </c>
      <c r="K191" s="63">
        <v>2048816</v>
      </c>
      <c r="L191" s="63">
        <v>1611800</v>
      </c>
      <c r="M191" s="63">
        <v>903372</v>
      </c>
      <c r="N191" s="63">
        <v>1967155</v>
      </c>
      <c r="O191" s="63">
        <v>1466481</v>
      </c>
      <c r="P191" s="63">
        <v>2367631</v>
      </c>
      <c r="Q191" s="63">
        <v>10254214</v>
      </c>
      <c r="R191" s="63">
        <v>11613782</v>
      </c>
      <c r="S191" s="63">
        <v>14659893</v>
      </c>
      <c r="T191" s="63">
        <v>15322601</v>
      </c>
    </row>
    <row r="192" spans="1:20" ht="14.5" x14ac:dyDescent="0.35">
      <c r="A192" t="str">
        <f t="shared" si="9"/>
        <v>Burgenland329</v>
      </c>
      <c r="B192">
        <v>192</v>
      </c>
      <c r="C192" s="62" t="s">
        <v>239</v>
      </c>
      <c r="D192" s="62" t="s">
        <v>445</v>
      </c>
      <c r="E192" s="62" t="s">
        <v>80</v>
      </c>
      <c r="F192" s="64"/>
      <c r="G192" s="63">
        <v>2</v>
      </c>
      <c r="H192" s="63">
        <v>275</v>
      </c>
      <c r="I192" s="64"/>
      <c r="J192" s="64"/>
      <c r="K192" s="63">
        <v>103</v>
      </c>
      <c r="L192" s="64"/>
      <c r="M192" s="63">
        <v>80</v>
      </c>
      <c r="N192" s="64"/>
      <c r="O192" s="64"/>
      <c r="P192" s="63">
        <v>1</v>
      </c>
      <c r="Q192" s="63">
        <v>11</v>
      </c>
      <c r="R192" s="63">
        <v>73</v>
      </c>
      <c r="S192" s="63">
        <v>143</v>
      </c>
      <c r="T192" s="63">
        <v>1003</v>
      </c>
    </row>
    <row r="193" spans="1:20" ht="14.5" x14ac:dyDescent="0.35">
      <c r="A193" t="str">
        <f t="shared" si="9"/>
        <v>Burgenland091</v>
      </c>
      <c r="B193">
        <v>193</v>
      </c>
      <c r="C193" s="62" t="s">
        <v>239</v>
      </c>
      <c r="D193" s="62" t="s">
        <v>380</v>
      </c>
      <c r="E193" s="62" t="s">
        <v>46</v>
      </c>
      <c r="F193" s="63">
        <v>54552471</v>
      </c>
      <c r="G193" s="63">
        <v>59419824</v>
      </c>
      <c r="H193" s="63">
        <v>59508811</v>
      </c>
      <c r="I193" s="63">
        <v>59726662</v>
      </c>
      <c r="J193" s="63">
        <v>68597135</v>
      </c>
      <c r="K193" s="63">
        <v>70615043</v>
      </c>
      <c r="L193" s="63">
        <v>63594901</v>
      </c>
      <c r="M193" s="63">
        <v>57143457</v>
      </c>
      <c r="N193" s="63">
        <v>52754743</v>
      </c>
      <c r="O193" s="63">
        <v>52694256</v>
      </c>
      <c r="P193" s="63">
        <v>29885883</v>
      </c>
      <c r="Q193" s="63">
        <v>30746442</v>
      </c>
      <c r="R193" s="63">
        <v>39642803</v>
      </c>
      <c r="S193" s="63">
        <v>36132895</v>
      </c>
      <c r="T193" s="63">
        <v>39685333</v>
      </c>
    </row>
    <row r="194" spans="1:20" ht="14.5" x14ac:dyDescent="0.35">
      <c r="A194" t="str">
        <f t="shared" si="9"/>
        <v>Burgenland063</v>
      </c>
      <c r="B194">
        <v>194</v>
      </c>
      <c r="C194" s="62" t="s">
        <v>239</v>
      </c>
      <c r="D194" s="62" t="s">
        <v>349</v>
      </c>
      <c r="E194" s="62" t="s">
        <v>32</v>
      </c>
      <c r="F194" s="63">
        <v>20347527</v>
      </c>
      <c r="G194" s="63">
        <v>23914677</v>
      </c>
      <c r="H194" s="63">
        <v>27285118</v>
      </c>
      <c r="I194" s="63">
        <v>32048389</v>
      </c>
      <c r="J194" s="63">
        <v>44071537</v>
      </c>
      <c r="K194" s="63">
        <v>43661867</v>
      </c>
      <c r="L194" s="63">
        <v>50345401</v>
      </c>
      <c r="M194" s="63">
        <v>47114330</v>
      </c>
      <c r="N194" s="63">
        <v>47536500</v>
      </c>
      <c r="O194" s="63">
        <v>45175142</v>
      </c>
      <c r="P194" s="63">
        <v>45905609</v>
      </c>
      <c r="Q194" s="63">
        <v>68214664</v>
      </c>
      <c r="R194" s="63">
        <v>78336436</v>
      </c>
      <c r="S194" s="63">
        <v>60915325</v>
      </c>
      <c r="T194" s="63">
        <v>47661424</v>
      </c>
    </row>
    <row r="195" spans="1:20" ht="14.5" x14ac:dyDescent="0.35">
      <c r="A195" t="str">
        <f t="shared" si="9"/>
        <v>Burgenland264</v>
      </c>
      <c r="B195">
        <v>195</v>
      </c>
      <c r="C195" s="62" t="s">
        <v>239</v>
      </c>
      <c r="D195" s="62" t="s">
        <v>420</v>
      </c>
      <c r="E195" s="62" t="s">
        <v>67</v>
      </c>
      <c r="F195" s="63">
        <v>19</v>
      </c>
      <c r="G195" s="63">
        <v>177</v>
      </c>
      <c r="H195" s="63">
        <v>59</v>
      </c>
      <c r="I195" s="63">
        <v>4875</v>
      </c>
      <c r="J195" s="63">
        <v>4337</v>
      </c>
      <c r="K195" s="63">
        <v>68201</v>
      </c>
      <c r="L195" s="63">
        <v>11908</v>
      </c>
      <c r="M195" s="63">
        <v>6063</v>
      </c>
      <c r="N195" s="63">
        <v>5489</v>
      </c>
      <c r="O195" s="63">
        <v>10386</v>
      </c>
      <c r="P195" s="63">
        <v>17205</v>
      </c>
      <c r="Q195" s="63">
        <v>23167</v>
      </c>
      <c r="R195" s="63">
        <v>10780</v>
      </c>
      <c r="S195" s="63">
        <v>14274</v>
      </c>
      <c r="T195" s="63">
        <v>35798</v>
      </c>
    </row>
    <row r="196" spans="1:20" ht="14.5" x14ac:dyDescent="0.35">
      <c r="A196" t="str">
        <f t="shared" si="9"/>
        <v>Burgenland047</v>
      </c>
      <c r="B196">
        <v>196</v>
      </c>
      <c r="C196" s="62" t="s">
        <v>239</v>
      </c>
      <c r="D196" s="62" t="s">
        <v>336</v>
      </c>
      <c r="E196" s="62" t="s">
        <v>25</v>
      </c>
      <c r="F196" s="63">
        <v>8723</v>
      </c>
      <c r="G196" s="63">
        <v>77913</v>
      </c>
      <c r="H196" s="63">
        <v>13369</v>
      </c>
      <c r="I196" s="63">
        <v>2749</v>
      </c>
      <c r="J196" s="63">
        <v>3594</v>
      </c>
      <c r="K196" s="63">
        <v>17755</v>
      </c>
      <c r="L196" s="63">
        <v>36902</v>
      </c>
      <c r="M196" s="63">
        <v>11843</v>
      </c>
      <c r="N196" s="63">
        <v>6408</v>
      </c>
      <c r="O196" s="63">
        <v>7454</v>
      </c>
      <c r="P196" s="63">
        <v>291</v>
      </c>
      <c r="Q196" s="63">
        <v>15334</v>
      </c>
      <c r="R196" s="63">
        <v>223751</v>
      </c>
      <c r="S196" s="63">
        <v>279004</v>
      </c>
      <c r="T196" s="63">
        <v>229437</v>
      </c>
    </row>
    <row r="197" spans="1:20" ht="14.5" x14ac:dyDescent="0.35">
      <c r="A197" t="str">
        <f t="shared" si="9"/>
        <v>Burgenland248</v>
      </c>
      <c r="B197">
        <v>197</v>
      </c>
      <c r="C197" s="62" t="s">
        <v>239</v>
      </c>
      <c r="D197" s="62" t="s">
        <v>416</v>
      </c>
      <c r="E197" s="62" t="s">
        <v>63</v>
      </c>
      <c r="F197" s="63">
        <v>820</v>
      </c>
      <c r="G197" s="63">
        <v>308</v>
      </c>
      <c r="H197" s="63">
        <v>294</v>
      </c>
      <c r="I197" s="63">
        <v>145</v>
      </c>
      <c r="J197" s="63">
        <v>2915</v>
      </c>
      <c r="K197" s="63">
        <v>20037</v>
      </c>
      <c r="L197" s="63">
        <v>693</v>
      </c>
      <c r="M197" s="63">
        <v>6702</v>
      </c>
      <c r="N197" s="63">
        <v>4215</v>
      </c>
      <c r="O197" s="63">
        <v>19683</v>
      </c>
      <c r="P197" s="63">
        <v>2707</v>
      </c>
      <c r="Q197" s="63">
        <v>6085</v>
      </c>
      <c r="R197" s="63">
        <v>1850</v>
      </c>
      <c r="S197" s="63">
        <v>877</v>
      </c>
      <c r="T197" s="63">
        <v>4404</v>
      </c>
    </row>
    <row r="198" spans="1:20" ht="14.5" x14ac:dyDescent="0.35">
      <c r="A198" t="str">
        <f t="shared" si="9"/>
        <v>Burgenland342</v>
      </c>
      <c r="B198">
        <v>198</v>
      </c>
      <c r="C198" s="62" t="s">
        <v>239</v>
      </c>
      <c r="D198" s="62" t="s">
        <v>453</v>
      </c>
      <c r="E198" s="62" t="s">
        <v>85</v>
      </c>
      <c r="F198" s="63">
        <v>463</v>
      </c>
      <c r="G198" s="64"/>
      <c r="H198" s="63">
        <v>168</v>
      </c>
      <c r="I198" s="64"/>
      <c r="J198" s="63">
        <v>1169</v>
      </c>
      <c r="K198" s="63">
        <v>182640</v>
      </c>
      <c r="L198" s="63">
        <v>4349</v>
      </c>
      <c r="M198" s="63">
        <v>333</v>
      </c>
      <c r="N198" s="63">
        <v>7087</v>
      </c>
      <c r="O198" s="63">
        <v>227</v>
      </c>
      <c r="P198" s="63">
        <v>419</v>
      </c>
      <c r="Q198" s="63">
        <v>56</v>
      </c>
      <c r="R198" s="63">
        <v>73</v>
      </c>
      <c r="S198" s="63">
        <v>445</v>
      </c>
      <c r="T198" s="63">
        <v>1704</v>
      </c>
    </row>
    <row r="199" spans="1:20" ht="14.5" x14ac:dyDescent="0.35">
      <c r="A199" t="str">
        <f t="shared" si="9"/>
        <v>Burgenland492</v>
      </c>
      <c r="B199">
        <v>199</v>
      </c>
      <c r="C199" s="62" t="s">
        <v>239</v>
      </c>
      <c r="D199" s="62" t="s">
        <v>547</v>
      </c>
      <c r="E199" s="62" t="s">
        <v>137</v>
      </c>
      <c r="F199" s="63">
        <v>2552</v>
      </c>
      <c r="G199" s="64"/>
      <c r="H199" s="63">
        <v>347</v>
      </c>
      <c r="I199" s="63">
        <v>346</v>
      </c>
      <c r="J199" s="63">
        <v>3960</v>
      </c>
      <c r="K199" s="63">
        <v>1386</v>
      </c>
      <c r="L199" s="63">
        <v>2083</v>
      </c>
      <c r="M199" s="63">
        <v>58961</v>
      </c>
      <c r="N199" s="63">
        <v>897</v>
      </c>
      <c r="O199" s="63">
        <v>3390</v>
      </c>
      <c r="P199" s="63">
        <v>1763</v>
      </c>
      <c r="Q199" s="63">
        <v>1013</v>
      </c>
      <c r="R199" s="63">
        <v>2760</v>
      </c>
      <c r="S199" s="63">
        <v>9696</v>
      </c>
      <c r="T199" s="63">
        <v>4811</v>
      </c>
    </row>
    <row r="200" spans="1:20" ht="14.5" x14ac:dyDescent="0.35">
      <c r="A200" t="str">
        <f t="shared" ref="A200:A263" si="10">C200&amp;D200</f>
        <v>Burgenland225</v>
      </c>
      <c r="B200">
        <v>200</v>
      </c>
      <c r="C200" s="62" t="s">
        <v>239</v>
      </c>
      <c r="D200" s="62" t="s">
        <v>403</v>
      </c>
      <c r="E200" s="62" t="s">
        <v>220</v>
      </c>
      <c r="F200" s="64"/>
      <c r="G200" s="64"/>
      <c r="H200" s="64"/>
      <c r="I200" s="64"/>
      <c r="J200" s="64"/>
      <c r="K200" s="63">
        <v>10</v>
      </c>
      <c r="L200" s="64"/>
      <c r="M200" s="64"/>
      <c r="N200" s="64"/>
      <c r="O200" s="64"/>
      <c r="P200" s="64"/>
      <c r="Q200" s="63">
        <v>7</v>
      </c>
      <c r="R200" s="64"/>
      <c r="S200" s="64"/>
      <c r="T200" s="63">
        <v>19</v>
      </c>
    </row>
    <row r="201" spans="1:20" ht="14.5" x14ac:dyDescent="0.35">
      <c r="A201" t="str">
        <f t="shared" si="10"/>
        <v>Burgenland311</v>
      </c>
      <c r="B201">
        <v>201</v>
      </c>
      <c r="C201" s="62" t="s">
        <v>239</v>
      </c>
      <c r="D201" s="62" t="s">
        <v>434</v>
      </c>
      <c r="E201" s="62" t="s">
        <v>76</v>
      </c>
      <c r="F201" s="63">
        <v>122</v>
      </c>
      <c r="G201" s="64"/>
      <c r="H201" s="63">
        <v>22</v>
      </c>
      <c r="I201" s="64"/>
      <c r="J201" s="63">
        <v>129</v>
      </c>
      <c r="K201" s="63">
        <v>1391</v>
      </c>
      <c r="L201" s="64"/>
      <c r="M201" s="63">
        <v>9</v>
      </c>
      <c r="N201" s="63">
        <v>44625</v>
      </c>
      <c r="O201" s="63">
        <v>1394</v>
      </c>
      <c r="P201" s="63">
        <v>925</v>
      </c>
      <c r="Q201" s="63">
        <v>24</v>
      </c>
      <c r="R201" s="63">
        <v>12</v>
      </c>
      <c r="S201" s="63">
        <v>189</v>
      </c>
      <c r="T201" s="64"/>
    </row>
    <row r="202" spans="1:20" ht="14.5" x14ac:dyDescent="0.35">
      <c r="A202" t="str">
        <f t="shared" si="10"/>
        <v>Burgenland428</v>
      </c>
      <c r="B202">
        <v>202</v>
      </c>
      <c r="C202" s="62" t="s">
        <v>239</v>
      </c>
      <c r="D202" s="62" t="s">
        <v>498</v>
      </c>
      <c r="E202" s="62" t="s">
        <v>112</v>
      </c>
      <c r="F202" s="63">
        <v>11910</v>
      </c>
      <c r="G202" s="63">
        <v>20613</v>
      </c>
      <c r="H202" s="63">
        <v>22253</v>
      </c>
      <c r="I202" s="63">
        <v>18143</v>
      </c>
      <c r="J202" s="63">
        <v>29237</v>
      </c>
      <c r="K202" s="63">
        <v>310295</v>
      </c>
      <c r="L202" s="63">
        <v>36740</v>
      </c>
      <c r="M202" s="63">
        <v>27336</v>
      </c>
      <c r="N202" s="63">
        <v>35589</v>
      </c>
      <c r="O202" s="63">
        <v>20193</v>
      </c>
      <c r="P202" s="63">
        <v>28446</v>
      </c>
      <c r="Q202" s="63">
        <v>73080</v>
      </c>
      <c r="R202" s="63">
        <v>173333</v>
      </c>
      <c r="S202" s="63">
        <v>319665</v>
      </c>
      <c r="T202" s="63">
        <v>320122</v>
      </c>
    </row>
    <row r="203" spans="1:20" ht="14.5" x14ac:dyDescent="0.35">
      <c r="A203" t="str">
        <f t="shared" si="10"/>
        <v>Burgenland479</v>
      </c>
      <c r="B203">
        <v>203</v>
      </c>
      <c r="C203" s="62" t="s">
        <v>239</v>
      </c>
      <c r="D203" s="62" t="s">
        <v>541</v>
      </c>
      <c r="E203" s="62" t="s">
        <v>225</v>
      </c>
      <c r="F203" s="64"/>
      <c r="G203" s="64"/>
      <c r="H203" s="64"/>
      <c r="I203" s="63">
        <v>145</v>
      </c>
      <c r="J203" s="63">
        <v>29</v>
      </c>
      <c r="K203" s="64"/>
      <c r="L203" s="63">
        <v>9</v>
      </c>
      <c r="M203" s="63">
        <v>5</v>
      </c>
      <c r="N203" s="64"/>
      <c r="O203" s="63">
        <v>1</v>
      </c>
      <c r="P203" s="64"/>
      <c r="Q203" s="63">
        <v>3</v>
      </c>
      <c r="R203" s="64"/>
      <c r="S203" s="63">
        <v>97</v>
      </c>
      <c r="T203" s="63">
        <v>40</v>
      </c>
    </row>
    <row r="204" spans="1:20" ht="14.5" x14ac:dyDescent="0.35">
      <c r="A204" t="str">
        <f t="shared" si="10"/>
        <v>Burgenland608</v>
      </c>
      <c r="B204">
        <v>204</v>
      </c>
      <c r="C204" s="62" t="s">
        <v>239</v>
      </c>
      <c r="D204" s="62" t="s">
        <v>565</v>
      </c>
      <c r="E204" s="62" t="s">
        <v>255</v>
      </c>
      <c r="F204" s="63">
        <v>121142</v>
      </c>
      <c r="G204" s="63">
        <v>194590</v>
      </c>
      <c r="H204" s="63">
        <v>130668</v>
      </c>
      <c r="I204" s="63">
        <v>29109</v>
      </c>
      <c r="J204" s="63">
        <v>4935</v>
      </c>
      <c r="K204" s="63">
        <v>9294</v>
      </c>
      <c r="L204" s="63">
        <v>1590</v>
      </c>
      <c r="M204" s="63">
        <v>3135</v>
      </c>
      <c r="N204" s="63">
        <v>1414</v>
      </c>
      <c r="O204" s="63">
        <v>1579</v>
      </c>
      <c r="P204" s="63">
        <v>2319</v>
      </c>
      <c r="Q204" s="63">
        <v>1998</v>
      </c>
      <c r="R204" s="63">
        <v>2823</v>
      </c>
      <c r="S204" s="63">
        <v>2431</v>
      </c>
      <c r="T204" s="63">
        <v>3460</v>
      </c>
    </row>
    <row r="205" spans="1:20" ht="14.5" x14ac:dyDescent="0.35">
      <c r="A205" t="str">
        <f t="shared" si="10"/>
        <v>Burgenland393</v>
      </c>
      <c r="B205">
        <v>205</v>
      </c>
      <c r="C205" s="62" t="s">
        <v>239</v>
      </c>
      <c r="D205" s="62" t="s">
        <v>481</v>
      </c>
      <c r="E205" s="62" t="s">
        <v>101</v>
      </c>
      <c r="F205" s="63">
        <v>392</v>
      </c>
      <c r="G205" s="63">
        <v>49</v>
      </c>
      <c r="H205" s="63">
        <v>28</v>
      </c>
      <c r="I205" s="64"/>
      <c r="J205" s="63">
        <v>1043</v>
      </c>
      <c r="K205" s="63">
        <v>436</v>
      </c>
      <c r="L205" s="63">
        <v>146</v>
      </c>
      <c r="M205" s="63">
        <v>400</v>
      </c>
      <c r="N205" s="63">
        <v>218</v>
      </c>
      <c r="O205" s="63">
        <v>870</v>
      </c>
      <c r="P205" s="63">
        <v>290</v>
      </c>
      <c r="Q205" s="63">
        <v>1062</v>
      </c>
      <c r="R205" s="63">
        <v>11590</v>
      </c>
      <c r="S205" s="63">
        <v>6196</v>
      </c>
      <c r="T205" s="63">
        <v>7478</v>
      </c>
    </row>
    <row r="206" spans="1:20" ht="14.5" x14ac:dyDescent="0.35">
      <c r="A206" t="str">
        <f t="shared" si="10"/>
        <v>Burgenland454</v>
      </c>
      <c r="B206">
        <v>206</v>
      </c>
      <c r="C206" s="62" t="s">
        <v>239</v>
      </c>
      <c r="D206" s="62" t="s">
        <v>509</v>
      </c>
      <c r="E206" s="62" t="s">
        <v>121</v>
      </c>
      <c r="F206" s="64"/>
      <c r="G206" s="64"/>
      <c r="H206" s="64"/>
      <c r="I206" s="64"/>
      <c r="J206" s="63">
        <v>1</v>
      </c>
      <c r="K206" s="63">
        <v>87</v>
      </c>
      <c r="L206" s="63">
        <v>23</v>
      </c>
      <c r="M206" s="64"/>
      <c r="N206" s="64"/>
      <c r="O206" s="64"/>
      <c r="P206" s="63">
        <v>4</v>
      </c>
      <c r="Q206" s="64"/>
      <c r="R206" s="63">
        <v>6087</v>
      </c>
      <c r="S206" s="63">
        <v>623</v>
      </c>
      <c r="T206" s="63">
        <v>10483</v>
      </c>
    </row>
    <row r="207" spans="1:20" ht="14.5" x14ac:dyDescent="0.35">
      <c r="A207" t="str">
        <f t="shared" si="10"/>
        <v>Burgenland244</v>
      </c>
      <c r="B207">
        <v>207</v>
      </c>
      <c r="C207" s="62" t="s">
        <v>239</v>
      </c>
      <c r="D207" s="62" t="s">
        <v>412</v>
      </c>
      <c r="E207" s="62" t="s">
        <v>61</v>
      </c>
      <c r="F207" s="63">
        <v>18</v>
      </c>
      <c r="G207" s="64"/>
      <c r="H207" s="64"/>
      <c r="I207" s="63">
        <v>9</v>
      </c>
      <c r="J207" s="63">
        <v>5</v>
      </c>
      <c r="K207" s="63">
        <v>1751</v>
      </c>
      <c r="L207" s="63">
        <v>68801</v>
      </c>
      <c r="M207" s="63">
        <v>4614</v>
      </c>
      <c r="N207" s="64"/>
      <c r="O207" s="64"/>
      <c r="P207" s="64"/>
      <c r="Q207" s="63">
        <v>8</v>
      </c>
      <c r="R207" s="63">
        <v>57</v>
      </c>
      <c r="S207" s="63">
        <v>3984</v>
      </c>
      <c r="T207" s="63">
        <v>4632</v>
      </c>
    </row>
    <row r="208" spans="1:20" ht="14.5" x14ac:dyDescent="0.35">
      <c r="A208" t="str">
        <f t="shared" si="10"/>
        <v>Burgenland894</v>
      </c>
      <c r="B208">
        <v>208</v>
      </c>
      <c r="C208" s="62" t="s">
        <v>239</v>
      </c>
      <c r="D208" s="62" t="s">
        <v>682</v>
      </c>
      <c r="E208" s="62" t="s">
        <v>256</v>
      </c>
      <c r="F208" s="64"/>
      <c r="G208" s="64"/>
      <c r="H208" s="63">
        <v>55</v>
      </c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3">
        <v>8</v>
      </c>
    </row>
    <row r="209" spans="1:20" ht="14.5" x14ac:dyDescent="0.35">
      <c r="A209" t="str">
        <f t="shared" si="10"/>
        <v>Burgenland280</v>
      </c>
      <c r="B209">
        <v>209</v>
      </c>
      <c r="C209" s="62" t="s">
        <v>239</v>
      </c>
      <c r="D209" s="62" t="s">
        <v>425</v>
      </c>
      <c r="E209" s="62" t="s">
        <v>70</v>
      </c>
      <c r="F209" s="63">
        <v>119</v>
      </c>
      <c r="G209" s="63">
        <v>34</v>
      </c>
      <c r="H209" s="63">
        <v>1747</v>
      </c>
      <c r="I209" s="63">
        <v>25</v>
      </c>
      <c r="J209" s="63">
        <v>250</v>
      </c>
      <c r="K209" s="63">
        <v>3344</v>
      </c>
      <c r="L209" s="63">
        <v>18813</v>
      </c>
      <c r="M209" s="63">
        <v>1</v>
      </c>
      <c r="N209" s="63">
        <v>5</v>
      </c>
      <c r="O209" s="63">
        <v>89</v>
      </c>
      <c r="P209" s="63">
        <v>211</v>
      </c>
      <c r="Q209" s="63">
        <v>176612</v>
      </c>
      <c r="R209" s="63">
        <v>2098491</v>
      </c>
      <c r="S209" s="63">
        <v>941</v>
      </c>
      <c r="T209" s="63">
        <v>2857</v>
      </c>
    </row>
    <row r="210" spans="1:20" ht="14.5" x14ac:dyDescent="0.35">
      <c r="A210" t="str">
        <f t="shared" si="10"/>
        <v>Burgenland680</v>
      </c>
      <c r="B210">
        <v>210</v>
      </c>
      <c r="C210" s="62" t="s">
        <v>239</v>
      </c>
      <c r="D210" s="62" t="s">
        <v>600</v>
      </c>
      <c r="E210" s="62" t="s">
        <v>169</v>
      </c>
      <c r="F210" s="63">
        <v>6768423</v>
      </c>
      <c r="G210" s="63">
        <v>16476195</v>
      </c>
      <c r="H210" s="63">
        <v>8919717</v>
      </c>
      <c r="I210" s="63">
        <v>5497021</v>
      </c>
      <c r="J210" s="63">
        <v>9126185</v>
      </c>
      <c r="K210" s="63">
        <v>8464948</v>
      </c>
      <c r="L210" s="63">
        <v>5849366</v>
      </c>
      <c r="M210" s="63">
        <v>9234660</v>
      </c>
      <c r="N210" s="63">
        <v>8410657</v>
      </c>
      <c r="O210" s="63">
        <v>8412329</v>
      </c>
      <c r="P210" s="63">
        <v>5383561</v>
      </c>
      <c r="Q210" s="63">
        <v>8711384</v>
      </c>
      <c r="R210" s="63">
        <v>11750007</v>
      </c>
      <c r="S210" s="63">
        <v>16208099</v>
      </c>
      <c r="T210" s="63">
        <v>18100712</v>
      </c>
    </row>
    <row r="211" spans="1:20" ht="14.5" x14ac:dyDescent="0.35">
      <c r="A211" t="str">
        <f t="shared" si="10"/>
        <v>Burgenland082</v>
      </c>
      <c r="B211">
        <v>211</v>
      </c>
      <c r="C211" s="62" t="s">
        <v>239</v>
      </c>
      <c r="D211" s="62" t="s">
        <v>376</v>
      </c>
      <c r="E211" s="62" t="s">
        <v>44</v>
      </c>
      <c r="F211" s="63">
        <v>254</v>
      </c>
      <c r="G211" s="63">
        <v>31</v>
      </c>
      <c r="H211" s="63">
        <v>23</v>
      </c>
      <c r="I211" s="63">
        <v>750</v>
      </c>
      <c r="J211" s="63">
        <v>111</v>
      </c>
      <c r="K211" s="63">
        <v>37</v>
      </c>
      <c r="L211" s="63">
        <v>1913</v>
      </c>
      <c r="M211" s="63">
        <v>1679</v>
      </c>
      <c r="N211" s="63">
        <v>16034</v>
      </c>
      <c r="O211" s="63">
        <v>497</v>
      </c>
      <c r="P211" s="63">
        <v>741</v>
      </c>
      <c r="Q211" s="63">
        <v>1904</v>
      </c>
      <c r="R211" s="63">
        <v>3060</v>
      </c>
      <c r="S211" s="63">
        <v>3111</v>
      </c>
      <c r="T211" s="63">
        <v>3255</v>
      </c>
    </row>
    <row r="212" spans="1:20" ht="14.5" x14ac:dyDescent="0.35">
      <c r="A212" t="str">
        <f t="shared" si="10"/>
        <v>Burgenland839</v>
      </c>
      <c r="B212">
        <v>212</v>
      </c>
      <c r="C212" s="62" t="s">
        <v>239</v>
      </c>
      <c r="D212" s="62" t="s">
        <v>674</v>
      </c>
      <c r="E212" s="62" t="s">
        <v>205</v>
      </c>
      <c r="F212" s="63">
        <v>1983</v>
      </c>
      <c r="G212" s="64"/>
      <c r="H212" s="63">
        <v>5</v>
      </c>
      <c r="I212" s="64"/>
      <c r="J212" s="63">
        <v>3</v>
      </c>
      <c r="K212" s="63">
        <v>1536</v>
      </c>
      <c r="L212" s="63">
        <v>8</v>
      </c>
      <c r="M212" s="64"/>
      <c r="N212" s="63">
        <v>81</v>
      </c>
      <c r="O212" s="63">
        <v>117</v>
      </c>
      <c r="P212" s="63">
        <v>1397</v>
      </c>
      <c r="Q212" s="64"/>
      <c r="R212" s="63">
        <v>144</v>
      </c>
      <c r="S212" s="63">
        <v>170</v>
      </c>
      <c r="T212" s="63">
        <v>1442</v>
      </c>
    </row>
    <row r="213" spans="1:20" ht="14.5" x14ac:dyDescent="0.35">
      <c r="A213" t="str">
        <f t="shared" si="10"/>
        <v>Burgenland626</v>
      </c>
      <c r="B213">
        <v>213</v>
      </c>
      <c r="C213" s="62" t="s">
        <v>239</v>
      </c>
      <c r="D213" s="62" t="s">
        <v>574</v>
      </c>
      <c r="E213" s="62" t="s">
        <v>151</v>
      </c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3">
        <v>428</v>
      </c>
      <c r="S213" s="64"/>
      <c r="T213" s="63">
        <v>680</v>
      </c>
    </row>
    <row r="214" spans="1:20" ht="14.5" x14ac:dyDescent="0.35">
      <c r="A214" t="str">
        <f t="shared" si="10"/>
        <v>Burgenland080</v>
      </c>
      <c r="B214">
        <v>214</v>
      </c>
      <c r="C214" s="62" t="s">
        <v>239</v>
      </c>
      <c r="D214" s="62" t="s">
        <v>373</v>
      </c>
      <c r="E214" s="62" t="s">
        <v>42</v>
      </c>
      <c r="F214" s="63">
        <v>79</v>
      </c>
      <c r="G214" s="64"/>
      <c r="H214" s="63">
        <v>1731</v>
      </c>
      <c r="I214" s="63">
        <v>45905</v>
      </c>
      <c r="J214" s="63">
        <v>56923</v>
      </c>
      <c r="K214" s="63">
        <v>119528</v>
      </c>
      <c r="L214" s="63">
        <v>20493</v>
      </c>
      <c r="M214" s="63">
        <v>28939</v>
      </c>
      <c r="N214" s="63">
        <v>31258</v>
      </c>
      <c r="O214" s="63">
        <v>86339</v>
      </c>
      <c r="P214" s="64"/>
      <c r="Q214" s="63">
        <v>3772</v>
      </c>
      <c r="R214" s="64"/>
      <c r="S214" s="63">
        <v>53</v>
      </c>
      <c r="T214" s="63">
        <v>915</v>
      </c>
    </row>
    <row r="215" spans="1:20" ht="14.5" x14ac:dyDescent="0.35">
      <c r="A215" t="str">
        <f t="shared" si="10"/>
        <v>Burgenland212</v>
      </c>
      <c r="B215">
        <v>215</v>
      </c>
      <c r="C215" s="62" t="s">
        <v>239</v>
      </c>
      <c r="D215" s="62" t="s">
        <v>396</v>
      </c>
      <c r="E215" s="62" t="s">
        <v>54</v>
      </c>
      <c r="F215" s="63">
        <v>27086214</v>
      </c>
      <c r="G215" s="63">
        <v>38240027</v>
      </c>
      <c r="H215" s="63">
        <v>45389442</v>
      </c>
      <c r="I215" s="63">
        <v>27696706</v>
      </c>
      <c r="J215" s="63">
        <v>39473276</v>
      </c>
      <c r="K215" s="63">
        <v>34464843</v>
      </c>
      <c r="L215" s="63">
        <v>33028179</v>
      </c>
      <c r="M215" s="63">
        <v>36400954</v>
      </c>
      <c r="N215" s="63">
        <v>67421104</v>
      </c>
      <c r="O215" s="63">
        <v>65131856</v>
      </c>
      <c r="P215" s="63">
        <v>4651841</v>
      </c>
      <c r="Q215" s="63">
        <v>3926223</v>
      </c>
      <c r="R215" s="63">
        <v>4975876</v>
      </c>
      <c r="S215" s="63">
        <v>6575653</v>
      </c>
      <c r="T215" s="63">
        <v>7308260</v>
      </c>
    </row>
    <row r="216" spans="1:20" ht="14.5" x14ac:dyDescent="0.35">
      <c r="A216" t="str">
        <f t="shared" si="10"/>
        <v>Burgenland817</v>
      </c>
      <c r="B216">
        <v>216</v>
      </c>
      <c r="C216" s="62" t="s">
        <v>239</v>
      </c>
      <c r="D216" s="62" t="s">
        <v>646</v>
      </c>
      <c r="E216" s="62" t="s">
        <v>193</v>
      </c>
      <c r="F216" s="63">
        <v>4</v>
      </c>
      <c r="G216" s="63">
        <v>42</v>
      </c>
      <c r="H216" s="64"/>
      <c r="I216" s="64"/>
      <c r="J216" s="64"/>
      <c r="K216" s="63">
        <v>32</v>
      </c>
      <c r="L216" s="64"/>
      <c r="M216" s="63">
        <v>15</v>
      </c>
      <c r="N216" s="64"/>
      <c r="O216" s="64"/>
      <c r="P216" s="64"/>
      <c r="Q216" s="63">
        <v>4</v>
      </c>
      <c r="R216" s="64"/>
      <c r="S216" s="64"/>
      <c r="T216" s="63">
        <v>5</v>
      </c>
    </row>
    <row r="217" spans="1:20" ht="14.5" x14ac:dyDescent="0.35">
      <c r="A217" t="str">
        <f t="shared" si="10"/>
        <v>Burgenland052</v>
      </c>
      <c r="B217">
        <v>217</v>
      </c>
      <c r="C217" s="62" t="s">
        <v>239</v>
      </c>
      <c r="D217" s="62" t="s">
        <v>337</v>
      </c>
      <c r="E217" s="62" t="s">
        <v>26</v>
      </c>
      <c r="F217" s="63">
        <v>20043103</v>
      </c>
      <c r="G217" s="63">
        <v>29254209</v>
      </c>
      <c r="H217" s="63">
        <v>42520138</v>
      </c>
      <c r="I217" s="63">
        <v>34402631</v>
      </c>
      <c r="J217" s="63">
        <v>39364363</v>
      </c>
      <c r="K217" s="63">
        <v>41372564</v>
      </c>
      <c r="L217" s="63">
        <v>37027060</v>
      </c>
      <c r="M217" s="63">
        <v>50040631</v>
      </c>
      <c r="N217" s="63">
        <v>54103040</v>
      </c>
      <c r="O217" s="63">
        <v>58354324</v>
      </c>
      <c r="P217" s="63">
        <v>45112090</v>
      </c>
      <c r="Q217" s="63">
        <v>70147765</v>
      </c>
      <c r="R217" s="63">
        <v>104920051</v>
      </c>
      <c r="S217" s="63">
        <v>94311324</v>
      </c>
      <c r="T217" s="63">
        <v>89900602</v>
      </c>
    </row>
    <row r="218" spans="1:20" ht="14.5" x14ac:dyDescent="0.35">
      <c r="A218" t="str">
        <f t="shared" si="10"/>
        <v>Burgenland472</v>
      </c>
      <c r="B218">
        <v>218</v>
      </c>
      <c r="C218" s="62" t="s">
        <v>239</v>
      </c>
      <c r="D218" s="62" t="s">
        <v>531</v>
      </c>
      <c r="E218" s="62" t="s">
        <v>131</v>
      </c>
      <c r="F218" s="63">
        <v>1325</v>
      </c>
      <c r="G218" s="63">
        <v>10</v>
      </c>
      <c r="H218" s="64"/>
      <c r="I218" s="64"/>
      <c r="J218" s="63">
        <v>455</v>
      </c>
      <c r="K218" s="63">
        <v>1019</v>
      </c>
      <c r="L218" s="63">
        <v>948</v>
      </c>
      <c r="M218" s="63">
        <v>1687</v>
      </c>
      <c r="N218" s="63">
        <v>3099</v>
      </c>
      <c r="O218" s="63">
        <v>1372</v>
      </c>
      <c r="P218" s="63">
        <v>1846</v>
      </c>
      <c r="Q218" s="63">
        <v>12173</v>
      </c>
      <c r="R218" s="63">
        <v>2738</v>
      </c>
      <c r="S218" s="63">
        <v>4231</v>
      </c>
      <c r="T218" s="63">
        <v>1054</v>
      </c>
    </row>
    <row r="219" spans="1:20" ht="14.5" x14ac:dyDescent="0.35">
      <c r="A219" t="str">
        <f t="shared" si="10"/>
        <v>Burgenland807</v>
      </c>
      <c r="B219">
        <v>219</v>
      </c>
      <c r="C219" s="62" t="s">
        <v>239</v>
      </c>
      <c r="D219" s="62" t="s">
        <v>636</v>
      </c>
      <c r="E219" s="62" t="s">
        <v>187</v>
      </c>
      <c r="F219" s="63">
        <v>5</v>
      </c>
      <c r="G219" s="64"/>
      <c r="H219" s="64"/>
      <c r="I219" s="64"/>
      <c r="J219" s="64"/>
      <c r="K219" s="64"/>
      <c r="L219" s="64"/>
      <c r="M219" s="64"/>
      <c r="N219" s="64"/>
      <c r="O219" s="63">
        <v>4</v>
      </c>
      <c r="P219" s="63">
        <v>1</v>
      </c>
      <c r="Q219" s="63">
        <v>2</v>
      </c>
      <c r="R219" s="64"/>
      <c r="S219" s="63">
        <v>1009</v>
      </c>
      <c r="T219" s="63">
        <v>20</v>
      </c>
    </row>
    <row r="220" spans="1:20" ht="14.5" x14ac:dyDescent="0.35">
      <c r="A220" t="str">
        <f t="shared" si="10"/>
        <v>Burgenland736</v>
      </c>
      <c r="B220">
        <v>220</v>
      </c>
      <c r="C220" s="62" t="s">
        <v>239</v>
      </c>
      <c r="D220" s="62" t="s">
        <v>622</v>
      </c>
      <c r="E220" s="62" t="s">
        <v>179</v>
      </c>
      <c r="F220" s="63">
        <v>17176457</v>
      </c>
      <c r="G220" s="63">
        <v>15608015</v>
      </c>
      <c r="H220" s="63">
        <v>17210743</v>
      </c>
      <c r="I220" s="63">
        <v>17050331</v>
      </c>
      <c r="J220" s="63">
        <v>20970565</v>
      </c>
      <c r="K220" s="63">
        <v>20226675</v>
      </c>
      <c r="L220" s="63">
        <v>18109639</v>
      </c>
      <c r="M220" s="63">
        <v>18278162</v>
      </c>
      <c r="N220" s="63">
        <v>20167191</v>
      </c>
      <c r="O220" s="63">
        <v>17883138</v>
      </c>
      <c r="P220" s="63">
        <v>25190082</v>
      </c>
      <c r="Q220" s="63">
        <v>20425378</v>
      </c>
      <c r="R220" s="63">
        <v>55763850</v>
      </c>
      <c r="S220" s="63">
        <v>32591164</v>
      </c>
      <c r="T220" s="63">
        <v>25005784</v>
      </c>
    </row>
    <row r="221" spans="1:20" ht="14.5" x14ac:dyDescent="0.35">
      <c r="A221" t="str">
        <f t="shared" si="10"/>
        <v>Burgenland352</v>
      </c>
      <c r="B221">
        <v>221</v>
      </c>
      <c r="C221" s="62" t="s">
        <v>239</v>
      </c>
      <c r="D221" s="62" t="s">
        <v>457</v>
      </c>
      <c r="E221" s="62" t="s">
        <v>257</v>
      </c>
      <c r="F221" s="63">
        <v>1009</v>
      </c>
      <c r="G221" s="63">
        <v>9514</v>
      </c>
      <c r="H221" s="63">
        <v>6834</v>
      </c>
      <c r="I221" s="63">
        <v>4095</v>
      </c>
      <c r="J221" s="63">
        <v>6229</v>
      </c>
      <c r="K221" s="63">
        <v>9183</v>
      </c>
      <c r="L221" s="63">
        <v>17639</v>
      </c>
      <c r="M221" s="63">
        <v>16267</v>
      </c>
      <c r="N221" s="63">
        <v>18613</v>
      </c>
      <c r="O221" s="63">
        <v>18369</v>
      </c>
      <c r="P221" s="63">
        <v>13884</v>
      </c>
      <c r="Q221" s="63">
        <v>13054</v>
      </c>
      <c r="R221" s="63">
        <v>123562</v>
      </c>
      <c r="S221" s="63">
        <v>8903</v>
      </c>
      <c r="T221" s="63">
        <v>51297</v>
      </c>
    </row>
    <row r="222" spans="1:20" ht="14.5" x14ac:dyDescent="0.35">
      <c r="A222" t="str">
        <f t="shared" si="10"/>
        <v>Burgenland072</v>
      </c>
      <c r="B222">
        <v>222</v>
      </c>
      <c r="C222" s="62" t="s">
        <v>239</v>
      </c>
      <c r="D222" s="62" t="s">
        <v>359</v>
      </c>
      <c r="E222" s="62" t="s">
        <v>37</v>
      </c>
      <c r="F222" s="63">
        <v>5671320</v>
      </c>
      <c r="G222" s="63">
        <v>10605140</v>
      </c>
      <c r="H222" s="63">
        <v>11121424</v>
      </c>
      <c r="I222" s="63">
        <v>13478480</v>
      </c>
      <c r="J222" s="63">
        <v>18572794</v>
      </c>
      <c r="K222" s="63">
        <v>20531110</v>
      </c>
      <c r="L222" s="63">
        <v>20682874</v>
      </c>
      <c r="M222" s="63">
        <v>16162224</v>
      </c>
      <c r="N222" s="63">
        <v>17710337</v>
      </c>
      <c r="O222" s="63">
        <v>22207572</v>
      </c>
      <c r="P222" s="63">
        <v>16615781</v>
      </c>
      <c r="Q222" s="63">
        <v>27201020</v>
      </c>
      <c r="R222" s="63">
        <v>26026844</v>
      </c>
      <c r="S222" s="63">
        <v>30141643</v>
      </c>
      <c r="T222" s="63">
        <v>41009384</v>
      </c>
    </row>
    <row r="223" spans="1:20" ht="14.5" x14ac:dyDescent="0.35">
      <c r="A223" t="str">
        <f t="shared" si="10"/>
        <v>Burgenland350</v>
      </c>
      <c r="B223">
        <v>223</v>
      </c>
      <c r="C223" s="62" t="s">
        <v>239</v>
      </c>
      <c r="D223" s="62" t="s">
        <v>456</v>
      </c>
      <c r="E223" s="62" t="s">
        <v>87</v>
      </c>
      <c r="F223" s="63">
        <v>7847</v>
      </c>
      <c r="G223" s="63">
        <v>30451</v>
      </c>
      <c r="H223" s="63">
        <v>18769</v>
      </c>
      <c r="I223" s="63">
        <v>25647</v>
      </c>
      <c r="J223" s="63">
        <v>90289</v>
      </c>
      <c r="K223" s="63">
        <v>25595</v>
      </c>
      <c r="L223" s="63">
        <v>12256</v>
      </c>
      <c r="M223" s="63">
        <v>26400</v>
      </c>
      <c r="N223" s="63">
        <v>82526</v>
      </c>
      <c r="O223" s="63">
        <v>13212</v>
      </c>
      <c r="P223" s="63">
        <v>13017</v>
      </c>
      <c r="Q223" s="63">
        <v>25715</v>
      </c>
      <c r="R223" s="63">
        <v>57924</v>
      </c>
      <c r="S223" s="63">
        <v>48523</v>
      </c>
      <c r="T223" s="63">
        <v>29291</v>
      </c>
    </row>
    <row r="224" spans="1:20" ht="14.5" x14ac:dyDescent="0.35">
      <c r="A224" t="str">
        <f t="shared" si="10"/>
        <v>Burgenland832</v>
      </c>
      <c r="B224">
        <v>224</v>
      </c>
      <c r="C224" s="62" t="s">
        <v>239</v>
      </c>
      <c r="D224" s="62" t="s">
        <v>660</v>
      </c>
      <c r="E224" s="62" t="s">
        <v>276</v>
      </c>
      <c r="F224" s="63">
        <v>65</v>
      </c>
      <c r="G224" s="64"/>
      <c r="H224" s="63">
        <v>49</v>
      </c>
      <c r="I224" s="64"/>
      <c r="J224" s="63">
        <v>17</v>
      </c>
      <c r="K224" s="64"/>
      <c r="L224" s="64"/>
      <c r="M224" s="63">
        <v>8</v>
      </c>
      <c r="N224" s="64"/>
      <c r="O224" s="63">
        <v>18</v>
      </c>
      <c r="P224" s="63">
        <v>4</v>
      </c>
      <c r="Q224" s="63">
        <v>1</v>
      </c>
      <c r="R224" s="63">
        <v>2264</v>
      </c>
      <c r="S224" s="63">
        <v>37</v>
      </c>
      <c r="T224" s="63">
        <v>34</v>
      </c>
    </row>
    <row r="225" spans="1:20" ht="14.5" x14ac:dyDescent="0.35">
      <c r="A225" t="str">
        <f t="shared" si="10"/>
        <v>Burgenland400</v>
      </c>
      <c r="B225">
        <v>225</v>
      </c>
      <c r="C225" s="62" t="s">
        <v>239</v>
      </c>
      <c r="D225" s="62" t="s">
        <v>484</v>
      </c>
      <c r="E225" s="62" t="s">
        <v>103</v>
      </c>
      <c r="F225" s="63">
        <v>31195391</v>
      </c>
      <c r="G225" s="63">
        <v>32533278</v>
      </c>
      <c r="H225" s="63">
        <v>33401367</v>
      </c>
      <c r="I225" s="63">
        <v>58354186</v>
      </c>
      <c r="J225" s="63">
        <v>26184059</v>
      </c>
      <c r="K225" s="63">
        <v>43549355</v>
      </c>
      <c r="L225" s="63">
        <v>44173401</v>
      </c>
      <c r="M225" s="63">
        <v>26388876</v>
      </c>
      <c r="N225" s="63">
        <v>25633168</v>
      </c>
      <c r="O225" s="63">
        <v>38430883</v>
      </c>
      <c r="P225" s="63">
        <v>76804814</v>
      </c>
      <c r="Q225" s="63">
        <v>36780770</v>
      </c>
      <c r="R225" s="63">
        <v>51621633</v>
      </c>
      <c r="S225" s="63">
        <v>28316665</v>
      </c>
      <c r="T225" s="63">
        <v>28298809</v>
      </c>
    </row>
    <row r="226" spans="1:20" ht="14.5" x14ac:dyDescent="0.35">
      <c r="A226" t="str">
        <f t="shared" si="10"/>
        <v>Burgenland524</v>
      </c>
      <c r="B226">
        <v>226</v>
      </c>
      <c r="C226" s="62" t="s">
        <v>239</v>
      </c>
      <c r="D226" s="62" t="s">
        <v>556</v>
      </c>
      <c r="E226" s="62" t="s">
        <v>144</v>
      </c>
      <c r="F226" s="63">
        <v>4903</v>
      </c>
      <c r="G226" s="63">
        <v>58983</v>
      </c>
      <c r="H226" s="63">
        <v>2776</v>
      </c>
      <c r="I226" s="63">
        <v>2488</v>
      </c>
      <c r="J226" s="63">
        <v>8563</v>
      </c>
      <c r="K226" s="63">
        <v>60013</v>
      </c>
      <c r="L226" s="63">
        <v>135992</v>
      </c>
      <c r="M226" s="63">
        <v>152219</v>
      </c>
      <c r="N226" s="63">
        <v>234895</v>
      </c>
      <c r="O226" s="63">
        <v>129228</v>
      </c>
      <c r="P226" s="63">
        <v>78631</v>
      </c>
      <c r="Q226" s="63">
        <v>20005</v>
      </c>
      <c r="R226" s="63">
        <v>64771</v>
      </c>
      <c r="S226" s="63">
        <v>112371</v>
      </c>
      <c r="T226" s="63">
        <v>46344</v>
      </c>
    </row>
    <row r="227" spans="1:20" ht="14.5" x14ac:dyDescent="0.35">
      <c r="A227" t="str">
        <f t="shared" si="10"/>
        <v>Burgenland081</v>
      </c>
      <c r="B227">
        <v>227</v>
      </c>
      <c r="C227" s="62" t="s">
        <v>239</v>
      </c>
      <c r="D227" s="62" t="s">
        <v>374</v>
      </c>
      <c r="E227" s="62" t="s">
        <v>43</v>
      </c>
      <c r="F227" s="63">
        <v>4392</v>
      </c>
      <c r="G227" s="63">
        <v>2001</v>
      </c>
      <c r="H227" s="63">
        <v>3713</v>
      </c>
      <c r="I227" s="63">
        <v>45110</v>
      </c>
      <c r="J227" s="63">
        <v>53346</v>
      </c>
      <c r="K227" s="63">
        <v>234064</v>
      </c>
      <c r="L227" s="63">
        <v>302431</v>
      </c>
      <c r="M227" s="63">
        <v>5574</v>
      </c>
      <c r="N227" s="63">
        <v>3801</v>
      </c>
      <c r="O227" s="63">
        <v>24726</v>
      </c>
      <c r="P227" s="63">
        <v>73661</v>
      </c>
      <c r="Q227" s="63">
        <v>205751</v>
      </c>
      <c r="R227" s="63">
        <v>298237</v>
      </c>
      <c r="S227" s="63">
        <v>815110</v>
      </c>
      <c r="T227" s="63">
        <v>47898</v>
      </c>
    </row>
    <row r="228" spans="1:20" ht="14.5" x14ac:dyDescent="0.35">
      <c r="A228" t="str">
        <f t="shared" si="10"/>
        <v>Burgenland045</v>
      </c>
      <c r="B228">
        <v>228</v>
      </c>
      <c r="C228" s="62" t="s">
        <v>239</v>
      </c>
      <c r="D228" s="62" t="s">
        <v>333</v>
      </c>
      <c r="E228" s="62" t="s">
        <v>258</v>
      </c>
      <c r="F228" s="63">
        <v>901</v>
      </c>
      <c r="G228" s="63">
        <v>1416</v>
      </c>
      <c r="H228" s="63">
        <v>1315</v>
      </c>
      <c r="I228" s="64"/>
      <c r="J228" s="63">
        <v>1864</v>
      </c>
      <c r="K228" s="64"/>
      <c r="L228" s="63">
        <v>1320</v>
      </c>
      <c r="M228" s="63">
        <v>1078</v>
      </c>
      <c r="N228" s="64"/>
      <c r="O228" s="63">
        <v>719</v>
      </c>
      <c r="P228" s="64"/>
      <c r="Q228" s="63">
        <v>168</v>
      </c>
      <c r="R228" s="63">
        <v>1266</v>
      </c>
      <c r="S228" s="63">
        <v>3755</v>
      </c>
      <c r="T228" s="63">
        <v>2516</v>
      </c>
    </row>
    <row r="229" spans="1:20" ht="14.5" x14ac:dyDescent="0.35">
      <c r="A229" t="str">
        <f t="shared" si="10"/>
        <v>Burgenland467</v>
      </c>
      <c r="B229">
        <v>229</v>
      </c>
      <c r="C229" s="62" t="s">
        <v>239</v>
      </c>
      <c r="D229" s="62" t="s">
        <v>525</v>
      </c>
      <c r="E229" s="62" t="s">
        <v>263</v>
      </c>
      <c r="F229" s="63">
        <v>4</v>
      </c>
      <c r="G229" s="63">
        <v>10</v>
      </c>
      <c r="H229" s="64"/>
      <c r="I229" s="64"/>
      <c r="J229" s="64"/>
      <c r="K229" s="64"/>
      <c r="L229" s="64"/>
      <c r="M229" s="63">
        <v>525</v>
      </c>
      <c r="N229" s="64"/>
      <c r="O229" s="63">
        <v>29</v>
      </c>
      <c r="P229" s="64"/>
      <c r="Q229" s="64"/>
      <c r="R229" s="63">
        <v>265</v>
      </c>
      <c r="S229" s="63">
        <v>189</v>
      </c>
      <c r="T229" s="63">
        <v>243</v>
      </c>
    </row>
    <row r="230" spans="1:20" ht="14.5" x14ac:dyDescent="0.35">
      <c r="A230" t="str">
        <f t="shared" si="10"/>
        <v>Burgenland484</v>
      </c>
      <c r="B230">
        <v>230</v>
      </c>
      <c r="C230" s="62" t="s">
        <v>239</v>
      </c>
      <c r="D230" s="62" t="s">
        <v>545</v>
      </c>
      <c r="E230" s="62" t="s">
        <v>135</v>
      </c>
      <c r="F230" s="63">
        <v>6499</v>
      </c>
      <c r="G230" s="63">
        <v>1802</v>
      </c>
      <c r="H230" s="63">
        <v>746</v>
      </c>
      <c r="I230" s="63">
        <v>1155</v>
      </c>
      <c r="J230" s="63">
        <v>1883</v>
      </c>
      <c r="K230" s="63">
        <v>1314</v>
      </c>
      <c r="L230" s="63">
        <v>5132</v>
      </c>
      <c r="M230" s="63">
        <v>1603</v>
      </c>
      <c r="N230" s="63">
        <v>1813</v>
      </c>
      <c r="O230" s="63">
        <v>7904</v>
      </c>
      <c r="P230" s="63">
        <v>2011</v>
      </c>
      <c r="Q230" s="63">
        <v>2899</v>
      </c>
      <c r="R230" s="63">
        <v>2012</v>
      </c>
      <c r="S230" s="63">
        <v>4653</v>
      </c>
      <c r="T230" s="63">
        <v>251908</v>
      </c>
    </row>
    <row r="231" spans="1:20" ht="14.5" x14ac:dyDescent="0.35">
      <c r="A231" t="str">
        <f t="shared" si="10"/>
        <v>Burgenland468</v>
      </c>
      <c r="B231">
        <v>231</v>
      </c>
      <c r="C231" s="62" t="s">
        <v>239</v>
      </c>
      <c r="D231" s="62" t="s">
        <v>527</v>
      </c>
      <c r="E231" s="62" t="s">
        <v>259</v>
      </c>
      <c r="F231" s="63">
        <v>620</v>
      </c>
      <c r="G231" s="63">
        <v>109</v>
      </c>
      <c r="H231" s="63">
        <v>926</v>
      </c>
      <c r="I231" s="63">
        <v>3124</v>
      </c>
      <c r="J231" s="63">
        <v>1835</v>
      </c>
      <c r="K231" s="63">
        <v>936</v>
      </c>
      <c r="L231" s="63">
        <v>7534</v>
      </c>
      <c r="M231" s="63">
        <v>2110</v>
      </c>
      <c r="N231" s="63">
        <v>1217</v>
      </c>
      <c r="O231" s="63">
        <v>1121</v>
      </c>
      <c r="P231" s="63">
        <v>3366</v>
      </c>
      <c r="Q231" s="63">
        <v>14971</v>
      </c>
      <c r="R231" s="63">
        <v>11607</v>
      </c>
      <c r="S231" s="63">
        <v>100341</v>
      </c>
      <c r="T231" s="63">
        <v>107983</v>
      </c>
    </row>
    <row r="232" spans="1:20" ht="14.5" x14ac:dyDescent="0.35">
      <c r="A232" t="str">
        <f t="shared" si="10"/>
        <v>Burgenland457</v>
      </c>
      <c r="B232">
        <v>232</v>
      </c>
      <c r="C232" s="62" t="s">
        <v>239</v>
      </c>
      <c r="D232" s="62" t="s">
        <v>513</v>
      </c>
      <c r="E232" s="62" t="s">
        <v>123</v>
      </c>
      <c r="F232" s="63">
        <v>1211</v>
      </c>
      <c r="G232" s="63">
        <v>2429</v>
      </c>
      <c r="H232" s="63">
        <v>181</v>
      </c>
      <c r="I232" s="63">
        <v>2319</v>
      </c>
      <c r="J232" s="63">
        <v>1645</v>
      </c>
      <c r="K232" s="63">
        <v>1119</v>
      </c>
      <c r="L232" s="63">
        <v>563</v>
      </c>
      <c r="M232" s="63">
        <v>1477</v>
      </c>
      <c r="N232" s="63">
        <v>2390</v>
      </c>
      <c r="O232" s="63">
        <v>27169</v>
      </c>
      <c r="P232" s="63">
        <v>6250</v>
      </c>
      <c r="Q232" s="63">
        <v>10132</v>
      </c>
      <c r="R232" s="63">
        <v>101492</v>
      </c>
      <c r="S232" s="63">
        <v>25209</v>
      </c>
      <c r="T232" s="63">
        <v>13498</v>
      </c>
    </row>
    <row r="233" spans="1:20" ht="14.5" x14ac:dyDescent="0.35">
      <c r="A233" t="str">
        <f t="shared" si="10"/>
        <v>Burgenland690</v>
      </c>
      <c r="B233">
        <v>233</v>
      </c>
      <c r="C233" s="62" t="s">
        <v>239</v>
      </c>
      <c r="D233" s="62" t="s">
        <v>603</v>
      </c>
      <c r="E233" s="62" t="s">
        <v>170</v>
      </c>
      <c r="F233" s="63">
        <v>6281824</v>
      </c>
      <c r="G233" s="63">
        <v>12791064</v>
      </c>
      <c r="H233" s="63">
        <v>15092796</v>
      </c>
      <c r="I233" s="63">
        <v>17398938</v>
      </c>
      <c r="J233" s="63">
        <v>19353197</v>
      </c>
      <c r="K233" s="63">
        <v>33090159</v>
      </c>
      <c r="L233" s="63">
        <v>21654328</v>
      </c>
      <c r="M233" s="63">
        <v>26196367</v>
      </c>
      <c r="N233" s="63">
        <v>26424544</v>
      </c>
      <c r="O233" s="63">
        <v>30294701</v>
      </c>
      <c r="P233" s="63">
        <v>27350845</v>
      </c>
      <c r="Q233" s="63">
        <v>34940049</v>
      </c>
      <c r="R233" s="63">
        <v>48960814</v>
      </c>
      <c r="S233" s="63">
        <v>55968577</v>
      </c>
      <c r="T233" s="63">
        <v>77683507</v>
      </c>
    </row>
    <row r="234" spans="1:20" ht="14.5" x14ac:dyDescent="0.35">
      <c r="A234" t="str">
        <f t="shared" si="10"/>
        <v>Burgenland816</v>
      </c>
      <c r="B234">
        <v>234</v>
      </c>
      <c r="C234" s="62" t="s">
        <v>239</v>
      </c>
      <c r="D234" s="62" t="s">
        <v>645</v>
      </c>
      <c r="E234" s="62" t="s">
        <v>192</v>
      </c>
      <c r="F234" s="64"/>
      <c r="G234" s="64"/>
      <c r="H234" s="64"/>
      <c r="I234" s="64"/>
      <c r="J234" s="63">
        <v>4</v>
      </c>
      <c r="K234" s="63">
        <v>308</v>
      </c>
      <c r="L234" s="63">
        <v>6</v>
      </c>
      <c r="M234" s="64"/>
      <c r="N234" s="64"/>
      <c r="O234" s="63">
        <v>1</v>
      </c>
      <c r="P234" s="63">
        <v>3</v>
      </c>
      <c r="Q234" s="63">
        <v>48</v>
      </c>
      <c r="R234" s="63">
        <v>4</v>
      </c>
      <c r="S234" s="63">
        <v>177</v>
      </c>
      <c r="T234" s="63">
        <v>23</v>
      </c>
    </row>
    <row r="235" spans="1:20" ht="14.5" x14ac:dyDescent="0.35">
      <c r="A235" t="str">
        <f t="shared" si="10"/>
        <v>Burgenland811</v>
      </c>
      <c r="B235">
        <v>235</v>
      </c>
      <c r="C235" s="62" t="s">
        <v>239</v>
      </c>
      <c r="D235" s="62" t="s">
        <v>639</v>
      </c>
      <c r="E235" s="62" t="s">
        <v>285</v>
      </c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3">
        <v>13610</v>
      </c>
      <c r="R235" s="63">
        <v>89929</v>
      </c>
      <c r="S235" s="64"/>
      <c r="T235" s="64"/>
    </row>
    <row r="236" spans="1:20" ht="14.5" x14ac:dyDescent="0.35">
      <c r="A236" t="str">
        <f t="shared" si="10"/>
        <v>Burgenland819</v>
      </c>
      <c r="B236">
        <v>236</v>
      </c>
      <c r="C236" s="62" t="s">
        <v>239</v>
      </c>
      <c r="D236" s="62" t="s">
        <v>647</v>
      </c>
      <c r="E236" s="62" t="s">
        <v>194</v>
      </c>
      <c r="F236" s="64"/>
      <c r="G236" s="64"/>
      <c r="H236" s="64"/>
      <c r="I236" s="64"/>
      <c r="J236" s="64"/>
      <c r="K236" s="63">
        <v>80</v>
      </c>
      <c r="L236" s="63">
        <v>19</v>
      </c>
      <c r="M236" s="64"/>
      <c r="N236" s="64"/>
      <c r="O236" s="64"/>
      <c r="P236" s="63">
        <v>48</v>
      </c>
      <c r="Q236" s="63">
        <v>1</v>
      </c>
      <c r="R236" s="63">
        <v>23</v>
      </c>
      <c r="S236" s="64"/>
      <c r="T236" s="63">
        <v>190</v>
      </c>
    </row>
    <row r="237" spans="1:20" ht="14.5" x14ac:dyDescent="0.35">
      <c r="A237" t="str">
        <f t="shared" si="10"/>
        <v>Burgenland022</v>
      </c>
      <c r="B237">
        <v>237</v>
      </c>
      <c r="C237" s="62" t="s">
        <v>239</v>
      </c>
      <c r="D237" s="62" t="s">
        <v>726</v>
      </c>
      <c r="E237" s="62" t="s">
        <v>13</v>
      </c>
      <c r="F237" s="64"/>
      <c r="G237" s="64"/>
      <c r="H237" s="63">
        <v>4</v>
      </c>
      <c r="I237" s="64"/>
      <c r="J237" s="63">
        <v>2</v>
      </c>
      <c r="K237" s="64"/>
      <c r="L237" s="64"/>
      <c r="M237" s="64"/>
      <c r="N237" s="64"/>
      <c r="O237" s="64"/>
      <c r="P237" s="64"/>
      <c r="Q237" s="64"/>
      <c r="R237" s="63">
        <v>668</v>
      </c>
      <c r="S237" s="63">
        <v>171</v>
      </c>
      <c r="T237" s="63">
        <v>13</v>
      </c>
    </row>
    <row r="238" spans="1:20" ht="14.5" x14ac:dyDescent="0.35">
      <c r="A238" t="str">
        <f t="shared" si="10"/>
        <v>Burgenland095</v>
      </c>
      <c r="B238">
        <v>238</v>
      </c>
      <c r="C238" s="62" t="s">
        <v>239</v>
      </c>
      <c r="D238" s="62" t="s">
        <v>386</v>
      </c>
      <c r="E238" s="62" t="s">
        <v>49</v>
      </c>
      <c r="F238" s="64"/>
      <c r="G238" s="63">
        <v>21302</v>
      </c>
      <c r="H238" s="63">
        <v>14346</v>
      </c>
      <c r="I238" s="63">
        <v>44042</v>
      </c>
      <c r="J238" s="63">
        <v>118488</v>
      </c>
      <c r="K238" s="63">
        <v>126780</v>
      </c>
      <c r="L238" s="63">
        <v>100769</v>
      </c>
      <c r="M238" s="63">
        <v>37065</v>
      </c>
      <c r="N238" s="63">
        <v>129937</v>
      </c>
      <c r="O238" s="63">
        <v>252357</v>
      </c>
      <c r="P238" s="63">
        <v>225127</v>
      </c>
      <c r="Q238" s="63">
        <v>511833</v>
      </c>
      <c r="R238" s="63">
        <v>1677970</v>
      </c>
      <c r="S238" s="63">
        <v>372370</v>
      </c>
      <c r="T238" s="63">
        <v>470491</v>
      </c>
    </row>
    <row r="239" spans="1:20" ht="14.5" x14ac:dyDescent="0.35">
      <c r="A239" t="str">
        <f t="shared" si="10"/>
        <v>Burgenland023</v>
      </c>
      <c r="B239">
        <v>239</v>
      </c>
      <c r="C239" s="62" t="s">
        <v>239</v>
      </c>
      <c r="D239" s="62" t="s">
        <v>317</v>
      </c>
      <c r="E239" s="62" t="s">
        <v>14</v>
      </c>
      <c r="F239" s="64"/>
      <c r="G239" s="64"/>
      <c r="H239" s="63">
        <v>14</v>
      </c>
      <c r="I239" s="64"/>
      <c r="J239" s="63">
        <v>1</v>
      </c>
      <c r="K239" s="64"/>
      <c r="L239" s="64"/>
      <c r="M239" s="64"/>
      <c r="N239" s="64"/>
      <c r="O239" s="64"/>
      <c r="P239" s="64"/>
      <c r="Q239" s="64"/>
      <c r="R239" s="64"/>
      <c r="S239" s="63">
        <v>31</v>
      </c>
      <c r="T239" s="64"/>
    </row>
    <row r="240" spans="1:20" ht="14.5" x14ac:dyDescent="0.35">
      <c r="A240" t="str">
        <f t="shared" si="10"/>
        <v>Burgenland098</v>
      </c>
      <c r="B240">
        <v>240</v>
      </c>
      <c r="C240" s="62" t="s">
        <v>239</v>
      </c>
      <c r="D240" s="62" t="s">
        <v>390</v>
      </c>
      <c r="E240" s="62" t="s">
        <v>51</v>
      </c>
      <c r="F240" s="63">
        <v>2090758</v>
      </c>
      <c r="G240" s="63">
        <v>2633255</v>
      </c>
      <c r="H240" s="63">
        <v>3814977</v>
      </c>
      <c r="I240" s="63">
        <v>7791306</v>
      </c>
      <c r="J240" s="63">
        <v>12366928</v>
      </c>
      <c r="K240" s="63">
        <v>11710928</v>
      </c>
      <c r="L240" s="63">
        <v>9667302</v>
      </c>
      <c r="M240" s="63">
        <v>11121085</v>
      </c>
      <c r="N240" s="63">
        <v>11284310</v>
      </c>
      <c r="O240" s="63">
        <v>12496527</v>
      </c>
      <c r="P240" s="63">
        <v>11784420</v>
      </c>
      <c r="Q240" s="63">
        <v>13412002</v>
      </c>
      <c r="R240" s="63">
        <v>18562152</v>
      </c>
      <c r="S240" s="63">
        <v>15047024</v>
      </c>
      <c r="T240" s="63">
        <v>12179295</v>
      </c>
    </row>
    <row r="241" spans="1:20" ht="14.5" x14ac:dyDescent="0.35">
      <c r="A241" t="str">
        <f t="shared" si="10"/>
        <v>Burgenland653</v>
      </c>
      <c r="B241">
        <v>241</v>
      </c>
      <c r="C241" s="62" t="s">
        <v>239</v>
      </c>
      <c r="D241" s="62" t="s">
        <v>586</v>
      </c>
      <c r="E241" s="62" t="s">
        <v>159</v>
      </c>
      <c r="F241" s="63">
        <v>3</v>
      </c>
      <c r="G241" s="63">
        <v>4</v>
      </c>
      <c r="H241" s="63">
        <v>62</v>
      </c>
      <c r="I241" s="63">
        <v>33</v>
      </c>
      <c r="J241" s="63">
        <v>17</v>
      </c>
      <c r="K241" s="63">
        <v>170</v>
      </c>
      <c r="L241" s="63">
        <v>10</v>
      </c>
      <c r="M241" s="64"/>
      <c r="N241" s="63">
        <v>161</v>
      </c>
      <c r="O241" s="63">
        <v>11</v>
      </c>
      <c r="P241" s="63">
        <v>44</v>
      </c>
      <c r="Q241" s="63">
        <v>114</v>
      </c>
      <c r="R241" s="63">
        <v>40</v>
      </c>
      <c r="S241" s="63">
        <v>203</v>
      </c>
      <c r="T241" s="64"/>
    </row>
    <row r="242" spans="1:20" ht="14.5" x14ac:dyDescent="0.35">
      <c r="A242" t="str">
        <f t="shared" si="10"/>
        <v>Burgenland388</v>
      </c>
      <c r="B242">
        <v>242</v>
      </c>
      <c r="C242" s="62" t="s">
        <v>239</v>
      </c>
      <c r="D242" s="62" t="s">
        <v>476</v>
      </c>
      <c r="E242" s="62" t="s">
        <v>98</v>
      </c>
      <c r="F242" s="63">
        <v>20697724</v>
      </c>
      <c r="G242" s="63">
        <v>17358951</v>
      </c>
      <c r="H242" s="63">
        <v>28801191</v>
      </c>
      <c r="I242" s="63">
        <v>17905167</v>
      </c>
      <c r="J242" s="63">
        <v>43897837</v>
      </c>
      <c r="K242" s="63">
        <v>23721621</v>
      </c>
      <c r="L242" s="63">
        <v>10653039</v>
      </c>
      <c r="M242" s="63">
        <v>1684950</v>
      </c>
      <c r="N242" s="63">
        <v>2562345</v>
      </c>
      <c r="O242" s="63">
        <v>1790630</v>
      </c>
      <c r="P242" s="63">
        <v>2448524</v>
      </c>
      <c r="Q242" s="63">
        <v>1662155</v>
      </c>
      <c r="R242" s="63">
        <v>1261173</v>
      </c>
      <c r="S242" s="63">
        <v>1152940</v>
      </c>
      <c r="T242" s="63">
        <v>1416357</v>
      </c>
    </row>
    <row r="243" spans="1:20" ht="14.5" x14ac:dyDescent="0.35">
      <c r="A243" t="str">
        <f t="shared" si="10"/>
        <v>Burgenland378</v>
      </c>
      <c r="B243">
        <v>243</v>
      </c>
      <c r="C243" s="62" t="s">
        <v>239</v>
      </c>
      <c r="D243" s="62" t="s">
        <v>471</v>
      </c>
      <c r="E243" s="62" t="s">
        <v>95</v>
      </c>
      <c r="F243" s="63">
        <v>34157</v>
      </c>
      <c r="G243" s="63">
        <v>511</v>
      </c>
      <c r="H243" s="63">
        <v>1760</v>
      </c>
      <c r="I243" s="63">
        <v>43749</v>
      </c>
      <c r="J243" s="63">
        <v>1223</v>
      </c>
      <c r="K243" s="63">
        <v>8656</v>
      </c>
      <c r="L243" s="63">
        <v>187</v>
      </c>
      <c r="M243" s="63">
        <v>448</v>
      </c>
      <c r="N243" s="63">
        <v>325</v>
      </c>
      <c r="O243" s="63">
        <v>1495</v>
      </c>
      <c r="P243" s="63">
        <v>11427</v>
      </c>
      <c r="Q243" s="63">
        <v>2800</v>
      </c>
      <c r="R243" s="63">
        <v>1073</v>
      </c>
      <c r="S243" s="63">
        <v>271</v>
      </c>
      <c r="T243" s="63">
        <v>598</v>
      </c>
    </row>
    <row r="244" spans="1:20" ht="14.5" x14ac:dyDescent="0.35">
      <c r="A244" t="str">
        <f t="shared" si="10"/>
        <v>Burgenland382</v>
      </c>
      <c r="B244">
        <v>244</v>
      </c>
      <c r="C244" s="62" t="s">
        <v>239</v>
      </c>
      <c r="D244" s="62" t="s">
        <v>473</v>
      </c>
      <c r="E244" s="62" t="s">
        <v>96</v>
      </c>
      <c r="F244" s="63">
        <v>3520</v>
      </c>
      <c r="G244" s="63">
        <v>6859</v>
      </c>
      <c r="H244" s="63">
        <v>4648</v>
      </c>
      <c r="I244" s="63">
        <v>859</v>
      </c>
      <c r="J244" s="63">
        <v>508</v>
      </c>
      <c r="K244" s="63">
        <v>929</v>
      </c>
      <c r="L244" s="63">
        <v>1797</v>
      </c>
      <c r="M244" s="63">
        <v>6599</v>
      </c>
      <c r="N244" s="63">
        <v>2743</v>
      </c>
      <c r="O244" s="63">
        <v>10506</v>
      </c>
      <c r="P244" s="63">
        <v>5686</v>
      </c>
      <c r="Q244" s="63">
        <v>12094</v>
      </c>
      <c r="R244" s="63">
        <v>37155</v>
      </c>
      <c r="S244" s="63">
        <v>2434</v>
      </c>
      <c r="T244" s="63">
        <v>30665</v>
      </c>
    </row>
    <row r="245" spans="1:20" ht="14.5" x14ac:dyDescent="0.35">
      <c r="A245" t="str">
        <f t="shared" si="10"/>
        <v>Burgenland9V</v>
      </c>
      <c r="B245">
        <v>245</v>
      </c>
      <c r="C245" s="62" t="s">
        <v>239</v>
      </c>
      <c r="D245" s="62" t="s">
        <v>956</v>
      </c>
      <c r="E245" s="62" t="s">
        <v>260</v>
      </c>
      <c r="F245" s="63">
        <v>10242</v>
      </c>
      <c r="G245" s="63">
        <v>5311</v>
      </c>
      <c r="H245" s="63">
        <v>2036</v>
      </c>
      <c r="I245" s="63">
        <v>6057</v>
      </c>
      <c r="J245" s="63">
        <v>576</v>
      </c>
      <c r="K245" s="63">
        <v>7759</v>
      </c>
      <c r="L245" s="63">
        <v>177686</v>
      </c>
      <c r="M245" s="63">
        <v>33257</v>
      </c>
      <c r="N245" s="63">
        <v>8361</v>
      </c>
      <c r="O245" s="63">
        <v>3382</v>
      </c>
      <c r="P245" s="63">
        <v>14951</v>
      </c>
      <c r="Q245" s="63">
        <v>21730</v>
      </c>
      <c r="R245" s="63">
        <v>6176</v>
      </c>
      <c r="S245" s="63">
        <v>10475</v>
      </c>
      <c r="T245" s="63">
        <v>4768</v>
      </c>
    </row>
    <row r="246" spans="1:20" ht="14.5" x14ac:dyDescent="0.35">
      <c r="A246" t="str">
        <f t="shared" si="10"/>
        <v>BurgenlandI00</v>
      </c>
      <c r="B246">
        <v>246</v>
      </c>
      <c r="C246" s="62" t="s">
        <v>239</v>
      </c>
      <c r="D246" s="62" t="s">
        <v>957</v>
      </c>
      <c r="E246" s="62" t="s">
        <v>261</v>
      </c>
      <c r="F246" s="63">
        <v>1666119777</v>
      </c>
      <c r="G246" s="63">
        <v>1998402342</v>
      </c>
      <c r="H246" s="63">
        <v>2300381255</v>
      </c>
      <c r="I246" s="63">
        <v>2618658212</v>
      </c>
      <c r="J246" s="63">
        <v>2740920048</v>
      </c>
      <c r="K246" s="63">
        <v>2615012365</v>
      </c>
      <c r="L246" s="63">
        <v>2473280312</v>
      </c>
      <c r="M246" s="63">
        <v>2524580705</v>
      </c>
      <c r="N246" s="63">
        <v>2605557048</v>
      </c>
      <c r="O246" s="63">
        <v>2770467821</v>
      </c>
      <c r="P246" s="63">
        <v>2428372370</v>
      </c>
      <c r="Q246" s="63">
        <v>3061667917</v>
      </c>
      <c r="R246" s="63">
        <v>3601781820</v>
      </c>
      <c r="S246" s="63">
        <v>3178918039</v>
      </c>
      <c r="T246" s="63">
        <v>3345373312</v>
      </c>
    </row>
    <row r="247" spans="1:20" ht="14.5" x14ac:dyDescent="0.35">
      <c r="A247" t="str">
        <f t="shared" si="10"/>
        <v>Kärnten043</v>
      </c>
      <c r="B247">
        <v>247</v>
      </c>
      <c r="C247" s="62" t="s">
        <v>262</v>
      </c>
      <c r="D247" s="62" t="s">
        <v>331</v>
      </c>
      <c r="E247" s="62" t="s">
        <v>22</v>
      </c>
      <c r="F247" s="63">
        <v>17491</v>
      </c>
      <c r="G247" s="63">
        <v>25452</v>
      </c>
      <c r="H247" s="64"/>
      <c r="I247" s="63">
        <v>50</v>
      </c>
      <c r="J247" s="63">
        <v>811</v>
      </c>
      <c r="K247" s="63">
        <v>536</v>
      </c>
      <c r="L247" s="63">
        <v>1526</v>
      </c>
      <c r="M247" s="63">
        <v>24493</v>
      </c>
      <c r="N247" s="63">
        <v>5224</v>
      </c>
      <c r="O247" s="63">
        <v>3983</v>
      </c>
      <c r="P247" s="63">
        <v>12439</v>
      </c>
      <c r="Q247" s="63">
        <v>4148</v>
      </c>
      <c r="R247" s="63">
        <v>23795</v>
      </c>
      <c r="S247" s="63">
        <v>5373</v>
      </c>
      <c r="T247" s="63">
        <v>3984</v>
      </c>
    </row>
    <row r="248" spans="1:20" ht="14.5" x14ac:dyDescent="0.35">
      <c r="A248" t="str">
        <f t="shared" si="10"/>
        <v>Kärnten647</v>
      </c>
      <c r="B248">
        <v>248</v>
      </c>
      <c r="C248" s="62" t="s">
        <v>262</v>
      </c>
      <c r="D248" s="62" t="s">
        <v>583</v>
      </c>
      <c r="E248" s="62" t="s">
        <v>157</v>
      </c>
      <c r="F248" s="63">
        <v>271691</v>
      </c>
      <c r="G248" s="63">
        <v>1116371</v>
      </c>
      <c r="H248" s="63">
        <v>216278</v>
      </c>
      <c r="I248" s="63">
        <v>178527</v>
      </c>
      <c r="J248" s="63">
        <v>1740957</v>
      </c>
      <c r="K248" s="63">
        <v>653752</v>
      </c>
      <c r="L248" s="63">
        <v>210836</v>
      </c>
      <c r="M248" s="63">
        <v>231764</v>
      </c>
      <c r="N248" s="63">
        <v>2215539</v>
      </c>
      <c r="O248" s="63">
        <v>246398</v>
      </c>
      <c r="P248" s="63">
        <v>245782</v>
      </c>
      <c r="Q248" s="63">
        <v>500882</v>
      </c>
      <c r="R248" s="63">
        <v>1149736</v>
      </c>
      <c r="S248" s="63">
        <v>2707905</v>
      </c>
      <c r="T248" s="63">
        <v>1345742</v>
      </c>
    </row>
    <row r="249" spans="1:20" ht="14.5" x14ac:dyDescent="0.35">
      <c r="A249" t="str">
        <f t="shared" si="10"/>
        <v>Kärnten660</v>
      </c>
      <c r="B249">
        <v>249</v>
      </c>
      <c r="C249" s="62" t="s">
        <v>262</v>
      </c>
      <c r="D249" s="62" t="s">
        <v>588</v>
      </c>
      <c r="E249" s="62" t="s">
        <v>160</v>
      </c>
      <c r="F249" s="63">
        <v>415</v>
      </c>
      <c r="G249" s="63">
        <v>1197</v>
      </c>
      <c r="H249" s="63">
        <v>685</v>
      </c>
      <c r="I249" s="63">
        <v>2498</v>
      </c>
      <c r="J249" s="63">
        <v>3634</v>
      </c>
      <c r="K249" s="63">
        <v>868</v>
      </c>
      <c r="L249" s="63">
        <v>5657</v>
      </c>
      <c r="M249" s="63">
        <v>3323</v>
      </c>
      <c r="N249" s="63">
        <v>4509</v>
      </c>
      <c r="O249" s="63">
        <v>11746</v>
      </c>
      <c r="P249" s="63">
        <v>51799</v>
      </c>
      <c r="Q249" s="63">
        <v>67571</v>
      </c>
      <c r="R249" s="63">
        <v>53858</v>
      </c>
      <c r="S249" s="63">
        <v>37352</v>
      </c>
      <c r="T249" s="63">
        <v>75368</v>
      </c>
    </row>
    <row r="250" spans="1:20" ht="14.5" x14ac:dyDescent="0.35">
      <c r="A250" t="str">
        <f t="shared" si="10"/>
        <v>Kärnten459</v>
      </c>
      <c r="B250">
        <v>250</v>
      </c>
      <c r="C250" s="62" t="s">
        <v>262</v>
      </c>
      <c r="D250" s="62" t="s">
        <v>515</v>
      </c>
      <c r="E250" s="62" t="s">
        <v>124</v>
      </c>
      <c r="F250" s="63">
        <v>227</v>
      </c>
      <c r="G250" s="64"/>
      <c r="H250" s="63">
        <v>971</v>
      </c>
      <c r="I250" s="64"/>
      <c r="J250" s="63">
        <v>1224</v>
      </c>
      <c r="K250" s="63">
        <v>1282</v>
      </c>
      <c r="L250" s="63">
        <v>4187</v>
      </c>
      <c r="M250" s="63">
        <v>584</v>
      </c>
      <c r="N250" s="63">
        <v>1797</v>
      </c>
      <c r="O250" s="63">
        <v>416</v>
      </c>
      <c r="P250" s="63">
        <v>1946</v>
      </c>
      <c r="Q250" s="63">
        <v>4435</v>
      </c>
      <c r="R250" s="63">
        <v>70628</v>
      </c>
      <c r="S250" s="63">
        <v>15804</v>
      </c>
      <c r="T250" s="63">
        <v>3452</v>
      </c>
    </row>
    <row r="251" spans="1:20" ht="14.5" x14ac:dyDescent="0.35">
      <c r="A251" t="str">
        <f t="shared" si="10"/>
        <v>Kärnten446</v>
      </c>
      <c r="B251">
        <v>251</v>
      </c>
      <c r="C251" s="62" t="s">
        <v>262</v>
      </c>
      <c r="D251" s="62" t="s">
        <v>502</v>
      </c>
      <c r="E251" s="62" t="s">
        <v>116</v>
      </c>
      <c r="F251" s="63">
        <v>38</v>
      </c>
      <c r="G251" s="63">
        <v>14</v>
      </c>
      <c r="H251" s="63">
        <v>6</v>
      </c>
      <c r="I251" s="64"/>
      <c r="J251" s="63">
        <v>17</v>
      </c>
      <c r="K251" s="63">
        <v>5</v>
      </c>
      <c r="L251" s="64"/>
      <c r="M251" s="64"/>
      <c r="N251" s="64"/>
      <c r="O251" s="63">
        <v>135</v>
      </c>
      <c r="P251" s="64"/>
      <c r="Q251" s="63">
        <v>491</v>
      </c>
      <c r="R251" s="63">
        <v>478</v>
      </c>
      <c r="S251" s="63">
        <v>382</v>
      </c>
      <c r="T251" s="63">
        <v>579</v>
      </c>
    </row>
    <row r="252" spans="1:20" ht="14.5" x14ac:dyDescent="0.35">
      <c r="A252" t="str">
        <f t="shared" si="10"/>
        <v>Kärnten070</v>
      </c>
      <c r="B252">
        <v>252</v>
      </c>
      <c r="C252" s="62" t="s">
        <v>262</v>
      </c>
      <c r="D252" s="62" t="s">
        <v>357</v>
      </c>
      <c r="E252" s="62" t="s">
        <v>36</v>
      </c>
      <c r="F252" s="63">
        <v>159788</v>
      </c>
      <c r="G252" s="63">
        <v>1097732</v>
      </c>
      <c r="H252" s="63">
        <v>334216</v>
      </c>
      <c r="I252" s="63">
        <v>2643361</v>
      </c>
      <c r="J252" s="63">
        <v>3384472</v>
      </c>
      <c r="K252" s="63">
        <v>2307765</v>
      </c>
      <c r="L252" s="63">
        <v>1147602</v>
      </c>
      <c r="M252" s="63">
        <v>1455564</v>
      </c>
      <c r="N252" s="63">
        <v>3182963</v>
      </c>
      <c r="O252" s="63">
        <v>2122162</v>
      </c>
      <c r="P252" s="63">
        <v>1915621</v>
      </c>
      <c r="Q252" s="63">
        <v>2342576</v>
      </c>
      <c r="R252" s="63">
        <v>2424408</v>
      </c>
      <c r="S252" s="63">
        <v>1737730</v>
      </c>
      <c r="T252" s="63">
        <v>2037103</v>
      </c>
    </row>
    <row r="253" spans="1:20" ht="14.5" x14ac:dyDescent="0.35">
      <c r="A253" t="str">
        <f t="shared" si="10"/>
        <v>Kärnten077</v>
      </c>
      <c r="B253">
        <v>253</v>
      </c>
      <c r="C253" s="62" t="s">
        <v>262</v>
      </c>
      <c r="D253" s="62" t="s">
        <v>367</v>
      </c>
      <c r="E253" s="62" t="s">
        <v>39</v>
      </c>
      <c r="F253" s="63">
        <v>110195</v>
      </c>
      <c r="G253" s="63">
        <v>1051466</v>
      </c>
      <c r="H253" s="63">
        <v>6187</v>
      </c>
      <c r="I253" s="63">
        <v>306084</v>
      </c>
      <c r="J253" s="63">
        <v>7219</v>
      </c>
      <c r="K253" s="63">
        <v>3909</v>
      </c>
      <c r="L253" s="63">
        <v>9648</v>
      </c>
      <c r="M253" s="63">
        <v>38924</v>
      </c>
      <c r="N253" s="63">
        <v>10113</v>
      </c>
      <c r="O253" s="63">
        <v>443189</v>
      </c>
      <c r="P253" s="63">
        <v>297124</v>
      </c>
      <c r="Q253" s="63">
        <v>3895220</v>
      </c>
      <c r="R253" s="63">
        <v>3249705</v>
      </c>
      <c r="S253" s="63">
        <v>1889404</v>
      </c>
      <c r="T253" s="63">
        <v>12161687</v>
      </c>
    </row>
    <row r="254" spans="1:20" ht="14.5" x14ac:dyDescent="0.35">
      <c r="A254" t="str">
        <f t="shared" si="10"/>
        <v>Kärnten478</v>
      </c>
      <c r="B254">
        <v>254</v>
      </c>
      <c r="C254" s="62" t="s">
        <v>262</v>
      </c>
      <c r="D254" s="62" t="s">
        <v>539</v>
      </c>
      <c r="E254" s="62" t="s">
        <v>240</v>
      </c>
      <c r="F254" s="63">
        <v>306513</v>
      </c>
      <c r="G254" s="63">
        <v>79623</v>
      </c>
      <c r="H254" s="63">
        <v>123647</v>
      </c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</row>
    <row r="255" spans="1:20" ht="14.5" x14ac:dyDescent="0.35">
      <c r="A255" t="str">
        <f t="shared" si="10"/>
        <v>Kärnten330</v>
      </c>
      <c r="B255">
        <v>255</v>
      </c>
      <c r="C255" s="62" t="s">
        <v>262</v>
      </c>
      <c r="D255" s="62" t="s">
        <v>447</v>
      </c>
      <c r="E255" s="62" t="s">
        <v>81</v>
      </c>
      <c r="F255" s="63">
        <v>358</v>
      </c>
      <c r="G255" s="63">
        <v>120</v>
      </c>
      <c r="H255" s="63">
        <v>1504</v>
      </c>
      <c r="I255" s="64"/>
      <c r="J255" s="63">
        <v>49</v>
      </c>
      <c r="K255" s="63">
        <v>50</v>
      </c>
      <c r="L255" s="64"/>
      <c r="M255" s="63">
        <v>405</v>
      </c>
      <c r="N255" s="63">
        <v>2076</v>
      </c>
      <c r="O255" s="63">
        <v>281</v>
      </c>
      <c r="P255" s="63">
        <v>18585</v>
      </c>
      <c r="Q255" s="63">
        <v>55862</v>
      </c>
      <c r="R255" s="63">
        <v>421</v>
      </c>
      <c r="S255" s="63">
        <v>209</v>
      </c>
      <c r="T255" s="63">
        <v>82</v>
      </c>
    </row>
    <row r="256" spans="1:20" ht="14.5" x14ac:dyDescent="0.35">
      <c r="A256" t="str">
        <f t="shared" si="10"/>
        <v>Kärnten891</v>
      </c>
      <c r="B256">
        <v>256</v>
      </c>
      <c r="C256" s="62" t="s">
        <v>262</v>
      </c>
      <c r="D256" s="62" t="s">
        <v>676</v>
      </c>
      <c r="E256" s="62" t="s">
        <v>206</v>
      </c>
      <c r="F256" s="64"/>
      <c r="G256" s="63">
        <v>34</v>
      </c>
      <c r="H256" s="63">
        <v>37</v>
      </c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3">
        <v>18</v>
      </c>
    </row>
    <row r="257" spans="1:20" ht="14.5" x14ac:dyDescent="0.35">
      <c r="A257" t="str">
        <f t="shared" si="10"/>
        <v>Kärnten528</v>
      </c>
      <c r="B257">
        <v>257</v>
      </c>
      <c r="C257" s="62" t="s">
        <v>262</v>
      </c>
      <c r="D257" s="62" t="s">
        <v>557</v>
      </c>
      <c r="E257" s="62" t="s">
        <v>145</v>
      </c>
      <c r="F257" s="63">
        <v>1707712</v>
      </c>
      <c r="G257" s="63">
        <v>1713883</v>
      </c>
      <c r="H257" s="63">
        <v>1061505</v>
      </c>
      <c r="I257" s="63">
        <v>1381356</v>
      </c>
      <c r="J257" s="63">
        <v>1319218</v>
      </c>
      <c r="K257" s="63">
        <v>1387936</v>
      </c>
      <c r="L257" s="63">
        <v>1434884</v>
      </c>
      <c r="M257" s="63">
        <v>2325928</v>
      </c>
      <c r="N257" s="63">
        <v>2130301</v>
      </c>
      <c r="O257" s="63">
        <v>2495594</v>
      </c>
      <c r="P257" s="63">
        <v>1153939</v>
      </c>
      <c r="Q257" s="63">
        <v>1471102</v>
      </c>
      <c r="R257" s="63">
        <v>1305197</v>
      </c>
      <c r="S257" s="63">
        <v>1465476</v>
      </c>
      <c r="T257" s="63">
        <v>1566350</v>
      </c>
    </row>
    <row r="258" spans="1:20" ht="14.5" x14ac:dyDescent="0.35">
      <c r="A258" t="str">
        <f t="shared" si="10"/>
        <v>Kärnten830</v>
      </c>
      <c r="B258">
        <v>258</v>
      </c>
      <c r="C258" s="62" t="s">
        <v>262</v>
      </c>
      <c r="D258" s="62" t="s">
        <v>657</v>
      </c>
      <c r="E258" s="62" t="s">
        <v>200</v>
      </c>
      <c r="F258" s="64"/>
      <c r="G258" s="63">
        <v>7</v>
      </c>
      <c r="H258" s="64"/>
      <c r="I258" s="64"/>
      <c r="J258" s="64"/>
      <c r="K258" s="64"/>
      <c r="L258" s="64"/>
      <c r="M258" s="63">
        <v>5</v>
      </c>
      <c r="N258" s="63">
        <v>140</v>
      </c>
      <c r="O258" s="63">
        <v>9</v>
      </c>
      <c r="P258" s="63">
        <v>96</v>
      </c>
      <c r="Q258" s="63">
        <v>86</v>
      </c>
      <c r="R258" s="63">
        <v>195</v>
      </c>
      <c r="S258" s="63">
        <v>6776</v>
      </c>
      <c r="T258" s="63">
        <v>1735</v>
      </c>
    </row>
    <row r="259" spans="1:20" ht="14.5" x14ac:dyDescent="0.35">
      <c r="A259" t="str">
        <f t="shared" si="10"/>
        <v>Kärnten800</v>
      </c>
      <c r="B259">
        <v>259</v>
      </c>
      <c r="C259" s="62" t="s">
        <v>262</v>
      </c>
      <c r="D259" s="62" t="s">
        <v>627</v>
      </c>
      <c r="E259" s="62" t="s">
        <v>182</v>
      </c>
      <c r="F259" s="63">
        <v>5835003</v>
      </c>
      <c r="G259" s="63">
        <v>7317203</v>
      </c>
      <c r="H259" s="63">
        <v>8358533</v>
      </c>
      <c r="I259" s="63">
        <v>4834162</v>
      </c>
      <c r="J259" s="63">
        <v>1739220</v>
      </c>
      <c r="K259" s="63">
        <v>1214421</v>
      </c>
      <c r="L259" s="63">
        <v>1927794</v>
      </c>
      <c r="M259" s="63">
        <v>1747531</v>
      </c>
      <c r="N259" s="63">
        <v>1988375</v>
      </c>
      <c r="O259" s="63">
        <v>1500579</v>
      </c>
      <c r="P259" s="63">
        <v>1682660</v>
      </c>
      <c r="Q259" s="63">
        <v>1498911</v>
      </c>
      <c r="R259" s="63">
        <v>2009197</v>
      </c>
      <c r="S259" s="63">
        <v>1701888</v>
      </c>
      <c r="T259" s="63">
        <v>1843835</v>
      </c>
    </row>
    <row r="260" spans="1:20" ht="14.5" x14ac:dyDescent="0.35">
      <c r="A260" t="str">
        <f t="shared" si="10"/>
        <v>Kärnten474</v>
      </c>
      <c r="B260">
        <v>260</v>
      </c>
      <c r="C260" s="62" t="s">
        <v>262</v>
      </c>
      <c r="D260" s="62" t="s">
        <v>534</v>
      </c>
      <c r="E260" s="62" t="s">
        <v>133</v>
      </c>
      <c r="F260" s="63">
        <v>13</v>
      </c>
      <c r="G260" s="63">
        <v>1755</v>
      </c>
      <c r="H260" s="64"/>
      <c r="I260" s="64"/>
      <c r="J260" s="63">
        <v>92</v>
      </c>
      <c r="K260" s="63">
        <v>40</v>
      </c>
      <c r="L260" s="63">
        <v>21</v>
      </c>
      <c r="M260" s="63">
        <v>12</v>
      </c>
      <c r="N260" s="64"/>
      <c r="O260" s="63">
        <v>1</v>
      </c>
      <c r="P260" s="63">
        <v>14</v>
      </c>
      <c r="Q260" s="63">
        <v>10</v>
      </c>
      <c r="R260" s="63">
        <v>29984</v>
      </c>
      <c r="S260" s="63">
        <v>2064</v>
      </c>
      <c r="T260" s="63">
        <v>160</v>
      </c>
    </row>
    <row r="261" spans="1:20" ht="14.5" x14ac:dyDescent="0.35">
      <c r="A261" t="str">
        <f t="shared" si="10"/>
        <v>Kärnten078</v>
      </c>
      <c r="B261">
        <v>261</v>
      </c>
      <c r="C261" s="62" t="s">
        <v>262</v>
      </c>
      <c r="D261" s="62" t="s">
        <v>369</v>
      </c>
      <c r="E261" s="62" t="s">
        <v>40</v>
      </c>
      <c r="F261" s="63">
        <v>2805</v>
      </c>
      <c r="G261" s="63">
        <v>804</v>
      </c>
      <c r="H261" s="63">
        <v>38779</v>
      </c>
      <c r="I261" s="63">
        <v>170237</v>
      </c>
      <c r="J261" s="63">
        <v>219518</v>
      </c>
      <c r="K261" s="63">
        <v>11466</v>
      </c>
      <c r="L261" s="63">
        <v>8953</v>
      </c>
      <c r="M261" s="63">
        <v>151170</v>
      </c>
      <c r="N261" s="63">
        <v>15399</v>
      </c>
      <c r="O261" s="63">
        <v>959</v>
      </c>
      <c r="P261" s="63">
        <v>19634</v>
      </c>
      <c r="Q261" s="63">
        <v>79282</v>
      </c>
      <c r="R261" s="63">
        <v>25785</v>
      </c>
      <c r="S261" s="63">
        <v>24085</v>
      </c>
      <c r="T261" s="63">
        <v>84296</v>
      </c>
    </row>
    <row r="262" spans="1:20" ht="14.5" x14ac:dyDescent="0.35">
      <c r="A262" t="str">
        <f t="shared" si="10"/>
        <v>Kärnten093</v>
      </c>
      <c r="B262">
        <v>262</v>
      </c>
      <c r="C262" s="62" t="s">
        <v>262</v>
      </c>
      <c r="D262" s="62" t="s">
        <v>384</v>
      </c>
      <c r="E262" s="62" t="s">
        <v>48</v>
      </c>
      <c r="F262" s="63">
        <v>25005601</v>
      </c>
      <c r="G262" s="63">
        <v>35107485</v>
      </c>
      <c r="H262" s="63">
        <v>36987682</v>
      </c>
      <c r="I262" s="63">
        <v>38096805</v>
      </c>
      <c r="J262" s="63">
        <v>49882885</v>
      </c>
      <c r="K262" s="63">
        <v>39735232</v>
      </c>
      <c r="L262" s="63">
        <v>45778192</v>
      </c>
      <c r="M262" s="63">
        <v>50773479</v>
      </c>
      <c r="N262" s="63">
        <v>58763169</v>
      </c>
      <c r="O262" s="63">
        <v>59861478</v>
      </c>
      <c r="P262" s="63">
        <v>56959114</v>
      </c>
      <c r="Q262" s="63">
        <v>55111170</v>
      </c>
      <c r="R262" s="63">
        <v>72020752</v>
      </c>
      <c r="S262" s="63">
        <v>69744106</v>
      </c>
      <c r="T262" s="63">
        <v>63488076</v>
      </c>
    </row>
    <row r="263" spans="1:20" ht="14.5" x14ac:dyDescent="0.35">
      <c r="A263" t="str">
        <f t="shared" si="10"/>
        <v>Kärnten469</v>
      </c>
      <c r="B263">
        <v>263</v>
      </c>
      <c r="C263" s="62" t="s">
        <v>262</v>
      </c>
      <c r="D263" s="62" t="s">
        <v>529</v>
      </c>
      <c r="E263" s="62" t="s">
        <v>129</v>
      </c>
      <c r="F263" s="63">
        <v>2064</v>
      </c>
      <c r="G263" s="63">
        <v>16909</v>
      </c>
      <c r="H263" s="63">
        <v>373</v>
      </c>
      <c r="I263" s="63">
        <v>289</v>
      </c>
      <c r="J263" s="63">
        <v>190</v>
      </c>
      <c r="K263" s="63">
        <v>8935</v>
      </c>
      <c r="L263" s="63">
        <v>3397</v>
      </c>
      <c r="M263" s="63">
        <v>7768</v>
      </c>
      <c r="N263" s="63">
        <v>8600</v>
      </c>
      <c r="O263" s="63">
        <v>7624</v>
      </c>
      <c r="P263" s="63">
        <v>23638</v>
      </c>
      <c r="Q263" s="63">
        <v>81059</v>
      </c>
      <c r="R263" s="63">
        <v>79358</v>
      </c>
      <c r="S263" s="63">
        <v>68806</v>
      </c>
      <c r="T263" s="63">
        <v>53250</v>
      </c>
    </row>
    <row r="264" spans="1:20" ht="14.5" x14ac:dyDescent="0.35">
      <c r="A264" t="str">
        <f t="shared" ref="A264:A327" si="11">C264&amp;D264</f>
        <v>Kärnten666</v>
      </c>
      <c r="B264">
        <v>264</v>
      </c>
      <c r="C264" s="62" t="s">
        <v>262</v>
      </c>
      <c r="D264" s="62" t="s">
        <v>592</v>
      </c>
      <c r="E264" s="62" t="s">
        <v>163</v>
      </c>
      <c r="F264" s="63">
        <v>8324537</v>
      </c>
      <c r="G264" s="63">
        <v>12605461</v>
      </c>
      <c r="H264" s="63">
        <v>13071930</v>
      </c>
      <c r="I264" s="63">
        <v>16381022</v>
      </c>
      <c r="J264" s="63">
        <v>18922359</v>
      </c>
      <c r="K264" s="63">
        <v>23718850</v>
      </c>
      <c r="L264" s="63">
        <v>32725271</v>
      </c>
      <c r="M264" s="63">
        <v>36260686</v>
      </c>
      <c r="N264" s="63">
        <v>34614579</v>
      </c>
      <c r="O264" s="63">
        <v>40565513</v>
      </c>
      <c r="P264" s="63">
        <v>33190149</v>
      </c>
      <c r="Q264" s="63">
        <v>36842126</v>
      </c>
      <c r="R264" s="63">
        <v>45199624</v>
      </c>
      <c r="S264" s="63">
        <v>37911138</v>
      </c>
      <c r="T264" s="63">
        <v>48331451</v>
      </c>
    </row>
    <row r="265" spans="1:20" ht="14.5" x14ac:dyDescent="0.35">
      <c r="A265" t="str">
        <f t="shared" si="11"/>
        <v>Kärnten017</v>
      </c>
      <c r="B265">
        <v>265</v>
      </c>
      <c r="C265" s="62" t="s">
        <v>262</v>
      </c>
      <c r="D265" s="62" t="s">
        <v>313</v>
      </c>
      <c r="E265" s="62" t="s">
        <v>11</v>
      </c>
      <c r="F265" s="63">
        <v>66389084</v>
      </c>
      <c r="G265" s="63">
        <v>78407706</v>
      </c>
      <c r="H265" s="63">
        <v>93484711</v>
      </c>
      <c r="I265" s="63">
        <v>83893020</v>
      </c>
      <c r="J265" s="63">
        <v>94720532</v>
      </c>
      <c r="K265" s="63">
        <v>109434940</v>
      </c>
      <c r="L265" s="63">
        <v>103199279</v>
      </c>
      <c r="M265" s="63">
        <v>113449281</v>
      </c>
      <c r="N265" s="63">
        <v>130335296</v>
      </c>
      <c r="O265" s="63">
        <v>127625441</v>
      </c>
      <c r="P265" s="63">
        <v>106993774</v>
      </c>
      <c r="Q265" s="63">
        <v>173176515</v>
      </c>
      <c r="R265" s="63">
        <v>147573335</v>
      </c>
      <c r="S265" s="63">
        <v>119568070</v>
      </c>
      <c r="T265" s="63">
        <v>130192318</v>
      </c>
    </row>
    <row r="266" spans="1:20" ht="14.5" x14ac:dyDescent="0.35">
      <c r="A266" t="str">
        <f t="shared" si="11"/>
        <v>Kärnten236</v>
      </c>
      <c r="B266">
        <v>266</v>
      </c>
      <c r="C266" s="62" t="s">
        <v>262</v>
      </c>
      <c r="D266" s="62" t="s">
        <v>410</v>
      </c>
      <c r="E266" s="62" t="s">
        <v>59</v>
      </c>
      <c r="F266" s="63">
        <v>265</v>
      </c>
      <c r="G266" s="63">
        <v>591</v>
      </c>
      <c r="H266" s="63">
        <v>1585</v>
      </c>
      <c r="I266" s="63">
        <v>1936</v>
      </c>
      <c r="J266" s="63">
        <v>4440</v>
      </c>
      <c r="K266" s="63">
        <v>10647</v>
      </c>
      <c r="L266" s="63">
        <v>21485</v>
      </c>
      <c r="M266" s="63">
        <v>16154</v>
      </c>
      <c r="N266" s="63">
        <v>22745</v>
      </c>
      <c r="O266" s="63">
        <v>21374</v>
      </c>
      <c r="P266" s="63">
        <v>21385</v>
      </c>
      <c r="Q266" s="63">
        <v>20589</v>
      </c>
      <c r="R266" s="63">
        <v>19552</v>
      </c>
      <c r="S266" s="63">
        <v>23193</v>
      </c>
      <c r="T266" s="63">
        <v>45144</v>
      </c>
    </row>
    <row r="267" spans="1:20" ht="14.5" x14ac:dyDescent="0.35">
      <c r="A267" t="str">
        <f t="shared" si="11"/>
        <v>Kärnten068</v>
      </c>
      <c r="B267">
        <v>267</v>
      </c>
      <c r="C267" s="62" t="s">
        <v>262</v>
      </c>
      <c r="D267" s="62" t="s">
        <v>355</v>
      </c>
      <c r="E267" s="62" t="s">
        <v>35</v>
      </c>
      <c r="F267" s="63">
        <v>19923661</v>
      </c>
      <c r="G267" s="63">
        <v>18624576</v>
      </c>
      <c r="H267" s="63">
        <v>18533583</v>
      </c>
      <c r="I267" s="63">
        <v>18200744</v>
      </c>
      <c r="J267" s="63">
        <v>13990792</v>
      </c>
      <c r="K267" s="63">
        <v>16542155</v>
      </c>
      <c r="L267" s="63">
        <v>14986205</v>
      </c>
      <c r="M267" s="63">
        <v>14874343</v>
      </c>
      <c r="N267" s="63">
        <v>24969255</v>
      </c>
      <c r="O267" s="63">
        <v>16290896</v>
      </c>
      <c r="P267" s="63">
        <v>12747701</v>
      </c>
      <c r="Q267" s="63">
        <v>23404159</v>
      </c>
      <c r="R267" s="63">
        <v>38223104</v>
      </c>
      <c r="S267" s="63">
        <v>15658596</v>
      </c>
      <c r="T267" s="63">
        <v>19136309</v>
      </c>
    </row>
    <row r="268" spans="1:20" ht="14.5" x14ac:dyDescent="0.35">
      <c r="A268" t="str">
        <f t="shared" si="11"/>
        <v>Kärnten640</v>
      </c>
      <c r="B268">
        <v>268</v>
      </c>
      <c r="C268" s="62" t="s">
        <v>262</v>
      </c>
      <c r="D268" s="62" t="s">
        <v>580</v>
      </c>
      <c r="E268" s="62" t="s">
        <v>155</v>
      </c>
      <c r="F268" s="63">
        <v>167371</v>
      </c>
      <c r="G268" s="63">
        <v>29535</v>
      </c>
      <c r="H268" s="63">
        <v>3346</v>
      </c>
      <c r="I268" s="63">
        <v>195531</v>
      </c>
      <c r="J268" s="63">
        <v>4738</v>
      </c>
      <c r="K268" s="63">
        <v>681220</v>
      </c>
      <c r="L268" s="63">
        <v>144838</v>
      </c>
      <c r="M268" s="63">
        <v>67509</v>
      </c>
      <c r="N268" s="63">
        <v>492686</v>
      </c>
      <c r="O268" s="63">
        <v>189288</v>
      </c>
      <c r="P268" s="63">
        <v>211321</v>
      </c>
      <c r="Q268" s="63">
        <v>195805</v>
      </c>
      <c r="R268" s="63">
        <v>2254058</v>
      </c>
      <c r="S268" s="63">
        <v>2803774</v>
      </c>
      <c r="T268" s="63">
        <v>335216</v>
      </c>
    </row>
    <row r="269" spans="1:20" ht="14.5" x14ac:dyDescent="0.35">
      <c r="A269" t="str">
        <f t="shared" si="11"/>
        <v>Kärnten328</v>
      </c>
      <c r="B269">
        <v>269</v>
      </c>
      <c r="C269" s="62" t="s">
        <v>262</v>
      </c>
      <c r="D269" s="62" t="s">
        <v>444</v>
      </c>
      <c r="E269" s="62" t="s">
        <v>79</v>
      </c>
      <c r="F269" s="63">
        <v>1426</v>
      </c>
      <c r="G269" s="64"/>
      <c r="H269" s="63">
        <v>27156</v>
      </c>
      <c r="I269" s="63">
        <v>2863</v>
      </c>
      <c r="J269" s="63">
        <v>234260</v>
      </c>
      <c r="K269" s="63">
        <v>503434</v>
      </c>
      <c r="L269" s="63">
        <v>251092</v>
      </c>
      <c r="M269" s="63">
        <v>55130</v>
      </c>
      <c r="N269" s="63">
        <v>30341</v>
      </c>
      <c r="O269" s="63">
        <v>20216</v>
      </c>
      <c r="P269" s="63">
        <v>14733</v>
      </c>
      <c r="Q269" s="63">
        <v>10683</v>
      </c>
      <c r="R269" s="63">
        <v>34105</v>
      </c>
      <c r="S269" s="63">
        <v>5684</v>
      </c>
      <c r="T269" s="63">
        <v>13253</v>
      </c>
    </row>
    <row r="270" spans="1:20" ht="14.5" x14ac:dyDescent="0.35">
      <c r="A270" t="str">
        <f t="shared" si="11"/>
        <v>Kärnten284</v>
      </c>
      <c r="B270">
        <v>270</v>
      </c>
      <c r="C270" s="62" t="s">
        <v>262</v>
      </c>
      <c r="D270" s="62" t="s">
        <v>426</v>
      </c>
      <c r="E270" s="62" t="s">
        <v>71</v>
      </c>
      <c r="F270" s="63">
        <v>211</v>
      </c>
      <c r="G270" s="63">
        <v>52</v>
      </c>
      <c r="H270" s="63">
        <v>129</v>
      </c>
      <c r="I270" s="63">
        <v>391</v>
      </c>
      <c r="J270" s="63">
        <v>370</v>
      </c>
      <c r="K270" s="63">
        <v>321</v>
      </c>
      <c r="L270" s="63">
        <v>80</v>
      </c>
      <c r="M270" s="63">
        <v>325</v>
      </c>
      <c r="N270" s="63">
        <v>550</v>
      </c>
      <c r="O270" s="63">
        <v>6133</v>
      </c>
      <c r="P270" s="64"/>
      <c r="Q270" s="63">
        <v>156</v>
      </c>
      <c r="R270" s="64"/>
      <c r="S270" s="63">
        <v>35</v>
      </c>
      <c r="T270" s="63">
        <v>5352</v>
      </c>
    </row>
    <row r="271" spans="1:20" ht="14.5" x14ac:dyDescent="0.35">
      <c r="A271" t="str">
        <f t="shared" si="11"/>
        <v>Kärnten466</v>
      </c>
      <c r="B271">
        <v>271</v>
      </c>
      <c r="C271" s="62" t="s">
        <v>262</v>
      </c>
      <c r="D271" s="62" t="s">
        <v>523</v>
      </c>
      <c r="E271" s="62" t="s">
        <v>222</v>
      </c>
      <c r="F271" s="64"/>
      <c r="G271" s="64"/>
      <c r="H271" s="64"/>
      <c r="I271" s="63">
        <v>6</v>
      </c>
      <c r="J271" s="64"/>
      <c r="K271" s="63">
        <v>2</v>
      </c>
      <c r="L271" s="63">
        <v>2</v>
      </c>
      <c r="M271" s="63">
        <v>44</v>
      </c>
      <c r="N271" s="63">
        <v>32</v>
      </c>
      <c r="O271" s="63">
        <v>4</v>
      </c>
      <c r="P271" s="63">
        <v>8</v>
      </c>
      <c r="Q271" s="63">
        <v>5</v>
      </c>
      <c r="R271" s="63">
        <v>582</v>
      </c>
      <c r="S271" s="63">
        <v>58</v>
      </c>
      <c r="T271" s="63">
        <v>184</v>
      </c>
    </row>
    <row r="272" spans="1:20" ht="14.5" x14ac:dyDescent="0.35">
      <c r="A272" t="str">
        <f t="shared" si="11"/>
        <v>Kärnten413</v>
      </c>
      <c r="B272">
        <v>272</v>
      </c>
      <c r="C272" s="62" t="s">
        <v>262</v>
      </c>
      <c r="D272" s="62" t="s">
        <v>494</v>
      </c>
      <c r="E272" s="62" t="s">
        <v>108</v>
      </c>
      <c r="F272" s="63">
        <v>10</v>
      </c>
      <c r="G272" s="63">
        <v>10</v>
      </c>
      <c r="H272" s="64"/>
      <c r="I272" s="63">
        <v>1686</v>
      </c>
      <c r="J272" s="63">
        <v>767</v>
      </c>
      <c r="K272" s="63">
        <v>395</v>
      </c>
      <c r="L272" s="63">
        <v>455</v>
      </c>
      <c r="M272" s="63">
        <v>742</v>
      </c>
      <c r="N272" s="63">
        <v>8270</v>
      </c>
      <c r="O272" s="63">
        <v>5812</v>
      </c>
      <c r="P272" s="63">
        <v>358</v>
      </c>
      <c r="Q272" s="63">
        <v>341</v>
      </c>
      <c r="R272" s="63">
        <v>282</v>
      </c>
      <c r="S272" s="63">
        <v>249</v>
      </c>
      <c r="T272" s="63">
        <v>1235</v>
      </c>
    </row>
    <row r="273" spans="1:20" ht="14.5" x14ac:dyDescent="0.35">
      <c r="A273" t="str">
        <f t="shared" si="11"/>
        <v>Kärnten703</v>
      </c>
      <c r="B273">
        <v>273</v>
      </c>
      <c r="C273" s="62" t="s">
        <v>262</v>
      </c>
      <c r="D273" s="62" t="s">
        <v>609</v>
      </c>
      <c r="E273" s="62" t="s">
        <v>241</v>
      </c>
      <c r="F273" s="63">
        <v>3</v>
      </c>
      <c r="G273" s="63">
        <v>5908</v>
      </c>
      <c r="H273" s="63">
        <v>2270</v>
      </c>
      <c r="I273" s="63">
        <v>4654</v>
      </c>
      <c r="J273" s="63">
        <v>1971</v>
      </c>
      <c r="K273" s="63">
        <v>593</v>
      </c>
      <c r="L273" s="63">
        <v>265</v>
      </c>
      <c r="M273" s="63">
        <v>969</v>
      </c>
      <c r="N273" s="63">
        <v>7397</v>
      </c>
      <c r="O273" s="63">
        <v>3023</v>
      </c>
      <c r="P273" s="63">
        <v>837</v>
      </c>
      <c r="Q273" s="63">
        <v>1580</v>
      </c>
      <c r="R273" s="63">
        <v>2193</v>
      </c>
      <c r="S273" s="63">
        <v>3667</v>
      </c>
      <c r="T273" s="63">
        <v>23994</v>
      </c>
    </row>
    <row r="274" spans="1:20" ht="14.5" x14ac:dyDescent="0.35">
      <c r="A274" t="str">
        <f t="shared" si="11"/>
        <v>Kärnten516</v>
      </c>
      <c r="B274">
        <v>274</v>
      </c>
      <c r="C274" s="62" t="s">
        <v>262</v>
      </c>
      <c r="D274" s="62" t="s">
        <v>553</v>
      </c>
      <c r="E274" s="62" t="s">
        <v>142</v>
      </c>
      <c r="F274" s="63">
        <v>1011319</v>
      </c>
      <c r="G274" s="63">
        <v>409410</v>
      </c>
      <c r="H274" s="63">
        <v>2565377</v>
      </c>
      <c r="I274" s="63">
        <v>3612602</v>
      </c>
      <c r="J274" s="63">
        <v>3592209</v>
      </c>
      <c r="K274" s="63">
        <v>2895204</v>
      </c>
      <c r="L274" s="63">
        <v>4531987</v>
      </c>
      <c r="M274" s="63">
        <v>3554348</v>
      </c>
      <c r="N274" s="63">
        <v>3910394</v>
      </c>
      <c r="O274" s="63">
        <v>2831103</v>
      </c>
      <c r="P274" s="63">
        <v>2854420</v>
      </c>
      <c r="Q274" s="63">
        <v>6703528</v>
      </c>
      <c r="R274" s="63">
        <v>11050242</v>
      </c>
      <c r="S274" s="63">
        <v>15490832</v>
      </c>
      <c r="T274" s="63">
        <v>33243886</v>
      </c>
    </row>
    <row r="275" spans="1:20" ht="14.5" x14ac:dyDescent="0.35">
      <c r="A275" t="str">
        <f t="shared" si="11"/>
        <v>Kärnten477</v>
      </c>
      <c r="B275">
        <v>275</v>
      </c>
      <c r="C275" s="62" t="s">
        <v>262</v>
      </c>
      <c r="D275" s="62" t="s">
        <v>537</v>
      </c>
      <c r="E275" s="62" t="s">
        <v>224</v>
      </c>
      <c r="F275" s="64"/>
      <c r="G275" s="64"/>
      <c r="H275" s="64"/>
      <c r="I275" s="64"/>
      <c r="J275" s="64"/>
      <c r="K275" s="63">
        <v>13</v>
      </c>
      <c r="L275" s="64"/>
      <c r="M275" s="64"/>
      <c r="N275" s="63">
        <v>158</v>
      </c>
      <c r="O275" s="64"/>
      <c r="P275" s="63">
        <v>1</v>
      </c>
      <c r="Q275" s="64"/>
      <c r="R275" s="63">
        <v>6</v>
      </c>
      <c r="S275" s="64"/>
      <c r="T275" s="63">
        <v>81</v>
      </c>
    </row>
    <row r="276" spans="1:20" ht="14.5" x14ac:dyDescent="0.35">
      <c r="A276" t="str">
        <f t="shared" si="11"/>
        <v>Kärnten508</v>
      </c>
      <c r="B276">
        <v>276</v>
      </c>
      <c r="C276" s="62" t="s">
        <v>262</v>
      </c>
      <c r="D276" s="62" t="s">
        <v>550</v>
      </c>
      <c r="E276" s="62" t="s">
        <v>140</v>
      </c>
      <c r="F276" s="63">
        <v>10832913</v>
      </c>
      <c r="G276" s="63">
        <v>6919913</v>
      </c>
      <c r="H276" s="63">
        <v>7788099</v>
      </c>
      <c r="I276" s="63">
        <v>8608604</v>
      </c>
      <c r="J276" s="63">
        <v>6141425</v>
      </c>
      <c r="K276" s="63">
        <v>12189426</v>
      </c>
      <c r="L276" s="63">
        <v>21401490</v>
      </c>
      <c r="M276" s="63">
        <v>49955970</v>
      </c>
      <c r="N276" s="63">
        <v>85012864</v>
      </c>
      <c r="O276" s="63">
        <v>54992687</v>
      </c>
      <c r="P276" s="63">
        <v>19291255</v>
      </c>
      <c r="Q276" s="63">
        <v>27851909</v>
      </c>
      <c r="R276" s="63">
        <v>29380618</v>
      </c>
      <c r="S276" s="63">
        <v>21563575</v>
      </c>
      <c r="T276" s="63">
        <v>19672136</v>
      </c>
    </row>
    <row r="277" spans="1:20" ht="14.5" x14ac:dyDescent="0.35">
      <c r="A277" t="str">
        <f t="shared" si="11"/>
        <v>Kärnten453</v>
      </c>
      <c r="B277">
        <v>277</v>
      </c>
      <c r="C277" s="62" t="s">
        <v>262</v>
      </c>
      <c r="D277" s="62" t="s">
        <v>508</v>
      </c>
      <c r="E277" s="62" t="s">
        <v>120</v>
      </c>
      <c r="F277" s="63">
        <v>2045</v>
      </c>
      <c r="G277" s="63">
        <v>3701</v>
      </c>
      <c r="H277" s="63">
        <v>692</v>
      </c>
      <c r="I277" s="63">
        <v>36904</v>
      </c>
      <c r="J277" s="63">
        <v>551</v>
      </c>
      <c r="K277" s="63">
        <v>594</v>
      </c>
      <c r="L277" s="63">
        <v>1202</v>
      </c>
      <c r="M277" s="63">
        <v>195499</v>
      </c>
      <c r="N277" s="63">
        <v>18146</v>
      </c>
      <c r="O277" s="63">
        <v>12390</v>
      </c>
      <c r="P277" s="63">
        <v>2423</v>
      </c>
      <c r="Q277" s="63">
        <v>2298</v>
      </c>
      <c r="R277" s="63">
        <v>2903</v>
      </c>
      <c r="S277" s="63">
        <v>7709</v>
      </c>
      <c r="T277" s="63">
        <v>2582</v>
      </c>
    </row>
    <row r="278" spans="1:20" ht="14.5" x14ac:dyDescent="0.35">
      <c r="A278" t="str">
        <f t="shared" si="11"/>
        <v>Kärnten675</v>
      </c>
      <c r="B278">
        <v>278</v>
      </c>
      <c r="C278" s="62" t="s">
        <v>262</v>
      </c>
      <c r="D278" s="62" t="s">
        <v>598</v>
      </c>
      <c r="E278" s="62" t="s">
        <v>167</v>
      </c>
      <c r="F278" s="63">
        <v>92</v>
      </c>
      <c r="G278" s="63">
        <v>1233</v>
      </c>
      <c r="H278" s="64"/>
      <c r="I278" s="63">
        <v>30</v>
      </c>
      <c r="J278" s="63">
        <v>121</v>
      </c>
      <c r="K278" s="63">
        <v>288</v>
      </c>
      <c r="L278" s="63">
        <v>26645</v>
      </c>
      <c r="M278" s="63">
        <v>96642</v>
      </c>
      <c r="N278" s="63">
        <v>1969</v>
      </c>
      <c r="O278" s="63">
        <v>1668</v>
      </c>
      <c r="P278" s="63">
        <v>35</v>
      </c>
      <c r="Q278" s="63">
        <v>46</v>
      </c>
      <c r="R278" s="63">
        <v>436</v>
      </c>
      <c r="S278" s="63">
        <v>643298</v>
      </c>
      <c r="T278" s="63">
        <v>137772</v>
      </c>
    </row>
    <row r="279" spans="1:20" ht="14.5" x14ac:dyDescent="0.35">
      <c r="A279" t="str">
        <f t="shared" si="11"/>
        <v>Kärnten892</v>
      </c>
      <c r="B279">
        <v>279</v>
      </c>
      <c r="C279" s="62" t="s">
        <v>262</v>
      </c>
      <c r="D279" s="62" t="s">
        <v>678</v>
      </c>
      <c r="E279" s="62" t="s">
        <v>207</v>
      </c>
      <c r="F279" s="63">
        <v>1</v>
      </c>
      <c r="G279" s="63">
        <v>1</v>
      </c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3">
        <v>80</v>
      </c>
    </row>
    <row r="280" spans="1:20" ht="14.5" x14ac:dyDescent="0.35">
      <c r="A280" t="str">
        <f t="shared" si="11"/>
        <v>Kärnten391</v>
      </c>
      <c r="B280">
        <v>280</v>
      </c>
      <c r="C280" s="62" t="s">
        <v>262</v>
      </c>
      <c r="D280" s="62" t="s">
        <v>479</v>
      </c>
      <c r="E280" s="62" t="s">
        <v>100</v>
      </c>
      <c r="F280" s="63">
        <v>3040</v>
      </c>
      <c r="G280" s="63">
        <v>1209</v>
      </c>
      <c r="H280" s="63">
        <v>1074</v>
      </c>
      <c r="I280" s="63">
        <v>192</v>
      </c>
      <c r="J280" s="63">
        <v>398</v>
      </c>
      <c r="K280" s="63">
        <v>35420</v>
      </c>
      <c r="L280" s="63">
        <v>3709</v>
      </c>
      <c r="M280" s="63">
        <v>34263</v>
      </c>
      <c r="N280" s="63">
        <v>39517</v>
      </c>
      <c r="O280" s="63">
        <v>25766</v>
      </c>
      <c r="P280" s="63">
        <v>2045</v>
      </c>
      <c r="Q280" s="63">
        <v>177</v>
      </c>
      <c r="R280" s="63">
        <v>2307</v>
      </c>
      <c r="S280" s="63">
        <v>1211</v>
      </c>
      <c r="T280" s="63">
        <v>2518</v>
      </c>
    </row>
    <row r="281" spans="1:20" ht="14.5" x14ac:dyDescent="0.35">
      <c r="A281" t="str">
        <f t="shared" si="11"/>
        <v>Kärnten073</v>
      </c>
      <c r="B281">
        <v>281</v>
      </c>
      <c r="C281" s="62" t="s">
        <v>262</v>
      </c>
      <c r="D281" s="62" t="s">
        <v>360</v>
      </c>
      <c r="E281" s="62" t="s">
        <v>242</v>
      </c>
      <c r="F281" s="63">
        <v>390157</v>
      </c>
      <c r="G281" s="63">
        <v>569625</v>
      </c>
      <c r="H281" s="63">
        <v>423613</v>
      </c>
      <c r="I281" s="63">
        <v>421135</v>
      </c>
      <c r="J281" s="63">
        <v>543524</v>
      </c>
      <c r="K281" s="63">
        <v>392779</v>
      </c>
      <c r="L281" s="63">
        <v>2091156</v>
      </c>
      <c r="M281" s="63">
        <v>2120542</v>
      </c>
      <c r="N281" s="63">
        <v>3245728</v>
      </c>
      <c r="O281" s="63">
        <v>1974406</v>
      </c>
      <c r="P281" s="63">
        <v>825626</v>
      </c>
      <c r="Q281" s="63">
        <v>406183</v>
      </c>
      <c r="R281" s="63">
        <v>153563</v>
      </c>
      <c r="S281" s="63">
        <v>62178</v>
      </c>
      <c r="T281" s="63">
        <v>357919</v>
      </c>
    </row>
    <row r="282" spans="1:20" ht="14.5" x14ac:dyDescent="0.35">
      <c r="A282" t="str">
        <f t="shared" si="11"/>
        <v>Kärnten421</v>
      </c>
      <c r="B282">
        <v>282</v>
      </c>
      <c r="C282" s="62" t="s">
        <v>262</v>
      </c>
      <c r="D282" s="62" t="s">
        <v>496</v>
      </c>
      <c r="E282" s="62" t="s">
        <v>110</v>
      </c>
      <c r="F282" s="63">
        <v>3469</v>
      </c>
      <c r="G282" s="64"/>
      <c r="H282" s="63">
        <v>413</v>
      </c>
      <c r="I282" s="64"/>
      <c r="J282" s="63">
        <v>151</v>
      </c>
      <c r="K282" s="63">
        <v>724</v>
      </c>
      <c r="L282" s="63">
        <v>10307</v>
      </c>
      <c r="M282" s="63">
        <v>43375</v>
      </c>
      <c r="N282" s="63">
        <v>1037</v>
      </c>
      <c r="O282" s="63">
        <v>257</v>
      </c>
      <c r="P282" s="63">
        <v>1403</v>
      </c>
      <c r="Q282" s="63">
        <v>1195</v>
      </c>
      <c r="R282" s="63">
        <v>1821</v>
      </c>
      <c r="S282" s="63">
        <v>3395</v>
      </c>
      <c r="T282" s="63">
        <v>3512</v>
      </c>
    </row>
    <row r="283" spans="1:20" ht="14.5" x14ac:dyDescent="0.35">
      <c r="A283" t="str">
        <f t="shared" si="11"/>
        <v>Kärnten404</v>
      </c>
      <c r="B283">
        <v>283</v>
      </c>
      <c r="C283" s="62" t="s">
        <v>262</v>
      </c>
      <c r="D283" s="62" t="s">
        <v>486</v>
      </c>
      <c r="E283" s="62" t="s">
        <v>104</v>
      </c>
      <c r="F283" s="63">
        <v>32778177</v>
      </c>
      <c r="G283" s="63">
        <v>37705155</v>
      </c>
      <c r="H283" s="63">
        <v>4321012</v>
      </c>
      <c r="I283" s="63">
        <v>6935448</v>
      </c>
      <c r="J283" s="63">
        <v>34609276</v>
      </c>
      <c r="K283" s="63">
        <v>5180564</v>
      </c>
      <c r="L283" s="63">
        <v>7104769</v>
      </c>
      <c r="M283" s="63">
        <v>6969971</v>
      </c>
      <c r="N283" s="63">
        <v>7615965</v>
      </c>
      <c r="O283" s="63">
        <v>6208720</v>
      </c>
      <c r="P283" s="63">
        <v>5573926</v>
      </c>
      <c r="Q283" s="63">
        <v>14499794</v>
      </c>
      <c r="R283" s="63">
        <v>11734453</v>
      </c>
      <c r="S283" s="63">
        <v>10919102</v>
      </c>
      <c r="T283" s="63">
        <v>42176313</v>
      </c>
    </row>
    <row r="284" spans="1:20" ht="14.5" x14ac:dyDescent="0.35">
      <c r="A284" t="str">
        <f t="shared" si="11"/>
        <v>Kärnten833</v>
      </c>
      <c r="B284">
        <v>284</v>
      </c>
      <c r="C284" s="62" t="s">
        <v>262</v>
      </c>
      <c r="D284" s="62" t="s">
        <v>662</v>
      </c>
      <c r="E284" s="62" t="s">
        <v>202</v>
      </c>
      <c r="F284" s="64"/>
      <c r="G284" s="63">
        <v>6</v>
      </c>
      <c r="H284" s="63">
        <v>1</v>
      </c>
      <c r="I284" s="64"/>
      <c r="J284" s="63">
        <v>5</v>
      </c>
      <c r="K284" s="64"/>
      <c r="L284" s="64"/>
      <c r="M284" s="64"/>
      <c r="N284" s="64"/>
      <c r="O284" s="64"/>
      <c r="P284" s="63">
        <v>15</v>
      </c>
      <c r="Q284" s="64"/>
      <c r="R284" s="64"/>
      <c r="S284" s="64"/>
      <c r="T284" s="64"/>
    </row>
    <row r="285" spans="1:20" ht="14.5" x14ac:dyDescent="0.35">
      <c r="A285" t="str">
        <f t="shared" si="11"/>
        <v>Kärnten322</v>
      </c>
      <c r="B285">
        <v>285</v>
      </c>
      <c r="C285" s="62" t="s">
        <v>262</v>
      </c>
      <c r="D285" s="62" t="s">
        <v>440</v>
      </c>
      <c r="E285" s="62" t="s">
        <v>243</v>
      </c>
      <c r="F285" s="63">
        <v>3967</v>
      </c>
      <c r="G285" s="63">
        <v>4917</v>
      </c>
      <c r="H285" s="64"/>
      <c r="I285" s="63">
        <v>3816</v>
      </c>
      <c r="J285" s="63">
        <v>5791</v>
      </c>
      <c r="K285" s="63">
        <v>6648</v>
      </c>
      <c r="L285" s="63">
        <v>996</v>
      </c>
      <c r="M285" s="63">
        <v>30106</v>
      </c>
      <c r="N285" s="63">
        <v>6753</v>
      </c>
      <c r="O285" s="63">
        <v>904</v>
      </c>
      <c r="P285" s="63">
        <v>48342</v>
      </c>
      <c r="Q285" s="63">
        <v>14025</v>
      </c>
      <c r="R285" s="63">
        <v>5908</v>
      </c>
      <c r="S285" s="63">
        <v>10907</v>
      </c>
      <c r="T285" s="63">
        <v>18780</v>
      </c>
    </row>
    <row r="286" spans="1:20" ht="14.5" x14ac:dyDescent="0.35">
      <c r="A286" t="str">
        <f t="shared" si="11"/>
        <v>Kärnten306</v>
      </c>
      <c r="B286">
        <v>286</v>
      </c>
      <c r="C286" s="62" t="s">
        <v>262</v>
      </c>
      <c r="D286" s="62" t="s">
        <v>430</v>
      </c>
      <c r="E286" s="62" t="s">
        <v>74</v>
      </c>
      <c r="F286" s="63">
        <v>796</v>
      </c>
      <c r="G286" s="63">
        <v>518</v>
      </c>
      <c r="H286" s="63">
        <v>200</v>
      </c>
      <c r="I286" s="63">
        <v>89</v>
      </c>
      <c r="J286" s="63">
        <v>1106</v>
      </c>
      <c r="K286" s="64"/>
      <c r="L286" s="63">
        <v>1152</v>
      </c>
      <c r="M286" s="63">
        <v>2405</v>
      </c>
      <c r="N286" s="63">
        <v>2782</v>
      </c>
      <c r="O286" s="63">
        <v>882</v>
      </c>
      <c r="P286" s="63">
        <v>879</v>
      </c>
      <c r="Q286" s="63">
        <v>1056</v>
      </c>
      <c r="R286" s="63">
        <v>13136</v>
      </c>
      <c r="S286" s="63">
        <v>6263</v>
      </c>
      <c r="T286" s="63">
        <v>1312</v>
      </c>
    </row>
    <row r="287" spans="1:20" ht="14.5" x14ac:dyDescent="0.35">
      <c r="A287" t="str">
        <f t="shared" si="11"/>
        <v>Kärnten318</v>
      </c>
      <c r="B287">
        <v>287</v>
      </c>
      <c r="C287" s="62" t="s">
        <v>262</v>
      </c>
      <c r="D287" s="62" t="s">
        <v>438</v>
      </c>
      <c r="E287" s="62" t="s">
        <v>244</v>
      </c>
      <c r="F287" s="63">
        <v>15863</v>
      </c>
      <c r="G287" s="63">
        <v>7766</v>
      </c>
      <c r="H287" s="63">
        <v>4</v>
      </c>
      <c r="I287" s="63">
        <v>65293</v>
      </c>
      <c r="J287" s="63">
        <v>2</v>
      </c>
      <c r="K287" s="63">
        <v>8807</v>
      </c>
      <c r="L287" s="63">
        <v>42548</v>
      </c>
      <c r="M287" s="63">
        <v>11248</v>
      </c>
      <c r="N287" s="63">
        <v>40123</v>
      </c>
      <c r="O287" s="63">
        <v>49572</v>
      </c>
      <c r="P287" s="63">
        <v>58947</v>
      </c>
      <c r="Q287" s="63">
        <v>73667</v>
      </c>
      <c r="R287" s="63">
        <v>116521</v>
      </c>
      <c r="S287" s="63">
        <v>12252</v>
      </c>
      <c r="T287" s="63">
        <v>3822</v>
      </c>
    </row>
    <row r="288" spans="1:20" ht="14.5" x14ac:dyDescent="0.35">
      <c r="A288" t="str">
        <f t="shared" si="11"/>
        <v>Kärnten039</v>
      </c>
      <c r="B288">
        <v>288</v>
      </c>
      <c r="C288" s="62" t="s">
        <v>262</v>
      </c>
      <c r="D288" s="62" t="s">
        <v>327</v>
      </c>
      <c r="E288" s="62" t="s">
        <v>20</v>
      </c>
      <c r="F288" s="63">
        <v>75567631</v>
      </c>
      <c r="G288" s="63">
        <v>82732525</v>
      </c>
      <c r="H288" s="63">
        <v>75172159</v>
      </c>
      <c r="I288" s="63">
        <v>87162650</v>
      </c>
      <c r="J288" s="63">
        <v>83610072</v>
      </c>
      <c r="K288" s="63">
        <v>75037536</v>
      </c>
      <c r="L288" s="63">
        <v>76195775</v>
      </c>
      <c r="M288" s="63">
        <v>85587561</v>
      </c>
      <c r="N288" s="63">
        <v>88699813</v>
      </c>
      <c r="O288" s="63">
        <v>88904551</v>
      </c>
      <c r="P288" s="63">
        <v>71947647</v>
      </c>
      <c r="Q288" s="63">
        <v>107060276</v>
      </c>
      <c r="R288" s="63">
        <v>138564186</v>
      </c>
      <c r="S288" s="63">
        <v>129292169</v>
      </c>
      <c r="T288" s="63">
        <v>112347387</v>
      </c>
    </row>
    <row r="289" spans="1:20" ht="14.5" x14ac:dyDescent="0.35">
      <c r="A289" t="str">
        <f t="shared" si="11"/>
        <v>Kärnten272</v>
      </c>
      <c r="B289">
        <v>289</v>
      </c>
      <c r="C289" s="62" t="s">
        <v>262</v>
      </c>
      <c r="D289" s="62" t="s">
        <v>422</v>
      </c>
      <c r="E289" s="62" t="s">
        <v>245</v>
      </c>
      <c r="F289" s="63">
        <v>226643</v>
      </c>
      <c r="G289" s="63">
        <v>220463</v>
      </c>
      <c r="H289" s="63">
        <v>202989</v>
      </c>
      <c r="I289" s="63">
        <v>155524</v>
      </c>
      <c r="J289" s="63">
        <v>67413</v>
      </c>
      <c r="K289" s="63">
        <v>348131</v>
      </c>
      <c r="L289" s="63">
        <v>433418</v>
      </c>
      <c r="M289" s="63">
        <v>858560</v>
      </c>
      <c r="N289" s="63">
        <v>465928</v>
      </c>
      <c r="O289" s="63">
        <v>394603</v>
      </c>
      <c r="P289" s="63">
        <v>56909</v>
      </c>
      <c r="Q289" s="63">
        <v>50760</v>
      </c>
      <c r="R289" s="63">
        <v>140025</v>
      </c>
      <c r="S289" s="63">
        <v>167663</v>
      </c>
      <c r="T289" s="63">
        <v>25685</v>
      </c>
    </row>
    <row r="290" spans="1:20" ht="14.5" x14ac:dyDescent="0.35">
      <c r="A290" t="str">
        <f t="shared" si="11"/>
        <v>Kärnten837</v>
      </c>
      <c r="B290">
        <v>290</v>
      </c>
      <c r="C290" s="62" t="s">
        <v>262</v>
      </c>
      <c r="D290" s="62" t="s">
        <v>671</v>
      </c>
      <c r="E290" s="62" t="s">
        <v>203</v>
      </c>
      <c r="F290" s="63">
        <v>160</v>
      </c>
      <c r="G290" s="63">
        <v>2</v>
      </c>
      <c r="H290" s="64"/>
      <c r="I290" s="64"/>
      <c r="J290" s="64"/>
      <c r="K290" s="64"/>
      <c r="L290" s="63">
        <v>7</v>
      </c>
      <c r="M290" s="63">
        <v>3297</v>
      </c>
      <c r="N290" s="64"/>
      <c r="O290" s="63">
        <v>6708</v>
      </c>
      <c r="P290" s="63">
        <v>5470</v>
      </c>
      <c r="Q290" s="63">
        <v>4106</v>
      </c>
      <c r="R290" s="64"/>
      <c r="S290" s="63">
        <v>522</v>
      </c>
      <c r="T290" s="63">
        <v>848</v>
      </c>
    </row>
    <row r="291" spans="1:20" ht="14.5" x14ac:dyDescent="0.35">
      <c r="A291" t="str">
        <f t="shared" si="11"/>
        <v>Kärnten512</v>
      </c>
      <c r="B291">
        <v>291</v>
      </c>
      <c r="C291" s="62" t="s">
        <v>262</v>
      </c>
      <c r="D291" s="62" t="s">
        <v>552</v>
      </c>
      <c r="E291" s="62" t="s">
        <v>141</v>
      </c>
      <c r="F291" s="63">
        <v>22272552</v>
      </c>
      <c r="G291" s="63">
        <v>27765512</v>
      </c>
      <c r="H291" s="63">
        <v>17289947</v>
      </c>
      <c r="I291" s="63">
        <v>13876709</v>
      </c>
      <c r="J291" s="63">
        <v>20675495</v>
      </c>
      <c r="K291" s="63">
        <v>13816081</v>
      </c>
      <c r="L291" s="63">
        <v>9378910</v>
      </c>
      <c r="M291" s="63">
        <v>12453977</v>
      </c>
      <c r="N291" s="63">
        <v>14715672</v>
      </c>
      <c r="O291" s="63">
        <v>6244489</v>
      </c>
      <c r="P291" s="63">
        <v>4591973</v>
      </c>
      <c r="Q291" s="63">
        <v>12681857</v>
      </c>
      <c r="R291" s="63">
        <v>21134690</v>
      </c>
      <c r="S291" s="63">
        <v>72219647</v>
      </c>
      <c r="T291" s="63">
        <v>43222563</v>
      </c>
    </row>
    <row r="292" spans="1:20" ht="14.5" x14ac:dyDescent="0.35">
      <c r="A292" t="str">
        <f t="shared" si="11"/>
        <v>Kärnten302</v>
      </c>
      <c r="B292">
        <v>292</v>
      </c>
      <c r="C292" s="62" t="s">
        <v>262</v>
      </c>
      <c r="D292" s="62" t="s">
        <v>428</v>
      </c>
      <c r="E292" s="62" t="s">
        <v>73</v>
      </c>
      <c r="F292" s="63">
        <v>13147</v>
      </c>
      <c r="G292" s="63">
        <v>18172</v>
      </c>
      <c r="H292" s="63">
        <v>14179</v>
      </c>
      <c r="I292" s="63">
        <v>8854</v>
      </c>
      <c r="J292" s="63">
        <v>5112</v>
      </c>
      <c r="K292" s="63">
        <v>6405</v>
      </c>
      <c r="L292" s="63">
        <v>31583</v>
      </c>
      <c r="M292" s="63">
        <v>65439</v>
      </c>
      <c r="N292" s="63">
        <v>33507</v>
      </c>
      <c r="O292" s="63">
        <v>155195</v>
      </c>
      <c r="P292" s="63">
        <v>48553</v>
      </c>
      <c r="Q292" s="63">
        <v>73794</v>
      </c>
      <c r="R292" s="63">
        <v>29397</v>
      </c>
      <c r="S292" s="63">
        <v>73358</v>
      </c>
      <c r="T292" s="63">
        <v>125892</v>
      </c>
    </row>
    <row r="293" spans="1:20" ht="14.5" x14ac:dyDescent="0.35">
      <c r="A293" t="str">
        <f t="shared" si="11"/>
        <v>Kärnten720</v>
      </c>
      <c r="B293">
        <v>293</v>
      </c>
      <c r="C293" s="62" t="s">
        <v>262</v>
      </c>
      <c r="D293" s="62" t="s">
        <v>616</v>
      </c>
      <c r="E293" s="62" t="s">
        <v>177</v>
      </c>
      <c r="F293" s="63">
        <v>311114589</v>
      </c>
      <c r="G293" s="63">
        <v>440080338</v>
      </c>
      <c r="H293" s="63">
        <v>398161451</v>
      </c>
      <c r="I293" s="63">
        <v>382961450</v>
      </c>
      <c r="J293" s="63">
        <v>430668815</v>
      </c>
      <c r="K293" s="63">
        <v>460489551</v>
      </c>
      <c r="L293" s="63">
        <v>457760098</v>
      </c>
      <c r="M293" s="63">
        <v>479165069</v>
      </c>
      <c r="N293" s="63">
        <v>547399258</v>
      </c>
      <c r="O293" s="63">
        <v>528354671</v>
      </c>
      <c r="P293" s="63">
        <v>486302535</v>
      </c>
      <c r="Q293" s="63">
        <v>660956446</v>
      </c>
      <c r="R293" s="63">
        <v>934828034</v>
      </c>
      <c r="S293" s="63">
        <v>806163397</v>
      </c>
      <c r="T293" s="63">
        <v>775290089</v>
      </c>
    </row>
    <row r="294" spans="1:20" ht="14.5" x14ac:dyDescent="0.35">
      <c r="A294" t="str">
        <f t="shared" si="11"/>
        <v>Kärnten480</v>
      </c>
      <c r="B294">
        <v>294</v>
      </c>
      <c r="C294" s="62" t="s">
        <v>262</v>
      </c>
      <c r="D294" s="62" t="s">
        <v>543</v>
      </c>
      <c r="E294" s="62" t="s">
        <v>134</v>
      </c>
      <c r="F294" s="63">
        <v>571658</v>
      </c>
      <c r="G294" s="63">
        <v>413270</v>
      </c>
      <c r="H294" s="63">
        <v>529398</v>
      </c>
      <c r="I294" s="63">
        <v>553630</v>
      </c>
      <c r="J294" s="63">
        <v>547614</v>
      </c>
      <c r="K294" s="63">
        <v>612210</v>
      </c>
      <c r="L294" s="63">
        <v>552329</v>
      </c>
      <c r="M294" s="63">
        <v>449377</v>
      </c>
      <c r="N294" s="63">
        <v>581268</v>
      </c>
      <c r="O294" s="63">
        <v>1055173</v>
      </c>
      <c r="P294" s="63">
        <v>588648</v>
      </c>
      <c r="Q294" s="63">
        <v>619227</v>
      </c>
      <c r="R294" s="63">
        <v>1087328</v>
      </c>
      <c r="S294" s="63">
        <v>1343476</v>
      </c>
      <c r="T294" s="63">
        <v>1409571</v>
      </c>
    </row>
    <row r="295" spans="1:20" ht="14.5" x14ac:dyDescent="0.35">
      <c r="A295" t="str">
        <f t="shared" si="11"/>
        <v>Kärnten436</v>
      </c>
      <c r="B295">
        <v>295</v>
      </c>
      <c r="C295" s="62" t="s">
        <v>262</v>
      </c>
      <c r="D295" s="62" t="s">
        <v>500</v>
      </c>
      <c r="E295" s="62" t="s">
        <v>114</v>
      </c>
      <c r="F295" s="63">
        <v>851672</v>
      </c>
      <c r="G295" s="63">
        <v>200402</v>
      </c>
      <c r="H295" s="63">
        <v>326698</v>
      </c>
      <c r="I295" s="63">
        <v>302905</v>
      </c>
      <c r="J295" s="63">
        <v>559334</v>
      </c>
      <c r="K295" s="63">
        <v>680081</v>
      </c>
      <c r="L295" s="63">
        <v>648519</v>
      </c>
      <c r="M295" s="63">
        <v>547106</v>
      </c>
      <c r="N295" s="63">
        <v>788819</v>
      </c>
      <c r="O295" s="63">
        <v>971345</v>
      </c>
      <c r="P295" s="63">
        <v>941781</v>
      </c>
      <c r="Q295" s="63">
        <v>1128149</v>
      </c>
      <c r="R295" s="63">
        <v>1800709</v>
      </c>
      <c r="S295" s="63">
        <v>1621975</v>
      </c>
      <c r="T295" s="63">
        <v>1579719</v>
      </c>
    </row>
    <row r="296" spans="1:20" ht="14.5" x14ac:dyDescent="0.35">
      <c r="A296" t="str">
        <f t="shared" si="11"/>
        <v>Kärnten448</v>
      </c>
      <c r="B296">
        <v>296</v>
      </c>
      <c r="C296" s="62" t="s">
        <v>262</v>
      </c>
      <c r="D296" s="62" t="s">
        <v>503</v>
      </c>
      <c r="E296" s="62" t="s">
        <v>117</v>
      </c>
      <c r="F296" s="63">
        <v>67166</v>
      </c>
      <c r="G296" s="63">
        <v>44541</v>
      </c>
      <c r="H296" s="63">
        <v>11197</v>
      </c>
      <c r="I296" s="63">
        <v>6456</v>
      </c>
      <c r="J296" s="63">
        <v>7209</v>
      </c>
      <c r="K296" s="63">
        <v>5827</v>
      </c>
      <c r="L296" s="63">
        <v>10041</v>
      </c>
      <c r="M296" s="63">
        <v>22398</v>
      </c>
      <c r="N296" s="63">
        <v>11395</v>
      </c>
      <c r="O296" s="63">
        <v>8461</v>
      </c>
      <c r="P296" s="63">
        <v>9084</v>
      </c>
      <c r="Q296" s="63">
        <v>8939</v>
      </c>
      <c r="R296" s="63">
        <v>10111</v>
      </c>
      <c r="S296" s="63">
        <v>11779</v>
      </c>
      <c r="T296" s="63">
        <v>15213</v>
      </c>
    </row>
    <row r="297" spans="1:20" ht="14.5" x14ac:dyDescent="0.35">
      <c r="A297" t="str">
        <f t="shared" si="11"/>
        <v>Kärnten247</v>
      </c>
      <c r="B297">
        <v>297</v>
      </c>
      <c r="C297" s="62" t="s">
        <v>262</v>
      </c>
      <c r="D297" s="62" t="s">
        <v>414</v>
      </c>
      <c r="E297" s="62" t="s">
        <v>62</v>
      </c>
      <c r="F297" s="64"/>
      <c r="G297" s="63">
        <v>23</v>
      </c>
      <c r="H297" s="63">
        <v>314</v>
      </c>
      <c r="I297" s="63">
        <v>9872</v>
      </c>
      <c r="J297" s="63">
        <v>9</v>
      </c>
      <c r="K297" s="63">
        <v>15</v>
      </c>
      <c r="L297" s="63">
        <v>83</v>
      </c>
      <c r="M297" s="63">
        <v>41</v>
      </c>
      <c r="N297" s="63">
        <v>340</v>
      </c>
      <c r="O297" s="64"/>
      <c r="P297" s="63">
        <v>16</v>
      </c>
      <c r="Q297" s="63">
        <v>172</v>
      </c>
      <c r="R297" s="64"/>
      <c r="S297" s="63">
        <v>3</v>
      </c>
      <c r="T297" s="63">
        <v>5</v>
      </c>
    </row>
    <row r="298" spans="1:20" ht="14.5" x14ac:dyDescent="0.35">
      <c r="A298" t="str">
        <f t="shared" si="11"/>
        <v>Kärnten475</v>
      </c>
      <c r="B298">
        <v>298</v>
      </c>
      <c r="C298" s="62" t="s">
        <v>262</v>
      </c>
      <c r="D298" s="62" t="s">
        <v>535</v>
      </c>
      <c r="E298" s="62" t="s">
        <v>223</v>
      </c>
      <c r="F298" s="64"/>
      <c r="G298" s="64"/>
      <c r="H298" s="64"/>
      <c r="I298" s="63">
        <v>1650</v>
      </c>
      <c r="J298" s="63">
        <v>1415</v>
      </c>
      <c r="K298" s="63">
        <v>348</v>
      </c>
      <c r="L298" s="64"/>
      <c r="M298" s="63">
        <v>709</v>
      </c>
      <c r="N298" s="63">
        <v>65</v>
      </c>
      <c r="O298" s="64"/>
      <c r="P298" s="63">
        <v>9</v>
      </c>
      <c r="Q298" s="63">
        <v>5</v>
      </c>
      <c r="R298" s="64"/>
      <c r="S298" s="63">
        <v>20</v>
      </c>
      <c r="T298" s="63">
        <v>19</v>
      </c>
    </row>
    <row r="299" spans="1:20" ht="14.5" x14ac:dyDescent="0.35">
      <c r="A299" t="str">
        <f t="shared" si="11"/>
        <v>Kärnten834</v>
      </c>
      <c r="B299">
        <v>299</v>
      </c>
      <c r="C299" s="62" t="s">
        <v>262</v>
      </c>
      <c r="D299" s="62" t="s">
        <v>664</v>
      </c>
      <c r="E299" s="62" t="s">
        <v>274</v>
      </c>
      <c r="F299" s="63">
        <v>4</v>
      </c>
      <c r="G299" s="64"/>
      <c r="H299" s="64"/>
      <c r="I299" s="64"/>
      <c r="J299" s="63">
        <v>1</v>
      </c>
      <c r="K299" s="64"/>
      <c r="L299" s="64"/>
      <c r="M299" s="64"/>
      <c r="N299" s="64"/>
      <c r="O299" s="63">
        <v>6</v>
      </c>
      <c r="P299" s="63">
        <v>124</v>
      </c>
      <c r="Q299" s="63">
        <v>235</v>
      </c>
      <c r="R299" s="63">
        <v>2037</v>
      </c>
      <c r="S299" s="63">
        <v>2739</v>
      </c>
      <c r="T299" s="63">
        <v>6005</v>
      </c>
    </row>
    <row r="300" spans="1:20" ht="14.5" x14ac:dyDescent="0.35">
      <c r="A300" t="str">
        <f t="shared" si="11"/>
        <v>Kärnten600</v>
      </c>
      <c r="B300">
        <v>300</v>
      </c>
      <c r="C300" s="62" t="s">
        <v>262</v>
      </c>
      <c r="D300" s="62" t="s">
        <v>561</v>
      </c>
      <c r="E300" s="62" t="s">
        <v>147</v>
      </c>
      <c r="F300" s="63">
        <v>138493</v>
      </c>
      <c r="G300" s="63">
        <v>736653</v>
      </c>
      <c r="H300" s="63">
        <v>897429</v>
      </c>
      <c r="I300" s="63">
        <v>102004</v>
      </c>
      <c r="J300" s="63">
        <v>1171438</v>
      </c>
      <c r="K300" s="63">
        <v>47744</v>
      </c>
      <c r="L300" s="63">
        <v>95387</v>
      </c>
      <c r="M300" s="63">
        <v>106057</v>
      </c>
      <c r="N300" s="63">
        <v>218987</v>
      </c>
      <c r="O300" s="63">
        <v>166869</v>
      </c>
      <c r="P300" s="63">
        <v>445215</v>
      </c>
      <c r="Q300" s="63">
        <v>458121</v>
      </c>
      <c r="R300" s="63">
        <v>237119</v>
      </c>
      <c r="S300" s="63">
        <v>198948</v>
      </c>
      <c r="T300" s="63">
        <v>375371</v>
      </c>
    </row>
    <row r="301" spans="1:20" ht="14.5" x14ac:dyDescent="0.35">
      <c r="A301" t="str">
        <f t="shared" si="11"/>
        <v>Kärnten061</v>
      </c>
      <c r="B301">
        <v>301</v>
      </c>
      <c r="C301" s="62" t="s">
        <v>262</v>
      </c>
      <c r="D301" s="62" t="s">
        <v>347</v>
      </c>
      <c r="E301" s="62" t="s">
        <v>31</v>
      </c>
      <c r="F301" s="63">
        <v>98888127</v>
      </c>
      <c r="G301" s="63">
        <v>99418926</v>
      </c>
      <c r="H301" s="63">
        <v>107948328</v>
      </c>
      <c r="I301" s="63">
        <v>125042166</v>
      </c>
      <c r="J301" s="63">
        <v>112814816</v>
      </c>
      <c r="K301" s="63">
        <v>132715936</v>
      </c>
      <c r="L301" s="63">
        <v>144827582</v>
      </c>
      <c r="M301" s="63">
        <v>165213024</v>
      </c>
      <c r="N301" s="63">
        <v>194951471</v>
      </c>
      <c r="O301" s="63">
        <v>179226044</v>
      </c>
      <c r="P301" s="63">
        <v>167226417</v>
      </c>
      <c r="Q301" s="63">
        <v>239270648</v>
      </c>
      <c r="R301" s="63">
        <v>330142840</v>
      </c>
      <c r="S301" s="63">
        <v>299834696</v>
      </c>
      <c r="T301" s="63">
        <v>383659952</v>
      </c>
    </row>
    <row r="302" spans="1:20" ht="14.5" x14ac:dyDescent="0.35">
      <c r="A302" t="str">
        <f t="shared" si="11"/>
        <v>Kärnten004</v>
      </c>
      <c r="B302">
        <v>302</v>
      </c>
      <c r="C302" s="62" t="s">
        <v>262</v>
      </c>
      <c r="D302" s="62" t="s">
        <v>297</v>
      </c>
      <c r="E302" s="62" t="s">
        <v>3</v>
      </c>
      <c r="F302" s="63">
        <v>1660563871</v>
      </c>
      <c r="G302" s="63">
        <v>1848496570</v>
      </c>
      <c r="H302" s="63">
        <v>1853310325</v>
      </c>
      <c r="I302" s="63">
        <v>1848556687</v>
      </c>
      <c r="J302" s="63">
        <v>2010362278</v>
      </c>
      <c r="K302" s="63">
        <v>2032857929</v>
      </c>
      <c r="L302" s="63">
        <v>2049301411</v>
      </c>
      <c r="M302" s="63">
        <v>2147631867</v>
      </c>
      <c r="N302" s="63">
        <v>2198465911</v>
      </c>
      <c r="O302" s="63">
        <v>2162567246</v>
      </c>
      <c r="P302" s="63">
        <v>1909360935</v>
      </c>
      <c r="Q302" s="63">
        <v>2294122015</v>
      </c>
      <c r="R302" s="63">
        <v>2512608547</v>
      </c>
      <c r="S302" s="63">
        <v>2458917225</v>
      </c>
      <c r="T302" s="63">
        <v>2381203477</v>
      </c>
    </row>
    <row r="303" spans="1:20" ht="14.5" x14ac:dyDescent="0.35">
      <c r="A303" t="str">
        <f t="shared" si="11"/>
        <v>Kärnten338</v>
      </c>
      <c r="B303">
        <v>303</v>
      </c>
      <c r="C303" s="62" t="s">
        <v>262</v>
      </c>
      <c r="D303" s="62" t="s">
        <v>451</v>
      </c>
      <c r="E303" s="62" t="s">
        <v>84</v>
      </c>
      <c r="F303" s="64"/>
      <c r="G303" s="63">
        <v>3221</v>
      </c>
      <c r="H303" s="63">
        <v>9</v>
      </c>
      <c r="I303" s="64"/>
      <c r="J303" s="63">
        <v>2</v>
      </c>
      <c r="K303" s="64"/>
      <c r="L303" s="64"/>
      <c r="M303" s="63">
        <v>10675</v>
      </c>
      <c r="N303" s="64"/>
      <c r="O303" s="63">
        <v>634</v>
      </c>
      <c r="P303" s="63">
        <v>813</v>
      </c>
      <c r="Q303" s="63">
        <v>1366</v>
      </c>
      <c r="R303" s="63">
        <v>2655</v>
      </c>
      <c r="S303" s="63">
        <v>5216</v>
      </c>
      <c r="T303" s="63">
        <v>653</v>
      </c>
    </row>
    <row r="304" spans="1:20" ht="14.5" x14ac:dyDescent="0.35">
      <c r="A304" t="str">
        <f t="shared" si="11"/>
        <v>Kärnten008</v>
      </c>
      <c r="B304">
        <v>304</v>
      </c>
      <c r="C304" s="62" t="s">
        <v>262</v>
      </c>
      <c r="D304" s="62" t="s">
        <v>306</v>
      </c>
      <c r="E304" s="62" t="s">
        <v>7</v>
      </c>
      <c r="F304" s="63">
        <v>12627572</v>
      </c>
      <c r="G304" s="63">
        <v>16270031</v>
      </c>
      <c r="H304" s="63">
        <v>17028641</v>
      </c>
      <c r="I304" s="63">
        <v>21624761</v>
      </c>
      <c r="J304" s="63">
        <v>16397655</v>
      </c>
      <c r="K304" s="63">
        <v>15652927</v>
      </c>
      <c r="L304" s="63">
        <v>15548058</v>
      </c>
      <c r="M304" s="63">
        <v>21403012</v>
      </c>
      <c r="N304" s="63">
        <v>22113085</v>
      </c>
      <c r="O304" s="63">
        <v>18711483</v>
      </c>
      <c r="P304" s="63">
        <v>16479064</v>
      </c>
      <c r="Q304" s="63">
        <v>18671347</v>
      </c>
      <c r="R304" s="63">
        <v>22537158</v>
      </c>
      <c r="S304" s="63">
        <v>27455235</v>
      </c>
      <c r="T304" s="63">
        <v>26941914</v>
      </c>
    </row>
    <row r="305" spans="1:20" ht="14.5" x14ac:dyDescent="0.35">
      <c r="A305" t="str">
        <f t="shared" si="11"/>
        <v>Kärnten460</v>
      </c>
      <c r="B305">
        <v>305</v>
      </c>
      <c r="C305" s="62" t="s">
        <v>262</v>
      </c>
      <c r="D305" s="62" t="s">
        <v>517</v>
      </c>
      <c r="E305" s="62" t="s">
        <v>125</v>
      </c>
      <c r="F305" s="63">
        <v>5402</v>
      </c>
      <c r="G305" s="63">
        <v>43690</v>
      </c>
      <c r="H305" s="63">
        <v>46350</v>
      </c>
      <c r="I305" s="63">
        <v>395844</v>
      </c>
      <c r="J305" s="63">
        <v>1679</v>
      </c>
      <c r="K305" s="63">
        <v>2005</v>
      </c>
      <c r="L305" s="63">
        <v>11</v>
      </c>
      <c r="M305" s="64"/>
      <c r="N305" s="63">
        <v>603</v>
      </c>
      <c r="O305" s="63">
        <v>1</v>
      </c>
      <c r="P305" s="63">
        <v>262</v>
      </c>
      <c r="Q305" s="63">
        <v>67</v>
      </c>
      <c r="R305" s="63">
        <v>1581</v>
      </c>
      <c r="S305" s="63">
        <v>3618</v>
      </c>
      <c r="T305" s="63">
        <v>1550</v>
      </c>
    </row>
    <row r="306" spans="1:20" ht="14.5" x14ac:dyDescent="0.35">
      <c r="A306" t="str">
        <f t="shared" si="11"/>
        <v>Kärnten456</v>
      </c>
      <c r="B306">
        <v>306</v>
      </c>
      <c r="C306" s="62" t="s">
        <v>262</v>
      </c>
      <c r="D306" s="62" t="s">
        <v>511</v>
      </c>
      <c r="E306" s="62" t="s">
        <v>122</v>
      </c>
      <c r="F306" s="63">
        <v>258262</v>
      </c>
      <c r="G306" s="63">
        <v>243394</v>
      </c>
      <c r="H306" s="63">
        <v>170550</v>
      </c>
      <c r="I306" s="63">
        <v>179788</v>
      </c>
      <c r="J306" s="63">
        <v>248850</v>
      </c>
      <c r="K306" s="63">
        <v>384472</v>
      </c>
      <c r="L306" s="63">
        <v>183561</v>
      </c>
      <c r="M306" s="63">
        <v>241568</v>
      </c>
      <c r="N306" s="63">
        <v>242681</v>
      </c>
      <c r="O306" s="63">
        <v>170543</v>
      </c>
      <c r="P306" s="63">
        <v>84310</v>
      </c>
      <c r="Q306" s="63">
        <v>81512</v>
      </c>
      <c r="R306" s="63">
        <v>85972</v>
      </c>
      <c r="S306" s="63">
        <v>128438</v>
      </c>
      <c r="T306" s="63">
        <v>102032</v>
      </c>
    </row>
    <row r="307" spans="1:20" ht="14.5" x14ac:dyDescent="0.35">
      <c r="A307" t="str">
        <f t="shared" si="11"/>
        <v>Kärnten208</v>
      </c>
      <c r="B307">
        <v>307</v>
      </c>
      <c r="C307" s="62" t="s">
        <v>262</v>
      </c>
      <c r="D307" s="62" t="s">
        <v>394</v>
      </c>
      <c r="E307" s="62" t="s">
        <v>53</v>
      </c>
      <c r="F307" s="63">
        <v>237</v>
      </c>
      <c r="G307" s="63">
        <v>3612</v>
      </c>
      <c r="H307" s="63">
        <v>29221</v>
      </c>
      <c r="I307" s="63">
        <v>82219</v>
      </c>
      <c r="J307" s="63">
        <v>34913</v>
      </c>
      <c r="K307" s="63">
        <v>34696</v>
      </c>
      <c r="L307" s="63">
        <v>46298</v>
      </c>
      <c r="M307" s="63">
        <v>9439</v>
      </c>
      <c r="N307" s="63">
        <v>3873</v>
      </c>
      <c r="O307" s="63">
        <v>6540</v>
      </c>
      <c r="P307" s="63">
        <v>19498</v>
      </c>
      <c r="Q307" s="63">
        <v>6018</v>
      </c>
      <c r="R307" s="63">
        <v>53263</v>
      </c>
      <c r="S307" s="63">
        <v>7114</v>
      </c>
      <c r="T307" s="63">
        <v>10838</v>
      </c>
    </row>
    <row r="308" spans="1:20" ht="14.5" x14ac:dyDescent="0.35">
      <c r="A308" t="str">
        <f t="shared" si="11"/>
        <v>Kärnten500</v>
      </c>
      <c r="B308">
        <v>308</v>
      </c>
      <c r="C308" s="62" t="s">
        <v>262</v>
      </c>
      <c r="D308" s="62" t="s">
        <v>548</v>
      </c>
      <c r="E308" s="62" t="s">
        <v>138</v>
      </c>
      <c r="F308" s="63">
        <v>1012245</v>
      </c>
      <c r="G308" s="63">
        <v>186957</v>
      </c>
      <c r="H308" s="63">
        <v>201729</v>
      </c>
      <c r="I308" s="63">
        <v>189624</v>
      </c>
      <c r="J308" s="63">
        <v>180721</v>
      </c>
      <c r="K308" s="63">
        <v>94240</v>
      </c>
      <c r="L308" s="63">
        <v>247960</v>
      </c>
      <c r="M308" s="63">
        <v>138466</v>
      </c>
      <c r="N308" s="63">
        <v>233819</v>
      </c>
      <c r="O308" s="63">
        <v>403954</v>
      </c>
      <c r="P308" s="63">
        <v>428679</v>
      </c>
      <c r="Q308" s="63">
        <v>467314</v>
      </c>
      <c r="R308" s="63">
        <v>664173</v>
      </c>
      <c r="S308" s="63">
        <v>353210</v>
      </c>
      <c r="T308" s="63">
        <v>500770</v>
      </c>
    </row>
    <row r="309" spans="1:20" ht="14.5" x14ac:dyDescent="0.35">
      <c r="A309" t="str">
        <f t="shared" si="11"/>
        <v>Kärnten053</v>
      </c>
      <c r="B309">
        <v>309</v>
      </c>
      <c r="C309" s="62" t="s">
        <v>262</v>
      </c>
      <c r="D309" s="62" t="s">
        <v>339</v>
      </c>
      <c r="E309" s="62" t="s">
        <v>27</v>
      </c>
      <c r="F309" s="63">
        <v>5767071</v>
      </c>
      <c r="G309" s="63">
        <v>11355610</v>
      </c>
      <c r="H309" s="63">
        <v>4606723</v>
      </c>
      <c r="I309" s="63">
        <v>3924446</v>
      </c>
      <c r="J309" s="63">
        <v>1122429</v>
      </c>
      <c r="K309" s="63">
        <v>3834446</v>
      </c>
      <c r="L309" s="63">
        <v>2637012</v>
      </c>
      <c r="M309" s="63">
        <v>1347382</v>
      </c>
      <c r="N309" s="63">
        <v>2973900</v>
      </c>
      <c r="O309" s="63">
        <v>3642450</v>
      </c>
      <c r="P309" s="63">
        <v>11076285</v>
      </c>
      <c r="Q309" s="63">
        <v>3924336</v>
      </c>
      <c r="R309" s="63">
        <v>4419843</v>
      </c>
      <c r="S309" s="63">
        <v>4987666</v>
      </c>
      <c r="T309" s="63">
        <v>2583416</v>
      </c>
    </row>
    <row r="310" spans="1:20" ht="14.5" x14ac:dyDescent="0.35">
      <c r="A310" t="str">
        <f t="shared" si="11"/>
        <v>Kärnten220</v>
      </c>
      <c r="B310">
        <v>310</v>
      </c>
      <c r="C310" s="62" t="s">
        <v>262</v>
      </c>
      <c r="D310" s="62" t="s">
        <v>400</v>
      </c>
      <c r="E310" s="62" t="s">
        <v>55</v>
      </c>
      <c r="F310" s="63">
        <v>793066</v>
      </c>
      <c r="G310" s="63">
        <v>3202352</v>
      </c>
      <c r="H310" s="63">
        <v>2120969</v>
      </c>
      <c r="I310" s="63">
        <v>2089774</v>
      </c>
      <c r="J310" s="63">
        <v>1843506</v>
      </c>
      <c r="K310" s="63">
        <v>4592011</v>
      </c>
      <c r="L310" s="63">
        <v>3315698</v>
      </c>
      <c r="M310" s="63">
        <v>3062965</v>
      </c>
      <c r="N310" s="63">
        <v>5525294</v>
      </c>
      <c r="O310" s="63">
        <v>2367820</v>
      </c>
      <c r="P310" s="63">
        <v>3627017</v>
      </c>
      <c r="Q310" s="63">
        <v>5383830</v>
      </c>
      <c r="R310" s="63">
        <v>3898862</v>
      </c>
      <c r="S310" s="63">
        <v>2942651</v>
      </c>
      <c r="T310" s="63">
        <v>4603600</v>
      </c>
    </row>
    <row r="311" spans="1:20" ht="14.5" x14ac:dyDescent="0.35">
      <c r="A311" t="str">
        <f t="shared" si="11"/>
        <v>Kärnten229</v>
      </c>
      <c r="B311">
        <v>311</v>
      </c>
      <c r="C311" s="62" t="s">
        <v>262</v>
      </c>
      <c r="D311" s="62" t="s">
        <v>407</v>
      </c>
      <c r="E311" s="62" t="s">
        <v>221</v>
      </c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3">
        <v>15</v>
      </c>
      <c r="S311" s="64"/>
      <c r="T311" s="63">
        <v>451</v>
      </c>
    </row>
    <row r="312" spans="1:20" ht="14.5" x14ac:dyDescent="0.35">
      <c r="A312" t="str">
        <f t="shared" si="11"/>
        <v>Kärnten336</v>
      </c>
      <c r="B312">
        <v>312</v>
      </c>
      <c r="C312" s="62" t="s">
        <v>262</v>
      </c>
      <c r="D312" s="62" t="s">
        <v>450</v>
      </c>
      <c r="E312" s="62" t="s">
        <v>83</v>
      </c>
      <c r="F312" s="63">
        <v>3983</v>
      </c>
      <c r="G312" s="63">
        <v>626</v>
      </c>
      <c r="H312" s="63">
        <v>80</v>
      </c>
      <c r="I312" s="64"/>
      <c r="J312" s="63">
        <v>2</v>
      </c>
      <c r="K312" s="63">
        <v>879</v>
      </c>
      <c r="L312" s="63">
        <v>290</v>
      </c>
      <c r="M312" s="63">
        <v>6</v>
      </c>
      <c r="N312" s="64"/>
      <c r="O312" s="64"/>
      <c r="P312" s="63">
        <v>365</v>
      </c>
      <c r="Q312" s="64"/>
      <c r="R312" s="64"/>
      <c r="S312" s="63">
        <v>1418</v>
      </c>
      <c r="T312" s="63">
        <v>3175</v>
      </c>
    </row>
    <row r="313" spans="1:20" ht="14.5" x14ac:dyDescent="0.35">
      <c r="A313" t="str">
        <f t="shared" si="11"/>
        <v>Kärnten011</v>
      </c>
      <c r="B313">
        <v>313</v>
      </c>
      <c r="C313" s="62" t="s">
        <v>262</v>
      </c>
      <c r="D313" s="62" t="s">
        <v>311</v>
      </c>
      <c r="E313" s="62" t="s">
        <v>10</v>
      </c>
      <c r="F313" s="63">
        <v>26797530</v>
      </c>
      <c r="G313" s="63">
        <v>34693658</v>
      </c>
      <c r="H313" s="63">
        <v>38095109</v>
      </c>
      <c r="I313" s="63">
        <v>37817788</v>
      </c>
      <c r="J313" s="63">
        <v>40132646</v>
      </c>
      <c r="K313" s="63">
        <v>44670577</v>
      </c>
      <c r="L313" s="63">
        <v>45131097</v>
      </c>
      <c r="M313" s="63">
        <v>60913519</v>
      </c>
      <c r="N313" s="63">
        <v>57993480</v>
      </c>
      <c r="O313" s="63">
        <v>59877232</v>
      </c>
      <c r="P313" s="63">
        <v>52242354</v>
      </c>
      <c r="Q313" s="63">
        <v>60424045</v>
      </c>
      <c r="R313" s="63">
        <v>59970579</v>
      </c>
      <c r="S313" s="63">
        <v>54307544</v>
      </c>
      <c r="T313" s="63">
        <v>68919629</v>
      </c>
    </row>
    <row r="314" spans="1:20" ht="14.5" x14ac:dyDescent="0.35">
      <c r="A314" t="str">
        <f t="shared" si="11"/>
        <v>Kärnten334</v>
      </c>
      <c r="B314">
        <v>314</v>
      </c>
      <c r="C314" s="62" t="s">
        <v>262</v>
      </c>
      <c r="D314" s="62" t="s">
        <v>448</v>
      </c>
      <c r="E314" s="62" t="s">
        <v>82</v>
      </c>
      <c r="F314" s="63">
        <v>796958</v>
      </c>
      <c r="G314" s="63">
        <v>299285</v>
      </c>
      <c r="H314" s="63">
        <v>456621</v>
      </c>
      <c r="I314" s="63">
        <v>659116</v>
      </c>
      <c r="J314" s="63">
        <v>1379049</v>
      </c>
      <c r="K314" s="63">
        <v>367657</v>
      </c>
      <c r="L314" s="63">
        <v>306438</v>
      </c>
      <c r="M314" s="63">
        <v>198076</v>
      </c>
      <c r="N314" s="63">
        <v>159862</v>
      </c>
      <c r="O314" s="63">
        <v>101262</v>
      </c>
      <c r="P314" s="63">
        <v>71330</v>
      </c>
      <c r="Q314" s="63">
        <v>127211</v>
      </c>
      <c r="R314" s="63">
        <v>115920</v>
      </c>
      <c r="S314" s="63">
        <v>110329</v>
      </c>
      <c r="T314" s="63">
        <v>139407</v>
      </c>
    </row>
    <row r="315" spans="1:20" ht="14.5" x14ac:dyDescent="0.35">
      <c r="A315" t="str">
        <f t="shared" si="11"/>
        <v>Kärnten032</v>
      </c>
      <c r="B315">
        <v>315</v>
      </c>
      <c r="C315" s="62" t="s">
        <v>262</v>
      </c>
      <c r="D315" s="62" t="s">
        <v>324</v>
      </c>
      <c r="E315" s="62" t="s">
        <v>18</v>
      </c>
      <c r="F315" s="63">
        <v>47702983</v>
      </c>
      <c r="G315" s="63">
        <v>38495690</v>
      </c>
      <c r="H315" s="63">
        <v>48952319</v>
      </c>
      <c r="I315" s="63">
        <v>55028303</v>
      </c>
      <c r="J315" s="63">
        <v>52748156</v>
      </c>
      <c r="K315" s="63">
        <v>64529466</v>
      </c>
      <c r="L315" s="63">
        <v>52657075</v>
      </c>
      <c r="M315" s="63">
        <v>64267295</v>
      </c>
      <c r="N315" s="63">
        <v>74242331</v>
      </c>
      <c r="O315" s="63">
        <v>63537894</v>
      </c>
      <c r="P315" s="63">
        <v>62867999</v>
      </c>
      <c r="Q315" s="63">
        <v>75368474</v>
      </c>
      <c r="R315" s="63">
        <v>91922399</v>
      </c>
      <c r="S315" s="63">
        <v>58683670</v>
      </c>
      <c r="T315" s="63">
        <v>61873223</v>
      </c>
    </row>
    <row r="316" spans="1:20" ht="14.5" x14ac:dyDescent="0.35">
      <c r="A316" t="str">
        <f t="shared" si="11"/>
        <v>Kärnten815</v>
      </c>
      <c r="B316">
        <v>316</v>
      </c>
      <c r="C316" s="62" t="s">
        <v>262</v>
      </c>
      <c r="D316" s="62" t="s">
        <v>643</v>
      </c>
      <c r="E316" s="62" t="s">
        <v>191</v>
      </c>
      <c r="F316" s="63">
        <v>3593</v>
      </c>
      <c r="G316" s="63">
        <v>25917</v>
      </c>
      <c r="H316" s="63">
        <v>2715</v>
      </c>
      <c r="I316" s="63">
        <v>1248</v>
      </c>
      <c r="J316" s="63">
        <v>3781</v>
      </c>
      <c r="K316" s="63">
        <v>10151</v>
      </c>
      <c r="L316" s="63">
        <v>496</v>
      </c>
      <c r="M316" s="63">
        <v>3575</v>
      </c>
      <c r="N316" s="63">
        <v>2189</v>
      </c>
      <c r="O316" s="63">
        <v>1958</v>
      </c>
      <c r="P316" s="63">
        <v>3750</v>
      </c>
      <c r="Q316" s="63">
        <v>3182</v>
      </c>
      <c r="R316" s="63">
        <v>1349</v>
      </c>
      <c r="S316" s="63">
        <v>6162</v>
      </c>
      <c r="T316" s="63">
        <v>5457</v>
      </c>
    </row>
    <row r="317" spans="1:20" ht="14.5" x14ac:dyDescent="0.35">
      <c r="A317" t="str">
        <f t="shared" si="11"/>
        <v>Kärnten529</v>
      </c>
      <c r="B317">
        <v>317</v>
      </c>
      <c r="C317" s="62" t="s">
        <v>262</v>
      </c>
      <c r="D317" s="62" t="s">
        <v>559</v>
      </c>
      <c r="E317" s="62" t="s">
        <v>146</v>
      </c>
      <c r="F317" s="63">
        <v>2</v>
      </c>
      <c r="G317" s="63">
        <v>7</v>
      </c>
      <c r="H317" s="63">
        <v>13</v>
      </c>
      <c r="I317" s="64"/>
      <c r="J317" s="63">
        <v>11</v>
      </c>
      <c r="K317" s="63">
        <v>37</v>
      </c>
      <c r="L317" s="64"/>
      <c r="M317" s="63">
        <v>3159</v>
      </c>
      <c r="N317" s="64"/>
      <c r="O317" s="64"/>
      <c r="P317" s="64"/>
      <c r="Q317" s="64"/>
      <c r="R317" s="63">
        <v>7558</v>
      </c>
      <c r="S317" s="63">
        <v>15318</v>
      </c>
      <c r="T317" s="63">
        <v>20308</v>
      </c>
    </row>
    <row r="318" spans="1:20" ht="14.5" x14ac:dyDescent="0.35">
      <c r="A318" t="str">
        <f t="shared" si="11"/>
        <v>Kärnten823</v>
      </c>
      <c r="B318">
        <v>318</v>
      </c>
      <c r="C318" s="62" t="s">
        <v>262</v>
      </c>
      <c r="D318" s="62" t="s">
        <v>652</v>
      </c>
      <c r="E318" s="62" t="s">
        <v>197</v>
      </c>
      <c r="F318" s="64"/>
      <c r="G318" s="63">
        <v>120</v>
      </c>
      <c r="H318" s="64"/>
      <c r="I318" s="64"/>
      <c r="J318" s="64"/>
      <c r="K318" s="64"/>
      <c r="L318" s="64"/>
      <c r="M318" s="64"/>
      <c r="N318" s="64"/>
      <c r="O318" s="64"/>
      <c r="P318" s="63">
        <v>5</v>
      </c>
      <c r="Q318" s="63">
        <v>56</v>
      </c>
      <c r="R318" s="64"/>
      <c r="S318" s="63">
        <v>1350</v>
      </c>
      <c r="T318" s="63">
        <v>3050</v>
      </c>
    </row>
    <row r="319" spans="1:20" ht="14.5" x14ac:dyDescent="0.35">
      <c r="A319" t="str">
        <f t="shared" si="11"/>
        <v>Kärnten041</v>
      </c>
      <c r="B319">
        <v>319</v>
      </c>
      <c r="C319" s="62" t="s">
        <v>262</v>
      </c>
      <c r="D319" s="62" t="s">
        <v>329</v>
      </c>
      <c r="E319" s="62" t="s">
        <v>21</v>
      </c>
      <c r="F319" s="63">
        <v>416</v>
      </c>
      <c r="G319" s="63">
        <v>779</v>
      </c>
      <c r="H319" s="63">
        <v>962</v>
      </c>
      <c r="I319" s="63">
        <v>686</v>
      </c>
      <c r="J319" s="63">
        <v>57</v>
      </c>
      <c r="K319" s="63">
        <v>9002</v>
      </c>
      <c r="L319" s="63">
        <v>33846</v>
      </c>
      <c r="M319" s="64"/>
      <c r="N319" s="63">
        <v>3903</v>
      </c>
      <c r="O319" s="64"/>
      <c r="P319" s="63">
        <v>39</v>
      </c>
      <c r="Q319" s="63">
        <v>3476</v>
      </c>
      <c r="R319" s="63">
        <v>3475</v>
      </c>
      <c r="S319" s="63">
        <v>13346</v>
      </c>
      <c r="T319" s="63">
        <v>39383</v>
      </c>
    </row>
    <row r="320" spans="1:20" ht="14.5" x14ac:dyDescent="0.35">
      <c r="A320" t="str">
        <f t="shared" si="11"/>
        <v>Kärnten001</v>
      </c>
      <c r="B320">
        <v>320</v>
      </c>
      <c r="C320" s="62" t="s">
        <v>262</v>
      </c>
      <c r="D320" s="62" t="s">
        <v>292</v>
      </c>
      <c r="E320" s="62" t="s">
        <v>1</v>
      </c>
      <c r="F320" s="63">
        <v>83472972</v>
      </c>
      <c r="G320" s="63">
        <v>94418613</v>
      </c>
      <c r="H320" s="63">
        <v>114440211</v>
      </c>
      <c r="I320" s="63">
        <v>139891808</v>
      </c>
      <c r="J320" s="63">
        <v>113944034</v>
      </c>
      <c r="K320" s="63">
        <v>112947383</v>
      </c>
      <c r="L320" s="63">
        <v>99398330</v>
      </c>
      <c r="M320" s="63">
        <v>122104636</v>
      </c>
      <c r="N320" s="63">
        <v>119321144</v>
      </c>
      <c r="O320" s="63">
        <v>105014013</v>
      </c>
      <c r="P320" s="63">
        <v>86604549</v>
      </c>
      <c r="Q320" s="63">
        <v>117253886</v>
      </c>
      <c r="R320" s="63">
        <v>150275320</v>
      </c>
      <c r="S320" s="63">
        <v>141212842</v>
      </c>
      <c r="T320" s="63">
        <v>144677252</v>
      </c>
    </row>
    <row r="321" spans="1:20" ht="14.5" x14ac:dyDescent="0.35">
      <c r="A321" t="str">
        <f t="shared" si="11"/>
        <v>Kärnten314</v>
      </c>
      <c r="B321">
        <v>321</v>
      </c>
      <c r="C321" s="62" t="s">
        <v>262</v>
      </c>
      <c r="D321" s="62" t="s">
        <v>436</v>
      </c>
      <c r="E321" s="62" t="s">
        <v>77</v>
      </c>
      <c r="F321" s="63">
        <v>5423</v>
      </c>
      <c r="G321" s="63">
        <v>1153</v>
      </c>
      <c r="H321" s="63">
        <v>348</v>
      </c>
      <c r="I321" s="63">
        <v>2624</v>
      </c>
      <c r="J321" s="63">
        <v>101</v>
      </c>
      <c r="K321" s="63">
        <v>5355</v>
      </c>
      <c r="L321" s="63">
        <v>22400</v>
      </c>
      <c r="M321" s="63">
        <v>92</v>
      </c>
      <c r="N321" s="63">
        <v>1447</v>
      </c>
      <c r="O321" s="63">
        <v>5237</v>
      </c>
      <c r="P321" s="64"/>
      <c r="Q321" s="63">
        <v>9042</v>
      </c>
      <c r="R321" s="63">
        <v>285</v>
      </c>
      <c r="S321" s="63">
        <v>32957</v>
      </c>
      <c r="T321" s="63">
        <v>824</v>
      </c>
    </row>
    <row r="322" spans="1:20" ht="14.5" x14ac:dyDescent="0.35">
      <c r="A322" t="str">
        <f t="shared" si="11"/>
        <v>Kärnten006</v>
      </c>
      <c r="B322">
        <v>322</v>
      </c>
      <c r="C322" s="62" t="s">
        <v>262</v>
      </c>
      <c r="D322" s="62" t="s">
        <v>302</v>
      </c>
      <c r="E322" s="62" t="s">
        <v>5</v>
      </c>
      <c r="F322" s="63">
        <v>45408486</v>
      </c>
      <c r="G322" s="63">
        <v>59076924</v>
      </c>
      <c r="H322" s="63">
        <v>56903517</v>
      </c>
      <c r="I322" s="63">
        <v>43497040</v>
      </c>
      <c r="J322" s="63">
        <v>48843608</v>
      </c>
      <c r="K322" s="63">
        <v>61013982</v>
      </c>
      <c r="L322" s="63">
        <v>56289245</v>
      </c>
      <c r="M322" s="63">
        <v>55215946</v>
      </c>
      <c r="N322" s="63">
        <v>65343030</v>
      </c>
      <c r="O322" s="63">
        <v>54417008</v>
      </c>
      <c r="P322" s="63">
        <v>46491545</v>
      </c>
      <c r="Q322" s="63">
        <v>79508497</v>
      </c>
      <c r="R322" s="63">
        <v>70705062</v>
      </c>
      <c r="S322" s="63">
        <v>72694209</v>
      </c>
      <c r="T322" s="63">
        <v>70870084</v>
      </c>
    </row>
    <row r="323" spans="1:20" ht="14.5" x14ac:dyDescent="0.35">
      <c r="A323" t="str">
        <f t="shared" si="11"/>
        <v>Kärnten473</v>
      </c>
      <c r="B323">
        <v>323</v>
      </c>
      <c r="C323" s="62" t="s">
        <v>262</v>
      </c>
      <c r="D323" s="62" t="s">
        <v>533</v>
      </c>
      <c r="E323" s="62" t="s">
        <v>132</v>
      </c>
      <c r="F323" s="63">
        <v>261</v>
      </c>
      <c r="G323" s="64"/>
      <c r="H323" s="63">
        <v>243</v>
      </c>
      <c r="I323" s="63">
        <v>6</v>
      </c>
      <c r="J323" s="63">
        <v>399</v>
      </c>
      <c r="K323" s="63">
        <v>21</v>
      </c>
      <c r="L323" s="63">
        <v>6</v>
      </c>
      <c r="M323" s="64"/>
      <c r="N323" s="63">
        <v>746</v>
      </c>
      <c r="O323" s="63">
        <v>467</v>
      </c>
      <c r="P323" s="63">
        <v>357</v>
      </c>
      <c r="Q323" s="63">
        <v>48</v>
      </c>
      <c r="R323" s="64"/>
      <c r="S323" s="63">
        <v>255</v>
      </c>
      <c r="T323" s="63">
        <v>748</v>
      </c>
    </row>
    <row r="324" spans="1:20" ht="14.5" x14ac:dyDescent="0.35">
      <c r="A324" t="str">
        <f t="shared" si="11"/>
        <v>Kärnten076</v>
      </c>
      <c r="B324">
        <v>324</v>
      </c>
      <c r="C324" s="62" t="s">
        <v>262</v>
      </c>
      <c r="D324" s="62" t="s">
        <v>365</v>
      </c>
      <c r="E324" s="62" t="s">
        <v>38</v>
      </c>
      <c r="F324" s="63">
        <v>13549</v>
      </c>
      <c r="G324" s="63">
        <v>10109</v>
      </c>
      <c r="H324" s="63">
        <v>55441</v>
      </c>
      <c r="I324" s="63">
        <v>22290</v>
      </c>
      <c r="J324" s="63">
        <v>30353</v>
      </c>
      <c r="K324" s="63">
        <v>65529</v>
      </c>
      <c r="L324" s="63">
        <v>65146</v>
      </c>
      <c r="M324" s="63">
        <v>83362</v>
      </c>
      <c r="N324" s="63">
        <v>46177</v>
      </c>
      <c r="O324" s="63">
        <v>47031</v>
      </c>
      <c r="P324" s="63">
        <v>37142</v>
      </c>
      <c r="Q324" s="63">
        <v>77244</v>
      </c>
      <c r="R324" s="63">
        <v>99378</v>
      </c>
      <c r="S324" s="63">
        <v>375881</v>
      </c>
      <c r="T324" s="63">
        <v>151852</v>
      </c>
    </row>
    <row r="325" spans="1:20" ht="14.5" x14ac:dyDescent="0.35">
      <c r="A325" t="str">
        <f t="shared" si="11"/>
        <v>Kärnten276</v>
      </c>
      <c r="B325">
        <v>325</v>
      </c>
      <c r="C325" s="62" t="s">
        <v>262</v>
      </c>
      <c r="D325" s="62" t="s">
        <v>424</v>
      </c>
      <c r="E325" s="62" t="s">
        <v>69</v>
      </c>
      <c r="F325" s="63">
        <v>316870</v>
      </c>
      <c r="G325" s="63">
        <v>244782</v>
      </c>
      <c r="H325" s="63">
        <v>83034</v>
      </c>
      <c r="I325" s="63">
        <v>142783</v>
      </c>
      <c r="J325" s="63">
        <v>312930</v>
      </c>
      <c r="K325" s="63">
        <v>448248</v>
      </c>
      <c r="L325" s="63">
        <v>411036</v>
      </c>
      <c r="M325" s="63">
        <v>358618</v>
      </c>
      <c r="N325" s="63">
        <v>304938</v>
      </c>
      <c r="O325" s="63">
        <v>264056</v>
      </c>
      <c r="P325" s="63">
        <v>28760</v>
      </c>
      <c r="Q325" s="63">
        <v>35824</v>
      </c>
      <c r="R325" s="63">
        <v>69593</v>
      </c>
      <c r="S325" s="63">
        <v>189636</v>
      </c>
      <c r="T325" s="63">
        <v>96439</v>
      </c>
    </row>
    <row r="326" spans="1:20" ht="14.5" x14ac:dyDescent="0.35">
      <c r="A326" t="str">
        <f t="shared" si="11"/>
        <v>Kärnten044</v>
      </c>
      <c r="B326">
        <v>326</v>
      </c>
      <c r="C326" s="62" t="s">
        <v>262</v>
      </c>
      <c r="D326" s="62" t="s">
        <v>332</v>
      </c>
      <c r="E326" s="62" t="s">
        <v>23</v>
      </c>
      <c r="F326" s="63">
        <v>77604</v>
      </c>
      <c r="G326" s="63">
        <v>386189</v>
      </c>
      <c r="H326" s="63">
        <v>573</v>
      </c>
      <c r="I326" s="64"/>
      <c r="J326" s="64"/>
      <c r="K326" s="64"/>
      <c r="L326" s="63">
        <v>73</v>
      </c>
      <c r="M326" s="63">
        <v>1162</v>
      </c>
      <c r="N326" s="63">
        <v>1</v>
      </c>
      <c r="O326" s="63">
        <v>42</v>
      </c>
      <c r="P326" s="63">
        <v>1011</v>
      </c>
      <c r="Q326" s="64"/>
      <c r="R326" s="63">
        <v>934</v>
      </c>
      <c r="S326" s="63">
        <v>2207</v>
      </c>
      <c r="T326" s="63">
        <v>3223</v>
      </c>
    </row>
    <row r="327" spans="1:20" ht="14.5" x14ac:dyDescent="0.35">
      <c r="A327" t="str">
        <f t="shared" si="11"/>
        <v>Kärnten406</v>
      </c>
      <c r="B327">
        <v>327</v>
      </c>
      <c r="C327" s="62" t="s">
        <v>262</v>
      </c>
      <c r="D327" s="62" t="s">
        <v>488</v>
      </c>
      <c r="E327" s="62" t="s">
        <v>105</v>
      </c>
      <c r="F327" s="63">
        <v>37847</v>
      </c>
      <c r="G327" s="63">
        <v>19839</v>
      </c>
      <c r="H327" s="63">
        <v>19180</v>
      </c>
      <c r="I327" s="63">
        <v>59</v>
      </c>
      <c r="J327" s="63">
        <v>579</v>
      </c>
      <c r="K327" s="63">
        <v>2971</v>
      </c>
      <c r="L327" s="63">
        <v>4215</v>
      </c>
      <c r="M327" s="64"/>
      <c r="N327" s="64"/>
      <c r="O327" s="63">
        <v>2720</v>
      </c>
      <c r="P327" s="63">
        <v>18368</v>
      </c>
      <c r="Q327" s="63">
        <v>15891</v>
      </c>
      <c r="R327" s="63">
        <v>18176</v>
      </c>
      <c r="S327" s="63">
        <v>19054</v>
      </c>
      <c r="T327" s="63">
        <v>4210</v>
      </c>
    </row>
    <row r="328" spans="1:20" ht="14.5" x14ac:dyDescent="0.35">
      <c r="A328" t="str">
        <f t="shared" ref="A328:A391" si="12">C328&amp;D328</f>
        <v>Kärnten252</v>
      </c>
      <c r="B328">
        <v>328</v>
      </c>
      <c r="C328" s="62" t="s">
        <v>262</v>
      </c>
      <c r="D328" s="62" t="s">
        <v>417</v>
      </c>
      <c r="E328" s="62" t="s">
        <v>64</v>
      </c>
      <c r="F328" s="64"/>
      <c r="G328" s="63">
        <v>15</v>
      </c>
      <c r="H328" s="63">
        <v>126</v>
      </c>
      <c r="I328" s="63">
        <v>566</v>
      </c>
      <c r="J328" s="63">
        <v>1275</v>
      </c>
      <c r="K328" s="64"/>
      <c r="L328" s="63">
        <v>40</v>
      </c>
      <c r="M328" s="63">
        <v>317</v>
      </c>
      <c r="N328" s="63">
        <v>703</v>
      </c>
      <c r="O328" s="63">
        <v>731</v>
      </c>
      <c r="P328" s="64"/>
      <c r="Q328" s="63">
        <v>1874</v>
      </c>
      <c r="R328" s="63">
        <v>134</v>
      </c>
      <c r="S328" s="63">
        <v>53</v>
      </c>
      <c r="T328" s="63">
        <v>193</v>
      </c>
    </row>
    <row r="329" spans="1:20" ht="14.5" x14ac:dyDescent="0.35">
      <c r="A329" t="str">
        <f t="shared" si="12"/>
        <v>Kärnten260</v>
      </c>
      <c r="B329">
        <v>329</v>
      </c>
      <c r="C329" s="62" t="s">
        <v>262</v>
      </c>
      <c r="D329" s="62" t="s">
        <v>419</v>
      </c>
      <c r="E329" s="62" t="s">
        <v>66</v>
      </c>
      <c r="F329" s="63">
        <v>143</v>
      </c>
      <c r="G329" s="63">
        <v>362</v>
      </c>
      <c r="H329" s="63">
        <v>37</v>
      </c>
      <c r="I329" s="63">
        <v>141</v>
      </c>
      <c r="J329" s="63">
        <v>872</v>
      </c>
      <c r="K329" s="63">
        <v>13</v>
      </c>
      <c r="L329" s="63">
        <v>890</v>
      </c>
      <c r="M329" s="63">
        <v>1308</v>
      </c>
      <c r="N329" s="64"/>
      <c r="O329" s="63">
        <v>110</v>
      </c>
      <c r="P329" s="64"/>
      <c r="Q329" s="63">
        <v>1619</v>
      </c>
      <c r="R329" s="63">
        <v>34389</v>
      </c>
      <c r="S329" s="63">
        <v>160</v>
      </c>
      <c r="T329" s="63">
        <v>2677</v>
      </c>
    </row>
    <row r="330" spans="1:20" ht="14.5" x14ac:dyDescent="0.35">
      <c r="A330" t="str">
        <f t="shared" si="12"/>
        <v>Kärnten310</v>
      </c>
      <c r="B330">
        <v>330</v>
      </c>
      <c r="C330" s="62" t="s">
        <v>262</v>
      </c>
      <c r="D330" s="62" t="s">
        <v>432</v>
      </c>
      <c r="E330" s="62" t="s">
        <v>75</v>
      </c>
      <c r="F330" s="64"/>
      <c r="G330" s="64"/>
      <c r="H330" s="64"/>
      <c r="I330" s="64"/>
      <c r="J330" s="64"/>
      <c r="K330" s="64"/>
      <c r="L330" s="64"/>
      <c r="M330" s="63">
        <v>179</v>
      </c>
      <c r="N330" s="64"/>
      <c r="O330" s="63">
        <v>6</v>
      </c>
      <c r="P330" s="63">
        <v>23</v>
      </c>
      <c r="Q330" s="63">
        <v>1404</v>
      </c>
      <c r="R330" s="63">
        <v>299</v>
      </c>
      <c r="S330" s="63">
        <v>88</v>
      </c>
      <c r="T330" s="63">
        <v>2821</v>
      </c>
    </row>
    <row r="331" spans="1:20" ht="14.5" x14ac:dyDescent="0.35">
      <c r="A331" t="str">
        <f t="shared" si="12"/>
        <v>Kärnten009</v>
      </c>
      <c r="B331">
        <v>331</v>
      </c>
      <c r="C331" s="62" t="s">
        <v>262</v>
      </c>
      <c r="D331" s="62" t="s">
        <v>308</v>
      </c>
      <c r="E331" s="62" t="s">
        <v>8</v>
      </c>
      <c r="F331" s="63">
        <v>6394099</v>
      </c>
      <c r="G331" s="63">
        <v>11176185</v>
      </c>
      <c r="H331" s="63">
        <v>9867347</v>
      </c>
      <c r="I331" s="63">
        <v>10664467</v>
      </c>
      <c r="J331" s="63">
        <v>8261130</v>
      </c>
      <c r="K331" s="63">
        <v>12066664</v>
      </c>
      <c r="L331" s="63">
        <v>9343323</v>
      </c>
      <c r="M331" s="63">
        <v>6666452</v>
      </c>
      <c r="N331" s="63">
        <v>5924072</v>
      </c>
      <c r="O331" s="63">
        <v>8683237</v>
      </c>
      <c r="P331" s="63">
        <v>10491337</v>
      </c>
      <c r="Q331" s="63">
        <v>12318939</v>
      </c>
      <c r="R331" s="63">
        <v>14702459</v>
      </c>
      <c r="S331" s="63">
        <v>14012126</v>
      </c>
      <c r="T331" s="63">
        <v>14815846</v>
      </c>
    </row>
    <row r="332" spans="1:20" ht="14.5" x14ac:dyDescent="0.35">
      <c r="A332" t="str">
        <f t="shared" si="12"/>
        <v>Kärnten893</v>
      </c>
      <c r="B332">
        <v>332</v>
      </c>
      <c r="C332" s="62" t="s">
        <v>262</v>
      </c>
      <c r="D332" s="62" t="s">
        <v>680</v>
      </c>
      <c r="E332" s="62" t="s">
        <v>275</v>
      </c>
      <c r="F332" s="63">
        <v>17</v>
      </c>
      <c r="G332" s="63">
        <v>28</v>
      </c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3">
        <v>19</v>
      </c>
    </row>
    <row r="333" spans="1:20" ht="14.5" x14ac:dyDescent="0.35">
      <c r="A333" t="str">
        <f t="shared" si="12"/>
        <v>Kärnten416</v>
      </c>
      <c r="B333">
        <v>333</v>
      </c>
      <c r="C333" s="62" t="s">
        <v>262</v>
      </c>
      <c r="D333" s="62" t="s">
        <v>495</v>
      </c>
      <c r="E333" s="62" t="s">
        <v>109</v>
      </c>
      <c r="F333" s="63">
        <v>29707</v>
      </c>
      <c r="G333" s="63">
        <v>27527</v>
      </c>
      <c r="H333" s="63">
        <v>50316</v>
      </c>
      <c r="I333" s="63">
        <v>44215</v>
      </c>
      <c r="J333" s="63">
        <v>89982</v>
      </c>
      <c r="K333" s="63">
        <v>68035</v>
      </c>
      <c r="L333" s="63">
        <v>80275</v>
      </c>
      <c r="M333" s="63">
        <v>62148</v>
      </c>
      <c r="N333" s="63">
        <v>99339</v>
      </c>
      <c r="O333" s="63">
        <v>75197</v>
      </c>
      <c r="P333" s="63">
        <v>92996</v>
      </c>
      <c r="Q333" s="63">
        <v>88268</v>
      </c>
      <c r="R333" s="63">
        <v>85990</v>
      </c>
      <c r="S333" s="63">
        <v>116079</v>
      </c>
      <c r="T333" s="63">
        <v>154937</v>
      </c>
    </row>
    <row r="334" spans="1:20" ht="14.5" x14ac:dyDescent="0.35">
      <c r="A334" t="str">
        <f t="shared" si="12"/>
        <v>Kärnten831</v>
      </c>
      <c r="B334">
        <v>334</v>
      </c>
      <c r="C334" s="62" t="s">
        <v>262</v>
      </c>
      <c r="D334" s="62" t="s">
        <v>659</v>
      </c>
      <c r="E334" s="62" t="s">
        <v>201</v>
      </c>
      <c r="F334" s="63">
        <v>70</v>
      </c>
      <c r="G334" s="64"/>
      <c r="H334" s="64"/>
      <c r="I334" s="64"/>
      <c r="J334" s="63">
        <v>1</v>
      </c>
      <c r="K334" s="64"/>
      <c r="L334" s="64"/>
      <c r="M334" s="64"/>
      <c r="N334" s="64"/>
      <c r="O334" s="64"/>
      <c r="P334" s="64"/>
      <c r="Q334" s="64"/>
      <c r="R334" s="63">
        <v>410</v>
      </c>
      <c r="S334" s="63">
        <v>59</v>
      </c>
      <c r="T334" s="63">
        <v>8</v>
      </c>
    </row>
    <row r="335" spans="1:20" ht="14.5" x14ac:dyDescent="0.35">
      <c r="A335" t="str">
        <f t="shared" si="12"/>
        <v>Kärnten257</v>
      </c>
      <c r="B335">
        <v>335</v>
      </c>
      <c r="C335" s="62" t="s">
        <v>262</v>
      </c>
      <c r="D335" s="62" t="s">
        <v>418</v>
      </c>
      <c r="E335" s="62" t="s">
        <v>65</v>
      </c>
      <c r="F335" s="63">
        <v>137</v>
      </c>
      <c r="G335" s="64"/>
      <c r="H335" s="64"/>
      <c r="I335" s="64"/>
      <c r="J335" s="63">
        <v>37</v>
      </c>
      <c r="K335" s="64"/>
      <c r="L335" s="64"/>
      <c r="M335" s="64"/>
      <c r="N335" s="64"/>
      <c r="O335" s="64"/>
      <c r="P335" s="64"/>
      <c r="Q335" s="63">
        <v>5</v>
      </c>
      <c r="R335" s="63">
        <v>11279</v>
      </c>
      <c r="S335" s="64"/>
      <c r="T335" s="64"/>
    </row>
    <row r="336" spans="1:20" ht="14.5" x14ac:dyDescent="0.35">
      <c r="A336" t="str">
        <f t="shared" si="12"/>
        <v>Kärnten488</v>
      </c>
      <c r="B336">
        <v>336</v>
      </c>
      <c r="C336" s="62" t="s">
        <v>262</v>
      </c>
      <c r="D336" s="62" t="s">
        <v>546</v>
      </c>
      <c r="E336" s="62" t="s">
        <v>136</v>
      </c>
      <c r="F336" s="63">
        <v>11846</v>
      </c>
      <c r="G336" s="63">
        <v>127821</v>
      </c>
      <c r="H336" s="64"/>
      <c r="I336" s="63">
        <v>238516</v>
      </c>
      <c r="J336" s="63">
        <v>439597</v>
      </c>
      <c r="K336" s="63">
        <v>534343</v>
      </c>
      <c r="L336" s="63">
        <v>636</v>
      </c>
      <c r="M336" s="63">
        <v>715847</v>
      </c>
      <c r="N336" s="63">
        <v>736945</v>
      </c>
      <c r="O336" s="63">
        <v>280730</v>
      </c>
      <c r="P336" s="63">
        <v>541403</v>
      </c>
      <c r="Q336" s="63">
        <v>253401</v>
      </c>
      <c r="R336" s="63">
        <v>330</v>
      </c>
      <c r="S336" s="63">
        <v>12016</v>
      </c>
      <c r="T336" s="63">
        <v>939</v>
      </c>
    </row>
    <row r="337" spans="1:20" ht="14.5" x14ac:dyDescent="0.35">
      <c r="A337" t="str">
        <f t="shared" si="12"/>
        <v>Kärnten740</v>
      </c>
      <c r="B337">
        <v>337</v>
      </c>
      <c r="C337" s="62" t="s">
        <v>262</v>
      </c>
      <c r="D337" s="62" t="s">
        <v>623</v>
      </c>
      <c r="E337" s="62" t="s">
        <v>180</v>
      </c>
      <c r="F337" s="63">
        <v>12189044</v>
      </c>
      <c r="G337" s="63">
        <v>18495719</v>
      </c>
      <c r="H337" s="63">
        <v>12791128</v>
      </c>
      <c r="I337" s="63">
        <v>7936170</v>
      </c>
      <c r="J337" s="63">
        <v>4462569</v>
      </c>
      <c r="K337" s="63">
        <v>6023770</v>
      </c>
      <c r="L337" s="63">
        <v>4508729</v>
      </c>
      <c r="M337" s="63">
        <v>4970072</v>
      </c>
      <c r="N337" s="63">
        <v>9639679</v>
      </c>
      <c r="O337" s="63">
        <v>10649377</v>
      </c>
      <c r="P337" s="63">
        <v>11237092</v>
      </c>
      <c r="Q337" s="63">
        <v>11642353</v>
      </c>
      <c r="R337" s="63">
        <v>9754677</v>
      </c>
      <c r="S337" s="63">
        <v>14605599</v>
      </c>
      <c r="T337" s="63">
        <v>5177629</v>
      </c>
    </row>
    <row r="338" spans="1:20" ht="14.5" x14ac:dyDescent="0.35">
      <c r="A338" t="str">
        <f t="shared" si="12"/>
        <v>Kärnten424</v>
      </c>
      <c r="B338">
        <v>338</v>
      </c>
      <c r="C338" s="62" t="s">
        <v>262</v>
      </c>
      <c r="D338" s="62" t="s">
        <v>497</v>
      </c>
      <c r="E338" s="62" t="s">
        <v>111</v>
      </c>
      <c r="F338" s="63">
        <v>28199</v>
      </c>
      <c r="G338" s="63">
        <v>229330</v>
      </c>
      <c r="H338" s="63">
        <v>437911</v>
      </c>
      <c r="I338" s="63">
        <v>245694</v>
      </c>
      <c r="J338" s="63">
        <v>158378</v>
      </c>
      <c r="K338" s="63">
        <v>150179</v>
      </c>
      <c r="L338" s="63">
        <v>180785</v>
      </c>
      <c r="M338" s="63">
        <v>132206</v>
      </c>
      <c r="N338" s="63">
        <v>120686</v>
      </c>
      <c r="O338" s="63">
        <v>381553</v>
      </c>
      <c r="P338" s="63">
        <v>606778</v>
      </c>
      <c r="Q338" s="63">
        <v>395310</v>
      </c>
      <c r="R338" s="63">
        <v>361045</v>
      </c>
      <c r="S338" s="63">
        <v>405360</v>
      </c>
      <c r="T338" s="63">
        <v>314034</v>
      </c>
    </row>
    <row r="339" spans="1:20" ht="14.5" x14ac:dyDescent="0.35">
      <c r="A339" t="str">
        <f t="shared" si="12"/>
        <v>Kärnten092</v>
      </c>
      <c r="B339">
        <v>339</v>
      </c>
      <c r="C339" s="62" t="s">
        <v>262</v>
      </c>
      <c r="D339" s="62" t="s">
        <v>382</v>
      </c>
      <c r="E339" s="62" t="s">
        <v>47</v>
      </c>
      <c r="F339" s="63">
        <v>24971663</v>
      </c>
      <c r="G339" s="63">
        <v>48514541</v>
      </c>
      <c r="H339" s="63">
        <v>91831275</v>
      </c>
      <c r="I339" s="63">
        <v>37958748</v>
      </c>
      <c r="J339" s="63">
        <v>38400312</v>
      </c>
      <c r="K339" s="63">
        <v>39254936</v>
      </c>
      <c r="L339" s="63">
        <v>42668693</v>
      </c>
      <c r="M339" s="63">
        <v>48370682</v>
      </c>
      <c r="N339" s="63">
        <v>56336096</v>
      </c>
      <c r="O339" s="63">
        <v>48581826</v>
      </c>
      <c r="P339" s="63">
        <v>50571553</v>
      </c>
      <c r="Q339" s="63">
        <v>61192359</v>
      </c>
      <c r="R339" s="63">
        <v>79944918</v>
      </c>
      <c r="S339" s="63">
        <v>76104718</v>
      </c>
      <c r="T339" s="63">
        <v>74097437</v>
      </c>
    </row>
    <row r="340" spans="1:20" ht="14.5" x14ac:dyDescent="0.35">
      <c r="A340" t="str">
        <f t="shared" si="12"/>
        <v>Kärnten452</v>
      </c>
      <c r="B340">
        <v>340</v>
      </c>
      <c r="C340" s="62" t="s">
        <v>262</v>
      </c>
      <c r="D340" s="62" t="s">
        <v>507</v>
      </c>
      <c r="E340" s="62" t="s">
        <v>119</v>
      </c>
      <c r="F340" s="63">
        <v>1110</v>
      </c>
      <c r="G340" s="63">
        <v>1884</v>
      </c>
      <c r="H340" s="63">
        <v>4042</v>
      </c>
      <c r="I340" s="63">
        <v>8140</v>
      </c>
      <c r="J340" s="63">
        <v>1619</v>
      </c>
      <c r="K340" s="63">
        <v>25540</v>
      </c>
      <c r="L340" s="63">
        <v>5420</v>
      </c>
      <c r="M340" s="63">
        <v>4255</v>
      </c>
      <c r="N340" s="63">
        <v>6199</v>
      </c>
      <c r="O340" s="63">
        <v>56323</v>
      </c>
      <c r="P340" s="63">
        <v>15004</v>
      </c>
      <c r="Q340" s="63">
        <v>6094</v>
      </c>
      <c r="R340" s="63">
        <v>12811</v>
      </c>
      <c r="S340" s="63">
        <v>15612</v>
      </c>
      <c r="T340" s="63">
        <v>26263</v>
      </c>
    </row>
    <row r="341" spans="1:20" ht="14.5" x14ac:dyDescent="0.35">
      <c r="A341" t="str">
        <f t="shared" si="12"/>
        <v>Kärnten064</v>
      </c>
      <c r="B341">
        <v>341</v>
      </c>
      <c r="C341" s="62" t="s">
        <v>262</v>
      </c>
      <c r="D341" s="62" t="s">
        <v>351</v>
      </c>
      <c r="E341" s="62" t="s">
        <v>33</v>
      </c>
      <c r="F341" s="63">
        <v>106494672</v>
      </c>
      <c r="G341" s="63">
        <v>122590382</v>
      </c>
      <c r="H341" s="63">
        <v>106293155</v>
      </c>
      <c r="I341" s="63">
        <v>120312189</v>
      </c>
      <c r="J341" s="63">
        <v>126629453</v>
      </c>
      <c r="K341" s="63">
        <v>124884739</v>
      </c>
      <c r="L341" s="63">
        <v>112962735</v>
      </c>
      <c r="M341" s="63">
        <v>116573141</v>
      </c>
      <c r="N341" s="63">
        <v>122938910</v>
      </c>
      <c r="O341" s="63">
        <v>115789863</v>
      </c>
      <c r="P341" s="63">
        <v>105020185</v>
      </c>
      <c r="Q341" s="63">
        <v>121169179</v>
      </c>
      <c r="R341" s="63">
        <v>154727789</v>
      </c>
      <c r="S341" s="63">
        <v>134343336</v>
      </c>
      <c r="T341" s="63">
        <v>122827183</v>
      </c>
    </row>
    <row r="342" spans="1:20" ht="14.5" x14ac:dyDescent="0.35">
      <c r="A342" t="str">
        <f t="shared" si="12"/>
        <v>Kärnten700</v>
      </c>
      <c r="B342">
        <v>342</v>
      </c>
      <c r="C342" s="62" t="s">
        <v>262</v>
      </c>
      <c r="D342" s="62" t="s">
        <v>606</v>
      </c>
      <c r="E342" s="62" t="s">
        <v>172</v>
      </c>
      <c r="F342" s="63">
        <v>16619372</v>
      </c>
      <c r="G342" s="63">
        <v>20412385</v>
      </c>
      <c r="H342" s="63">
        <v>28003670</v>
      </c>
      <c r="I342" s="63">
        <v>19741635</v>
      </c>
      <c r="J342" s="63">
        <v>26354692</v>
      </c>
      <c r="K342" s="63">
        <v>31751295</v>
      </c>
      <c r="L342" s="63">
        <v>42448474</v>
      </c>
      <c r="M342" s="63">
        <v>63965560</v>
      </c>
      <c r="N342" s="63">
        <v>63484458</v>
      </c>
      <c r="O342" s="63">
        <v>46793461</v>
      </c>
      <c r="P342" s="63">
        <v>46718848</v>
      </c>
      <c r="Q342" s="63">
        <v>75774795</v>
      </c>
      <c r="R342" s="63">
        <v>80162172</v>
      </c>
      <c r="S342" s="63">
        <v>62670516</v>
      </c>
      <c r="T342" s="63">
        <v>36038942</v>
      </c>
    </row>
    <row r="343" spans="1:20" ht="14.5" x14ac:dyDescent="0.35">
      <c r="A343" t="str">
        <f t="shared" si="12"/>
        <v>Kärnten007</v>
      </c>
      <c r="B343">
        <v>343</v>
      </c>
      <c r="C343" s="62" t="s">
        <v>262</v>
      </c>
      <c r="D343" s="62" t="s">
        <v>304</v>
      </c>
      <c r="E343" s="62" t="s">
        <v>6</v>
      </c>
      <c r="F343" s="63">
        <v>8694081</v>
      </c>
      <c r="G343" s="63">
        <v>9135560</v>
      </c>
      <c r="H343" s="63">
        <v>10485703</v>
      </c>
      <c r="I343" s="63">
        <v>10609889</v>
      </c>
      <c r="J343" s="63">
        <v>10161394</v>
      </c>
      <c r="K343" s="63">
        <v>10045495</v>
      </c>
      <c r="L343" s="63">
        <v>8381873</v>
      </c>
      <c r="M343" s="63">
        <v>9928810</v>
      </c>
      <c r="N343" s="63">
        <v>8611338</v>
      </c>
      <c r="O343" s="63">
        <v>6855136</v>
      </c>
      <c r="P343" s="63">
        <v>14510030</v>
      </c>
      <c r="Q343" s="63">
        <v>11629762</v>
      </c>
      <c r="R343" s="63">
        <v>9799874</v>
      </c>
      <c r="S343" s="63">
        <v>8099134</v>
      </c>
      <c r="T343" s="63">
        <v>8032416</v>
      </c>
    </row>
    <row r="344" spans="1:20" ht="14.5" x14ac:dyDescent="0.35">
      <c r="A344" t="str">
        <f t="shared" si="12"/>
        <v>Kärnten624</v>
      </c>
      <c r="B344">
        <v>344</v>
      </c>
      <c r="C344" s="62" t="s">
        <v>262</v>
      </c>
      <c r="D344" s="62" t="s">
        <v>571</v>
      </c>
      <c r="E344" s="62" t="s">
        <v>150</v>
      </c>
      <c r="F344" s="63">
        <v>6478456</v>
      </c>
      <c r="G344" s="63">
        <v>10997173</v>
      </c>
      <c r="H344" s="63">
        <v>4196383</v>
      </c>
      <c r="I344" s="63">
        <v>6330743</v>
      </c>
      <c r="J344" s="63">
        <v>4919211</v>
      </c>
      <c r="K344" s="63">
        <v>8180851</v>
      </c>
      <c r="L344" s="63">
        <v>5706759</v>
      </c>
      <c r="M344" s="63">
        <v>7052027</v>
      </c>
      <c r="N344" s="63">
        <v>13154910</v>
      </c>
      <c r="O344" s="63">
        <v>6972547</v>
      </c>
      <c r="P344" s="63">
        <v>7516726</v>
      </c>
      <c r="Q344" s="63">
        <v>22734266</v>
      </c>
      <c r="R344" s="63">
        <v>28393766</v>
      </c>
      <c r="S344" s="63">
        <v>23155749</v>
      </c>
      <c r="T344" s="63">
        <v>11770289</v>
      </c>
    </row>
    <row r="345" spans="1:20" ht="14.5" x14ac:dyDescent="0.35">
      <c r="A345" t="str">
        <f t="shared" si="12"/>
        <v>Kärnten664</v>
      </c>
      <c r="B345">
        <v>345</v>
      </c>
      <c r="C345" s="62" t="s">
        <v>262</v>
      </c>
      <c r="D345" s="62" t="s">
        <v>590</v>
      </c>
      <c r="E345" s="62" t="s">
        <v>162</v>
      </c>
      <c r="F345" s="63">
        <v>22792455</v>
      </c>
      <c r="G345" s="63">
        <v>25758222</v>
      </c>
      <c r="H345" s="63">
        <v>31081973</v>
      </c>
      <c r="I345" s="63">
        <v>38218660</v>
      </c>
      <c r="J345" s="63">
        <v>36985829</v>
      </c>
      <c r="K345" s="63">
        <v>39348075</v>
      </c>
      <c r="L345" s="63">
        <v>44421531</v>
      </c>
      <c r="M345" s="63">
        <v>50366127</v>
      </c>
      <c r="N345" s="63">
        <v>61260680</v>
      </c>
      <c r="O345" s="63">
        <v>63423037</v>
      </c>
      <c r="P345" s="63">
        <v>60250120</v>
      </c>
      <c r="Q345" s="63">
        <v>67201458</v>
      </c>
      <c r="R345" s="63">
        <v>95082535</v>
      </c>
      <c r="S345" s="63">
        <v>98586383</v>
      </c>
      <c r="T345" s="63">
        <v>92029356</v>
      </c>
    </row>
    <row r="346" spans="1:20" ht="14.5" x14ac:dyDescent="0.35">
      <c r="A346" t="str">
        <f t="shared" si="12"/>
        <v>Kärnten357</v>
      </c>
      <c r="B346">
        <v>346</v>
      </c>
      <c r="C346" s="62" t="s">
        <v>262</v>
      </c>
      <c r="D346" s="62" t="s">
        <v>461</v>
      </c>
      <c r="E346" s="62" t="s">
        <v>89</v>
      </c>
      <c r="F346" s="63">
        <v>378</v>
      </c>
      <c r="G346" s="63">
        <v>2</v>
      </c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3">
        <v>9</v>
      </c>
    </row>
    <row r="347" spans="1:20" ht="14.5" x14ac:dyDescent="0.35">
      <c r="A347" t="str">
        <f t="shared" si="12"/>
        <v>Kärnten612</v>
      </c>
      <c r="B347">
        <v>347</v>
      </c>
      <c r="C347" s="62" t="s">
        <v>262</v>
      </c>
      <c r="D347" s="62" t="s">
        <v>567</v>
      </c>
      <c r="E347" s="62" t="s">
        <v>149</v>
      </c>
      <c r="F347" s="64"/>
      <c r="G347" s="64"/>
      <c r="H347" s="63">
        <v>395</v>
      </c>
      <c r="I347" s="64"/>
      <c r="J347" s="64"/>
      <c r="K347" s="63">
        <v>3075</v>
      </c>
      <c r="L347" s="63">
        <v>1192</v>
      </c>
      <c r="M347" s="63">
        <v>4057</v>
      </c>
      <c r="N347" s="64"/>
      <c r="O347" s="64"/>
      <c r="P347" s="63">
        <v>8454</v>
      </c>
      <c r="Q347" s="63">
        <v>1549</v>
      </c>
      <c r="R347" s="63">
        <v>1088</v>
      </c>
      <c r="S347" s="63">
        <v>753</v>
      </c>
      <c r="T347" s="63">
        <v>1415</v>
      </c>
    </row>
    <row r="348" spans="1:20" ht="14.5" x14ac:dyDescent="0.35">
      <c r="A348" t="str">
        <f t="shared" si="12"/>
        <v>Kärnten616</v>
      </c>
      <c r="B348">
        <v>348</v>
      </c>
      <c r="C348" s="62" t="s">
        <v>262</v>
      </c>
      <c r="D348" s="62" t="s">
        <v>569</v>
      </c>
      <c r="E348" s="62" t="s">
        <v>246</v>
      </c>
      <c r="F348" s="63">
        <v>7116102</v>
      </c>
      <c r="G348" s="63">
        <v>1666319</v>
      </c>
      <c r="H348" s="63">
        <v>1299762</v>
      </c>
      <c r="I348" s="63">
        <v>118676</v>
      </c>
      <c r="J348" s="63">
        <v>3851734</v>
      </c>
      <c r="K348" s="63">
        <v>3932198</v>
      </c>
      <c r="L348" s="63">
        <v>5892129</v>
      </c>
      <c r="M348" s="63">
        <v>7166013</v>
      </c>
      <c r="N348" s="63">
        <v>7121028</v>
      </c>
      <c r="O348" s="63">
        <v>4747255</v>
      </c>
      <c r="P348" s="63">
        <v>1101810</v>
      </c>
      <c r="Q348" s="63">
        <v>4381204</v>
      </c>
      <c r="R348" s="63">
        <v>2118091</v>
      </c>
      <c r="S348" s="63">
        <v>2037845</v>
      </c>
      <c r="T348" s="63">
        <v>190816</v>
      </c>
    </row>
    <row r="349" spans="1:20" ht="14.5" x14ac:dyDescent="0.35">
      <c r="A349" t="str">
        <f t="shared" si="12"/>
        <v>Kärnten024</v>
      </c>
      <c r="B349">
        <v>349</v>
      </c>
      <c r="C349" s="62" t="s">
        <v>262</v>
      </c>
      <c r="D349" s="62" t="s">
        <v>318</v>
      </c>
      <c r="E349" s="62" t="s">
        <v>15</v>
      </c>
      <c r="F349" s="63">
        <v>57823</v>
      </c>
      <c r="G349" s="63">
        <v>64731</v>
      </c>
      <c r="H349" s="63">
        <v>14772</v>
      </c>
      <c r="I349" s="63">
        <v>260829</v>
      </c>
      <c r="J349" s="63">
        <v>61258</v>
      </c>
      <c r="K349" s="63">
        <v>165000</v>
      </c>
      <c r="L349" s="63">
        <v>311524</v>
      </c>
      <c r="M349" s="63">
        <v>319075</v>
      </c>
      <c r="N349" s="63">
        <v>264648</v>
      </c>
      <c r="O349" s="63">
        <v>351542</v>
      </c>
      <c r="P349" s="63">
        <v>562566</v>
      </c>
      <c r="Q349" s="63">
        <v>2505296</v>
      </c>
      <c r="R349" s="63">
        <v>1592325</v>
      </c>
      <c r="S349" s="63">
        <v>1154812</v>
      </c>
      <c r="T349" s="63">
        <v>342502</v>
      </c>
    </row>
    <row r="350" spans="1:20" ht="14.5" x14ac:dyDescent="0.35">
      <c r="A350" t="str">
        <f t="shared" si="12"/>
        <v>Kärnten005</v>
      </c>
      <c r="B350">
        <v>350</v>
      </c>
      <c r="C350" s="62" t="s">
        <v>262</v>
      </c>
      <c r="D350" s="62" t="s">
        <v>300</v>
      </c>
      <c r="E350" s="62" t="s">
        <v>4</v>
      </c>
      <c r="F350" s="63">
        <v>603275220</v>
      </c>
      <c r="G350" s="63">
        <v>637768061</v>
      </c>
      <c r="H350" s="63">
        <v>609661817</v>
      </c>
      <c r="I350" s="63">
        <v>517418496</v>
      </c>
      <c r="J350" s="63">
        <v>504637293</v>
      </c>
      <c r="K350" s="63">
        <v>529582593</v>
      </c>
      <c r="L350" s="63">
        <v>519229579</v>
      </c>
      <c r="M350" s="63">
        <v>540518584</v>
      </c>
      <c r="N350" s="63">
        <v>577624129</v>
      </c>
      <c r="O350" s="63">
        <v>663480741</v>
      </c>
      <c r="P350" s="63">
        <v>569303948</v>
      </c>
      <c r="Q350" s="63">
        <v>754555438</v>
      </c>
      <c r="R350" s="63">
        <v>839666637</v>
      </c>
      <c r="S350" s="63">
        <v>738020065</v>
      </c>
      <c r="T350" s="63">
        <v>701227357</v>
      </c>
    </row>
    <row r="351" spans="1:20" ht="14.5" x14ac:dyDescent="0.35">
      <c r="A351" t="str">
        <f t="shared" si="12"/>
        <v>Kärnten464</v>
      </c>
      <c r="B351">
        <v>351</v>
      </c>
      <c r="C351" s="62" t="s">
        <v>262</v>
      </c>
      <c r="D351" s="62" t="s">
        <v>520</v>
      </c>
      <c r="E351" s="62" t="s">
        <v>127</v>
      </c>
      <c r="F351" s="63">
        <v>1279</v>
      </c>
      <c r="G351" s="63">
        <v>8612</v>
      </c>
      <c r="H351" s="63">
        <v>2272</v>
      </c>
      <c r="I351" s="63">
        <v>2004</v>
      </c>
      <c r="J351" s="63">
        <v>1893</v>
      </c>
      <c r="K351" s="63">
        <v>1687</v>
      </c>
      <c r="L351" s="63">
        <v>3622</v>
      </c>
      <c r="M351" s="63">
        <v>3847</v>
      </c>
      <c r="N351" s="63">
        <v>71236</v>
      </c>
      <c r="O351" s="63">
        <v>3279</v>
      </c>
      <c r="P351" s="63">
        <v>6558</v>
      </c>
      <c r="Q351" s="63">
        <v>2846</v>
      </c>
      <c r="R351" s="63">
        <v>5460</v>
      </c>
      <c r="S351" s="63">
        <v>16542</v>
      </c>
      <c r="T351" s="63">
        <v>4499</v>
      </c>
    </row>
    <row r="352" spans="1:20" ht="14.5" x14ac:dyDescent="0.35">
      <c r="A352" t="str">
        <f t="shared" si="12"/>
        <v>Kärnten628</v>
      </c>
      <c r="B352">
        <v>352</v>
      </c>
      <c r="C352" s="62" t="s">
        <v>262</v>
      </c>
      <c r="D352" s="62" t="s">
        <v>575</v>
      </c>
      <c r="E352" s="62" t="s">
        <v>152</v>
      </c>
      <c r="F352" s="63">
        <v>29296</v>
      </c>
      <c r="G352" s="63">
        <v>20604</v>
      </c>
      <c r="H352" s="63">
        <v>7887</v>
      </c>
      <c r="I352" s="63">
        <v>19510</v>
      </c>
      <c r="J352" s="63">
        <v>58141</v>
      </c>
      <c r="K352" s="63">
        <v>53968</v>
      </c>
      <c r="L352" s="63">
        <v>103752</v>
      </c>
      <c r="M352" s="63">
        <v>112221</v>
      </c>
      <c r="N352" s="63">
        <v>105209</v>
      </c>
      <c r="O352" s="63">
        <v>80932</v>
      </c>
      <c r="P352" s="63">
        <v>110747</v>
      </c>
      <c r="Q352" s="63">
        <v>244421</v>
      </c>
      <c r="R352" s="63">
        <v>321599</v>
      </c>
      <c r="S352" s="63">
        <v>247728</v>
      </c>
      <c r="T352" s="63">
        <v>550984</v>
      </c>
    </row>
    <row r="353" spans="1:20" ht="14.5" x14ac:dyDescent="0.35">
      <c r="A353" t="str">
        <f t="shared" si="12"/>
        <v>Kärnten732</v>
      </c>
      <c r="B353">
        <v>353</v>
      </c>
      <c r="C353" s="62" t="s">
        <v>262</v>
      </c>
      <c r="D353" s="62" t="s">
        <v>621</v>
      </c>
      <c r="E353" s="62" t="s">
        <v>178</v>
      </c>
      <c r="F353" s="63">
        <v>287979760</v>
      </c>
      <c r="G353" s="63">
        <v>308203112</v>
      </c>
      <c r="H353" s="63">
        <v>256769684</v>
      </c>
      <c r="I353" s="63">
        <v>283038849</v>
      </c>
      <c r="J353" s="63">
        <v>266070849</v>
      </c>
      <c r="K353" s="63">
        <v>303458969</v>
      </c>
      <c r="L353" s="63">
        <v>313783135</v>
      </c>
      <c r="M353" s="63">
        <v>339865341</v>
      </c>
      <c r="N353" s="63">
        <v>347149575</v>
      </c>
      <c r="O353" s="63">
        <v>364208002</v>
      </c>
      <c r="P353" s="63">
        <v>290764638</v>
      </c>
      <c r="Q353" s="63">
        <v>369441352</v>
      </c>
      <c r="R353" s="63">
        <v>388223618</v>
      </c>
      <c r="S353" s="63">
        <v>508943099</v>
      </c>
      <c r="T353" s="63">
        <v>457596127</v>
      </c>
    </row>
    <row r="354" spans="1:20" ht="14.5" x14ac:dyDescent="0.35">
      <c r="A354" t="str">
        <f t="shared" si="12"/>
        <v>Kärnten346</v>
      </c>
      <c r="B354">
        <v>354</v>
      </c>
      <c r="C354" s="62" t="s">
        <v>262</v>
      </c>
      <c r="D354" s="62" t="s">
        <v>454</v>
      </c>
      <c r="E354" s="62" t="s">
        <v>86</v>
      </c>
      <c r="F354" s="63">
        <v>158969</v>
      </c>
      <c r="G354" s="63">
        <v>634876</v>
      </c>
      <c r="H354" s="63">
        <v>664111</v>
      </c>
      <c r="I354" s="63">
        <v>727795</v>
      </c>
      <c r="J354" s="63">
        <v>767181</v>
      </c>
      <c r="K354" s="63">
        <v>554485</v>
      </c>
      <c r="L354" s="63">
        <v>336559</v>
      </c>
      <c r="M354" s="63">
        <v>641782</v>
      </c>
      <c r="N354" s="63">
        <v>423043</v>
      </c>
      <c r="O354" s="63">
        <v>492476</v>
      </c>
      <c r="P354" s="63">
        <v>55593</v>
      </c>
      <c r="Q354" s="63">
        <v>72978</v>
      </c>
      <c r="R354" s="63">
        <v>197902</v>
      </c>
      <c r="S354" s="63">
        <v>165547</v>
      </c>
      <c r="T354" s="63">
        <v>205412</v>
      </c>
    </row>
    <row r="355" spans="1:20" ht="14.5" x14ac:dyDescent="0.35">
      <c r="A355" t="str">
        <f t="shared" si="12"/>
        <v>Kärnten083</v>
      </c>
      <c r="B355">
        <v>355</v>
      </c>
      <c r="C355" s="62" t="s">
        <v>262</v>
      </c>
      <c r="D355" s="62" t="s">
        <v>378</v>
      </c>
      <c r="E355" s="62" t="s">
        <v>45</v>
      </c>
      <c r="F355" s="63">
        <v>96</v>
      </c>
      <c r="G355" s="63">
        <v>213</v>
      </c>
      <c r="H355" s="63">
        <v>522</v>
      </c>
      <c r="I355" s="64"/>
      <c r="J355" s="63">
        <v>397160</v>
      </c>
      <c r="K355" s="63">
        <v>3924</v>
      </c>
      <c r="L355" s="63">
        <v>326</v>
      </c>
      <c r="M355" s="63">
        <v>4229</v>
      </c>
      <c r="N355" s="63">
        <v>1247</v>
      </c>
      <c r="O355" s="63">
        <v>542</v>
      </c>
      <c r="P355" s="63">
        <v>605</v>
      </c>
      <c r="Q355" s="63">
        <v>40716</v>
      </c>
      <c r="R355" s="63">
        <v>62684</v>
      </c>
      <c r="S355" s="63">
        <v>487776</v>
      </c>
      <c r="T355" s="63">
        <v>151055</v>
      </c>
    </row>
    <row r="356" spans="1:20" ht="14.5" x14ac:dyDescent="0.35">
      <c r="A356" t="str">
        <f t="shared" si="12"/>
        <v>Kärnten696</v>
      </c>
      <c r="B356">
        <v>356</v>
      </c>
      <c r="C356" s="62" t="s">
        <v>262</v>
      </c>
      <c r="D356" s="62" t="s">
        <v>604</v>
      </c>
      <c r="E356" s="62" t="s">
        <v>171</v>
      </c>
      <c r="F356" s="63">
        <v>2339153</v>
      </c>
      <c r="G356" s="63">
        <v>3005145</v>
      </c>
      <c r="H356" s="63">
        <v>4842249</v>
      </c>
      <c r="I356" s="63">
        <v>6110613</v>
      </c>
      <c r="J356" s="63">
        <v>7069491</v>
      </c>
      <c r="K356" s="63">
        <v>7221315</v>
      </c>
      <c r="L356" s="63">
        <v>22406322</v>
      </c>
      <c r="M356" s="63">
        <v>23344862</v>
      </c>
      <c r="N356" s="63">
        <v>19898790</v>
      </c>
      <c r="O356" s="63">
        <v>24376709</v>
      </c>
      <c r="P356" s="63">
        <v>17358538</v>
      </c>
      <c r="Q356" s="63">
        <v>20576027</v>
      </c>
      <c r="R356" s="63">
        <v>22656231</v>
      </c>
      <c r="S356" s="63">
        <v>14174120</v>
      </c>
      <c r="T356" s="63">
        <v>12328876</v>
      </c>
    </row>
    <row r="357" spans="1:20" ht="14.5" x14ac:dyDescent="0.35">
      <c r="A357" t="str">
        <f t="shared" si="12"/>
        <v>Kärnten812</v>
      </c>
      <c r="B357">
        <v>357</v>
      </c>
      <c r="C357" s="62" t="s">
        <v>262</v>
      </c>
      <c r="D357" s="62" t="s">
        <v>641</v>
      </c>
      <c r="E357" s="62" t="s">
        <v>189</v>
      </c>
      <c r="F357" s="64"/>
      <c r="G357" s="64"/>
      <c r="H357" s="64"/>
      <c r="I357" s="64"/>
      <c r="J357" s="63">
        <v>6</v>
      </c>
      <c r="K357" s="64"/>
      <c r="L357" s="64"/>
      <c r="M357" s="63">
        <v>4</v>
      </c>
      <c r="N357" s="64"/>
      <c r="O357" s="64"/>
      <c r="P357" s="64"/>
      <c r="Q357" s="64"/>
      <c r="R357" s="64"/>
      <c r="S357" s="63">
        <v>2</v>
      </c>
      <c r="T357" s="64"/>
    </row>
    <row r="358" spans="1:20" ht="14.5" x14ac:dyDescent="0.35">
      <c r="A358" t="str">
        <f t="shared" si="12"/>
        <v>Kärnten375</v>
      </c>
      <c r="B358">
        <v>358</v>
      </c>
      <c r="C358" s="62" t="s">
        <v>262</v>
      </c>
      <c r="D358" s="62" t="s">
        <v>468</v>
      </c>
      <c r="E358" s="62" t="s">
        <v>93</v>
      </c>
      <c r="F358" s="63">
        <v>7</v>
      </c>
      <c r="G358" s="63">
        <v>35</v>
      </c>
      <c r="H358" s="63">
        <v>151</v>
      </c>
      <c r="I358" s="64"/>
      <c r="J358" s="63">
        <v>206</v>
      </c>
      <c r="K358" s="64"/>
      <c r="L358" s="63">
        <v>515</v>
      </c>
      <c r="M358" s="63">
        <v>2625</v>
      </c>
      <c r="N358" s="64"/>
      <c r="O358" s="64"/>
      <c r="P358" s="64"/>
      <c r="Q358" s="64"/>
      <c r="R358" s="63">
        <v>391</v>
      </c>
      <c r="S358" s="63">
        <v>1565</v>
      </c>
      <c r="T358" s="63">
        <v>482</v>
      </c>
    </row>
    <row r="359" spans="1:20" ht="14.5" x14ac:dyDescent="0.35">
      <c r="A359" t="str">
        <f t="shared" si="12"/>
        <v>Kärnten449</v>
      </c>
      <c r="B359">
        <v>359</v>
      </c>
      <c r="C359" s="62" t="s">
        <v>262</v>
      </c>
      <c r="D359" s="62" t="s">
        <v>505</v>
      </c>
      <c r="E359" s="62" t="s">
        <v>118</v>
      </c>
      <c r="F359" s="63">
        <v>33</v>
      </c>
      <c r="G359" s="63">
        <v>3</v>
      </c>
      <c r="H359" s="64"/>
      <c r="I359" s="64"/>
      <c r="J359" s="64"/>
      <c r="K359" s="63">
        <v>4</v>
      </c>
      <c r="L359" s="63">
        <v>183</v>
      </c>
      <c r="M359" s="63">
        <v>248</v>
      </c>
      <c r="N359" s="63">
        <v>48</v>
      </c>
      <c r="O359" s="63">
        <v>54</v>
      </c>
      <c r="P359" s="64"/>
      <c r="Q359" s="63">
        <v>50</v>
      </c>
      <c r="R359" s="64"/>
      <c r="S359" s="63">
        <v>634</v>
      </c>
      <c r="T359" s="63">
        <v>69</v>
      </c>
    </row>
    <row r="360" spans="1:20" ht="14.5" x14ac:dyDescent="0.35">
      <c r="A360" t="str">
        <f t="shared" si="12"/>
        <v>Kärnten724</v>
      </c>
      <c r="B360">
        <v>360</v>
      </c>
      <c r="C360" s="62" t="s">
        <v>262</v>
      </c>
      <c r="D360" s="62" t="s">
        <v>617</v>
      </c>
      <c r="E360" s="62" t="s">
        <v>247</v>
      </c>
      <c r="F360" s="63">
        <v>25839</v>
      </c>
      <c r="G360" s="63">
        <v>3539</v>
      </c>
      <c r="H360" s="63">
        <v>30909</v>
      </c>
      <c r="I360" s="63">
        <v>7237</v>
      </c>
      <c r="J360" s="63">
        <v>4477</v>
      </c>
      <c r="K360" s="63">
        <v>76199</v>
      </c>
      <c r="L360" s="63">
        <v>27922</v>
      </c>
      <c r="M360" s="63">
        <v>22444</v>
      </c>
      <c r="N360" s="63">
        <v>7969</v>
      </c>
      <c r="O360" s="63">
        <v>4847</v>
      </c>
      <c r="P360" s="63">
        <v>4826</v>
      </c>
      <c r="Q360" s="63">
        <v>59</v>
      </c>
      <c r="R360" s="63">
        <v>105826</v>
      </c>
      <c r="S360" s="63">
        <v>2061425</v>
      </c>
      <c r="T360" s="63">
        <v>174400</v>
      </c>
    </row>
    <row r="361" spans="1:20" ht="14.5" x14ac:dyDescent="0.35">
      <c r="A361" t="str">
        <f t="shared" si="12"/>
        <v>Kärnten728</v>
      </c>
      <c r="B361">
        <v>361</v>
      </c>
      <c r="C361" s="62" t="s">
        <v>262</v>
      </c>
      <c r="D361" s="62" t="s">
        <v>619</v>
      </c>
      <c r="E361" s="62" t="s">
        <v>962</v>
      </c>
      <c r="F361" s="63">
        <v>36191671</v>
      </c>
      <c r="G361" s="63">
        <v>40883761</v>
      </c>
      <c r="H361" s="63">
        <v>27684823</v>
      </c>
      <c r="I361" s="63">
        <v>27353706</v>
      </c>
      <c r="J361" s="63">
        <v>28603808</v>
      </c>
      <c r="K361" s="63">
        <v>23816121</v>
      </c>
      <c r="L361" s="63">
        <v>32046791</v>
      </c>
      <c r="M361" s="63">
        <v>36223787</v>
      </c>
      <c r="N361" s="63">
        <v>42902333</v>
      </c>
      <c r="O361" s="63">
        <v>45441319</v>
      </c>
      <c r="P361" s="63">
        <v>40943242</v>
      </c>
      <c r="Q361" s="63">
        <v>59803226</v>
      </c>
      <c r="R361" s="63">
        <v>96966618</v>
      </c>
      <c r="S361" s="63">
        <v>74625049</v>
      </c>
      <c r="T361" s="63">
        <v>46009287</v>
      </c>
    </row>
    <row r="362" spans="1:20" ht="14.5" x14ac:dyDescent="0.35">
      <c r="A362" t="str">
        <f t="shared" si="12"/>
        <v>Kärnten636</v>
      </c>
      <c r="B362">
        <v>362</v>
      </c>
      <c r="C362" s="62" t="s">
        <v>262</v>
      </c>
      <c r="D362" s="62" t="s">
        <v>579</v>
      </c>
      <c r="E362" s="62" t="s">
        <v>154</v>
      </c>
      <c r="F362" s="63">
        <v>60661</v>
      </c>
      <c r="G362" s="63">
        <v>21271</v>
      </c>
      <c r="H362" s="63">
        <v>13412</v>
      </c>
      <c r="I362" s="63">
        <v>10277</v>
      </c>
      <c r="J362" s="63">
        <v>15745</v>
      </c>
      <c r="K362" s="63">
        <v>25820</v>
      </c>
      <c r="L362" s="63">
        <v>17562</v>
      </c>
      <c r="M362" s="63">
        <v>31310</v>
      </c>
      <c r="N362" s="63">
        <v>114593</v>
      </c>
      <c r="O362" s="63">
        <v>165312</v>
      </c>
      <c r="P362" s="63">
        <v>27299</v>
      </c>
      <c r="Q362" s="63">
        <v>5295</v>
      </c>
      <c r="R362" s="63">
        <v>67053</v>
      </c>
      <c r="S362" s="63">
        <v>165120</v>
      </c>
      <c r="T362" s="63">
        <v>1064179</v>
      </c>
    </row>
    <row r="363" spans="1:20" ht="14.5" x14ac:dyDescent="0.35">
      <c r="A363" t="str">
        <f t="shared" si="12"/>
        <v>Kärnten463</v>
      </c>
      <c r="B363">
        <v>363</v>
      </c>
      <c r="C363" s="62" t="s">
        <v>262</v>
      </c>
      <c r="D363" s="62" t="s">
        <v>518</v>
      </c>
      <c r="E363" s="62" t="s">
        <v>126</v>
      </c>
      <c r="F363" s="63">
        <v>12</v>
      </c>
      <c r="G363" s="63">
        <v>4</v>
      </c>
      <c r="H363" s="63">
        <v>10</v>
      </c>
      <c r="I363" s="64"/>
      <c r="J363" s="63">
        <v>7</v>
      </c>
      <c r="K363" s="64"/>
      <c r="L363" s="63">
        <v>10</v>
      </c>
      <c r="M363" s="64"/>
      <c r="N363" s="64"/>
      <c r="O363" s="64"/>
      <c r="P363" s="63">
        <v>6</v>
      </c>
      <c r="Q363" s="64"/>
      <c r="R363" s="64"/>
      <c r="S363" s="63">
        <v>4215</v>
      </c>
      <c r="T363" s="63">
        <v>154619</v>
      </c>
    </row>
    <row r="364" spans="1:20" ht="14.5" x14ac:dyDescent="0.35">
      <c r="A364" t="str">
        <f t="shared" si="12"/>
        <v>Kärnten079</v>
      </c>
      <c r="B364">
        <v>364</v>
      </c>
      <c r="C364" s="62" t="s">
        <v>262</v>
      </c>
      <c r="D364" s="62" t="s">
        <v>371</v>
      </c>
      <c r="E364" s="62" t="s">
        <v>41</v>
      </c>
      <c r="F364" s="63">
        <v>4544745</v>
      </c>
      <c r="G364" s="63">
        <v>5513975</v>
      </c>
      <c r="H364" s="63">
        <v>5303732</v>
      </c>
      <c r="I364" s="63">
        <v>1403067</v>
      </c>
      <c r="J364" s="63">
        <v>986241</v>
      </c>
      <c r="K364" s="63">
        <v>177560</v>
      </c>
      <c r="L364" s="63">
        <v>3182462</v>
      </c>
      <c r="M364" s="63">
        <v>3033451</v>
      </c>
      <c r="N364" s="63">
        <v>3710277</v>
      </c>
      <c r="O364" s="63">
        <v>397598</v>
      </c>
      <c r="P364" s="63">
        <v>757437</v>
      </c>
      <c r="Q364" s="63">
        <v>824793</v>
      </c>
      <c r="R364" s="63">
        <v>498592</v>
      </c>
      <c r="S364" s="63">
        <v>2417060</v>
      </c>
      <c r="T364" s="63">
        <v>379534</v>
      </c>
    </row>
    <row r="365" spans="1:20" ht="14.5" x14ac:dyDescent="0.35">
      <c r="A365" t="str">
        <f t="shared" si="12"/>
        <v>Kärnten684</v>
      </c>
      <c r="B365">
        <v>365</v>
      </c>
      <c r="C365" s="62" t="s">
        <v>262</v>
      </c>
      <c r="D365" s="62" t="s">
        <v>601</v>
      </c>
      <c r="E365" s="62" t="s">
        <v>249</v>
      </c>
      <c r="F365" s="63">
        <v>117993</v>
      </c>
      <c r="G365" s="63">
        <v>127865</v>
      </c>
      <c r="H365" s="63">
        <v>131779</v>
      </c>
      <c r="I365" s="63">
        <v>182351</v>
      </c>
      <c r="J365" s="63">
        <v>200153</v>
      </c>
      <c r="K365" s="63">
        <v>167031</v>
      </c>
      <c r="L365" s="63">
        <v>151775</v>
      </c>
      <c r="M365" s="63">
        <v>141844</v>
      </c>
      <c r="N365" s="63">
        <v>130145</v>
      </c>
      <c r="O365" s="63">
        <v>146552</v>
      </c>
      <c r="P365" s="63">
        <v>179987</v>
      </c>
      <c r="Q365" s="63">
        <v>158609</v>
      </c>
      <c r="R365" s="63">
        <v>150353</v>
      </c>
      <c r="S365" s="63">
        <v>327472</v>
      </c>
      <c r="T365" s="63">
        <v>696931</v>
      </c>
    </row>
    <row r="366" spans="1:20" ht="14.5" x14ac:dyDescent="0.35">
      <c r="A366" t="str">
        <f t="shared" si="12"/>
        <v>Kärnten604</v>
      </c>
      <c r="B366">
        <v>366</v>
      </c>
      <c r="C366" s="62" t="s">
        <v>262</v>
      </c>
      <c r="D366" s="62" t="s">
        <v>563</v>
      </c>
      <c r="E366" s="62" t="s">
        <v>148</v>
      </c>
      <c r="F366" s="63">
        <v>6735</v>
      </c>
      <c r="G366" s="63">
        <v>35319</v>
      </c>
      <c r="H366" s="63">
        <v>22747</v>
      </c>
      <c r="I366" s="63">
        <v>19069</v>
      </c>
      <c r="J366" s="63">
        <v>23370</v>
      </c>
      <c r="K366" s="63">
        <v>27249</v>
      </c>
      <c r="L366" s="63">
        <v>29493</v>
      </c>
      <c r="M366" s="63">
        <v>21587</v>
      </c>
      <c r="N366" s="63">
        <v>38720</v>
      </c>
      <c r="O366" s="63">
        <v>9394</v>
      </c>
      <c r="P366" s="63">
        <v>25564</v>
      </c>
      <c r="Q366" s="63">
        <v>2869</v>
      </c>
      <c r="R366" s="63">
        <v>3334</v>
      </c>
      <c r="S366" s="63">
        <v>23499</v>
      </c>
      <c r="T366" s="63">
        <v>15039</v>
      </c>
    </row>
    <row r="367" spans="1:20" ht="14.5" x14ac:dyDescent="0.35">
      <c r="A367" t="str">
        <f t="shared" si="12"/>
        <v>Kärnten465</v>
      </c>
      <c r="B367">
        <v>367</v>
      </c>
      <c r="C367" s="62" t="s">
        <v>262</v>
      </c>
      <c r="D367" s="62" t="s">
        <v>522</v>
      </c>
      <c r="E367" s="62" t="s">
        <v>128</v>
      </c>
      <c r="F367" s="63">
        <v>3</v>
      </c>
      <c r="G367" s="64"/>
      <c r="H367" s="64"/>
      <c r="I367" s="64"/>
      <c r="J367" s="64"/>
      <c r="K367" s="63">
        <v>60</v>
      </c>
      <c r="L367" s="64"/>
      <c r="M367" s="63">
        <v>393</v>
      </c>
      <c r="N367" s="64"/>
      <c r="O367" s="63">
        <v>116</v>
      </c>
      <c r="P367" s="63">
        <v>154</v>
      </c>
      <c r="Q367" s="63">
        <v>144</v>
      </c>
      <c r="R367" s="63">
        <v>4558</v>
      </c>
      <c r="S367" s="63">
        <v>59</v>
      </c>
      <c r="T367" s="63">
        <v>72</v>
      </c>
    </row>
    <row r="368" spans="1:20" ht="14.5" x14ac:dyDescent="0.35">
      <c r="A368" t="str">
        <f t="shared" si="12"/>
        <v>Kärnten037</v>
      </c>
      <c r="B368">
        <v>368</v>
      </c>
      <c r="C368" s="62" t="s">
        <v>262</v>
      </c>
      <c r="D368" s="62" t="s">
        <v>326</v>
      </c>
      <c r="E368" s="62" t="s">
        <v>19</v>
      </c>
      <c r="F368" s="64"/>
      <c r="G368" s="63">
        <v>2585924</v>
      </c>
      <c r="H368" s="63">
        <v>2208525</v>
      </c>
      <c r="I368" s="63">
        <v>949370</v>
      </c>
      <c r="J368" s="63">
        <v>1981110</v>
      </c>
      <c r="K368" s="63">
        <v>2128811</v>
      </c>
      <c r="L368" s="63">
        <v>1163855</v>
      </c>
      <c r="M368" s="63">
        <v>2199250</v>
      </c>
      <c r="N368" s="63">
        <v>2050086</v>
      </c>
      <c r="O368" s="63">
        <v>2267732</v>
      </c>
      <c r="P368" s="63">
        <v>1775128</v>
      </c>
      <c r="Q368" s="63">
        <v>1977525</v>
      </c>
      <c r="R368" s="63">
        <v>2497144</v>
      </c>
      <c r="S368" s="63">
        <v>15334812</v>
      </c>
      <c r="T368" s="63">
        <v>2141543</v>
      </c>
    </row>
    <row r="369" spans="1:20" ht="14.5" x14ac:dyDescent="0.35">
      <c r="A369" t="str">
        <f t="shared" si="12"/>
        <v>Kärnten669</v>
      </c>
      <c r="B369">
        <v>369</v>
      </c>
      <c r="C369" s="62" t="s">
        <v>262</v>
      </c>
      <c r="D369" s="62" t="s">
        <v>596</v>
      </c>
      <c r="E369" s="62" t="s">
        <v>165</v>
      </c>
      <c r="F369" s="63">
        <v>796621</v>
      </c>
      <c r="G369" s="63">
        <v>1045033</v>
      </c>
      <c r="H369" s="63">
        <v>1020199</v>
      </c>
      <c r="I369" s="63">
        <v>1263125</v>
      </c>
      <c r="J369" s="63">
        <v>1712576</v>
      </c>
      <c r="K369" s="63">
        <v>2036847</v>
      </c>
      <c r="L369" s="63">
        <v>2407330</v>
      </c>
      <c r="M369" s="63">
        <v>3449490</v>
      </c>
      <c r="N369" s="63">
        <v>4719491</v>
      </c>
      <c r="O369" s="63">
        <v>6677625</v>
      </c>
      <c r="P369" s="63">
        <v>6005190</v>
      </c>
      <c r="Q369" s="63">
        <v>7016092</v>
      </c>
      <c r="R369" s="63">
        <v>7451547</v>
      </c>
      <c r="S369" s="63">
        <v>5077897</v>
      </c>
      <c r="T369" s="63">
        <v>6248652</v>
      </c>
    </row>
    <row r="370" spans="1:20" ht="14.5" x14ac:dyDescent="0.35">
      <c r="A370" t="str">
        <f t="shared" si="12"/>
        <v>Kärnten268</v>
      </c>
      <c r="B370">
        <v>370</v>
      </c>
      <c r="C370" s="62" t="s">
        <v>262</v>
      </c>
      <c r="D370" s="62" t="s">
        <v>421</v>
      </c>
      <c r="E370" s="62" t="s">
        <v>68</v>
      </c>
      <c r="F370" s="63">
        <v>121</v>
      </c>
      <c r="G370" s="63">
        <v>13</v>
      </c>
      <c r="H370" s="63">
        <v>493</v>
      </c>
      <c r="I370" s="63">
        <v>407</v>
      </c>
      <c r="J370" s="63">
        <v>158</v>
      </c>
      <c r="K370" s="63">
        <v>209</v>
      </c>
      <c r="L370" s="64"/>
      <c r="M370" s="63">
        <v>1767</v>
      </c>
      <c r="N370" s="64"/>
      <c r="O370" s="63">
        <v>18</v>
      </c>
      <c r="P370" s="64"/>
      <c r="Q370" s="63">
        <v>52</v>
      </c>
      <c r="R370" s="63">
        <v>7899</v>
      </c>
      <c r="S370" s="63">
        <v>12440</v>
      </c>
      <c r="T370" s="63">
        <v>2543</v>
      </c>
    </row>
    <row r="371" spans="1:20" ht="14.5" x14ac:dyDescent="0.35">
      <c r="A371" t="str">
        <f t="shared" si="12"/>
        <v>Kärnten395</v>
      </c>
      <c r="B371">
        <v>371</v>
      </c>
      <c r="C371" s="62" t="s">
        <v>262</v>
      </c>
      <c r="D371" s="62" t="s">
        <v>483</v>
      </c>
      <c r="E371" s="62" t="s">
        <v>102</v>
      </c>
      <c r="F371" s="64"/>
      <c r="G371" s="63">
        <v>64</v>
      </c>
      <c r="H371" s="63">
        <v>1</v>
      </c>
      <c r="I371" s="64"/>
      <c r="J371" s="63">
        <v>557</v>
      </c>
      <c r="K371" s="64"/>
      <c r="L371" s="63">
        <v>303688</v>
      </c>
      <c r="M371" s="63">
        <v>3788</v>
      </c>
      <c r="N371" s="63">
        <v>74</v>
      </c>
      <c r="O371" s="63">
        <v>8</v>
      </c>
      <c r="P371" s="63">
        <v>65</v>
      </c>
      <c r="Q371" s="63">
        <v>11</v>
      </c>
      <c r="R371" s="63">
        <v>4476</v>
      </c>
      <c r="S371" s="63">
        <v>30920</v>
      </c>
      <c r="T371" s="63">
        <v>9966</v>
      </c>
    </row>
    <row r="372" spans="1:20" ht="14.5" x14ac:dyDescent="0.35">
      <c r="A372" t="str">
        <f t="shared" si="12"/>
        <v>Kärnten055</v>
      </c>
      <c r="B372">
        <v>372</v>
      </c>
      <c r="C372" s="62" t="s">
        <v>262</v>
      </c>
      <c r="D372" s="62" t="s">
        <v>343</v>
      </c>
      <c r="E372" s="62" t="s">
        <v>29</v>
      </c>
      <c r="F372" s="63">
        <v>5025252</v>
      </c>
      <c r="G372" s="63">
        <v>5506246</v>
      </c>
      <c r="H372" s="63">
        <v>3721346</v>
      </c>
      <c r="I372" s="63">
        <v>3170546</v>
      </c>
      <c r="J372" s="63">
        <v>3184035</v>
      </c>
      <c r="K372" s="63">
        <v>4053541</v>
      </c>
      <c r="L372" s="63">
        <v>3520141</v>
      </c>
      <c r="M372" s="63">
        <v>5090402</v>
      </c>
      <c r="N372" s="63">
        <v>6249996</v>
      </c>
      <c r="O372" s="63">
        <v>9000736</v>
      </c>
      <c r="P372" s="63">
        <v>14233224</v>
      </c>
      <c r="Q372" s="63">
        <v>14886811</v>
      </c>
      <c r="R372" s="63">
        <v>14776724</v>
      </c>
      <c r="S372" s="63">
        <v>13283213</v>
      </c>
      <c r="T372" s="63">
        <v>12653418</v>
      </c>
    </row>
    <row r="373" spans="1:20" ht="14.5" x14ac:dyDescent="0.35">
      <c r="A373" t="str">
        <f t="shared" si="12"/>
        <v>Kärnten018</v>
      </c>
      <c r="B373">
        <v>373</v>
      </c>
      <c r="C373" s="62" t="s">
        <v>262</v>
      </c>
      <c r="D373" s="62" t="s">
        <v>315</v>
      </c>
      <c r="E373" s="62" t="s">
        <v>12</v>
      </c>
      <c r="F373" s="63">
        <v>3187123</v>
      </c>
      <c r="G373" s="63">
        <v>5926341</v>
      </c>
      <c r="H373" s="63">
        <v>3323759</v>
      </c>
      <c r="I373" s="63">
        <v>2689950</v>
      </c>
      <c r="J373" s="63">
        <v>3645791</v>
      </c>
      <c r="K373" s="63">
        <v>3796267</v>
      </c>
      <c r="L373" s="63">
        <v>4981071</v>
      </c>
      <c r="M373" s="63">
        <v>4098841</v>
      </c>
      <c r="N373" s="63">
        <v>5163565</v>
      </c>
      <c r="O373" s="63">
        <v>5480415</v>
      </c>
      <c r="P373" s="63">
        <v>4438231</v>
      </c>
      <c r="Q373" s="63">
        <v>5633094</v>
      </c>
      <c r="R373" s="63">
        <v>7792114</v>
      </c>
      <c r="S373" s="63">
        <v>5975562</v>
      </c>
      <c r="T373" s="63">
        <v>7909067</v>
      </c>
    </row>
    <row r="374" spans="1:20" ht="14.5" x14ac:dyDescent="0.35">
      <c r="A374" t="str">
        <f t="shared" si="12"/>
        <v>Kärnten054</v>
      </c>
      <c r="B374">
        <v>374</v>
      </c>
      <c r="C374" s="62" t="s">
        <v>262</v>
      </c>
      <c r="D374" s="62" t="s">
        <v>341</v>
      </c>
      <c r="E374" s="62" t="s">
        <v>28</v>
      </c>
      <c r="F374" s="63">
        <v>662088</v>
      </c>
      <c r="G374" s="63">
        <v>1016308</v>
      </c>
      <c r="H374" s="63">
        <v>904982</v>
      </c>
      <c r="I374" s="63">
        <v>934711</v>
      </c>
      <c r="J374" s="63">
        <v>1132547</v>
      </c>
      <c r="K374" s="63">
        <v>2274184</v>
      </c>
      <c r="L374" s="63">
        <v>1910729</v>
      </c>
      <c r="M374" s="63">
        <v>1018262</v>
      </c>
      <c r="N374" s="63">
        <v>1161023</v>
      </c>
      <c r="O374" s="63">
        <v>1045683</v>
      </c>
      <c r="P374" s="63">
        <v>1340309</v>
      </c>
      <c r="Q374" s="63">
        <v>2126082</v>
      </c>
      <c r="R374" s="63">
        <v>2049387</v>
      </c>
      <c r="S374" s="63">
        <v>4933796</v>
      </c>
      <c r="T374" s="63">
        <v>2558976</v>
      </c>
    </row>
    <row r="375" spans="1:20" ht="14.5" x14ac:dyDescent="0.35">
      <c r="A375" t="str">
        <f t="shared" si="12"/>
        <v>Kärnten216</v>
      </c>
      <c r="B375">
        <v>375</v>
      </c>
      <c r="C375" s="62" t="s">
        <v>262</v>
      </c>
      <c r="D375" s="62" t="s">
        <v>398</v>
      </c>
      <c r="E375" s="62" t="s">
        <v>250</v>
      </c>
      <c r="F375" s="64"/>
      <c r="G375" s="63">
        <v>11167</v>
      </c>
      <c r="H375" s="63">
        <v>23</v>
      </c>
      <c r="I375" s="63">
        <v>30</v>
      </c>
      <c r="J375" s="63">
        <v>2429</v>
      </c>
      <c r="K375" s="64"/>
      <c r="L375" s="64"/>
      <c r="M375" s="63">
        <v>8</v>
      </c>
      <c r="N375" s="63">
        <v>1658</v>
      </c>
      <c r="O375" s="63">
        <v>954</v>
      </c>
      <c r="P375" s="63">
        <v>1607</v>
      </c>
      <c r="Q375" s="64"/>
      <c r="R375" s="63">
        <v>256</v>
      </c>
      <c r="S375" s="63">
        <v>58</v>
      </c>
      <c r="T375" s="63">
        <v>23</v>
      </c>
    </row>
    <row r="376" spans="1:20" ht="14.5" x14ac:dyDescent="0.35">
      <c r="A376" t="str">
        <f t="shared" si="12"/>
        <v>Kärnten204</v>
      </c>
      <c r="B376">
        <v>376</v>
      </c>
      <c r="C376" s="62" t="s">
        <v>262</v>
      </c>
      <c r="D376" s="62" t="s">
        <v>392</v>
      </c>
      <c r="E376" s="62" t="s">
        <v>52</v>
      </c>
      <c r="F376" s="63">
        <v>2524647</v>
      </c>
      <c r="G376" s="63">
        <v>2566481</v>
      </c>
      <c r="H376" s="63">
        <v>2460891</v>
      </c>
      <c r="I376" s="63">
        <v>2096173</v>
      </c>
      <c r="J376" s="63">
        <v>2690639</v>
      </c>
      <c r="K376" s="63">
        <v>3151291</v>
      </c>
      <c r="L376" s="63">
        <v>3842007</v>
      </c>
      <c r="M376" s="63">
        <v>4021191</v>
      </c>
      <c r="N376" s="63">
        <v>3273618</v>
      </c>
      <c r="O376" s="63">
        <v>4369832</v>
      </c>
      <c r="P376" s="63">
        <v>3116702</v>
      </c>
      <c r="Q376" s="63">
        <v>2790580</v>
      </c>
      <c r="R376" s="63">
        <v>4636393</v>
      </c>
      <c r="S376" s="63">
        <v>6096016</v>
      </c>
      <c r="T376" s="63">
        <v>9522305</v>
      </c>
    </row>
    <row r="377" spans="1:20" ht="14.5" x14ac:dyDescent="0.35">
      <c r="A377" t="str">
        <f t="shared" si="12"/>
        <v>Kärnten074</v>
      </c>
      <c r="B377">
        <v>377</v>
      </c>
      <c r="C377" s="62" t="s">
        <v>262</v>
      </c>
      <c r="D377" s="62" t="s">
        <v>361</v>
      </c>
      <c r="E377" s="62" t="s">
        <v>251</v>
      </c>
      <c r="F377" s="63">
        <v>3014720</v>
      </c>
      <c r="G377" s="63">
        <v>4182374</v>
      </c>
      <c r="H377" s="63">
        <v>4870902</v>
      </c>
      <c r="I377" s="63">
        <v>4185981</v>
      </c>
      <c r="J377" s="63">
        <v>5400215</v>
      </c>
      <c r="K377" s="63">
        <v>1230579</v>
      </c>
      <c r="L377" s="63">
        <v>845909</v>
      </c>
      <c r="M377" s="63">
        <v>720019</v>
      </c>
      <c r="N377" s="63">
        <v>938706</v>
      </c>
      <c r="O377" s="63">
        <v>738456</v>
      </c>
      <c r="P377" s="63">
        <v>992545</v>
      </c>
      <c r="Q377" s="63">
        <v>862843</v>
      </c>
      <c r="R377" s="63">
        <v>12146275</v>
      </c>
      <c r="S377" s="63">
        <v>12794025</v>
      </c>
      <c r="T377" s="63">
        <v>3439295</v>
      </c>
    </row>
    <row r="378" spans="1:20" ht="14.5" x14ac:dyDescent="0.35">
      <c r="A378" t="str">
        <f t="shared" si="12"/>
        <v>Kärnten097</v>
      </c>
      <c r="B378">
        <v>378</v>
      </c>
      <c r="C378" s="62" t="s">
        <v>262</v>
      </c>
      <c r="D378" s="62" t="s">
        <v>389</v>
      </c>
      <c r="E378" s="62" t="s">
        <v>50</v>
      </c>
      <c r="F378" s="63">
        <v>8405</v>
      </c>
      <c r="G378" s="63">
        <v>888</v>
      </c>
      <c r="H378" s="63">
        <v>1665129</v>
      </c>
      <c r="I378" s="63">
        <v>820679</v>
      </c>
      <c r="J378" s="63">
        <v>72137</v>
      </c>
      <c r="K378" s="63">
        <v>237449</v>
      </c>
      <c r="L378" s="63">
        <v>16620</v>
      </c>
      <c r="M378" s="63">
        <v>45407</v>
      </c>
      <c r="N378" s="63">
        <v>586338</v>
      </c>
      <c r="O378" s="63">
        <v>447405</v>
      </c>
      <c r="P378" s="63">
        <v>149008</v>
      </c>
      <c r="Q378" s="63">
        <v>78073</v>
      </c>
      <c r="R378" s="63">
        <v>669857</v>
      </c>
      <c r="S378" s="63">
        <v>44266</v>
      </c>
      <c r="T378" s="63">
        <v>195029</v>
      </c>
    </row>
    <row r="379" spans="1:20" ht="14.5" x14ac:dyDescent="0.35">
      <c r="A379" t="str">
        <f t="shared" si="12"/>
        <v>Kärnten370</v>
      </c>
      <c r="B379">
        <v>379</v>
      </c>
      <c r="C379" s="62" t="s">
        <v>262</v>
      </c>
      <c r="D379" s="62" t="s">
        <v>465</v>
      </c>
      <c r="E379" s="62" t="s">
        <v>91</v>
      </c>
      <c r="F379" s="63">
        <v>137603</v>
      </c>
      <c r="G379" s="63">
        <v>180993</v>
      </c>
      <c r="H379" s="63">
        <v>120774</v>
      </c>
      <c r="I379" s="63">
        <v>69401</v>
      </c>
      <c r="J379" s="63">
        <v>88165</v>
      </c>
      <c r="K379" s="63">
        <v>131487</v>
      </c>
      <c r="L379" s="63">
        <v>98780</v>
      </c>
      <c r="M379" s="63">
        <v>196502</v>
      </c>
      <c r="N379" s="63">
        <v>361384</v>
      </c>
      <c r="O379" s="63">
        <v>441574</v>
      </c>
      <c r="P379" s="63">
        <v>213377</v>
      </c>
      <c r="Q379" s="63">
        <v>237484</v>
      </c>
      <c r="R379" s="63">
        <v>203354</v>
      </c>
      <c r="S379" s="63">
        <v>202648</v>
      </c>
      <c r="T379" s="63">
        <v>350382</v>
      </c>
    </row>
    <row r="380" spans="1:20" ht="14.5" x14ac:dyDescent="0.35">
      <c r="A380" t="str">
        <f t="shared" si="12"/>
        <v>Kärnten824</v>
      </c>
      <c r="B380">
        <v>380</v>
      </c>
      <c r="C380" s="62" t="s">
        <v>262</v>
      </c>
      <c r="D380" s="62" t="s">
        <v>654</v>
      </c>
      <c r="E380" s="62" t="s">
        <v>198</v>
      </c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3">
        <v>11</v>
      </c>
      <c r="T380" s="64"/>
    </row>
    <row r="381" spans="1:20" ht="14.5" x14ac:dyDescent="0.35">
      <c r="A381" t="str">
        <f t="shared" si="12"/>
        <v>Kärnten096</v>
      </c>
      <c r="B381">
        <v>381</v>
      </c>
      <c r="C381" s="62" t="s">
        <v>262</v>
      </c>
      <c r="D381" s="62" t="s">
        <v>387</v>
      </c>
      <c r="E381" s="62" t="s">
        <v>252</v>
      </c>
      <c r="F381" s="63">
        <v>5312388</v>
      </c>
      <c r="G381" s="63">
        <v>7119714</v>
      </c>
      <c r="H381" s="63">
        <v>8504950</v>
      </c>
      <c r="I381" s="63">
        <v>8433249</v>
      </c>
      <c r="J381" s="63">
        <v>5358672</v>
      </c>
      <c r="K381" s="63">
        <v>4807775</v>
      </c>
      <c r="L381" s="63">
        <v>3288850</v>
      </c>
      <c r="M381" s="63">
        <v>2980355</v>
      </c>
      <c r="N381" s="63">
        <v>3067775</v>
      </c>
      <c r="O381" s="63">
        <v>3890020</v>
      </c>
      <c r="P381" s="63">
        <v>3384803</v>
      </c>
      <c r="Q381" s="63">
        <v>4356046</v>
      </c>
      <c r="R381" s="63">
        <v>5150677</v>
      </c>
      <c r="S381" s="63">
        <v>5623100</v>
      </c>
      <c r="T381" s="63">
        <v>7986046</v>
      </c>
    </row>
    <row r="382" spans="1:20" ht="14.5" x14ac:dyDescent="0.35">
      <c r="A382" t="str">
        <f t="shared" si="12"/>
        <v>Kärnten232</v>
      </c>
      <c r="B382">
        <v>382</v>
      </c>
      <c r="C382" s="62" t="s">
        <v>262</v>
      </c>
      <c r="D382" s="62" t="s">
        <v>409</v>
      </c>
      <c r="E382" s="62" t="s">
        <v>58</v>
      </c>
      <c r="F382" s="63">
        <v>13314</v>
      </c>
      <c r="G382" s="63">
        <v>39437</v>
      </c>
      <c r="H382" s="63">
        <v>25057</v>
      </c>
      <c r="I382" s="63">
        <v>9259</v>
      </c>
      <c r="J382" s="63">
        <v>1391</v>
      </c>
      <c r="K382" s="63">
        <v>23899</v>
      </c>
      <c r="L382" s="63">
        <v>16478</v>
      </c>
      <c r="M382" s="63">
        <v>58435</v>
      </c>
      <c r="N382" s="63">
        <v>25248</v>
      </c>
      <c r="O382" s="63">
        <v>5085</v>
      </c>
      <c r="P382" s="63">
        <v>21500</v>
      </c>
      <c r="Q382" s="63">
        <v>22146</v>
      </c>
      <c r="R382" s="63">
        <v>640</v>
      </c>
      <c r="S382" s="63">
        <v>10497</v>
      </c>
      <c r="T382" s="63">
        <v>2249</v>
      </c>
    </row>
    <row r="383" spans="1:20" ht="14.5" x14ac:dyDescent="0.35">
      <c r="A383" t="str">
        <f t="shared" si="12"/>
        <v>Kärnten676</v>
      </c>
      <c r="B383">
        <v>383</v>
      </c>
      <c r="C383" s="62" t="s">
        <v>262</v>
      </c>
      <c r="D383" s="62" t="s">
        <v>599</v>
      </c>
      <c r="E383" s="62" t="s">
        <v>168</v>
      </c>
      <c r="F383" s="63">
        <v>390394</v>
      </c>
      <c r="G383" s="63">
        <v>1518134</v>
      </c>
      <c r="H383" s="63">
        <v>469163</v>
      </c>
      <c r="I383" s="63">
        <v>192476</v>
      </c>
      <c r="J383" s="63">
        <v>419491</v>
      </c>
      <c r="K383" s="63">
        <v>1112418</v>
      </c>
      <c r="L383" s="63">
        <v>2811853</v>
      </c>
      <c r="M383" s="63">
        <v>4527527</v>
      </c>
      <c r="N383" s="63">
        <v>5558186</v>
      </c>
      <c r="O383" s="63">
        <v>8552050</v>
      </c>
      <c r="P383" s="63">
        <v>8201849</v>
      </c>
      <c r="Q383" s="63">
        <v>7998225</v>
      </c>
      <c r="R383" s="63">
        <v>11207907</v>
      </c>
      <c r="S383" s="63">
        <v>8130637</v>
      </c>
      <c r="T383" s="63">
        <v>7858685</v>
      </c>
    </row>
    <row r="384" spans="1:20" ht="14.5" x14ac:dyDescent="0.35">
      <c r="A384" t="str">
        <f t="shared" si="12"/>
        <v>Kärnten716</v>
      </c>
      <c r="B384">
        <v>384</v>
      </c>
      <c r="C384" s="62" t="s">
        <v>262</v>
      </c>
      <c r="D384" s="62" t="s">
        <v>614</v>
      </c>
      <c r="E384" s="62" t="s">
        <v>176</v>
      </c>
      <c r="F384" s="63">
        <v>5642</v>
      </c>
      <c r="G384" s="63">
        <v>2929</v>
      </c>
      <c r="H384" s="63">
        <v>5811</v>
      </c>
      <c r="I384" s="63">
        <v>53778</v>
      </c>
      <c r="J384" s="63">
        <v>9607</v>
      </c>
      <c r="K384" s="63">
        <v>17855</v>
      </c>
      <c r="L384" s="63">
        <v>15072</v>
      </c>
      <c r="M384" s="63">
        <v>5191</v>
      </c>
      <c r="N384" s="63">
        <v>2536</v>
      </c>
      <c r="O384" s="63">
        <v>2611</v>
      </c>
      <c r="P384" s="63">
        <v>3752</v>
      </c>
      <c r="Q384" s="63">
        <v>7362</v>
      </c>
      <c r="R384" s="63">
        <v>9320</v>
      </c>
      <c r="S384" s="63">
        <v>3023</v>
      </c>
      <c r="T384" s="63">
        <v>18411</v>
      </c>
    </row>
    <row r="385" spans="1:20" ht="14.5" x14ac:dyDescent="0.35">
      <c r="A385" t="str">
        <f t="shared" si="12"/>
        <v>Kärnten743</v>
      </c>
      <c r="B385">
        <v>385</v>
      </c>
      <c r="C385" s="62" t="s">
        <v>262</v>
      </c>
      <c r="D385" s="62" t="s">
        <v>625</v>
      </c>
      <c r="E385" s="62" t="s">
        <v>181</v>
      </c>
      <c r="F385" s="63">
        <v>37162</v>
      </c>
      <c r="G385" s="63">
        <v>33664</v>
      </c>
      <c r="H385" s="63">
        <v>27266</v>
      </c>
      <c r="I385" s="63">
        <v>117064</v>
      </c>
      <c r="J385" s="63">
        <v>25214</v>
      </c>
      <c r="K385" s="63">
        <v>26895</v>
      </c>
      <c r="L385" s="63">
        <v>58374</v>
      </c>
      <c r="M385" s="63">
        <v>103118</v>
      </c>
      <c r="N385" s="63">
        <v>24494</v>
      </c>
      <c r="O385" s="63">
        <v>403227</v>
      </c>
      <c r="P385" s="63">
        <v>249748</v>
      </c>
      <c r="Q385" s="63">
        <v>181159</v>
      </c>
      <c r="R385" s="63">
        <v>100613</v>
      </c>
      <c r="S385" s="63">
        <v>43198</v>
      </c>
      <c r="T385" s="63">
        <v>58977</v>
      </c>
    </row>
    <row r="386" spans="1:20" ht="14.5" x14ac:dyDescent="0.35">
      <c r="A386" t="str">
        <f t="shared" si="12"/>
        <v>Kärnten820</v>
      </c>
      <c r="B386">
        <v>386</v>
      </c>
      <c r="C386" s="62" t="s">
        <v>262</v>
      </c>
      <c r="D386" s="62" t="s">
        <v>648</v>
      </c>
      <c r="E386" s="62" t="s">
        <v>195</v>
      </c>
      <c r="F386" s="64"/>
      <c r="G386" s="63">
        <v>3</v>
      </c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3">
        <v>431</v>
      </c>
      <c r="S386" s="63">
        <v>18</v>
      </c>
      <c r="T386" s="64"/>
    </row>
    <row r="387" spans="1:20" ht="14.5" x14ac:dyDescent="0.35">
      <c r="A387" t="str">
        <f t="shared" si="12"/>
        <v>Kärnten228</v>
      </c>
      <c r="B387">
        <v>387</v>
      </c>
      <c r="C387" s="62" t="s">
        <v>262</v>
      </c>
      <c r="D387" s="62" t="s">
        <v>405</v>
      </c>
      <c r="E387" s="62" t="s">
        <v>57</v>
      </c>
      <c r="F387" s="64"/>
      <c r="G387" s="64"/>
      <c r="H387" s="63">
        <v>612</v>
      </c>
      <c r="I387" s="63">
        <v>680</v>
      </c>
      <c r="J387" s="63">
        <v>416</v>
      </c>
      <c r="K387" s="63">
        <v>506</v>
      </c>
      <c r="L387" s="63">
        <v>428</v>
      </c>
      <c r="M387" s="63">
        <v>306</v>
      </c>
      <c r="N387" s="63">
        <v>904</v>
      </c>
      <c r="O387" s="63">
        <v>563</v>
      </c>
      <c r="P387" s="63">
        <v>290</v>
      </c>
      <c r="Q387" s="63">
        <v>245</v>
      </c>
      <c r="R387" s="63">
        <v>36</v>
      </c>
      <c r="S387" s="63">
        <v>1287</v>
      </c>
      <c r="T387" s="63">
        <v>779</v>
      </c>
    </row>
    <row r="388" spans="1:20" ht="14.5" x14ac:dyDescent="0.35">
      <c r="A388" t="str">
        <f t="shared" si="12"/>
        <v>Kärnten470</v>
      </c>
      <c r="B388">
        <v>388</v>
      </c>
      <c r="C388" s="62" t="s">
        <v>262</v>
      </c>
      <c r="D388" s="62" t="s">
        <v>530</v>
      </c>
      <c r="E388" s="62" t="s">
        <v>130</v>
      </c>
      <c r="F388" s="63">
        <v>4</v>
      </c>
      <c r="G388" s="64"/>
      <c r="H388" s="64"/>
      <c r="I388" s="64"/>
      <c r="J388" s="63">
        <v>2</v>
      </c>
      <c r="K388" s="63">
        <v>12</v>
      </c>
      <c r="L388" s="63">
        <v>40</v>
      </c>
      <c r="M388" s="64"/>
      <c r="N388" s="63">
        <v>146</v>
      </c>
      <c r="O388" s="64"/>
      <c r="P388" s="63">
        <v>2</v>
      </c>
      <c r="Q388" s="63">
        <v>2</v>
      </c>
      <c r="R388" s="63">
        <v>525</v>
      </c>
      <c r="S388" s="63">
        <v>319</v>
      </c>
      <c r="T388" s="63">
        <v>29</v>
      </c>
    </row>
    <row r="389" spans="1:20" ht="14.5" x14ac:dyDescent="0.35">
      <c r="A389" t="str">
        <f t="shared" si="12"/>
        <v>Kärnten046</v>
      </c>
      <c r="B389">
        <v>389</v>
      </c>
      <c r="C389" s="62" t="s">
        <v>262</v>
      </c>
      <c r="D389" s="62" t="s">
        <v>335</v>
      </c>
      <c r="E389" s="62" t="s">
        <v>24</v>
      </c>
      <c r="F389" s="63">
        <v>1314627</v>
      </c>
      <c r="G389" s="63">
        <v>239521</v>
      </c>
      <c r="H389" s="63">
        <v>988889</v>
      </c>
      <c r="I389" s="63">
        <v>444913</v>
      </c>
      <c r="J389" s="63">
        <v>324681</v>
      </c>
      <c r="K389" s="63">
        <v>177744</v>
      </c>
      <c r="L389" s="63">
        <v>137945</v>
      </c>
      <c r="M389" s="63">
        <v>156746</v>
      </c>
      <c r="N389" s="63">
        <v>270154</v>
      </c>
      <c r="O389" s="63">
        <v>197747</v>
      </c>
      <c r="P389" s="63">
        <v>139696</v>
      </c>
      <c r="Q389" s="63">
        <v>437504</v>
      </c>
      <c r="R389" s="63">
        <v>635427</v>
      </c>
      <c r="S389" s="63">
        <v>460254</v>
      </c>
      <c r="T389" s="63">
        <v>440807</v>
      </c>
    </row>
    <row r="390" spans="1:20" ht="14.5" x14ac:dyDescent="0.35">
      <c r="A390" t="str">
        <f t="shared" si="12"/>
        <v>Kärnten373</v>
      </c>
      <c r="B390">
        <v>390</v>
      </c>
      <c r="C390" s="62" t="s">
        <v>262</v>
      </c>
      <c r="D390" s="62" t="s">
        <v>467</v>
      </c>
      <c r="E390" s="62" t="s">
        <v>92</v>
      </c>
      <c r="F390" s="63">
        <v>150320</v>
      </c>
      <c r="G390" s="63">
        <v>259999</v>
      </c>
      <c r="H390" s="63">
        <v>349099</v>
      </c>
      <c r="I390" s="63">
        <v>206346</v>
      </c>
      <c r="J390" s="63">
        <v>157878</v>
      </c>
      <c r="K390" s="63">
        <v>138019</v>
      </c>
      <c r="L390" s="63">
        <v>128838</v>
      </c>
      <c r="M390" s="63">
        <v>244199</v>
      </c>
      <c r="N390" s="63">
        <v>233526</v>
      </c>
      <c r="O390" s="63">
        <v>294941</v>
      </c>
      <c r="P390" s="63">
        <v>205951</v>
      </c>
      <c r="Q390" s="63">
        <v>186808</v>
      </c>
      <c r="R390" s="63">
        <v>153183</v>
      </c>
      <c r="S390" s="63">
        <v>150676</v>
      </c>
      <c r="T390" s="63">
        <v>617650</v>
      </c>
    </row>
    <row r="391" spans="1:20" ht="14.5" x14ac:dyDescent="0.35">
      <c r="A391" t="str">
        <f t="shared" si="12"/>
        <v>Kärnten667</v>
      </c>
      <c r="B391">
        <v>391</v>
      </c>
      <c r="C391" s="62" t="s">
        <v>262</v>
      </c>
      <c r="D391" s="62" t="s">
        <v>594</v>
      </c>
      <c r="E391" s="62" t="s">
        <v>164</v>
      </c>
      <c r="F391" s="63">
        <v>1371</v>
      </c>
      <c r="G391" s="63">
        <v>545</v>
      </c>
      <c r="H391" s="63">
        <v>4432</v>
      </c>
      <c r="I391" s="63">
        <v>6486</v>
      </c>
      <c r="J391" s="63">
        <v>7329</v>
      </c>
      <c r="K391" s="63">
        <v>21832</v>
      </c>
      <c r="L391" s="63">
        <v>29987</v>
      </c>
      <c r="M391" s="63">
        <v>78399</v>
      </c>
      <c r="N391" s="63">
        <v>34717</v>
      </c>
      <c r="O391" s="63">
        <v>22775</v>
      </c>
      <c r="P391" s="63">
        <v>25618</v>
      </c>
      <c r="Q391" s="63">
        <v>55489</v>
      </c>
      <c r="R391" s="63">
        <v>67806</v>
      </c>
      <c r="S391" s="63">
        <v>63920</v>
      </c>
      <c r="T391" s="63">
        <v>76701</v>
      </c>
    </row>
    <row r="392" spans="1:20" ht="14.5" x14ac:dyDescent="0.35">
      <c r="A392" t="str">
        <f t="shared" ref="A392:A455" si="13">C392&amp;D392</f>
        <v>Kärnten386</v>
      </c>
      <c r="B392">
        <v>392</v>
      </c>
      <c r="C392" s="62" t="s">
        <v>262</v>
      </c>
      <c r="D392" s="62" t="s">
        <v>475</v>
      </c>
      <c r="E392" s="62" t="s">
        <v>97</v>
      </c>
      <c r="F392" s="63">
        <v>300</v>
      </c>
      <c r="G392" s="63">
        <v>822</v>
      </c>
      <c r="H392" s="64"/>
      <c r="I392" s="63">
        <v>1</v>
      </c>
      <c r="J392" s="63">
        <v>76</v>
      </c>
      <c r="K392" s="63">
        <v>925</v>
      </c>
      <c r="L392" s="63">
        <v>230</v>
      </c>
      <c r="M392" s="64"/>
      <c r="N392" s="63">
        <v>5016</v>
      </c>
      <c r="O392" s="64"/>
      <c r="P392" s="63">
        <v>143</v>
      </c>
      <c r="Q392" s="63">
        <v>7</v>
      </c>
      <c r="R392" s="63">
        <v>8778</v>
      </c>
      <c r="S392" s="63">
        <v>12605</v>
      </c>
      <c r="T392" s="63">
        <v>8151</v>
      </c>
    </row>
    <row r="393" spans="1:20" ht="14.5" x14ac:dyDescent="0.35">
      <c r="A393" t="str">
        <f t="shared" si="13"/>
        <v>Kärnten412</v>
      </c>
      <c r="B393">
        <v>393</v>
      </c>
      <c r="C393" s="62" t="s">
        <v>262</v>
      </c>
      <c r="D393" s="62" t="s">
        <v>492</v>
      </c>
      <c r="E393" s="62" t="s">
        <v>107</v>
      </c>
      <c r="F393" s="63">
        <v>10987303</v>
      </c>
      <c r="G393" s="63">
        <v>8848396</v>
      </c>
      <c r="H393" s="63">
        <v>12554020</v>
      </c>
      <c r="I393" s="63">
        <v>19771153</v>
      </c>
      <c r="J393" s="63">
        <v>11721282</v>
      </c>
      <c r="K393" s="63">
        <v>9743307</v>
      </c>
      <c r="L393" s="63">
        <v>11167020</v>
      </c>
      <c r="M393" s="63">
        <v>16739599</v>
      </c>
      <c r="N393" s="63">
        <v>20663797</v>
      </c>
      <c r="O393" s="63">
        <v>27340764</v>
      </c>
      <c r="P393" s="63">
        <v>25375196</v>
      </c>
      <c r="Q393" s="63">
        <v>59287060</v>
      </c>
      <c r="R393" s="63">
        <v>125591288</v>
      </c>
      <c r="S393" s="63">
        <v>58037884</v>
      </c>
      <c r="T393" s="63">
        <v>30463608</v>
      </c>
    </row>
    <row r="394" spans="1:20" ht="14.5" x14ac:dyDescent="0.35">
      <c r="A394" t="str">
        <f t="shared" si="13"/>
        <v>Kärnten701</v>
      </c>
      <c r="B394">
        <v>394</v>
      </c>
      <c r="C394" s="62" t="s">
        <v>262</v>
      </c>
      <c r="D394" s="62" t="s">
        <v>608</v>
      </c>
      <c r="E394" s="62" t="s">
        <v>173</v>
      </c>
      <c r="F394" s="63">
        <v>94566759</v>
      </c>
      <c r="G394" s="63">
        <v>127436291</v>
      </c>
      <c r="H394" s="63">
        <v>87543720</v>
      </c>
      <c r="I394" s="63">
        <v>118980273</v>
      </c>
      <c r="J394" s="63">
        <v>120213041</v>
      </c>
      <c r="K394" s="63">
        <v>88181145</v>
      </c>
      <c r="L394" s="63">
        <v>82205384</v>
      </c>
      <c r="M394" s="63">
        <v>79551099</v>
      </c>
      <c r="N394" s="63">
        <v>85999001</v>
      </c>
      <c r="O394" s="63">
        <v>85424869</v>
      </c>
      <c r="P394" s="63">
        <v>57416807</v>
      </c>
      <c r="Q394" s="63">
        <v>69033788</v>
      </c>
      <c r="R394" s="63">
        <v>109562366</v>
      </c>
      <c r="S394" s="63">
        <v>111670347</v>
      </c>
      <c r="T394" s="63">
        <v>105327734</v>
      </c>
    </row>
    <row r="395" spans="1:20" ht="14.5" x14ac:dyDescent="0.35">
      <c r="A395" t="str">
        <f t="shared" si="13"/>
        <v>Kärnten366</v>
      </c>
      <c r="B395">
        <v>395</v>
      </c>
      <c r="C395" s="62" t="s">
        <v>262</v>
      </c>
      <c r="D395" s="62" t="s">
        <v>463</v>
      </c>
      <c r="E395" s="62" t="s">
        <v>90</v>
      </c>
      <c r="F395" s="63">
        <v>1031</v>
      </c>
      <c r="G395" s="63">
        <v>1720</v>
      </c>
      <c r="H395" s="63">
        <v>1654874</v>
      </c>
      <c r="I395" s="63">
        <v>85650</v>
      </c>
      <c r="J395" s="63">
        <v>61397</v>
      </c>
      <c r="K395" s="63">
        <v>2360004</v>
      </c>
      <c r="L395" s="63">
        <v>779415</v>
      </c>
      <c r="M395" s="63">
        <v>98799</v>
      </c>
      <c r="N395" s="63">
        <v>169308</v>
      </c>
      <c r="O395" s="63">
        <v>204883</v>
      </c>
      <c r="P395" s="63">
        <v>571501</v>
      </c>
      <c r="Q395" s="63">
        <v>207196</v>
      </c>
      <c r="R395" s="63">
        <v>849562</v>
      </c>
      <c r="S395" s="63">
        <v>4962</v>
      </c>
      <c r="T395" s="63">
        <v>149685</v>
      </c>
    </row>
    <row r="396" spans="1:20" ht="14.5" x14ac:dyDescent="0.35">
      <c r="A396" t="str">
        <f t="shared" si="13"/>
        <v>Kärnten389</v>
      </c>
      <c r="B396">
        <v>396</v>
      </c>
      <c r="C396" s="62" t="s">
        <v>262</v>
      </c>
      <c r="D396" s="62" t="s">
        <v>478</v>
      </c>
      <c r="E396" s="62" t="s">
        <v>99</v>
      </c>
      <c r="F396" s="63">
        <v>84793</v>
      </c>
      <c r="G396" s="63">
        <v>67046</v>
      </c>
      <c r="H396" s="63">
        <v>64054</v>
      </c>
      <c r="I396" s="63">
        <v>1712647</v>
      </c>
      <c r="J396" s="63">
        <v>13237351</v>
      </c>
      <c r="K396" s="63">
        <v>4520618</v>
      </c>
      <c r="L396" s="63">
        <v>3784077</v>
      </c>
      <c r="M396" s="63">
        <v>35271</v>
      </c>
      <c r="N396" s="63">
        <v>408750</v>
      </c>
      <c r="O396" s="63">
        <v>61511</v>
      </c>
      <c r="P396" s="63">
        <v>36239</v>
      </c>
      <c r="Q396" s="63">
        <v>117952</v>
      </c>
      <c r="R396" s="63">
        <v>62754</v>
      </c>
      <c r="S396" s="63">
        <v>113887</v>
      </c>
      <c r="T396" s="63">
        <v>122443</v>
      </c>
    </row>
    <row r="397" spans="1:20" ht="14.5" x14ac:dyDescent="0.35">
      <c r="A397" t="str">
        <f t="shared" si="13"/>
        <v>Kärnten809</v>
      </c>
      <c r="B397">
        <v>397</v>
      </c>
      <c r="C397" s="62" t="s">
        <v>262</v>
      </c>
      <c r="D397" s="62" t="s">
        <v>637</v>
      </c>
      <c r="E397" s="62" t="s">
        <v>188</v>
      </c>
      <c r="F397" s="63">
        <v>821</v>
      </c>
      <c r="G397" s="63">
        <v>3631</v>
      </c>
      <c r="H397" s="63">
        <v>15078</v>
      </c>
      <c r="I397" s="63">
        <v>332</v>
      </c>
      <c r="J397" s="63">
        <v>1708</v>
      </c>
      <c r="K397" s="63">
        <v>913</v>
      </c>
      <c r="L397" s="63">
        <v>1239</v>
      </c>
      <c r="M397" s="63">
        <v>2239</v>
      </c>
      <c r="N397" s="63">
        <v>889</v>
      </c>
      <c r="O397" s="63">
        <v>4408</v>
      </c>
      <c r="P397" s="63">
        <v>1253</v>
      </c>
      <c r="Q397" s="63">
        <v>1961</v>
      </c>
      <c r="R397" s="63">
        <v>553</v>
      </c>
      <c r="S397" s="63">
        <v>777</v>
      </c>
      <c r="T397" s="63">
        <v>434</v>
      </c>
    </row>
    <row r="398" spans="1:20" ht="14.5" x14ac:dyDescent="0.35">
      <c r="A398" t="str">
        <f t="shared" si="13"/>
        <v>Kärnten240</v>
      </c>
      <c r="B398">
        <v>398</v>
      </c>
      <c r="C398" s="62" t="s">
        <v>262</v>
      </c>
      <c r="D398" s="62" t="s">
        <v>411</v>
      </c>
      <c r="E398" s="62" t="s">
        <v>60</v>
      </c>
      <c r="F398" s="63">
        <v>338</v>
      </c>
      <c r="G398" s="63">
        <v>66</v>
      </c>
      <c r="H398" s="63">
        <v>1581</v>
      </c>
      <c r="I398" s="64"/>
      <c r="J398" s="63">
        <v>231</v>
      </c>
      <c r="K398" s="64"/>
      <c r="L398" s="63">
        <v>10228</v>
      </c>
      <c r="M398" s="63">
        <v>15511</v>
      </c>
      <c r="N398" s="63">
        <v>12346</v>
      </c>
      <c r="O398" s="63">
        <v>1338</v>
      </c>
      <c r="P398" s="63">
        <v>2613</v>
      </c>
      <c r="Q398" s="63">
        <v>1553</v>
      </c>
      <c r="R398" s="63">
        <v>1277982</v>
      </c>
      <c r="S398" s="63">
        <v>1301074</v>
      </c>
      <c r="T398" s="63">
        <v>24657</v>
      </c>
    </row>
    <row r="399" spans="1:20" ht="14.5" x14ac:dyDescent="0.35">
      <c r="A399" t="str">
        <f t="shared" si="13"/>
        <v>Kärnten836</v>
      </c>
      <c r="B399">
        <v>399</v>
      </c>
      <c r="C399" s="62" t="s">
        <v>262</v>
      </c>
      <c r="D399" s="62" t="s">
        <v>669</v>
      </c>
      <c r="E399" s="62" t="s">
        <v>277</v>
      </c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3">
        <v>2</v>
      </c>
      <c r="R399" s="64"/>
      <c r="S399" s="64"/>
      <c r="T399" s="64"/>
    </row>
    <row r="400" spans="1:20" ht="14.5" x14ac:dyDescent="0.35">
      <c r="A400" t="str">
        <f t="shared" si="13"/>
        <v>Kärnten288</v>
      </c>
      <c r="B400">
        <v>400</v>
      </c>
      <c r="C400" s="62" t="s">
        <v>262</v>
      </c>
      <c r="D400" s="62" t="s">
        <v>427</v>
      </c>
      <c r="E400" s="62" t="s">
        <v>72</v>
      </c>
      <c r="F400" s="63">
        <v>15415</v>
      </c>
      <c r="G400" s="63">
        <v>45673</v>
      </c>
      <c r="H400" s="63">
        <v>27887</v>
      </c>
      <c r="I400" s="63">
        <v>32486</v>
      </c>
      <c r="J400" s="63">
        <v>43644</v>
      </c>
      <c r="K400" s="63">
        <v>24107</v>
      </c>
      <c r="L400" s="63">
        <v>31895</v>
      </c>
      <c r="M400" s="63">
        <v>117138</v>
      </c>
      <c r="N400" s="63">
        <v>18921</v>
      </c>
      <c r="O400" s="63">
        <v>216992</v>
      </c>
      <c r="P400" s="63">
        <v>32280</v>
      </c>
      <c r="Q400" s="63">
        <v>8759</v>
      </c>
      <c r="R400" s="63">
        <v>298486</v>
      </c>
      <c r="S400" s="63">
        <v>24826</v>
      </c>
      <c r="T400" s="63">
        <v>54011</v>
      </c>
    </row>
    <row r="401" spans="1:20" ht="14.5" x14ac:dyDescent="0.35">
      <c r="A401" t="str">
        <f t="shared" si="13"/>
        <v>Kärnten432</v>
      </c>
      <c r="B401">
        <v>401</v>
      </c>
      <c r="C401" s="62" t="s">
        <v>262</v>
      </c>
      <c r="D401" s="62" t="s">
        <v>499</v>
      </c>
      <c r="E401" s="62" t="s">
        <v>113</v>
      </c>
      <c r="F401" s="63">
        <v>115980</v>
      </c>
      <c r="G401" s="63">
        <v>44927</v>
      </c>
      <c r="H401" s="63">
        <v>13779</v>
      </c>
      <c r="I401" s="63">
        <v>64237</v>
      </c>
      <c r="J401" s="63">
        <v>96935</v>
      </c>
      <c r="K401" s="63">
        <v>37887</v>
      </c>
      <c r="L401" s="63">
        <v>65060</v>
      </c>
      <c r="M401" s="63">
        <v>103096</v>
      </c>
      <c r="N401" s="63">
        <v>59276</v>
      </c>
      <c r="O401" s="63">
        <v>34271</v>
      </c>
      <c r="P401" s="63">
        <v>41444</v>
      </c>
      <c r="Q401" s="63">
        <v>40008</v>
      </c>
      <c r="R401" s="63">
        <v>68295</v>
      </c>
      <c r="S401" s="63">
        <v>28336</v>
      </c>
      <c r="T401" s="63">
        <v>41647</v>
      </c>
    </row>
    <row r="402" spans="1:20" ht="14.5" x14ac:dyDescent="0.35">
      <c r="A402" t="str">
        <f t="shared" si="13"/>
        <v>Kärnten003</v>
      </c>
      <c r="B402">
        <v>402</v>
      </c>
      <c r="C402" s="62" t="s">
        <v>262</v>
      </c>
      <c r="D402" s="62" t="s">
        <v>295</v>
      </c>
      <c r="E402" s="62" t="s">
        <v>2</v>
      </c>
      <c r="F402" s="63">
        <v>124484839</v>
      </c>
      <c r="G402" s="63">
        <v>135389035</v>
      </c>
      <c r="H402" s="63">
        <v>135829376</v>
      </c>
      <c r="I402" s="63">
        <v>158224033</v>
      </c>
      <c r="J402" s="63">
        <v>139139009</v>
      </c>
      <c r="K402" s="63">
        <v>140050897</v>
      </c>
      <c r="L402" s="63">
        <v>143806695</v>
      </c>
      <c r="M402" s="63">
        <v>167032734</v>
      </c>
      <c r="N402" s="63">
        <v>146533931</v>
      </c>
      <c r="O402" s="63">
        <v>134770522</v>
      </c>
      <c r="P402" s="63">
        <v>125272175</v>
      </c>
      <c r="Q402" s="63">
        <v>175264368</v>
      </c>
      <c r="R402" s="63">
        <v>206923966</v>
      </c>
      <c r="S402" s="63">
        <v>173658086</v>
      </c>
      <c r="T402" s="63">
        <v>181173787</v>
      </c>
    </row>
    <row r="403" spans="1:20" ht="14.5" x14ac:dyDescent="0.35">
      <c r="A403" t="str">
        <f t="shared" si="13"/>
        <v>Kärnten028</v>
      </c>
      <c r="B403">
        <v>403</v>
      </c>
      <c r="C403" s="62" t="s">
        <v>262</v>
      </c>
      <c r="D403" s="62" t="s">
        <v>320</v>
      </c>
      <c r="E403" s="62" t="s">
        <v>16</v>
      </c>
      <c r="F403" s="63">
        <v>5974371</v>
      </c>
      <c r="G403" s="63">
        <v>4750767</v>
      </c>
      <c r="H403" s="63">
        <v>4625367</v>
      </c>
      <c r="I403" s="63">
        <v>10703503</v>
      </c>
      <c r="J403" s="63">
        <v>17999779</v>
      </c>
      <c r="K403" s="63">
        <v>22635778</v>
      </c>
      <c r="L403" s="63">
        <v>31906735</v>
      </c>
      <c r="M403" s="63">
        <v>34125262</v>
      </c>
      <c r="N403" s="63">
        <v>46220676</v>
      </c>
      <c r="O403" s="63">
        <v>34992436</v>
      </c>
      <c r="P403" s="63">
        <v>10884832</v>
      </c>
      <c r="Q403" s="63">
        <v>8952019</v>
      </c>
      <c r="R403" s="63">
        <v>10887666</v>
      </c>
      <c r="S403" s="63">
        <v>6734650</v>
      </c>
      <c r="T403" s="63">
        <v>6639850</v>
      </c>
    </row>
    <row r="404" spans="1:20" ht="14.5" x14ac:dyDescent="0.35">
      <c r="A404" t="str">
        <f t="shared" si="13"/>
        <v>Kärnten672</v>
      </c>
      <c r="B404">
        <v>404</v>
      </c>
      <c r="C404" s="62" t="s">
        <v>262</v>
      </c>
      <c r="D404" s="62" t="s">
        <v>597</v>
      </c>
      <c r="E404" s="62" t="s">
        <v>166</v>
      </c>
      <c r="F404" s="63">
        <v>24973</v>
      </c>
      <c r="G404" s="63">
        <v>11776</v>
      </c>
      <c r="H404" s="63">
        <v>9502</v>
      </c>
      <c r="I404" s="63">
        <v>31158</v>
      </c>
      <c r="J404" s="63">
        <v>24460</v>
      </c>
      <c r="K404" s="63">
        <v>77615</v>
      </c>
      <c r="L404" s="63">
        <v>41701</v>
      </c>
      <c r="M404" s="63">
        <v>50946</v>
      </c>
      <c r="N404" s="63">
        <v>25200</v>
      </c>
      <c r="O404" s="63">
        <v>19018</v>
      </c>
      <c r="P404" s="63">
        <v>26069</v>
      </c>
      <c r="Q404" s="63">
        <v>23531</v>
      </c>
      <c r="R404" s="63">
        <v>54047</v>
      </c>
      <c r="S404" s="63">
        <v>101419</v>
      </c>
      <c r="T404" s="63">
        <v>109237</v>
      </c>
    </row>
    <row r="405" spans="1:20" ht="14.5" x14ac:dyDescent="0.35">
      <c r="A405" t="str">
        <f t="shared" si="13"/>
        <v>Kärnten803</v>
      </c>
      <c r="B405">
        <v>405</v>
      </c>
      <c r="C405" s="62" t="s">
        <v>262</v>
      </c>
      <c r="D405" s="62" t="s">
        <v>631</v>
      </c>
      <c r="E405" s="62" t="s">
        <v>184</v>
      </c>
      <c r="F405" s="63">
        <v>3</v>
      </c>
      <c r="G405" s="64"/>
      <c r="H405" s="63">
        <v>1</v>
      </c>
      <c r="I405" s="64"/>
      <c r="J405" s="64"/>
      <c r="K405" s="63">
        <v>27</v>
      </c>
      <c r="L405" s="64"/>
      <c r="M405" s="64"/>
      <c r="N405" s="64"/>
      <c r="O405" s="64"/>
      <c r="P405" s="64"/>
      <c r="Q405" s="63">
        <v>9</v>
      </c>
      <c r="R405" s="63">
        <v>90</v>
      </c>
      <c r="S405" s="63">
        <v>12684</v>
      </c>
      <c r="T405" s="63">
        <v>541</v>
      </c>
    </row>
    <row r="406" spans="1:20" ht="14.5" x14ac:dyDescent="0.35">
      <c r="A406" t="str">
        <f t="shared" si="13"/>
        <v>Kärnten838</v>
      </c>
      <c r="B406">
        <v>406</v>
      </c>
      <c r="C406" s="62" t="s">
        <v>262</v>
      </c>
      <c r="D406" s="62" t="s">
        <v>673</v>
      </c>
      <c r="E406" s="62" t="s">
        <v>204</v>
      </c>
      <c r="F406" s="63">
        <v>7</v>
      </c>
      <c r="G406" s="63">
        <v>10</v>
      </c>
      <c r="H406" s="63">
        <v>2</v>
      </c>
      <c r="I406" s="64"/>
      <c r="J406" s="64"/>
      <c r="K406" s="64"/>
      <c r="L406" s="64"/>
      <c r="M406" s="64"/>
      <c r="N406" s="64"/>
      <c r="O406" s="63">
        <v>4434</v>
      </c>
      <c r="P406" s="64"/>
      <c r="Q406" s="63">
        <v>5168</v>
      </c>
      <c r="R406" s="63">
        <v>22300</v>
      </c>
      <c r="S406" s="63">
        <v>9892</v>
      </c>
      <c r="T406" s="63">
        <v>12130</v>
      </c>
    </row>
    <row r="407" spans="1:20" ht="14.5" x14ac:dyDescent="0.35">
      <c r="A407" t="str">
        <f t="shared" si="13"/>
        <v>Kärnten804</v>
      </c>
      <c r="B407">
        <v>407</v>
      </c>
      <c r="C407" s="62" t="s">
        <v>262</v>
      </c>
      <c r="D407" s="62" t="s">
        <v>632</v>
      </c>
      <c r="E407" s="62" t="s">
        <v>185</v>
      </c>
      <c r="F407" s="63">
        <v>7652631</v>
      </c>
      <c r="G407" s="63">
        <v>8234819</v>
      </c>
      <c r="H407" s="63">
        <v>8303945</v>
      </c>
      <c r="I407" s="63">
        <v>11988068</v>
      </c>
      <c r="J407" s="63">
        <v>13309646</v>
      </c>
      <c r="K407" s="63">
        <v>15594903</v>
      </c>
      <c r="L407" s="63">
        <v>16166046</v>
      </c>
      <c r="M407" s="63">
        <v>13054029</v>
      </c>
      <c r="N407" s="63">
        <v>14039392</v>
      </c>
      <c r="O407" s="63">
        <v>14330435</v>
      </c>
      <c r="P407" s="63">
        <v>5773128</v>
      </c>
      <c r="Q407" s="63">
        <v>8225303</v>
      </c>
      <c r="R407" s="63">
        <v>11637988</v>
      </c>
      <c r="S407" s="63">
        <v>6875746</v>
      </c>
      <c r="T407" s="63">
        <v>9320248</v>
      </c>
    </row>
    <row r="408" spans="1:20" ht="14.5" x14ac:dyDescent="0.35">
      <c r="A408" t="str">
        <f t="shared" si="13"/>
        <v>Kärnten649</v>
      </c>
      <c r="B408">
        <v>408</v>
      </c>
      <c r="C408" s="62" t="s">
        <v>262</v>
      </c>
      <c r="D408" s="62" t="s">
        <v>585</v>
      </c>
      <c r="E408" s="62" t="s">
        <v>158</v>
      </c>
      <c r="F408" s="63">
        <v>17133</v>
      </c>
      <c r="G408" s="63">
        <v>3060</v>
      </c>
      <c r="H408" s="63">
        <v>45891</v>
      </c>
      <c r="I408" s="63">
        <v>20352</v>
      </c>
      <c r="J408" s="63">
        <v>6384</v>
      </c>
      <c r="K408" s="63">
        <v>29148</v>
      </c>
      <c r="L408" s="63">
        <v>3184</v>
      </c>
      <c r="M408" s="63">
        <v>60155</v>
      </c>
      <c r="N408" s="63">
        <v>31236</v>
      </c>
      <c r="O408" s="63">
        <v>3230</v>
      </c>
      <c r="P408" s="63">
        <v>7981</v>
      </c>
      <c r="Q408" s="63">
        <v>245208</v>
      </c>
      <c r="R408" s="63">
        <v>800748</v>
      </c>
      <c r="S408" s="63">
        <v>1012017</v>
      </c>
      <c r="T408" s="63">
        <v>351845</v>
      </c>
    </row>
    <row r="409" spans="1:20" ht="14.5" x14ac:dyDescent="0.35">
      <c r="A409" t="str">
        <f t="shared" si="13"/>
        <v>Kärnten442</v>
      </c>
      <c r="B409">
        <v>409</v>
      </c>
      <c r="C409" s="62" t="s">
        <v>262</v>
      </c>
      <c r="D409" s="62" t="s">
        <v>501</v>
      </c>
      <c r="E409" s="62" t="s">
        <v>115</v>
      </c>
      <c r="F409" s="63">
        <v>8919</v>
      </c>
      <c r="G409" s="63">
        <v>5326</v>
      </c>
      <c r="H409" s="63">
        <v>9244</v>
      </c>
      <c r="I409" s="63">
        <v>28811</v>
      </c>
      <c r="J409" s="63">
        <v>19150</v>
      </c>
      <c r="K409" s="63">
        <v>18462</v>
      </c>
      <c r="L409" s="63">
        <v>57066</v>
      </c>
      <c r="M409" s="63">
        <v>70141</v>
      </c>
      <c r="N409" s="63">
        <v>20812</v>
      </c>
      <c r="O409" s="63">
        <v>115205</v>
      </c>
      <c r="P409" s="63">
        <v>110202</v>
      </c>
      <c r="Q409" s="63">
        <v>171623</v>
      </c>
      <c r="R409" s="63">
        <v>62532</v>
      </c>
      <c r="S409" s="63">
        <v>25151</v>
      </c>
      <c r="T409" s="63">
        <v>35345</v>
      </c>
    </row>
    <row r="410" spans="1:20" ht="14.5" x14ac:dyDescent="0.35">
      <c r="A410" t="str">
        <f t="shared" si="13"/>
        <v>Kärnten504</v>
      </c>
      <c r="B410">
        <v>410</v>
      </c>
      <c r="C410" s="62" t="s">
        <v>262</v>
      </c>
      <c r="D410" s="62" t="s">
        <v>549</v>
      </c>
      <c r="E410" s="62" t="s">
        <v>139</v>
      </c>
      <c r="F410" s="63">
        <v>9281029</v>
      </c>
      <c r="G410" s="63">
        <v>6367658</v>
      </c>
      <c r="H410" s="63">
        <v>4602799</v>
      </c>
      <c r="I410" s="63">
        <v>2513781</v>
      </c>
      <c r="J410" s="63">
        <v>5907522</v>
      </c>
      <c r="K410" s="63">
        <v>6156992</v>
      </c>
      <c r="L410" s="63">
        <v>1275164</v>
      </c>
      <c r="M410" s="63">
        <v>14648610</v>
      </c>
      <c r="N410" s="63">
        <v>15741227</v>
      </c>
      <c r="O410" s="63">
        <v>16506886</v>
      </c>
      <c r="P410" s="63">
        <v>22040366</v>
      </c>
      <c r="Q410" s="63">
        <v>36008094</v>
      </c>
      <c r="R410" s="63">
        <v>29964542</v>
      </c>
      <c r="S410" s="63">
        <v>21224763</v>
      </c>
      <c r="T410" s="63">
        <v>40165213</v>
      </c>
    </row>
    <row r="411" spans="1:20" ht="14.5" x14ac:dyDescent="0.35">
      <c r="A411" t="str">
        <f t="shared" si="13"/>
        <v>Kärnten822</v>
      </c>
      <c r="B411">
        <v>411</v>
      </c>
      <c r="C411" s="62" t="s">
        <v>262</v>
      </c>
      <c r="D411" s="62" t="s">
        <v>650</v>
      </c>
      <c r="E411" s="62" t="s">
        <v>196</v>
      </c>
      <c r="F411" s="63">
        <v>1053</v>
      </c>
      <c r="G411" s="63">
        <v>350</v>
      </c>
      <c r="H411" s="63">
        <v>94178</v>
      </c>
      <c r="I411" s="63">
        <v>652</v>
      </c>
      <c r="J411" s="63">
        <v>1821</v>
      </c>
      <c r="K411" s="63">
        <v>1098</v>
      </c>
      <c r="L411" s="63">
        <v>1635</v>
      </c>
      <c r="M411" s="63">
        <v>1612</v>
      </c>
      <c r="N411" s="63">
        <v>2614</v>
      </c>
      <c r="O411" s="63">
        <v>1165</v>
      </c>
      <c r="P411" s="63">
        <v>412</v>
      </c>
      <c r="Q411" s="63">
        <v>21</v>
      </c>
      <c r="R411" s="63">
        <v>1758</v>
      </c>
      <c r="S411" s="63">
        <v>1719</v>
      </c>
      <c r="T411" s="63">
        <v>897</v>
      </c>
    </row>
    <row r="412" spans="1:20" ht="14.5" x14ac:dyDescent="0.35">
      <c r="A412" t="str">
        <f t="shared" si="13"/>
        <v>Kärnten801</v>
      </c>
      <c r="B412">
        <v>412</v>
      </c>
      <c r="C412" s="62" t="s">
        <v>262</v>
      </c>
      <c r="D412" s="62" t="s">
        <v>629</v>
      </c>
      <c r="E412" s="62" t="s">
        <v>183</v>
      </c>
      <c r="F412" s="63">
        <v>3308</v>
      </c>
      <c r="G412" s="63">
        <v>105746</v>
      </c>
      <c r="H412" s="63">
        <v>64241</v>
      </c>
      <c r="I412" s="63">
        <v>26047</v>
      </c>
      <c r="J412" s="63">
        <v>88685</v>
      </c>
      <c r="K412" s="63">
        <v>124014</v>
      </c>
      <c r="L412" s="63">
        <v>126307</v>
      </c>
      <c r="M412" s="63">
        <v>100360</v>
      </c>
      <c r="N412" s="63">
        <v>70839</v>
      </c>
      <c r="O412" s="63">
        <v>74523</v>
      </c>
      <c r="P412" s="63">
        <v>34109</v>
      </c>
      <c r="Q412" s="63">
        <v>86812</v>
      </c>
      <c r="R412" s="63">
        <v>84793</v>
      </c>
      <c r="S412" s="63">
        <v>129650</v>
      </c>
      <c r="T412" s="63">
        <v>236051</v>
      </c>
    </row>
    <row r="413" spans="1:20" ht="14.5" x14ac:dyDescent="0.35">
      <c r="A413" t="str">
        <f t="shared" si="13"/>
        <v>Kärnten708</v>
      </c>
      <c r="B413">
        <v>413</v>
      </c>
      <c r="C413" s="62" t="s">
        <v>262</v>
      </c>
      <c r="D413" s="62" t="s">
        <v>612</v>
      </c>
      <c r="E413" s="62" t="s">
        <v>175</v>
      </c>
      <c r="F413" s="63">
        <v>11055519</v>
      </c>
      <c r="G413" s="63">
        <v>14547757</v>
      </c>
      <c r="H413" s="63">
        <v>18498181</v>
      </c>
      <c r="I413" s="63">
        <v>21269584</v>
      </c>
      <c r="J413" s="63">
        <v>24812369</v>
      </c>
      <c r="K413" s="63">
        <v>26296499</v>
      </c>
      <c r="L413" s="63">
        <v>28191942</v>
      </c>
      <c r="M413" s="63">
        <v>29036076</v>
      </c>
      <c r="N413" s="63">
        <v>23936866</v>
      </c>
      <c r="O413" s="63">
        <v>28105448</v>
      </c>
      <c r="P413" s="63">
        <v>30208805</v>
      </c>
      <c r="Q413" s="63">
        <v>35762652</v>
      </c>
      <c r="R413" s="63">
        <v>55115823</v>
      </c>
      <c r="S413" s="63">
        <v>41045542</v>
      </c>
      <c r="T413" s="63">
        <v>24386662</v>
      </c>
    </row>
    <row r="414" spans="1:20" ht="14.5" x14ac:dyDescent="0.35">
      <c r="A414" t="str">
        <f t="shared" si="13"/>
        <v>Kärnten662</v>
      </c>
      <c r="B414">
        <v>414</v>
      </c>
      <c r="C414" s="62" t="s">
        <v>262</v>
      </c>
      <c r="D414" s="62" t="s">
        <v>589</v>
      </c>
      <c r="E414" s="62" t="s">
        <v>161</v>
      </c>
      <c r="F414" s="63">
        <v>4609423</v>
      </c>
      <c r="G414" s="63">
        <v>4952448</v>
      </c>
      <c r="H414" s="63">
        <v>4895756</v>
      </c>
      <c r="I414" s="63">
        <v>4212608</v>
      </c>
      <c r="J414" s="63">
        <v>5701170</v>
      </c>
      <c r="K414" s="63">
        <v>5645541</v>
      </c>
      <c r="L414" s="63">
        <v>9339718</v>
      </c>
      <c r="M414" s="63">
        <v>10752046</v>
      </c>
      <c r="N414" s="63">
        <v>11421662</v>
      </c>
      <c r="O414" s="63">
        <v>13845468</v>
      </c>
      <c r="P414" s="63">
        <v>10228668</v>
      </c>
      <c r="Q414" s="63">
        <v>11219912</v>
      </c>
      <c r="R414" s="63">
        <v>13598101</v>
      </c>
      <c r="S414" s="63">
        <v>11511294</v>
      </c>
      <c r="T414" s="63">
        <v>13264898</v>
      </c>
    </row>
    <row r="415" spans="1:20" ht="14.5" x14ac:dyDescent="0.35">
      <c r="A415" t="str">
        <f t="shared" si="13"/>
        <v>Kärnten060</v>
      </c>
      <c r="B415">
        <v>415</v>
      </c>
      <c r="C415" s="62" t="s">
        <v>262</v>
      </c>
      <c r="D415" s="62" t="s">
        <v>345</v>
      </c>
      <c r="E415" s="62" t="s">
        <v>30</v>
      </c>
      <c r="F415" s="63">
        <v>60169798</v>
      </c>
      <c r="G415" s="63">
        <v>77224024</v>
      </c>
      <c r="H415" s="63">
        <v>105148665</v>
      </c>
      <c r="I415" s="63">
        <v>117957265</v>
      </c>
      <c r="J415" s="63">
        <v>117240677</v>
      </c>
      <c r="K415" s="63">
        <v>146984476</v>
      </c>
      <c r="L415" s="63">
        <v>160135516</v>
      </c>
      <c r="M415" s="63">
        <v>176092750</v>
      </c>
      <c r="N415" s="63">
        <v>184168123</v>
      </c>
      <c r="O415" s="63">
        <v>195434867</v>
      </c>
      <c r="P415" s="63">
        <v>173446790</v>
      </c>
      <c r="Q415" s="63">
        <v>224179348</v>
      </c>
      <c r="R415" s="63">
        <v>246904166</v>
      </c>
      <c r="S415" s="63">
        <v>213297399</v>
      </c>
      <c r="T415" s="63">
        <v>205284706</v>
      </c>
    </row>
    <row r="416" spans="1:20" ht="14.5" x14ac:dyDescent="0.35">
      <c r="A416" t="str">
        <f t="shared" si="13"/>
        <v>Kärnten408</v>
      </c>
      <c r="B416">
        <v>416</v>
      </c>
      <c r="C416" s="62" t="s">
        <v>262</v>
      </c>
      <c r="D416" s="62" t="s">
        <v>490</v>
      </c>
      <c r="E416" s="62" t="s">
        <v>106</v>
      </c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3">
        <v>7</v>
      </c>
    </row>
    <row r="417" spans="1:20" ht="14.5" x14ac:dyDescent="0.35">
      <c r="A417" t="str">
        <f t="shared" si="13"/>
        <v>Kärnten813</v>
      </c>
      <c r="B417">
        <v>417</v>
      </c>
      <c r="C417" s="62" t="s">
        <v>262</v>
      </c>
      <c r="D417" s="62" t="s">
        <v>642</v>
      </c>
      <c r="E417" s="62" t="s">
        <v>190</v>
      </c>
      <c r="F417" s="63">
        <v>8</v>
      </c>
      <c r="G417" s="63">
        <v>111</v>
      </c>
      <c r="H417" s="63">
        <v>595</v>
      </c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3">
        <v>4</v>
      </c>
    </row>
    <row r="418" spans="1:20" ht="14.5" x14ac:dyDescent="0.35">
      <c r="A418" t="str">
        <f t="shared" si="13"/>
        <v>Kärnten625</v>
      </c>
      <c r="B418">
        <v>418</v>
      </c>
      <c r="C418" s="62" t="s">
        <v>262</v>
      </c>
      <c r="D418" s="62" t="s">
        <v>572</v>
      </c>
      <c r="E418" s="62" t="s">
        <v>253</v>
      </c>
      <c r="F418" s="64"/>
      <c r="G418" s="63">
        <v>4495</v>
      </c>
      <c r="H418" s="63">
        <v>4979</v>
      </c>
      <c r="I418" s="63">
        <v>2053</v>
      </c>
      <c r="J418" s="63">
        <v>1141</v>
      </c>
      <c r="K418" s="63">
        <v>2304</v>
      </c>
      <c r="L418" s="64"/>
      <c r="M418" s="64"/>
      <c r="N418" s="63">
        <v>4570</v>
      </c>
      <c r="O418" s="63">
        <v>8946</v>
      </c>
      <c r="P418" s="63">
        <v>12608</v>
      </c>
      <c r="Q418" s="63">
        <v>8738</v>
      </c>
      <c r="R418" s="63">
        <v>5544</v>
      </c>
      <c r="S418" s="63">
        <v>9433</v>
      </c>
      <c r="T418" s="63">
        <v>7776</v>
      </c>
    </row>
    <row r="419" spans="1:20" ht="14.5" x14ac:dyDescent="0.35">
      <c r="A419" t="str">
        <f t="shared" si="13"/>
        <v>Kärnten010</v>
      </c>
      <c r="B419">
        <v>419</v>
      </c>
      <c r="C419" s="62" t="s">
        <v>262</v>
      </c>
      <c r="D419" s="62" t="s">
        <v>310</v>
      </c>
      <c r="E419" s="62" t="s">
        <v>9</v>
      </c>
      <c r="F419" s="63">
        <v>4595807</v>
      </c>
      <c r="G419" s="63">
        <v>5653635</v>
      </c>
      <c r="H419" s="63">
        <v>5940299</v>
      </c>
      <c r="I419" s="63">
        <v>7731373</v>
      </c>
      <c r="J419" s="63">
        <v>9016851</v>
      </c>
      <c r="K419" s="63">
        <v>10538497</v>
      </c>
      <c r="L419" s="63">
        <v>10790197</v>
      </c>
      <c r="M419" s="63">
        <v>11687449</v>
      </c>
      <c r="N419" s="63">
        <v>16896493</v>
      </c>
      <c r="O419" s="63">
        <v>17492697</v>
      </c>
      <c r="P419" s="63">
        <v>15227841</v>
      </c>
      <c r="Q419" s="63">
        <v>17829311</v>
      </c>
      <c r="R419" s="63">
        <v>23588624</v>
      </c>
      <c r="S419" s="63">
        <v>20946046</v>
      </c>
      <c r="T419" s="63">
        <v>18590402</v>
      </c>
    </row>
    <row r="420" spans="1:20" ht="14.5" x14ac:dyDescent="0.35">
      <c r="A420" t="str">
        <f t="shared" si="13"/>
        <v>Kärnten825</v>
      </c>
      <c r="B420">
        <v>420</v>
      </c>
      <c r="C420" s="62" t="s">
        <v>262</v>
      </c>
      <c r="D420" s="62" t="s">
        <v>656</v>
      </c>
      <c r="E420" s="62" t="s">
        <v>199</v>
      </c>
      <c r="F420" s="64"/>
      <c r="G420" s="64"/>
      <c r="H420" s="63">
        <v>3</v>
      </c>
      <c r="I420" s="64"/>
      <c r="J420" s="63">
        <v>1</v>
      </c>
      <c r="K420" s="64"/>
      <c r="L420" s="64"/>
      <c r="M420" s="64"/>
      <c r="N420" s="64"/>
      <c r="O420" s="64"/>
      <c r="P420" s="64"/>
      <c r="Q420" s="63">
        <v>590</v>
      </c>
      <c r="R420" s="64"/>
      <c r="S420" s="63">
        <v>2</v>
      </c>
      <c r="T420" s="63">
        <v>74</v>
      </c>
    </row>
    <row r="421" spans="1:20" ht="14.5" x14ac:dyDescent="0.35">
      <c r="A421" t="str">
        <f t="shared" si="13"/>
        <v>Kärnten520</v>
      </c>
      <c r="B421">
        <v>421</v>
      </c>
      <c r="C421" s="62" t="s">
        <v>262</v>
      </c>
      <c r="D421" s="62" t="s">
        <v>555</v>
      </c>
      <c r="E421" s="62" t="s">
        <v>143</v>
      </c>
      <c r="F421" s="63">
        <v>20668</v>
      </c>
      <c r="G421" s="63">
        <v>8022</v>
      </c>
      <c r="H421" s="63">
        <v>7665</v>
      </c>
      <c r="I421" s="63">
        <v>5185</v>
      </c>
      <c r="J421" s="63">
        <v>4417</v>
      </c>
      <c r="K421" s="63">
        <v>9015</v>
      </c>
      <c r="L421" s="63">
        <v>9373</v>
      </c>
      <c r="M421" s="63">
        <v>48276</v>
      </c>
      <c r="N421" s="63">
        <v>28721</v>
      </c>
      <c r="O421" s="63">
        <v>28491</v>
      </c>
      <c r="P421" s="63">
        <v>13753</v>
      </c>
      <c r="Q421" s="63">
        <v>8726</v>
      </c>
      <c r="R421" s="63">
        <v>50506</v>
      </c>
      <c r="S421" s="63">
        <v>8812</v>
      </c>
      <c r="T421" s="63">
        <v>18279</v>
      </c>
    </row>
    <row r="422" spans="1:20" ht="14.5" x14ac:dyDescent="0.35">
      <c r="A422" t="str">
        <f t="shared" si="13"/>
        <v>Kärnten644</v>
      </c>
      <c r="B422">
        <v>422</v>
      </c>
      <c r="C422" s="62" t="s">
        <v>262</v>
      </c>
      <c r="D422" s="62" t="s">
        <v>581</v>
      </c>
      <c r="E422" s="62" t="s">
        <v>156</v>
      </c>
      <c r="F422" s="63">
        <v>306097</v>
      </c>
      <c r="G422" s="63">
        <v>65928</v>
      </c>
      <c r="H422" s="63">
        <v>70365</v>
      </c>
      <c r="I422" s="63">
        <v>25092</v>
      </c>
      <c r="J422" s="63">
        <v>6374</v>
      </c>
      <c r="K422" s="63">
        <v>5158</v>
      </c>
      <c r="L422" s="63">
        <v>60677</v>
      </c>
      <c r="M422" s="63">
        <v>3933</v>
      </c>
      <c r="N422" s="63">
        <v>47283</v>
      </c>
      <c r="O422" s="63">
        <v>20061</v>
      </c>
      <c r="P422" s="63">
        <v>8300</v>
      </c>
      <c r="Q422" s="63">
        <v>1379760</v>
      </c>
      <c r="R422" s="63">
        <v>27469</v>
      </c>
      <c r="S422" s="63">
        <v>185521</v>
      </c>
      <c r="T422" s="63">
        <v>400185</v>
      </c>
    </row>
    <row r="423" spans="1:20" ht="14.5" x14ac:dyDescent="0.35">
      <c r="A423" t="str">
        <f t="shared" si="13"/>
        <v>Kärnten959</v>
      </c>
      <c r="B423">
        <v>423</v>
      </c>
      <c r="C423" s="62" t="s">
        <v>262</v>
      </c>
      <c r="D423" s="62" t="s">
        <v>688</v>
      </c>
      <c r="E423" s="62" t="s">
        <v>966</v>
      </c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3">
        <v>316736</v>
      </c>
    </row>
    <row r="424" spans="1:20" ht="14.5" x14ac:dyDescent="0.35">
      <c r="A424" t="str">
        <f t="shared" si="13"/>
        <v>Kärnten960</v>
      </c>
      <c r="B424">
        <v>424</v>
      </c>
      <c r="C424" s="62" t="s">
        <v>262</v>
      </c>
      <c r="D424" s="62" t="s">
        <v>691</v>
      </c>
      <c r="E424" s="62" t="s">
        <v>284</v>
      </c>
      <c r="F424" s="64"/>
      <c r="G424" s="64"/>
      <c r="H424" s="64"/>
      <c r="I424" s="64"/>
      <c r="J424" s="63">
        <v>63</v>
      </c>
      <c r="K424" s="64"/>
      <c r="L424" s="64"/>
      <c r="M424" s="64"/>
      <c r="N424" s="64"/>
      <c r="O424" s="64"/>
      <c r="P424" s="64"/>
      <c r="Q424" s="64"/>
      <c r="R424" s="64"/>
      <c r="S424" s="64"/>
      <c r="T424" s="63">
        <v>148677</v>
      </c>
    </row>
    <row r="425" spans="1:20" ht="14.5" x14ac:dyDescent="0.35">
      <c r="A425" t="str">
        <f t="shared" si="13"/>
        <v>Kärnten066</v>
      </c>
      <c r="B425">
        <v>425</v>
      </c>
      <c r="C425" s="62" t="s">
        <v>262</v>
      </c>
      <c r="D425" s="62" t="s">
        <v>353</v>
      </c>
      <c r="E425" s="62" t="s">
        <v>34</v>
      </c>
      <c r="F425" s="63">
        <v>52470106</v>
      </c>
      <c r="G425" s="63">
        <v>75492118</v>
      </c>
      <c r="H425" s="63">
        <v>77265057</v>
      </c>
      <c r="I425" s="63">
        <v>85434023</v>
      </c>
      <c r="J425" s="63">
        <v>94547688</v>
      </c>
      <c r="K425" s="63">
        <v>91823956</v>
      </c>
      <c r="L425" s="63">
        <v>94700510</v>
      </c>
      <c r="M425" s="63">
        <v>87347780</v>
      </c>
      <c r="N425" s="63">
        <v>87093806</v>
      </c>
      <c r="O425" s="63">
        <v>76493943</v>
      </c>
      <c r="P425" s="63">
        <v>68144282</v>
      </c>
      <c r="Q425" s="63">
        <v>65991805</v>
      </c>
      <c r="R425" s="63">
        <v>52862230</v>
      </c>
      <c r="S425" s="63">
        <v>48242037</v>
      </c>
      <c r="T425" s="63">
        <v>51386469</v>
      </c>
    </row>
    <row r="426" spans="1:20" ht="14.5" x14ac:dyDescent="0.35">
      <c r="A426" t="str">
        <f t="shared" si="13"/>
        <v>Kärnten075</v>
      </c>
      <c r="B426">
        <v>426</v>
      </c>
      <c r="C426" s="62" t="s">
        <v>262</v>
      </c>
      <c r="D426" s="62" t="s">
        <v>363</v>
      </c>
      <c r="E426" s="62" t="s">
        <v>254</v>
      </c>
      <c r="F426" s="63">
        <v>35989377</v>
      </c>
      <c r="G426" s="63">
        <v>48322541</v>
      </c>
      <c r="H426" s="63">
        <v>46490871</v>
      </c>
      <c r="I426" s="63">
        <v>33120935</v>
      </c>
      <c r="J426" s="63">
        <v>20314362</v>
      </c>
      <c r="K426" s="63">
        <v>29787277</v>
      </c>
      <c r="L426" s="63">
        <v>53359107</v>
      </c>
      <c r="M426" s="63">
        <v>97874047</v>
      </c>
      <c r="N426" s="63">
        <v>206906767</v>
      </c>
      <c r="O426" s="63">
        <v>162154483</v>
      </c>
      <c r="P426" s="63">
        <v>78816255</v>
      </c>
      <c r="Q426" s="63">
        <v>113528617</v>
      </c>
      <c r="R426" s="63">
        <v>111381940</v>
      </c>
      <c r="S426" s="63">
        <v>84311415</v>
      </c>
      <c r="T426" s="63">
        <v>61294413</v>
      </c>
    </row>
    <row r="427" spans="1:20" ht="14.5" x14ac:dyDescent="0.35">
      <c r="A427" t="str">
        <f t="shared" si="13"/>
        <v>Kärnten324</v>
      </c>
      <c r="B427">
        <v>427</v>
      </c>
      <c r="C427" s="62" t="s">
        <v>262</v>
      </c>
      <c r="D427" s="62" t="s">
        <v>442</v>
      </c>
      <c r="E427" s="62" t="s">
        <v>78</v>
      </c>
      <c r="F427" s="63">
        <v>34</v>
      </c>
      <c r="G427" s="63">
        <v>89</v>
      </c>
      <c r="H427" s="63">
        <v>24</v>
      </c>
      <c r="I427" s="63">
        <v>12737</v>
      </c>
      <c r="J427" s="63">
        <v>162428</v>
      </c>
      <c r="K427" s="63">
        <v>608719</v>
      </c>
      <c r="L427" s="63">
        <v>258634</v>
      </c>
      <c r="M427" s="63">
        <v>73259</v>
      </c>
      <c r="N427" s="63">
        <v>20999</v>
      </c>
      <c r="O427" s="63">
        <v>9724</v>
      </c>
      <c r="P427" s="63">
        <v>22988</v>
      </c>
      <c r="Q427" s="63">
        <v>31867</v>
      </c>
      <c r="R427" s="63">
        <v>2296341</v>
      </c>
      <c r="S427" s="63">
        <v>2289</v>
      </c>
      <c r="T427" s="63">
        <v>6564</v>
      </c>
    </row>
    <row r="428" spans="1:20" ht="14.5" x14ac:dyDescent="0.35">
      <c r="A428" t="str">
        <f t="shared" si="13"/>
        <v>Kärnten632</v>
      </c>
      <c r="B428">
        <v>428</v>
      </c>
      <c r="C428" s="62" t="s">
        <v>262</v>
      </c>
      <c r="D428" s="62" t="s">
        <v>577</v>
      </c>
      <c r="E428" s="62" t="s">
        <v>153</v>
      </c>
      <c r="F428" s="63">
        <v>239710</v>
      </c>
      <c r="G428" s="63">
        <v>3801904</v>
      </c>
      <c r="H428" s="63">
        <v>4399366</v>
      </c>
      <c r="I428" s="63">
        <v>2356516</v>
      </c>
      <c r="J428" s="63">
        <v>2803291</v>
      </c>
      <c r="K428" s="63">
        <v>3084653</v>
      </c>
      <c r="L428" s="63">
        <v>4134855</v>
      </c>
      <c r="M428" s="63">
        <v>1319850</v>
      </c>
      <c r="N428" s="63">
        <v>1644740</v>
      </c>
      <c r="O428" s="63">
        <v>4901243</v>
      </c>
      <c r="P428" s="63">
        <v>653299</v>
      </c>
      <c r="Q428" s="63">
        <v>966379</v>
      </c>
      <c r="R428" s="63">
        <v>1735353</v>
      </c>
      <c r="S428" s="63">
        <v>677003</v>
      </c>
      <c r="T428" s="63">
        <v>618328</v>
      </c>
    </row>
    <row r="429" spans="1:20" ht="14.5" x14ac:dyDescent="0.35">
      <c r="A429" t="str">
        <f t="shared" si="13"/>
        <v>Kärnten806</v>
      </c>
      <c r="B429">
        <v>429</v>
      </c>
      <c r="C429" s="62" t="s">
        <v>262</v>
      </c>
      <c r="D429" s="62" t="s">
        <v>634</v>
      </c>
      <c r="E429" s="62" t="s">
        <v>186</v>
      </c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3">
        <v>2003</v>
      </c>
      <c r="Q429" s="64"/>
      <c r="R429" s="63">
        <v>3526</v>
      </c>
      <c r="S429" s="64"/>
      <c r="T429" s="64"/>
    </row>
    <row r="430" spans="1:20" ht="14.5" x14ac:dyDescent="0.35">
      <c r="A430" t="str">
        <f t="shared" si="13"/>
        <v>Kärnten355</v>
      </c>
      <c r="B430">
        <v>430</v>
      </c>
      <c r="C430" s="62" t="s">
        <v>262</v>
      </c>
      <c r="D430" s="62" t="s">
        <v>459</v>
      </c>
      <c r="E430" s="62" t="s">
        <v>88</v>
      </c>
      <c r="F430" s="63">
        <v>300650</v>
      </c>
      <c r="G430" s="63">
        <v>395927</v>
      </c>
      <c r="H430" s="63">
        <v>310103</v>
      </c>
      <c r="I430" s="63">
        <v>295435</v>
      </c>
      <c r="J430" s="63">
        <v>3727128</v>
      </c>
      <c r="K430" s="63">
        <v>402639</v>
      </c>
      <c r="L430" s="63">
        <v>32494</v>
      </c>
      <c r="M430" s="63">
        <v>897</v>
      </c>
      <c r="N430" s="63">
        <v>251</v>
      </c>
      <c r="O430" s="63">
        <v>1845</v>
      </c>
      <c r="P430" s="63">
        <v>1100</v>
      </c>
      <c r="Q430" s="63">
        <v>694</v>
      </c>
      <c r="R430" s="63">
        <v>11117</v>
      </c>
      <c r="S430" s="63">
        <v>3280</v>
      </c>
      <c r="T430" s="63">
        <v>9211</v>
      </c>
    </row>
    <row r="431" spans="1:20" ht="14.5" x14ac:dyDescent="0.35">
      <c r="A431" t="str">
        <f t="shared" si="13"/>
        <v>Kärnten224</v>
      </c>
      <c r="B431">
        <v>431</v>
      </c>
      <c r="C431" s="62" t="s">
        <v>262</v>
      </c>
      <c r="D431" s="62" t="s">
        <v>402</v>
      </c>
      <c r="E431" s="62" t="s">
        <v>56</v>
      </c>
      <c r="F431" s="63">
        <v>1958</v>
      </c>
      <c r="G431" s="63">
        <v>131</v>
      </c>
      <c r="H431" s="63">
        <v>40031</v>
      </c>
      <c r="I431" s="63">
        <v>13305</v>
      </c>
      <c r="J431" s="63">
        <v>84</v>
      </c>
      <c r="K431" s="63">
        <v>729</v>
      </c>
      <c r="L431" s="63">
        <v>2325</v>
      </c>
      <c r="M431" s="63">
        <v>748</v>
      </c>
      <c r="N431" s="63">
        <v>40801</v>
      </c>
      <c r="O431" s="63">
        <v>48</v>
      </c>
      <c r="P431" s="63">
        <v>108</v>
      </c>
      <c r="Q431" s="64"/>
      <c r="R431" s="63">
        <v>72</v>
      </c>
      <c r="S431" s="63">
        <v>703</v>
      </c>
      <c r="T431" s="63">
        <v>10</v>
      </c>
    </row>
    <row r="432" spans="1:20" ht="14.5" x14ac:dyDescent="0.35">
      <c r="A432" t="str">
        <f t="shared" si="13"/>
        <v>Kärnten030</v>
      </c>
      <c r="B432">
        <v>432</v>
      </c>
      <c r="C432" s="62" t="s">
        <v>262</v>
      </c>
      <c r="D432" s="62" t="s">
        <v>322</v>
      </c>
      <c r="E432" s="62" t="s">
        <v>17</v>
      </c>
      <c r="F432" s="63">
        <v>67326605</v>
      </c>
      <c r="G432" s="63">
        <v>69250780</v>
      </c>
      <c r="H432" s="63">
        <v>48560678</v>
      </c>
      <c r="I432" s="63">
        <v>54555865</v>
      </c>
      <c r="J432" s="63">
        <v>67116815</v>
      </c>
      <c r="K432" s="63">
        <v>68876157</v>
      </c>
      <c r="L432" s="63">
        <v>63692328</v>
      </c>
      <c r="M432" s="63">
        <v>63726822</v>
      </c>
      <c r="N432" s="63">
        <v>68200121</v>
      </c>
      <c r="O432" s="63">
        <v>72906604</v>
      </c>
      <c r="P432" s="63">
        <v>58234791</v>
      </c>
      <c r="Q432" s="63">
        <v>71969707</v>
      </c>
      <c r="R432" s="63">
        <v>83955562</v>
      </c>
      <c r="S432" s="63">
        <v>78377674</v>
      </c>
      <c r="T432" s="63">
        <v>70189323</v>
      </c>
    </row>
    <row r="433" spans="1:20" ht="14.5" x14ac:dyDescent="0.35">
      <c r="A433" t="str">
        <f t="shared" si="13"/>
        <v>Kärnten706</v>
      </c>
      <c r="B433">
        <v>433</v>
      </c>
      <c r="C433" s="62" t="s">
        <v>262</v>
      </c>
      <c r="D433" s="62" t="s">
        <v>610</v>
      </c>
      <c r="E433" s="62" t="s">
        <v>174</v>
      </c>
      <c r="F433" s="63">
        <v>20552884</v>
      </c>
      <c r="G433" s="63">
        <v>30952671</v>
      </c>
      <c r="H433" s="63">
        <v>26669257</v>
      </c>
      <c r="I433" s="63">
        <v>20732847</v>
      </c>
      <c r="J433" s="63">
        <v>16287607</v>
      </c>
      <c r="K433" s="63">
        <v>12616591</v>
      </c>
      <c r="L433" s="63">
        <v>15717601</v>
      </c>
      <c r="M433" s="63">
        <v>27881447</v>
      </c>
      <c r="N433" s="63">
        <v>45610495</v>
      </c>
      <c r="O433" s="63">
        <v>55061905</v>
      </c>
      <c r="P433" s="63">
        <v>54034154</v>
      </c>
      <c r="Q433" s="63">
        <v>74850367</v>
      </c>
      <c r="R433" s="63">
        <v>115125280</v>
      </c>
      <c r="S433" s="63">
        <v>72293333</v>
      </c>
      <c r="T433" s="63">
        <v>70045168</v>
      </c>
    </row>
    <row r="434" spans="1:20" ht="14.5" x14ac:dyDescent="0.35">
      <c r="A434" t="str">
        <f t="shared" si="13"/>
        <v>Kärnten329</v>
      </c>
      <c r="B434">
        <v>434</v>
      </c>
      <c r="C434" s="62" t="s">
        <v>262</v>
      </c>
      <c r="D434" s="62" t="s">
        <v>445</v>
      </c>
      <c r="E434" s="62" t="s">
        <v>80</v>
      </c>
      <c r="F434" s="64"/>
      <c r="G434" s="63">
        <v>5</v>
      </c>
      <c r="H434" s="64"/>
      <c r="I434" s="64"/>
      <c r="J434" s="63">
        <v>1</v>
      </c>
      <c r="K434" s="63">
        <v>203</v>
      </c>
      <c r="L434" s="64"/>
      <c r="M434" s="63">
        <v>164</v>
      </c>
      <c r="N434" s="64"/>
      <c r="O434" s="64"/>
      <c r="P434" s="64"/>
      <c r="Q434" s="63">
        <v>16</v>
      </c>
      <c r="R434" s="63">
        <v>1147</v>
      </c>
      <c r="S434" s="63">
        <v>293</v>
      </c>
      <c r="T434" s="63">
        <v>2162</v>
      </c>
    </row>
    <row r="435" spans="1:20" ht="14.5" x14ac:dyDescent="0.35">
      <c r="A435" t="str">
        <f t="shared" si="13"/>
        <v>Kärnten091</v>
      </c>
      <c r="B435">
        <v>435</v>
      </c>
      <c r="C435" s="62" t="s">
        <v>262</v>
      </c>
      <c r="D435" s="62" t="s">
        <v>380</v>
      </c>
      <c r="E435" s="62" t="s">
        <v>46</v>
      </c>
      <c r="F435" s="63">
        <v>170340997</v>
      </c>
      <c r="G435" s="63">
        <v>207450862</v>
      </c>
      <c r="H435" s="63">
        <v>223331238</v>
      </c>
      <c r="I435" s="63">
        <v>238947146</v>
      </c>
      <c r="J435" s="63">
        <v>252129863</v>
      </c>
      <c r="K435" s="63">
        <v>230616483</v>
      </c>
      <c r="L435" s="63">
        <v>245702083</v>
      </c>
      <c r="M435" s="63">
        <v>241401931</v>
      </c>
      <c r="N435" s="63">
        <v>262256185</v>
      </c>
      <c r="O435" s="63">
        <v>224043729</v>
      </c>
      <c r="P435" s="63">
        <v>194801878</v>
      </c>
      <c r="Q435" s="63">
        <v>243711914</v>
      </c>
      <c r="R435" s="63">
        <v>306791403</v>
      </c>
      <c r="S435" s="63">
        <v>250966408</v>
      </c>
      <c r="T435" s="63">
        <v>243386095</v>
      </c>
    </row>
    <row r="436" spans="1:20" ht="14.5" x14ac:dyDescent="0.35">
      <c r="A436" t="str">
        <f t="shared" si="13"/>
        <v>Kärnten063</v>
      </c>
      <c r="B436">
        <v>436</v>
      </c>
      <c r="C436" s="62" t="s">
        <v>262</v>
      </c>
      <c r="D436" s="62" t="s">
        <v>349</v>
      </c>
      <c r="E436" s="62" t="s">
        <v>32</v>
      </c>
      <c r="F436" s="63">
        <v>60120267</v>
      </c>
      <c r="G436" s="63">
        <v>56867044</v>
      </c>
      <c r="H436" s="63">
        <v>68199260</v>
      </c>
      <c r="I436" s="63">
        <v>72825939</v>
      </c>
      <c r="J436" s="63">
        <v>67249236</v>
      </c>
      <c r="K436" s="63">
        <v>65805182</v>
      </c>
      <c r="L436" s="63">
        <v>87492075</v>
      </c>
      <c r="M436" s="63">
        <v>83478405</v>
      </c>
      <c r="N436" s="63">
        <v>94240837</v>
      </c>
      <c r="O436" s="63">
        <v>77066227</v>
      </c>
      <c r="P436" s="63">
        <v>83792748</v>
      </c>
      <c r="Q436" s="63">
        <v>101417833</v>
      </c>
      <c r="R436" s="63">
        <v>121726662</v>
      </c>
      <c r="S436" s="63">
        <v>99454190</v>
      </c>
      <c r="T436" s="63">
        <v>107777758</v>
      </c>
    </row>
    <row r="437" spans="1:20" ht="14.5" x14ac:dyDescent="0.35">
      <c r="A437" t="str">
        <f t="shared" si="13"/>
        <v>Kärnten264</v>
      </c>
      <c r="B437">
        <v>437</v>
      </c>
      <c r="C437" s="62" t="s">
        <v>262</v>
      </c>
      <c r="D437" s="62" t="s">
        <v>420</v>
      </c>
      <c r="E437" s="62" t="s">
        <v>67</v>
      </c>
      <c r="F437" s="63">
        <v>69</v>
      </c>
      <c r="G437" s="63">
        <v>429</v>
      </c>
      <c r="H437" s="63">
        <v>1616</v>
      </c>
      <c r="I437" s="64"/>
      <c r="J437" s="63">
        <v>124973</v>
      </c>
      <c r="K437" s="63">
        <v>97623</v>
      </c>
      <c r="L437" s="63">
        <v>1501301</v>
      </c>
      <c r="M437" s="63">
        <v>34864</v>
      </c>
      <c r="N437" s="63">
        <v>34320</v>
      </c>
      <c r="O437" s="63">
        <v>114715</v>
      </c>
      <c r="P437" s="63">
        <v>104026</v>
      </c>
      <c r="Q437" s="63">
        <v>61555</v>
      </c>
      <c r="R437" s="63">
        <v>194231</v>
      </c>
      <c r="S437" s="63">
        <v>28674</v>
      </c>
      <c r="T437" s="63">
        <v>150931</v>
      </c>
    </row>
    <row r="438" spans="1:20" ht="14.5" x14ac:dyDescent="0.35">
      <c r="A438" t="str">
        <f t="shared" si="13"/>
        <v>Kärnten047</v>
      </c>
      <c r="B438">
        <v>438</v>
      </c>
      <c r="C438" s="62" t="s">
        <v>262</v>
      </c>
      <c r="D438" s="62" t="s">
        <v>336</v>
      </c>
      <c r="E438" s="62" t="s">
        <v>25</v>
      </c>
      <c r="F438" s="63">
        <v>3359996</v>
      </c>
      <c r="G438" s="63">
        <v>3544477</v>
      </c>
      <c r="H438" s="63">
        <v>317314</v>
      </c>
      <c r="I438" s="63">
        <v>1413956</v>
      </c>
      <c r="J438" s="63">
        <v>1706264</v>
      </c>
      <c r="K438" s="63">
        <v>2276102</v>
      </c>
      <c r="L438" s="63">
        <v>2480450</v>
      </c>
      <c r="M438" s="63">
        <v>169720</v>
      </c>
      <c r="N438" s="63">
        <v>51832</v>
      </c>
      <c r="O438" s="63">
        <v>78324</v>
      </c>
      <c r="P438" s="63">
        <v>155117</v>
      </c>
      <c r="Q438" s="63">
        <v>2206830</v>
      </c>
      <c r="R438" s="63">
        <v>3263875</v>
      </c>
      <c r="S438" s="63">
        <v>2558802</v>
      </c>
      <c r="T438" s="63">
        <v>3594345</v>
      </c>
    </row>
    <row r="439" spans="1:20" ht="14.5" x14ac:dyDescent="0.35">
      <c r="A439" t="str">
        <f t="shared" si="13"/>
        <v>Kärnten248</v>
      </c>
      <c r="B439">
        <v>439</v>
      </c>
      <c r="C439" s="62" t="s">
        <v>262</v>
      </c>
      <c r="D439" s="62" t="s">
        <v>416</v>
      </c>
      <c r="E439" s="62" t="s">
        <v>63</v>
      </c>
      <c r="F439" s="63">
        <v>7635</v>
      </c>
      <c r="G439" s="63">
        <v>5549</v>
      </c>
      <c r="H439" s="63">
        <v>9365</v>
      </c>
      <c r="I439" s="63">
        <v>2987</v>
      </c>
      <c r="J439" s="63">
        <v>5293</v>
      </c>
      <c r="K439" s="63">
        <v>39011</v>
      </c>
      <c r="L439" s="63">
        <v>3238</v>
      </c>
      <c r="M439" s="63">
        <v>35176</v>
      </c>
      <c r="N439" s="63">
        <v>528563</v>
      </c>
      <c r="O439" s="63">
        <v>20093</v>
      </c>
      <c r="P439" s="63">
        <v>9011</v>
      </c>
      <c r="Q439" s="63">
        <v>23805</v>
      </c>
      <c r="R439" s="63">
        <v>2131</v>
      </c>
      <c r="S439" s="63">
        <v>1685</v>
      </c>
      <c r="T439" s="63">
        <v>8916</v>
      </c>
    </row>
    <row r="440" spans="1:20" ht="14.5" x14ac:dyDescent="0.35">
      <c r="A440" t="str">
        <f t="shared" si="13"/>
        <v>Kärnten342</v>
      </c>
      <c r="B440">
        <v>440</v>
      </c>
      <c r="C440" s="62" t="s">
        <v>262</v>
      </c>
      <c r="D440" s="62" t="s">
        <v>453</v>
      </c>
      <c r="E440" s="62" t="s">
        <v>85</v>
      </c>
      <c r="F440" s="63">
        <v>2840</v>
      </c>
      <c r="G440" s="64"/>
      <c r="H440" s="63">
        <v>17414</v>
      </c>
      <c r="I440" s="64"/>
      <c r="J440" s="63">
        <v>57394</v>
      </c>
      <c r="K440" s="63">
        <v>17802</v>
      </c>
      <c r="L440" s="63">
        <v>8828</v>
      </c>
      <c r="M440" s="63">
        <v>1097</v>
      </c>
      <c r="N440" s="63">
        <v>28232</v>
      </c>
      <c r="O440" s="63">
        <v>4038</v>
      </c>
      <c r="P440" s="63">
        <v>3699</v>
      </c>
      <c r="Q440" s="63">
        <v>4420</v>
      </c>
      <c r="R440" s="63">
        <v>5881</v>
      </c>
      <c r="S440" s="63">
        <v>5898</v>
      </c>
      <c r="T440" s="63">
        <v>9936</v>
      </c>
    </row>
    <row r="441" spans="1:20" ht="14.5" x14ac:dyDescent="0.35">
      <c r="A441" t="str">
        <f t="shared" si="13"/>
        <v>Kärnten492</v>
      </c>
      <c r="B441">
        <v>441</v>
      </c>
      <c r="C441" s="62" t="s">
        <v>262</v>
      </c>
      <c r="D441" s="62" t="s">
        <v>547</v>
      </c>
      <c r="E441" s="62" t="s">
        <v>137</v>
      </c>
      <c r="F441" s="63">
        <v>8409</v>
      </c>
      <c r="G441" s="63">
        <v>156</v>
      </c>
      <c r="H441" s="63">
        <v>645</v>
      </c>
      <c r="I441" s="63">
        <v>487</v>
      </c>
      <c r="J441" s="63">
        <v>1941</v>
      </c>
      <c r="K441" s="63">
        <v>1677</v>
      </c>
      <c r="L441" s="63">
        <v>2849</v>
      </c>
      <c r="M441" s="63">
        <v>153713</v>
      </c>
      <c r="N441" s="63">
        <v>42270</v>
      </c>
      <c r="O441" s="63">
        <v>6474</v>
      </c>
      <c r="P441" s="63">
        <v>4083</v>
      </c>
      <c r="Q441" s="63">
        <v>6024</v>
      </c>
      <c r="R441" s="63">
        <v>6863</v>
      </c>
      <c r="S441" s="63">
        <v>2047</v>
      </c>
      <c r="T441" s="63">
        <v>6161</v>
      </c>
    </row>
    <row r="442" spans="1:20" ht="14.5" x14ac:dyDescent="0.35">
      <c r="A442" t="str">
        <f t="shared" si="13"/>
        <v>Kärnten225</v>
      </c>
      <c r="B442">
        <v>442</v>
      </c>
      <c r="C442" s="62" t="s">
        <v>262</v>
      </c>
      <c r="D442" s="62" t="s">
        <v>403</v>
      </c>
      <c r="E442" s="62" t="s">
        <v>220</v>
      </c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3">
        <v>14</v>
      </c>
      <c r="R442" s="63">
        <v>1858</v>
      </c>
      <c r="S442" s="64"/>
      <c r="T442" s="63">
        <v>31</v>
      </c>
    </row>
    <row r="443" spans="1:20" ht="14.5" x14ac:dyDescent="0.35">
      <c r="A443" t="str">
        <f t="shared" si="13"/>
        <v>Kärnten311</v>
      </c>
      <c r="B443">
        <v>443</v>
      </c>
      <c r="C443" s="62" t="s">
        <v>262</v>
      </c>
      <c r="D443" s="62" t="s">
        <v>434</v>
      </c>
      <c r="E443" s="62" t="s">
        <v>76</v>
      </c>
      <c r="F443" s="63">
        <v>491</v>
      </c>
      <c r="G443" s="63">
        <v>7887</v>
      </c>
      <c r="H443" s="63">
        <v>88</v>
      </c>
      <c r="I443" s="63">
        <v>60</v>
      </c>
      <c r="J443" s="63">
        <v>1134</v>
      </c>
      <c r="K443" s="63">
        <v>5153</v>
      </c>
      <c r="L443" s="64"/>
      <c r="M443" s="63">
        <v>269</v>
      </c>
      <c r="N443" s="63">
        <v>5934</v>
      </c>
      <c r="O443" s="63">
        <v>41156</v>
      </c>
      <c r="P443" s="63">
        <v>61942</v>
      </c>
      <c r="Q443" s="63">
        <v>67</v>
      </c>
      <c r="R443" s="63">
        <v>21</v>
      </c>
      <c r="S443" s="63">
        <v>431</v>
      </c>
      <c r="T443" s="63">
        <v>50701</v>
      </c>
    </row>
    <row r="444" spans="1:20" ht="14.5" x14ac:dyDescent="0.35">
      <c r="A444" t="str">
        <f t="shared" si="13"/>
        <v>Kärnten428</v>
      </c>
      <c r="B444">
        <v>444</v>
      </c>
      <c r="C444" s="62" t="s">
        <v>262</v>
      </c>
      <c r="D444" s="62" t="s">
        <v>498</v>
      </c>
      <c r="E444" s="62" t="s">
        <v>112</v>
      </c>
      <c r="F444" s="63">
        <v>26731</v>
      </c>
      <c r="G444" s="63">
        <v>48732</v>
      </c>
      <c r="H444" s="63">
        <v>26324</v>
      </c>
      <c r="I444" s="63">
        <v>62103</v>
      </c>
      <c r="J444" s="63">
        <v>44570</v>
      </c>
      <c r="K444" s="63">
        <v>56342</v>
      </c>
      <c r="L444" s="63">
        <v>20130</v>
      </c>
      <c r="M444" s="63">
        <v>63640</v>
      </c>
      <c r="N444" s="63">
        <v>63916</v>
      </c>
      <c r="O444" s="63">
        <v>31500</v>
      </c>
      <c r="P444" s="63">
        <v>87489</v>
      </c>
      <c r="Q444" s="63">
        <v>78452</v>
      </c>
      <c r="R444" s="63">
        <v>45126</v>
      </c>
      <c r="S444" s="63">
        <v>85572</v>
      </c>
      <c r="T444" s="63">
        <v>92850</v>
      </c>
    </row>
    <row r="445" spans="1:20" ht="14.5" x14ac:dyDescent="0.35">
      <c r="A445" t="str">
        <f t="shared" si="13"/>
        <v>Kärnten479</v>
      </c>
      <c r="B445">
        <v>445</v>
      </c>
      <c r="C445" s="62" t="s">
        <v>262</v>
      </c>
      <c r="D445" s="62" t="s">
        <v>541</v>
      </c>
      <c r="E445" s="62" t="s">
        <v>225</v>
      </c>
      <c r="F445" s="64"/>
      <c r="G445" s="64"/>
      <c r="H445" s="64"/>
      <c r="I445" s="63">
        <v>278</v>
      </c>
      <c r="J445" s="63">
        <v>7</v>
      </c>
      <c r="K445" s="63">
        <v>9767</v>
      </c>
      <c r="L445" s="63">
        <v>3</v>
      </c>
      <c r="M445" s="64"/>
      <c r="N445" s="64"/>
      <c r="O445" s="63">
        <v>2</v>
      </c>
      <c r="P445" s="64"/>
      <c r="Q445" s="63">
        <v>4</v>
      </c>
      <c r="R445" s="64"/>
      <c r="S445" s="63">
        <v>132</v>
      </c>
      <c r="T445" s="63">
        <v>56</v>
      </c>
    </row>
    <row r="446" spans="1:20" ht="14.5" x14ac:dyDescent="0.35">
      <c r="A446" t="str">
        <f t="shared" si="13"/>
        <v>Kärnten608</v>
      </c>
      <c r="B446">
        <v>446</v>
      </c>
      <c r="C446" s="62" t="s">
        <v>262</v>
      </c>
      <c r="D446" s="62" t="s">
        <v>565</v>
      </c>
      <c r="E446" s="62" t="s">
        <v>255</v>
      </c>
      <c r="F446" s="63">
        <v>99205</v>
      </c>
      <c r="G446" s="63">
        <v>191557</v>
      </c>
      <c r="H446" s="63">
        <v>108488</v>
      </c>
      <c r="I446" s="63">
        <v>17838</v>
      </c>
      <c r="J446" s="63">
        <v>13445</v>
      </c>
      <c r="K446" s="63">
        <v>4515</v>
      </c>
      <c r="L446" s="63">
        <v>6243</v>
      </c>
      <c r="M446" s="63">
        <v>10781</v>
      </c>
      <c r="N446" s="63">
        <v>8008</v>
      </c>
      <c r="O446" s="63">
        <v>8244</v>
      </c>
      <c r="P446" s="63">
        <v>4900</v>
      </c>
      <c r="Q446" s="63">
        <v>5130</v>
      </c>
      <c r="R446" s="63">
        <v>6924</v>
      </c>
      <c r="S446" s="63">
        <v>4968</v>
      </c>
      <c r="T446" s="63">
        <v>7582</v>
      </c>
    </row>
    <row r="447" spans="1:20" ht="14.5" x14ac:dyDescent="0.35">
      <c r="A447" t="str">
        <f t="shared" si="13"/>
        <v>Kärnten393</v>
      </c>
      <c r="B447">
        <v>447</v>
      </c>
      <c r="C447" s="62" t="s">
        <v>262</v>
      </c>
      <c r="D447" s="62" t="s">
        <v>481</v>
      </c>
      <c r="E447" s="62" t="s">
        <v>101</v>
      </c>
      <c r="F447" s="63">
        <v>1142</v>
      </c>
      <c r="G447" s="63">
        <v>1045</v>
      </c>
      <c r="H447" s="63">
        <v>75</v>
      </c>
      <c r="I447" s="64"/>
      <c r="J447" s="63">
        <v>4964</v>
      </c>
      <c r="K447" s="63">
        <v>988</v>
      </c>
      <c r="L447" s="63">
        <v>1807</v>
      </c>
      <c r="M447" s="63">
        <v>893</v>
      </c>
      <c r="N447" s="63">
        <v>956</v>
      </c>
      <c r="O447" s="63">
        <v>1077</v>
      </c>
      <c r="P447" s="63">
        <v>2849</v>
      </c>
      <c r="Q447" s="63">
        <v>3396</v>
      </c>
      <c r="R447" s="63">
        <v>400</v>
      </c>
      <c r="S447" s="63">
        <v>12217</v>
      </c>
      <c r="T447" s="63">
        <v>17530</v>
      </c>
    </row>
    <row r="448" spans="1:20" ht="14.5" x14ac:dyDescent="0.35">
      <c r="A448" t="str">
        <f t="shared" si="13"/>
        <v>Kärnten454</v>
      </c>
      <c r="B448">
        <v>448</v>
      </c>
      <c r="C448" s="62" t="s">
        <v>262</v>
      </c>
      <c r="D448" s="62" t="s">
        <v>509</v>
      </c>
      <c r="E448" s="62" t="s">
        <v>121</v>
      </c>
      <c r="F448" s="63">
        <v>1</v>
      </c>
      <c r="G448" s="64"/>
      <c r="H448" s="64"/>
      <c r="I448" s="64"/>
      <c r="J448" s="63">
        <v>7</v>
      </c>
      <c r="K448" s="63">
        <v>171</v>
      </c>
      <c r="L448" s="63">
        <v>46</v>
      </c>
      <c r="M448" s="64"/>
      <c r="N448" s="64"/>
      <c r="O448" s="64"/>
      <c r="P448" s="63">
        <v>5</v>
      </c>
      <c r="Q448" s="64"/>
      <c r="R448" s="63">
        <v>2003</v>
      </c>
      <c r="S448" s="63">
        <v>1751</v>
      </c>
      <c r="T448" s="63">
        <v>219</v>
      </c>
    </row>
    <row r="449" spans="1:20" ht="14.5" x14ac:dyDescent="0.35">
      <c r="A449" t="str">
        <f t="shared" si="13"/>
        <v>Kärnten244</v>
      </c>
      <c r="B449">
        <v>449</v>
      </c>
      <c r="C449" s="62" t="s">
        <v>262</v>
      </c>
      <c r="D449" s="62" t="s">
        <v>412</v>
      </c>
      <c r="E449" s="62" t="s">
        <v>61</v>
      </c>
      <c r="F449" s="63">
        <v>18</v>
      </c>
      <c r="G449" s="64"/>
      <c r="H449" s="64"/>
      <c r="I449" s="63">
        <v>3</v>
      </c>
      <c r="J449" s="63">
        <v>928</v>
      </c>
      <c r="K449" s="63">
        <v>52445</v>
      </c>
      <c r="L449" s="63">
        <v>49312</v>
      </c>
      <c r="M449" s="63">
        <v>5489</v>
      </c>
      <c r="N449" s="63">
        <v>2403</v>
      </c>
      <c r="O449" s="64"/>
      <c r="P449" s="64"/>
      <c r="Q449" s="63">
        <v>14</v>
      </c>
      <c r="R449" s="63">
        <v>76</v>
      </c>
      <c r="S449" s="63">
        <v>16626</v>
      </c>
      <c r="T449" s="63">
        <v>3434</v>
      </c>
    </row>
    <row r="450" spans="1:20" ht="14.5" x14ac:dyDescent="0.35">
      <c r="A450" t="str">
        <f t="shared" si="13"/>
        <v>Kärnten894</v>
      </c>
      <c r="B450">
        <v>450</v>
      </c>
      <c r="C450" s="62" t="s">
        <v>262</v>
      </c>
      <c r="D450" s="62" t="s">
        <v>682</v>
      </c>
      <c r="E450" s="62" t="s">
        <v>256</v>
      </c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3">
        <v>17</v>
      </c>
    </row>
    <row r="451" spans="1:20" ht="14.5" x14ac:dyDescent="0.35">
      <c r="A451" t="str">
        <f t="shared" si="13"/>
        <v>Kärnten280</v>
      </c>
      <c r="B451">
        <v>451</v>
      </c>
      <c r="C451" s="62" t="s">
        <v>262</v>
      </c>
      <c r="D451" s="62" t="s">
        <v>425</v>
      </c>
      <c r="E451" s="62" t="s">
        <v>70</v>
      </c>
      <c r="F451" s="64"/>
      <c r="G451" s="63">
        <v>59</v>
      </c>
      <c r="H451" s="63">
        <v>72995</v>
      </c>
      <c r="I451" s="63">
        <v>485</v>
      </c>
      <c r="J451" s="63">
        <v>1106</v>
      </c>
      <c r="K451" s="63">
        <v>75953</v>
      </c>
      <c r="L451" s="63">
        <v>151389</v>
      </c>
      <c r="M451" s="63">
        <v>11361</v>
      </c>
      <c r="N451" s="64"/>
      <c r="O451" s="63">
        <v>181</v>
      </c>
      <c r="P451" s="63">
        <v>496</v>
      </c>
      <c r="Q451" s="63">
        <v>763</v>
      </c>
      <c r="R451" s="63">
        <v>32221</v>
      </c>
      <c r="S451" s="63">
        <v>2263</v>
      </c>
      <c r="T451" s="63">
        <v>3714</v>
      </c>
    </row>
    <row r="452" spans="1:20" ht="14.5" x14ac:dyDescent="0.35">
      <c r="A452" t="str">
        <f t="shared" si="13"/>
        <v>Kärnten680</v>
      </c>
      <c r="B452">
        <v>452</v>
      </c>
      <c r="C452" s="62" t="s">
        <v>262</v>
      </c>
      <c r="D452" s="62" t="s">
        <v>600</v>
      </c>
      <c r="E452" s="62" t="s">
        <v>169</v>
      </c>
      <c r="F452" s="63">
        <v>20001134</v>
      </c>
      <c r="G452" s="63">
        <v>33211146</v>
      </c>
      <c r="H452" s="63">
        <v>15345781</v>
      </c>
      <c r="I452" s="63">
        <v>34130885</v>
      </c>
      <c r="J452" s="63">
        <v>21943133</v>
      </c>
      <c r="K452" s="63">
        <v>18971693</v>
      </c>
      <c r="L452" s="63">
        <v>20787061</v>
      </c>
      <c r="M452" s="63">
        <v>27954635</v>
      </c>
      <c r="N452" s="63">
        <v>22176617</v>
      </c>
      <c r="O452" s="63">
        <v>27797693</v>
      </c>
      <c r="P452" s="63">
        <v>19540856</v>
      </c>
      <c r="Q452" s="63">
        <v>32890051</v>
      </c>
      <c r="R452" s="63">
        <v>36735386</v>
      </c>
      <c r="S452" s="63">
        <v>42551971</v>
      </c>
      <c r="T452" s="63">
        <v>38388160</v>
      </c>
    </row>
    <row r="453" spans="1:20" ht="14.5" x14ac:dyDescent="0.35">
      <c r="A453" t="str">
        <f t="shared" si="13"/>
        <v>Kärnten082</v>
      </c>
      <c r="B453">
        <v>453</v>
      </c>
      <c r="C453" s="62" t="s">
        <v>262</v>
      </c>
      <c r="D453" s="62" t="s">
        <v>376</v>
      </c>
      <c r="E453" s="62" t="s">
        <v>44</v>
      </c>
      <c r="F453" s="63">
        <v>2010</v>
      </c>
      <c r="G453" s="63">
        <v>99</v>
      </c>
      <c r="H453" s="63">
        <v>28</v>
      </c>
      <c r="I453" s="63">
        <v>3444</v>
      </c>
      <c r="J453" s="63">
        <v>10345</v>
      </c>
      <c r="K453" s="63">
        <v>106</v>
      </c>
      <c r="L453" s="63">
        <v>782</v>
      </c>
      <c r="M453" s="63">
        <v>235</v>
      </c>
      <c r="N453" s="63">
        <v>5415</v>
      </c>
      <c r="O453" s="63">
        <v>687</v>
      </c>
      <c r="P453" s="63">
        <v>408</v>
      </c>
      <c r="Q453" s="63">
        <v>1181</v>
      </c>
      <c r="R453" s="63">
        <v>1983</v>
      </c>
      <c r="S453" s="63">
        <v>2272</v>
      </c>
      <c r="T453" s="63">
        <v>37096</v>
      </c>
    </row>
    <row r="454" spans="1:20" ht="14.5" x14ac:dyDescent="0.35">
      <c r="A454" t="str">
        <f t="shared" si="13"/>
        <v>Kärnten839</v>
      </c>
      <c r="B454">
        <v>454</v>
      </c>
      <c r="C454" s="62" t="s">
        <v>262</v>
      </c>
      <c r="D454" s="62" t="s">
        <v>674</v>
      </c>
      <c r="E454" s="62" t="s">
        <v>205</v>
      </c>
      <c r="F454" s="63">
        <v>4755</v>
      </c>
      <c r="G454" s="64"/>
      <c r="H454" s="63">
        <v>4</v>
      </c>
      <c r="I454" s="64"/>
      <c r="J454" s="63">
        <v>6</v>
      </c>
      <c r="K454" s="63">
        <v>6407</v>
      </c>
      <c r="L454" s="64"/>
      <c r="M454" s="63">
        <v>264</v>
      </c>
      <c r="N454" s="64"/>
      <c r="O454" s="63">
        <v>203</v>
      </c>
      <c r="P454" s="63">
        <v>101</v>
      </c>
      <c r="Q454" s="63">
        <v>52</v>
      </c>
      <c r="R454" s="63">
        <v>3091</v>
      </c>
      <c r="S454" s="63">
        <v>97</v>
      </c>
      <c r="T454" s="63">
        <v>3245</v>
      </c>
    </row>
    <row r="455" spans="1:20" ht="14.5" x14ac:dyDescent="0.35">
      <c r="A455" t="str">
        <f t="shared" si="13"/>
        <v>Kärnten626</v>
      </c>
      <c r="B455">
        <v>455</v>
      </c>
      <c r="C455" s="62" t="s">
        <v>262</v>
      </c>
      <c r="D455" s="62" t="s">
        <v>574</v>
      </c>
      <c r="E455" s="62" t="s">
        <v>151</v>
      </c>
      <c r="F455" s="64"/>
      <c r="G455" s="64"/>
      <c r="H455" s="64"/>
      <c r="I455" s="64"/>
      <c r="J455" s="64"/>
      <c r="K455" s="64"/>
      <c r="L455" s="64"/>
      <c r="M455" s="64"/>
      <c r="N455" s="63">
        <v>17</v>
      </c>
      <c r="O455" s="64"/>
      <c r="P455" s="64"/>
      <c r="Q455" s="64"/>
      <c r="R455" s="63">
        <v>145</v>
      </c>
      <c r="S455" s="64"/>
      <c r="T455" s="63">
        <v>1865</v>
      </c>
    </row>
    <row r="456" spans="1:20" ht="14.5" x14ac:dyDescent="0.35">
      <c r="A456" t="str">
        <f t="shared" ref="A456:A519" si="14">C456&amp;D456</f>
        <v>Kärnten080</v>
      </c>
      <c r="B456">
        <v>456</v>
      </c>
      <c r="C456" s="62" t="s">
        <v>262</v>
      </c>
      <c r="D456" s="62" t="s">
        <v>373</v>
      </c>
      <c r="E456" s="62" t="s">
        <v>42</v>
      </c>
      <c r="F456" s="63">
        <v>145</v>
      </c>
      <c r="G456" s="63">
        <v>3021</v>
      </c>
      <c r="H456" s="63">
        <v>6180</v>
      </c>
      <c r="I456" s="63">
        <v>105413</v>
      </c>
      <c r="J456" s="63">
        <v>126964</v>
      </c>
      <c r="K456" s="63">
        <v>257545</v>
      </c>
      <c r="L456" s="63">
        <v>38686</v>
      </c>
      <c r="M456" s="63">
        <v>61882</v>
      </c>
      <c r="N456" s="63">
        <v>63408</v>
      </c>
      <c r="O456" s="63">
        <v>179649</v>
      </c>
      <c r="P456" s="64"/>
      <c r="Q456" s="63">
        <v>6612</v>
      </c>
      <c r="R456" s="64"/>
      <c r="S456" s="63">
        <v>103</v>
      </c>
      <c r="T456" s="63">
        <v>3049</v>
      </c>
    </row>
    <row r="457" spans="1:20" ht="14.5" x14ac:dyDescent="0.35">
      <c r="A457" t="str">
        <f t="shared" si="14"/>
        <v>Kärnten212</v>
      </c>
      <c r="B457">
        <v>457</v>
      </c>
      <c r="C457" s="62" t="s">
        <v>262</v>
      </c>
      <c r="D457" s="62" t="s">
        <v>396</v>
      </c>
      <c r="E457" s="62" t="s">
        <v>54</v>
      </c>
      <c r="F457" s="63">
        <v>2129324</v>
      </c>
      <c r="G457" s="63">
        <v>1554087</v>
      </c>
      <c r="H457" s="63">
        <v>1464483</v>
      </c>
      <c r="I457" s="63">
        <v>1350276</v>
      </c>
      <c r="J457" s="63">
        <v>1615164</v>
      </c>
      <c r="K457" s="63">
        <v>1464723</v>
      </c>
      <c r="L457" s="63">
        <v>2494012</v>
      </c>
      <c r="M457" s="63">
        <v>2520234</v>
      </c>
      <c r="N457" s="63">
        <v>2658578</v>
      </c>
      <c r="O457" s="63">
        <v>2718525</v>
      </c>
      <c r="P457" s="63">
        <v>2414221</v>
      </c>
      <c r="Q457" s="63">
        <v>3281183</v>
      </c>
      <c r="R457" s="63">
        <v>3196676</v>
      </c>
      <c r="S457" s="63">
        <v>3197160</v>
      </c>
      <c r="T457" s="63">
        <v>4210003</v>
      </c>
    </row>
    <row r="458" spans="1:20" ht="14.5" x14ac:dyDescent="0.35">
      <c r="A458" t="str">
        <f t="shared" si="14"/>
        <v>Kärnten817</v>
      </c>
      <c r="B458">
        <v>458</v>
      </c>
      <c r="C458" s="62" t="s">
        <v>262</v>
      </c>
      <c r="D458" s="62" t="s">
        <v>646</v>
      </c>
      <c r="E458" s="62" t="s">
        <v>193</v>
      </c>
      <c r="F458" s="63">
        <v>5</v>
      </c>
      <c r="G458" s="63">
        <v>97</v>
      </c>
      <c r="H458" s="64"/>
      <c r="I458" s="64"/>
      <c r="J458" s="64"/>
      <c r="K458" s="63">
        <v>62</v>
      </c>
      <c r="L458" s="64"/>
      <c r="M458" s="63">
        <v>10</v>
      </c>
      <c r="N458" s="64"/>
      <c r="O458" s="64"/>
      <c r="P458" s="64"/>
      <c r="Q458" s="63">
        <v>8</v>
      </c>
      <c r="R458" s="64"/>
      <c r="S458" s="63">
        <v>1</v>
      </c>
      <c r="T458" s="64"/>
    </row>
    <row r="459" spans="1:20" ht="14.5" x14ac:dyDescent="0.35">
      <c r="A459" t="str">
        <f t="shared" si="14"/>
        <v>Kärnten052</v>
      </c>
      <c r="B459">
        <v>459</v>
      </c>
      <c r="C459" s="62" t="s">
        <v>262</v>
      </c>
      <c r="D459" s="62" t="s">
        <v>337</v>
      </c>
      <c r="E459" s="62" t="s">
        <v>26</v>
      </c>
      <c r="F459" s="63">
        <v>49543970</v>
      </c>
      <c r="G459" s="63">
        <v>55525989</v>
      </c>
      <c r="H459" s="63">
        <v>51187702</v>
      </c>
      <c r="I459" s="63">
        <v>57418129</v>
      </c>
      <c r="J459" s="63">
        <v>60551754</v>
      </c>
      <c r="K459" s="63">
        <v>62935192</v>
      </c>
      <c r="L459" s="63">
        <v>71181598</v>
      </c>
      <c r="M459" s="63">
        <v>68480815</v>
      </c>
      <c r="N459" s="63">
        <v>77085323</v>
      </c>
      <c r="O459" s="63">
        <v>67820401</v>
      </c>
      <c r="P459" s="63">
        <v>67982289</v>
      </c>
      <c r="Q459" s="63">
        <v>94578399</v>
      </c>
      <c r="R459" s="63">
        <v>115546049</v>
      </c>
      <c r="S459" s="63">
        <v>89139659</v>
      </c>
      <c r="T459" s="63">
        <v>101283131</v>
      </c>
    </row>
    <row r="460" spans="1:20" ht="14.5" x14ac:dyDescent="0.35">
      <c r="A460" t="str">
        <f t="shared" si="14"/>
        <v>Kärnten472</v>
      </c>
      <c r="B460">
        <v>460</v>
      </c>
      <c r="C460" s="62" t="s">
        <v>262</v>
      </c>
      <c r="D460" s="62" t="s">
        <v>531</v>
      </c>
      <c r="E460" s="62" t="s">
        <v>131</v>
      </c>
      <c r="F460" s="63">
        <v>2662</v>
      </c>
      <c r="G460" s="64"/>
      <c r="H460" s="63">
        <v>6520</v>
      </c>
      <c r="I460" s="64"/>
      <c r="J460" s="63">
        <v>900</v>
      </c>
      <c r="K460" s="63">
        <v>3613</v>
      </c>
      <c r="L460" s="63">
        <v>4159</v>
      </c>
      <c r="M460" s="63">
        <v>12040</v>
      </c>
      <c r="N460" s="63">
        <v>9621</v>
      </c>
      <c r="O460" s="63">
        <v>4454</v>
      </c>
      <c r="P460" s="63">
        <v>8469</v>
      </c>
      <c r="Q460" s="63">
        <v>49482</v>
      </c>
      <c r="R460" s="63">
        <v>13290</v>
      </c>
      <c r="S460" s="63">
        <v>28322</v>
      </c>
      <c r="T460" s="63">
        <v>3085</v>
      </c>
    </row>
    <row r="461" spans="1:20" ht="14.5" x14ac:dyDescent="0.35">
      <c r="A461" t="str">
        <f t="shared" si="14"/>
        <v>Kärnten807</v>
      </c>
      <c r="B461">
        <v>461</v>
      </c>
      <c r="C461" s="62" t="s">
        <v>262</v>
      </c>
      <c r="D461" s="62" t="s">
        <v>636</v>
      </c>
      <c r="E461" s="62" t="s">
        <v>187</v>
      </c>
      <c r="F461" s="63">
        <v>2</v>
      </c>
      <c r="G461" s="64"/>
      <c r="H461" s="64"/>
      <c r="I461" s="64"/>
      <c r="J461" s="64"/>
      <c r="K461" s="64"/>
      <c r="L461" s="64"/>
      <c r="M461" s="64"/>
      <c r="N461" s="64"/>
      <c r="O461" s="63">
        <v>2199</v>
      </c>
      <c r="P461" s="64"/>
      <c r="Q461" s="64"/>
      <c r="R461" s="63">
        <v>8</v>
      </c>
      <c r="S461" s="63">
        <v>2136</v>
      </c>
      <c r="T461" s="63">
        <v>26</v>
      </c>
    </row>
    <row r="462" spans="1:20" ht="14.5" x14ac:dyDescent="0.35">
      <c r="A462" t="str">
        <f t="shared" si="14"/>
        <v>Kärnten736</v>
      </c>
      <c r="B462">
        <v>462</v>
      </c>
      <c r="C462" s="62" t="s">
        <v>262</v>
      </c>
      <c r="D462" s="62" t="s">
        <v>622</v>
      </c>
      <c r="E462" s="62" t="s">
        <v>179</v>
      </c>
      <c r="F462" s="63">
        <v>51247913</v>
      </c>
      <c r="G462" s="63">
        <v>51666235</v>
      </c>
      <c r="H462" s="63">
        <v>41060818</v>
      </c>
      <c r="I462" s="63">
        <v>44534517</v>
      </c>
      <c r="J462" s="63">
        <v>44968476</v>
      </c>
      <c r="K462" s="63">
        <v>41592100</v>
      </c>
      <c r="L462" s="63">
        <v>43343918</v>
      </c>
      <c r="M462" s="63">
        <v>70001058</v>
      </c>
      <c r="N462" s="63">
        <v>61975010</v>
      </c>
      <c r="O462" s="63">
        <v>66725012</v>
      </c>
      <c r="P462" s="63">
        <v>56489111</v>
      </c>
      <c r="Q462" s="63">
        <v>94105652</v>
      </c>
      <c r="R462" s="63">
        <v>106721677</v>
      </c>
      <c r="S462" s="63">
        <v>127986722</v>
      </c>
      <c r="T462" s="63">
        <v>74384653</v>
      </c>
    </row>
    <row r="463" spans="1:20" ht="14.5" x14ac:dyDescent="0.35">
      <c r="A463" t="str">
        <f t="shared" si="14"/>
        <v>Kärnten352</v>
      </c>
      <c r="B463">
        <v>463</v>
      </c>
      <c r="C463" s="62" t="s">
        <v>262</v>
      </c>
      <c r="D463" s="62" t="s">
        <v>457</v>
      </c>
      <c r="E463" s="62" t="s">
        <v>257</v>
      </c>
      <c r="F463" s="63">
        <v>17270</v>
      </c>
      <c r="G463" s="63">
        <v>37897</v>
      </c>
      <c r="H463" s="63">
        <v>24488</v>
      </c>
      <c r="I463" s="63">
        <v>34111</v>
      </c>
      <c r="J463" s="63">
        <v>21271</v>
      </c>
      <c r="K463" s="63">
        <v>20428</v>
      </c>
      <c r="L463" s="63">
        <v>31349</v>
      </c>
      <c r="M463" s="63">
        <v>45893</v>
      </c>
      <c r="N463" s="63">
        <v>48331</v>
      </c>
      <c r="O463" s="63">
        <v>53498</v>
      </c>
      <c r="P463" s="63">
        <v>60320</v>
      </c>
      <c r="Q463" s="63">
        <v>101683</v>
      </c>
      <c r="R463" s="63">
        <v>24831</v>
      </c>
      <c r="S463" s="63">
        <v>11053</v>
      </c>
      <c r="T463" s="63">
        <v>25612</v>
      </c>
    </row>
    <row r="464" spans="1:20" ht="14.5" x14ac:dyDescent="0.35">
      <c r="A464" t="str">
        <f t="shared" si="14"/>
        <v>Kärnten072</v>
      </c>
      <c r="B464">
        <v>464</v>
      </c>
      <c r="C464" s="62" t="s">
        <v>262</v>
      </c>
      <c r="D464" s="62" t="s">
        <v>359</v>
      </c>
      <c r="E464" s="62" t="s">
        <v>37</v>
      </c>
      <c r="F464" s="63">
        <v>13102135</v>
      </c>
      <c r="G464" s="63">
        <v>15623884</v>
      </c>
      <c r="H464" s="63">
        <v>8955405</v>
      </c>
      <c r="I464" s="63">
        <v>17495719</v>
      </c>
      <c r="J464" s="63">
        <v>12899678</v>
      </c>
      <c r="K464" s="63">
        <v>7132874</v>
      </c>
      <c r="L464" s="63">
        <v>5867093</v>
      </c>
      <c r="M464" s="63">
        <v>6389747</v>
      </c>
      <c r="N464" s="63">
        <v>7684779</v>
      </c>
      <c r="O464" s="63">
        <v>9148543</v>
      </c>
      <c r="P464" s="63">
        <v>8762516</v>
      </c>
      <c r="Q464" s="63">
        <v>9660131</v>
      </c>
      <c r="R464" s="63">
        <v>12682899</v>
      </c>
      <c r="S464" s="63">
        <v>8837982</v>
      </c>
      <c r="T464" s="63">
        <v>11755902</v>
      </c>
    </row>
    <row r="465" spans="1:20" ht="14.5" x14ac:dyDescent="0.35">
      <c r="A465" t="str">
        <f t="shared" si="14"/>
        <v>Kärnten350</v>
      </c>
      <c r="B465">
        <v>465</v>
      </c>
      <c r="C465" s="62" t="s">
        <v>262</v>
      </c>
      <c r="D465" s="62" t="s">
        <v>456</v>
      </c>
      <c r="E465" s="62" t="s">
        <v>87</v>
      </c>
      <c r="F465" s="63">
        <v>16844</v>
      </c>
      <c r="G465" s="63">
        <v>269868</v>
      </c>
      <c r="H465" s="63">
        <v>700609</v>
      </c>
      <c r="I465" s="63">
        <v>297002</v>
      </c>
      <c r="J465" s="63">
        <v>223875</v>
      </c>
      <c r="K465" s="63">
        <v>100327</v>
      </c>
      <c r="L465" s="63">
        <v>51781</v>
      </c>
      <c r="M465" s="63">
        <v>66337</v>
      </c>
      <c r="N465" s="63">
        <v>74222</v>
      </c>
      <c r="O465" s="63">
        <v>70942</v>
      </c>
      <c r="P465" s="63">
        <v>223860</v>
      </c>
      <c r="Q465" s="63">
        <v>94988</v>
      </c>
      <c r="R465" s="63">
        <v>438981</v>
      </c>
      <c r="S465" s="63">
        <v>749241</v>
      </c>
      <c r="T465" s="63">
        <v>424543</v>
      </c>
    </row>
    <row r="466" spans="1:20" ht="14.5" x14ac:dyDescent="0.35">
      <c r="A466" t="str">
        <f t="shared" si="14"/>
        <v>Kärnten832</v>
      </c>
      <c r="B466">
        <v>466</v>
      </c>
      <c r="C466" s="62" t="s">
        <v>262</v>
      </c>
      <c r="D466" s="62" t="s">
        <v>660</v>
      </c>
      <c r="E466" s="62" t="s">
        <v>276</v>
      </c>
      <c r="F466" s="63">
        <v>35525</v>
      </c>
      <c r="G466" s="64"/>
      <c r="H466" s="63">
        <v>99</v>
      </c>
      <c r="I466" s="64"/>
      <c r="J466" s="63">
        <v>11</v>
      </c>
      <c r="K466" s="63">
        <v>23</v>
      </c>
      <c r="L466" s="64"/>
      <c r="M466" s="63">
        <v>13</v>
      </c>
      <c r="N466" s="63">
        <v>2</v>
      </c>
      <c r="O466" s="63">
        <v>49</v>
      </c>
      <c r="P466" s="63">
        <v>7</v>
      </c>
      <c r="Q466" s="64"/>
      <c r="R466" s="64"/>
      <c r="S466" s="63">
        <v>4713</v>
      </c>
      <c r="T466" s="63">
        <v>13696</v>
      </c>
    </row>
    <row r="467" spans="1:20" ht="14.5" x14ac:dyDescent="0.35">
      <c r="A467" t="str">
        <f t="shared" si="14"/>
        <v>Kärnten400</v>
      </c>
      <c r="B467">
        <v>467</v>
      </c>
      <c r="C467" s="62" t="s">
        <v>262</v>
      </c>
      <c r="D467" s="62" t="s">
        <v>484</v>
      </c>
      <c r="E467" s="62" t="s">
        <v>103</v>
      </c>
      <c r="F467" s="63">
        <v>174019703</v>
      </c>
      <c r="G467" s="63">
        <v>273564645</v>
      </c>
      <c r="H467" s="63">
        <v>241527584</v>
      </c>
      <c r="I467" s="63">
        <v>244556062</v>
      </c>
      <c r="J467" s="63">
        <v>236700421</v>
      </c>
      <c r="K467" s="63">
        <v>292333998</v>
      </c>
      <c r="L467" s="63">
        <v>298708743</v>
      </c>
      <c r="M467" s="63">
        <v>306514311</v>
      </c>
      <c r="N467" s="63">
        <v>354906313</v>
      </c>
      <c r="O467" s="63">
        <v>377015936</v>
      </c>
      <c r="P467" s="63">
        <v>359446642</v>
      </c>
      <c r="Q467" s="63">
        <v>373509490</v>
      </c>
      <c r="R467" s="63">
        <v>479842902</v>
      </c>
      <c r="S467" s="63">
        <v>435104107</v>
      </c>
      <c r="T467" s="63">
        <v>344268134</v>
      </c>
    </row>
    <row r="468" spans="1:20" ht="14.5" x14ac:dyDescent="0.35">
      <c r="A468" t="str">
        <f t="shared" si="14"/>
        <v>Kärnten524</v>
      </c>
      <c r="B468">
        <v>468</v>
      </c>
      <c r="C468" s="62" t="s">
        <v>262</v>
      </c>
      <c r="D468" s="62" t="s">
        <v>556</v>
      </c>
      <c r="E468" s="62" t="s">
        <v>144</v>
      </c>
      <c r="F468" s="63">
        <v>110467</v>
      </c>
      <c r="G468" s="63">
        <v>27391</v>
      </c>
      <c r="H468" s="63">
        <v>27339</v>
      </c>
      <c r="I468" s="63">
        <v>16991</v>
      </c>
      <c r="J468" s="63">
        <v>239294</v>
      </c>
      <c r="K468" s="63">
        <v>139307</v>
      </c>
      <c r="L468" s="63">
        <v>89148</v>
      </c>
      <c r="M468" s="63">
        <v>116105</v>
      </c>
      <c r="N468" s="63">
        <v>197113</v>
      </c>
      <c r="O468" s="63">
        <v>108954</v>
      </c>
      <c r="P468" s="63">
        <v>31770</v>
      </c>
      <c r="Q468" s="63">
        <v>446585</v>
      </c>
      <c r="R468" s="63">
        <v>279298</v>
      </c>
      <c r="S468" s="63">
        <v>343223</v>
      </c>
      <c r="T468" s="63">
        <v>152592</v>
      </c>
    </row>
    <row r="469" spans="1:20" ht="14.5" x14ac:dyDescent="0.35">
      <c r="A469" t="str">
        <f t="shared" si="14"/>
        <v>Kärnten081</v>
      </c>
      <c r="B469">
        <v>469</v>
      </c>
      <c r="C469" s="62" t="s">
        <v>262</v>
      </c>
      <c r="D469" s="62" t="s">
        <v>374</v>
      </c>
      <c r="E469" s="62" t="s">
        <v>43</v>
      </c>
      <c r="F469" s="63">
        <v>45187</v>
      </c>
      <c r="G469" s="63">
        <v>1531</v>
      </c>
      <c r="H469" s="63">
        <v>8109</v>
      </c>
      <c r="I469" s="63">
        <v>5942</v>
      </c>
      <c r="J469" s="63">
        <v>15188</v>
      </c>
      <c r="K469" s="63">
        <v>94879</v>
      </c>
      <c r="L469" s="63">
        <v>21115</v>
      </c>
      <c r="M469" s="63">
        <v>13654</v>
      </c>
      <c r="N469" s="63">
        <v>5051</v>
      </c>
      <c r="O469" s="63">
        <v>163322</v>
      </c>
      <c r="P469" s="63">
        <v>111079</v>
      </c>
      <c r="Q469" s="63">
        <v>152184</v>
      </c>
      <c r="R469" s="63">
        <v>1015196</v>
      </c>
      <c r="S469" s="63">
        <v>1145978</v>
      </c>
      <c r="T469" s="63">
        <v>963091</v>
      </c>
    </row>
    <row r="470" spans="1:20" ht="14.5" x14ac:dyDescent="0.35">
      <c r="A470" t="str">
        <f t="shared" si="14"/>
        <v>Kärnten045</v>
      </c>
      <c r="B470">
        <v>470</v>
      </c>
      <c r="C470" s="62" t="s">
        <v>262</v>
      </c>
      <c r="D470" s="62" t="s">
        <v>333</v>
      </c>
      <c r="E470" s="62" t="s">
        <v>258</v>
      </c>
      <c r="F470" s="63">
        <v>465</v>
      </c>
      <c r="G470" s="63">
        <v>748</v>
      </c>
      <c r="H470" s="63">
        <v>655</v>
      </c>
      <c r="I470" s="63">
        <v>1383</v>
      </c>
      <c r="J470" s="63">
        <v>1163</v>
      </c>
      <c r="K470" s="63">
        <v>1036</v>
      </c>
      <c r="L470" s="64"/>
      <c r="M470" s="63">
        <v>1810</v>
      </c>
      <c r="N470" s="63">
        <v>1937</v>
      </c>
      <c r="O470" s="63">
        <v>1311</v>
      </c>
      <c r="P470" s="63">
        <v>388</v>
      </c>
      <c r="Q470" s="63">
        <v>543</v>
      </c>
      <c r="R470" s="63">
        <v>1575</v>
      </c>
      <c r="S470" s="63">
        <v>7355</v>
      </c>
      <c r="T470" s="63">
        <v>3053</v>
      </c>
    </row>
    <row r="471" spans="1:20" ht="14.5" x14ac:dyDescent="0.35">
      <c r="A471" t="str">
        <f t="shared" si="14"/>
        <v>Kärnten467</v>
      </c>
      <c r="B471">
        <v>471</v>
      </c>
      <c r="C471" s="62" t="s">
        <v>262</v>
      </c>
      <c r="D471" s="62" t="s">
        <v>525</v>
      </c>
      <c r="E471" s="62" t="s">
        <v>263</v>
      </c>
      <c r="F471" s="64"/>
      <c r="G471" s="64"/>
      <c r="H471" s="64"/>
      <c r="I471" s="64"/>
      <c r="J471" s="64"/>
      <c r="K471" s="64"/>
      <c r="L471" s="64"/>
      <c r="M471" s="63">
        <v>1789</v>
      </c>
      <c r="N471" s="64"/>
      <c r="O471" s="63">
        <v>141</v>
      </c>
      <c r="P471" s="63">
        <v>1243</v>
      </c>
      <c r="Q471" s="64"/>
      <c r="R471" s="63">
        <v>1800</v>
      </c>
      <c r="S471" s="63">
        <v>2381</v>
      </c>
      <c r="T471" s="63">
        <v>1863</v>
      </c>
    </row>
    <row r="472" spans="1:20" ht="14.5" x14ac:dyDescent="0.35">
      <c r="A472" t="str">
        <f t="shared" si="14"/>
        <v>Kärnten484</v>
      </c>
      <c r="B472">
        <v>472</v>
      </c>
      <c r="C472" s="62" t="s">
        <v>262</v>
      </c>
      <c r="D472" s="62" t="s">
        <v>545</v>
      </c>
      <c r="E472" s="62" t="s">
        <v>135</v>
      </c>
      <c r="F472" s="63">
        <v>1792479</v>
      </c>
      <c r="G472" s="63">
        <v>1963888</v>
      </c>
      <c r="H472" s="63">
        <v>54713</v>
      </c>
      <c r="I472" s="63">
        <v>69297</v>
      </c>
      <c r="J472" s="63">
        <v>1810913</v>
      </c>
      <c r="K472" s="63">
        <v>5798</v>
      </c>
      <c r="L472" s="63">
        <v>19049</v>
      </c>
      <c r="M472" s="63">
        <v>6219</v>
      </c>
      <c r="N472" s="63">
        <v>35866</v>
      </c>
      <c r="O472" s="63">
        <v>19487</v>
      </c>
      <c r="P472" s="63">
        <v>3372</v>
      </c>
      <c r="Q472" s="63">
        <v>6284</v>
      </c>
      <c r="R472" s="63">
        <v>202450</v>
      </c>
      <c r="S472" s="63">
        <v>111985</v>
      </c>
      <c r="T472" s="63">
        <v>7839</v>
      </c>
    </row>
    <row r="473" spans="1:20" ht="14.5" x14ac:dyDescent="0.35">
      <c r="A473" t="str">
        <f t="shared" si="14"/>
        <v>Kärnten468</v>
      </c>
      <c r="B473">
        <v>473</v>
      </c>
      <c r="C473" s="62" t="s">
        <v>262</v>
      </c>
      <c r="D473" s="62" t="s">
        <v>527</v>
      </c>
      <c r="E473" s="62" t="s">
        <v>259</v>
      </c>
      <c r="F473" s="63">
        <v>1589</v>
      </c>
      <c r="G473" s="63">
        <v>208</v>
      </c>
      <c r="H473" s="63">
        <v>739</v>
      </c>
      <c r="I473" s="63">
        <v>2265</v>
      </c>
      <c r="J473" s="63">
        <v>6204</v>
      </c>
      <c r="K473" s="63">
        <v>1528</v>
      </c>
      <c r="L473" s="63">
        <v>19091</v>
      </c>
      <c r="M473" s="63">
        <v>5726</v>
      </c>
      <c r="N473" s="63">
        <v>1106</v>
      </c>
      <c r="O473" s="63">
        <v>544</v>
      </c>
      <c r="P473" s="63">
        <v>6893</v>
      </c>
      <c r="Q473" s="63">
        <v>18097</v>
      </c>
      <c r="R473" s="63">
        <v>13267</v>
      </c>
      <c r="S473" s="63">
        <v>31298</v>
      </c>
      <c r="T473" s="63">
        <v>16763</v>
      </c>
    </row>
    <row r="474" spans="1:20" ht="14.5" x14ac:dyDescent="0.35">
      <c r="A474" t="str">
        <f t="shared" si="14"/>
        <v>Kärnten457</v>
      </c>
      <c r="B474">
        <v>474</v>
      </c>
      <c r="C474" s="62" t="s">
        <v>262</v>
      </c>
      <c r="D474" s="62" t="s">
        <v>513</v>
      </c>
      <c r="E474" s="62" t="s">
        <v>123</v>
      </c>
      <c r="F474" s="63">
        <v>2732</v>
      </c>
      <c r="G474" s="63">
        <v>6823</v>
      </c>
      <c r="H474" s="63">
        <v>404</v>
      </c>
      <c r="I474" s="63">
        <v>1087</v>
      </c>
      <c r="J474" s="63">
        <v>4316</v>
      </c>
      <c r="K474" s="63">
        <v>1367</v>
      </c>
      <c r="L474" s="63">
        <v>1024</v>
      </c>
      <c r="M474" s="63">
        <v>1994</v>
      </c>
      <c r="N474" s="63">
        <v>1353</v>
      </c>
      <c r="O474" s="63">
        <v>83408</v>
      </c>
      <c r="P474" s="63">
        <v>17752</v>
      </c>
      <c r="Q474" s="63">
        <v>18067</v>
      </c>
      <c r="R474" s="63">
        <v>132883</v>
      </c>
      <c r="S474" s="63">
        <v>56336</v>
      </c>
      <c r="T474" s="63">
        <v>29698</v>
      </c>
    </row>
    <row r="475" spans="1:20" ht="14.5" x14ac:dyDescent="0.35">
      <c r="A475" t="str">
        <f t="shared" si="14"/>
        <v>Kärnten690</v>
      </c>
      <c r="B475">
        <v>475</v>
      </c>
      <c r="C475" s="62" t="s">
        <v>262</v>
      </c>
      <c r="D475" s="62" t="s">
        <v>603</v>
      </c>
      <c r="E475" s="62" t="s">
        <v>170</v>
      </c>
      <c r="F475" s="63">
        <v>13019146</v>
      </c>
      <c r="G475" s="63">
        <v>18608885</v>
      </c>
      <c r="H475" s="63">
        <v>20107959</v>
      </c>
      <c r="I475" s="63">
        <v>19738195</v>
      </c>
      <c r="J475" s="63">
        <v>27926084</v>
      </c>
      <c r="K475" s="63">
        <v>20746660</v>
      </c>
      <c r="L475" s="63">
        <v>37138413</v>
      </c>
      <c r="M475" s="63">
        <v>42504540</v>
      </c>
      <c r="N475" s="63">
        <v>44120735</v>
      </c>
      <c r="O475" s="63">
        <v>49582566</v>
      </c>
      <c r="P475" s="63">
        <v>40520819</v>
      </c>
      <c r="Q475" s="63">
        <v>43755460</v>
      </c>
      <c r="R475" s="63">
        <v>44545266</v>
      </c>
      <c r="S475" s="63">
        <v>42657047</v>
      </c>
      <c r="T475" s="63">
        <v>53925918</v>
      </c>
    </row>
    <row r="476" spans="1:20" ht="14.5" x14ac:dyDescent="0.35">
      <c r="A476" t="str">
        <f t="shared" si="14"/>
        <v>Kärnten816</v>
      </c>
      <c r="B476">
        <v>476</v>
      </c>
      <c r="C476" s="62" t="s">
        <v>262</v>
      </c>
      <c r="D476" s="62" t="s">
        <v>645</v>
      </c>
      <c r="E476" s="62" t="s">
        <v>192</v>
      </c>
      <c r="F476" s="64"/>
      <c r="G476" s="64"/>
      <c r="H476" s="64"/>
      <c r="I476" s="64"/>
      <c r="J476" s="63">
        <v>5</v>
      </c>
      <c r="K476" s="63">
        <v>128</v>
      </c>
      <c r="L476" s="63">
        <v>15</v>
      </c>
      <c r="M476" s="64"/>
      <c r="N476" s="64"/>
      <c r="O476" s="63">
        <v>2</v>
      </c>
      <c r="P476" s="63">
        <v>7</v>
      </c>
      <c r="Q476" s="63">
        <v>127</v>
      </c>
      <c r="R476" s="63">
        <v>7</v>
      </c>
      <c r="S476" s="63">
        <v>122</v>
      </c>
      <c r="T476" s="63">
        <v>35</v>
      </c>
    </row>
    <row r="477" spans="1:20" ht="14.5" x14ac:dyDescent="0.35">
      <c r="A477" t="str">
        <f t="shared" si="14"/>
        <v>Kärnten819</v>
      </c>
      <c r="B477">
        <v>477</v>
      </c>
      <c r="C477" s="62" t="s">
        <v>262</v>
      </c>
      <c r="D477" s="62" t="s">
        <v>647</v>
      </c>
      <c r="E477" s="62" t="s">
        <v>194</v>
      </c>
      <c r="F477" s="64"/>
      <c r="G477" s="63">
        <v>1</v>
      </c>
      <c r="H477" s="64"/>
      <c r="I477" s="64"/>
      <c r="J477" s="64"/>
      <c r="K477" s="63">
        <v>114</v>
      </c>
      <c r="L477" s="63">
        <v>22</v>
      </c>
      <c r="M477" s="64"/>
      <c r="N477" s="64"/>
      <c r="O477" s="64"/>
      <c r="P477" s="63">
        <v>116</v>
      </c>
      <c r="Q477" s="63">
        <v>3</v>
      </c>
      <c r="R477" s="63">
        <v>502</v>
      </c>
      <c r="S477" s="64"/>
      <c r="T477" s="63">
        <v>406</v>
      </c>
    </row>
    <row r="478" spans="1:20" ht="14.5" x14ac:dyDescent="0.35">
      <c r="A478" t="str">
        <f t="shared" si="14"/>
        <v>Kärnten022</v>
      </c>
      <c r="B478">
        <v>478</v>
      </c>
      <c r="C478" s="62" t="s">
        <v>262</v>
      </c>
      <c r="D478" s="62" t="s">
        <v>726</v>
      </c>
      <c r="E478" s="62" t="s">
        <v>13</v>
      </c>
      <c r="F478" s="64"/>
      <c r="G478" s="63">
        <v>1</v>
      </c>
      <c r="H478" s="63">
        <v>10</v>
      </c>
      <c r="I478" s="64"/>
      <c r="J478" s="63">
        <v>6</v>
      </c>
      <c r="K478" s="64"/>
      <c r="L478" s="64"/>
      <c r="M478" s="64"/>
      <c r="N478" s="64"/>
      <c r="O478" s="64"/>
      <c r="P478" s="64"/>
      <c r="Q478" s="64"/>
      <c r="R478" s="63">
        <v>1327</v>
      </c>
      <c r="S478" s="63">
        <v>591</v>
      </c>
      <c r="T478" s="63">
        <v>29</v>
      </c>
    </row>
    <row r="479" spans="1:20" ht="14.5" x14ac:dyDescent="0.35">
      <c r="A479" t="str">
        <f t="shared" si="14"/>
        <v>Kärnten095</v>
      </c>
      <c r="B479">
        <v>479</v>
      </c>
      <c r="C479" s="62" t="s">
        <v>262</v>
      </c>
      <c r="D479" s="62" t="s">
        <v>386</v>
      </c>
      <c r="E479" s="62" t="s">
        <v>49</v>
      </c>
      <c r="F479" s="63">
        <v>923924</v>
      </c>
      <c r="G479" s="63">
        <v>546541</v>
      </c>
      <c r="H479" s="63">
        <v>9158</v>
      </c>
      <c r="I479" s="63">
        <v>740083</v>
      </c>
      <c r="J479" s="63">
        <v>573317</v>
      </c>
      <c r="K479" s="63">
        <v>1153488</v>
      </c>
      <c r="L479" s="63">
        <v>1742343</v>
      </c>
      <c r="M479" s="63">
        <v>1729822</v>
      </c>
      <c r="N479" s="63">
        <v>627727</v>
      </c>
      <c r="O479" s="63">
        <v>731015</v>
      </c>
      <c r="P479" s="63">
        <v>332956</v>
      </c>
      <c r="Q479" s="63">
        <v>785908</v>
      </c>
      <c r="R479" s="63">
        <v>828983</v>
      </c>
      <c r="S479" s="63">
        <v>2198000</v>
      </c>
      <c r="T479" s="63">
        <v>1812377</v>
      </c>
    </row>
    <row r="480" spans="1:20" ht="14.5" x14ac:dyDescent="0.35">
      <c r="A480" t="str">
        <f t="shared" si="14"/>
        <v>Kärnten023</v>
      </c>
      <c r="B480">
        <v>480</v>
      </c>
      <c r="C480" s="62" t="s">
        <v>262</v>
      </c>
      <c r="D480" s="62" t="s">
        <v>317</v>
      </c>
      <c r="E480" s="62" t="s">
        <v>14</v>
      </c>
      <c r="F480" s="64"/>
      <c r="G480" s="64"/>
      <c r="H480" s="64"/>
      <c r="I480" s="64"/>
      <c r="J480" s="63">
        <v>2</v>
      </c>
      <c r="K480" s="64"/>
      <c r="L480" s="64"/>
      <c r="M480" s="64"/>
      <c r="N480" s="64"/>
      <c r="O480" s="64"/>
      <c r="P480" s="64"/>
      <c r="Q480" s="64"/>
      <c r="R480" s="64"/>
      <c r="S480" s="63">
        <v>60</v>
      </c>
      <c r="T480" s="64"/>
    </row>
    <row r="481" spans="1:20" ht="14.5" x14ac:dyDescent="0.35">
      <c r="A481" t="str">
        <f t="shared" si="14"/>
        <v>Kärnten098</v>
      </c>
      <c r="B481">
        <v>481</v>
      </c>
      <c r="C481" s="62" t="s">
        <v>262</v>
      </c>
      <c r="D481" s="62" t="s">
        <v>390</v>
      </c>
      <c r="E481" s="62" t="s">
        <v>51</v>
      </c>
      <c r="F481" s="63">
        <v>4205498</v>
      </c>
      <c r="G481" s="63">
        <v>8645367</v>
      </c>
      <c r="H481" s="63">
        <v>7493787</v>
      </c>
      <c r="I481" s="63">
        <v>7737802</v>
      </c>
      <c r="J481" s="63">
        <v>5034062</v>
      </c>
      <c r="K481" s="63">
        <v>7014335</v>
      </c>
      <c r="L481" s="63">
        <v>7942205</v>
      </c>
      <c r="M481" s="63">
        <v>14728094</v>
      </c>
      <c r="N481" s="63">
        <v>16326489</v>
      </c>
      <c r="O481" s="63">
        <v>19555936</v>
      </c>
      <c r="P481" s="63">
        <v>18190210</v>
      </c>
      <c r="Q481" s="63">
        <v>19188125</v>
      </c>
      <c r="R481" s="63">
        <v>37489185</v>
      </c>
      <c r="S481" s="63">
        <v>42105308</v>
      </c>
      <c r="T481" s="63">
        <v>45340757</v>
      </c>
    </row>
    <row r="482" spans="1:20" ht="14.5" x14ac:dyDescent="0.35">
      <c r="A482" t="str">
        <f t="shared" si="14"/>
        <v>Kärnten653</v>
      </c>
      <c r="B482">
        <v>482</v>
      </c>
      <c r="C482" s="62" t="s">
        <v>262</v>
      </c>
      <c r="D482" s="62" t="s">
        <v>586</v>
      </c>
      <c r="E482" s="62" t="s">
        <v>159</v>
      </c>
      <c r="F482" s="64"/>
      <c r="G482" s="63">
        <v>6</v>
      </c>
      <c r="H482" s="63">
        <v>29</v>
      </c>
      <c r="I482" s="64"/>
      <c r="J482" s="63">
        <v>14</v>
      </c>
      <c r="K482" s="63">
        <v>1218</v>
      </c>
      <c r="L482" s="63">
        <v>4</v>
      </c>
      <c r="M482" s="63">
        <v>40</v>
      </c>
      <c r="N482" s="63">
        <v>315</v>
      </c>
      <c r="O482" s="63">
        <v>31</v>
      </c>
      <c r="P482" s="63">
        <v>70</v>
      </c>
      <c r="Q482" s="63">
        <v>373</v>
      </c>
      <c r="R482" s="63">
        <v>204</v>
      </c>
      <c r="S482" s="63">
        <v>773</v>
      </c>
      <c r="T482" s="63">
        <v>827</v>
      </c>
    </row>
    <row r="483" spans="1:20" ht="14.5" x14ac:dyDescent="0.35">
      <c r="A483" t="str">
        <f t="shared" si="14"/>
        <v>Kärnten388</v>
      </c>
      <c r="B483">
        <v>483</v>
      </c>
      <c r="C483" s="62" t="s">
        <v>262</v>
      </c>
      <c r="D483" s="62" t="s">
        <v>476</v>
      </c>
      <c r="E483" s="62" t="s">
        <v>98</v>
      </c>
      <c r="F483" s="63">
        <v>7056580</v>
      </c>
      <c r="G483" s="63">
        <v>5930139</v>
      </c>
      <c r="H483" s="63">
        <v>8115571</v>
      </c>
      <c r="I483" s="63">
        <v>7317577</v>
      </c>
      <c r="J483" s="63">
        <v>5779843</v>
      </c>
      <c r="K483" s="63">
        <v>7970931</v>
      </c>
      <c r="L483" s="63">
        <v>7263405</v>
      </c>
      <c r="M483" s="63">
        <v>6447822</v>
      </c>
      <c r="N483" s="63">
        <v>12980202</v>
      </c>
      <c r="O483" s="63">
        <v>7683220</v>
      </c>
      <c r="P483" s="63">
        <v>6562520</v>
      </c>
      <c r="Q483" s="63">
        <v>8730791</v>
      </c>
      <c r="R483" s="63">
        <v>8154747</v>
      </c>
      <c r="S483" s="63">
        <v>8852109</v>
      </c>
      <c r="T483" s="63">
        <v>7025443</v>
      </c>
    </row>
    <row r="484" spans="1:20" ht="14.5" x14ac:dyDescent="0.35">
      <c r="A484" t="str">
        <f t="shared" si="14"/>
        <v>Kärnten378</v>
      </c>
      <c r="B484">
        <v>484</v>
      </c>
      <c r="C484" s="62" t="s">
        <v>262</v>
      </c>
      <c r="D484" s="62" t="s">
        <v>471</v>
      </c>
      <c r="E484" s="62" t="s">
        <v>95</v>
      </c>
      <c r="F484" s="64"/>
      <c r="G484" s="64"/>
      <c r="H484" s="63">
        <v>42674</v>
      </c>
      <c r="I484" s="64"/>
      <c r="J484" s="63">
        <v>1258</v>
      </c>
      <c r="K484" s="63">
        <v>210</v>
      </c>
      <c r="L484" s="63">
        <v>1817</v>
      </c>
      <c r="M484" s="63">
        <v>3492</v>
      </c>
      <c r="N484" s="63">
        <v>3826</v>
      </c>
      <c r="O484" s="63">
        <v>1695</v>
      </c>
      <c r="P484" s="63">
        <v>36448</v>
      </c>
      <c r="Q484" s="63">
        <v>9257</v>
      </c>
      <c r="R484" s="63">
        <v>2255</v>
      </c>
      <c r="S484" s="63">
        <v>4187</v>
      </c>
      <c r="T484" s="63">
        <v>1625</v>
      </c>
    </row>
    <row r="485" spans="1:20" ht="14.5" x14ac:dyDescent="0.35">
      <c r="A485" t="str">
        <f t="shared" si="14"/>
        <v>Kärnten382</v>
      </c>
      <c r="B485">
        <v>485</v>
      </c>
      <c r="C485" s="62" t="s">
        <v>262</v>
      </c>
      <c r="D485" s="62" t="s">
        <v>473</v>
      </c>
      <c r="E485" s="62" t="s">
        <v>96</v>
      </c>
      <c r="F485" s="63">
        <v>5515</v>
      </c>
      <c r="G485" s="63">
        <v>20509</v>
      </c>
      <c r="H485" s="63">
        <v>10288</v>
      </c>
      <c r="I485" s="63">
        <v>1951</v>
      </c>
      <c r="J485" s="63">
        <v>4129</v>
      </c>
      <c r="K485" s="63">
        <v>3418</v>
      </c>
      <c r="L485" s="63">
        <v>46908</v>
      </c>
      <c r="M485" s="63">
        <v>12361</v>
      </c>
      <c r="N485" s="63">
        <v>6873</v>
      </c>
      <c r="O485" s="63">
        <v>9941</v>
      </c>
      <c r="P485" s="63">
        <v>11982</v>
      </c>
      <c r="Q485" s="63">
        <v>16609</v>
      </c>
      <c r="R485" s="63">
        <v>36267</v>
      </c>
      <c r="S485" s="63">
        <v>8014</v>
      </c>
      <c r="T485" s="63">
        <v>59059</v>
      </c>
    </row>
    <row r="486" spans="1:20" ht="14.5" x14ac:dyDescent="0.35">
      <c r="A486" t="str">
        <f t="shared" si="14"/>
        <v>Kärnten9V</v>
      </c>
      <c r="B486">
        <v>486</v>
      </c>
      <c r="C486" s="62" t="s">
        <v>262</v>
      </c>
      <c r="D486" s="62" t="s">
        <v>956</v>
      </c>
      <c r="E486" s="62" t="s">
        <v>260</v>
      </c>
      <c r="F486" s="63">
        <v>338238</v>
      </c>
      <c r="G486" s="63">
        <v>398893</v>
      </c>
      <c r="H486" s="63">
        <v>19542</v>
      </c>
      <c r="I486" s="63">
        <v>902425</v>
      </c>
      <c r="J486" s="63">
        <v>1515</v>
      </c>
      <c r="K486" s="63">
        <v>19983</v>
      </c>
      <c r="L486" s="63">
        <v>17353</v>
      </c>
      <c r="M486" s="63">
        <v>81755</v>
      </c>
      <c r="N486" s="63">
        <v>27413</v>
      </c>
      <c r="O486" s="63">
        <v>15086</v>
      </c>
      <c r="P486" s="63">
        <v>31554</v>
      </c>
      <c r="Q486" s="63">
        <v>13532</v>
      </c>
      <c r="R486" s="63">
        <v>5392</v>
      </c>
      <c r="S486" s="63">
        <v>463</v>
      </c>
      <c r="T486" s="63">
        <v>481</v>
      </c>
    </row>
    <row r="487" spans="1:20" ht="14.5" x14ac:dyDescent="0.35">
      <c r="A487" t="str">
        <f t="shared" si="14"/>
        <v>KärntenI00</v>
      </c>
      <c r="B487">
        <v>487</v>
      </c>
      <c r="C487" s="62" t="s">
        <v>262</v>
      </c>
      <c r="D487" s="62" t="s">
        <v>957</v>
      </c>
      <c r="E487" s="62" t="s">
        <v>261</v>
      </c>
      <c r="F487" s="63">
        <v>4820291682</v>
      </c>
      <c r="G487" s="63">
        <v>5617313063</v>
      </c>
      <c r="H487" s="63">
        <v>5438617907</v>
      </c>
      <c r="I487" s="63">
        <v>5486536820</v>
      </c>
      <c r="J487" s="63">
        <v>5690036204</v>
      </c>
      <c r="K487" s="63">
        <v>5856454842</v>
      </c>
      <c r="L487" s="63">
        <v>6012509281</v>
      </c>
      <c r="M487" s="63">
        <v>6499956156</v>
      </c>
      <c r="N487" s="63">
        <v>7063482386</v>
      </c>
      <c r="O487" s="63">
        <v>6921920449</v>
      </c>
      <c r="P487" s="63">
        <v>6035612171</v>
      </c>
      <c r="Q487" s="63">
        <v>7676347658</v>
      </c>
      <c r="R487" s="63">
        <v>9093751539</v>
      </c>
      <c r="S487" s="63">
        <v>8402948441</v>
      </c>
      <c r="T487" s="63">
        <v>8035124256</v>
      </c>
    </row>
    <row r="488" spans="1:20" ht="14.5" x14ac:dyDescent="0.35">
      <c r="A488" t="str">
        <f t="shared" si="14"/>
        <v>Niederösterreich043</v>
      </c>
      <c r="B488">
        <v>488</v>
      </c>
      <c r="C488" s="62" t="s">
        <v>264</v>
      </c>
      <c r="D488" s="62" t="s">
        <v>331</v>
      </c>
      <c r="E488" s="62" t="s">
        <v>22</v>
      </c>
      <c r="F488" s="63">
        <v>15391</v>
      </c>
      <c r="G488" s="63">
        <v>5174</v>
      </c>
      <c r="H488" s="63">
        <v>1060</v>
      </c>
      <c r="I488" s="63">
        <v>117</v>
      </c>
      <c r="J488" s="63">
        <v>1088</v>
      </c>
      <c r="K488" s="63">
        <v>2728</v>
      </c>
      <c r="L488" s="63">
        <v>48557</v>
      </c>
      <c r="M488" s="63">
        <v>145562</v>
      </c>
      <c r="N488" s="63">
        <v>16748</v>
      </c>
      <c r="O488" s="63">
        <v>8636</v>
      </c>
      <c r="P488" s="63">
        <v>28745</v>
      </c>
      <c r="Q488" s="63">
        <v>13963</v>
      </c>
      <c r="R488" s="63">
        <v>40531</v>
      </c>
      <c r="S488" s="63">
        <v>19934</v>
      </c>
      <c r="T488" s="63">
        <v>10916</v>
      </c>
    </row>
    <row r="489" spans="1:20" ht="14.5" x14ac:dyDescent="0.35">
      <c r="A489" t="str">
        <f t="shared" si="14"/>
        <v>Niederösterreich647</v>
      </c>
      <c r="B489">
        <v>489</v>
      </c>
      <c r="C489" s="62" t="s">
        <v>264</v>
      </c>
      <c r="D489" s="62" t="s">
        <v>583</v>
      </c>
      <c r="E489" s="62" t="s">
        <v>157</v>
      </c>
      <c r="F489" s="63">
        <v>2527170</v>
      </c>
      <c r="G489" s="63">
        <v>3269153</v>
      </c>
      <c r="H489" s="63">
        <v>5226553</v>
      </c>
      <c r="I489" s="63">
        <v>3664848</v>
      </c>
      <c r="J489" s="63">
        <v>4046437</v>
      </c>
      <c r="K489" s="63">
        <v>5140293</v>
      </c>
      <c r="L489" s="63">
        <v>9373840</v>
      </c>
      <c r="M489" s="63">
        <v>4337931</v>
      </c>
      <c r="N489" s="63">
        <v>4065656</v>
      </c>
      <c r="O489" s="63">
        <v>6667605</v>
      </c>
      <c r="P489" s="63">
        <v>5465686</v>
      </c>
      <c r="Q489" s="63">
        <v>4269772</v>
      </c>
      <c r="R489" s="63">
        <v>41278345</v>
      </c>
      <c r="S489" s="63">
        <v>58764874</v>
      </c>
      <c r="T489" s="63">
        <v>8220056</v>
      </c>
    </row>
    <row r="490" spans="1:20" ht="14.5" x14ac:dyDescent="0.35">
      <c r="A490" t="str">
        <f t="shared" si="14"/>
        <v>Niederösterreich660</v>
      </c>
      <c r="B490">
        <v>490</v>
      </c>
      <c r="C490" s="62" t="s">
        <v>264</v>
      </c>
      <c r="D490" s="62" t="s">
        <v>588</v>
      </c>
      <c r="E490" s="62" t="s">
        <v>160</v>
      </c>
      <c r="F490" s="63">
        <v>49172</v>
      </c>
      <c r="G490" s="63">
        <v>7925</v>
      </c>
      <c r="H490" s="63">
        <v>173094</v>
      </c>
      <c r="I490" s="63">
        <v>12986</v>
      </c>
      <c r="J490" s="63">
        <v>8385</v>
      </c>
      <c r="K490" s="63">
        <v>121892</v>
      </c>
      <c r="L490" s="63">
        <v>59039</v>
      </c>
      <c r="M490" s="63">
        <v>111624</v>
      </c>
      <c r="N490" s="63">
        <v>38525</v>
      </c>
      <c r="O490" s="63">
        <v>296307</v>
      </c>
      <c r="P490" s="63">
        <v>189209</v>
      </c>
      <c r="Q490" s="63">
        <v>719539</v>
      </c>
      <c r="R490" s="63">
        <v>521304</v>
      </c>
      <c r="S490" s="63">
        <v>535113</v>
      </c>
      <c r="T490" s="63">
        <v>724227</v>
      </c>
    </row>
    <row r="491" spans="1:20" ht="14.5" x14ac:dyDescent="0.35">
      <c r="A491" t="str">
        <f t="shared" si="14"/>
        <v>Niederösterreich459</v>
      </c>
      <c r="B491">
        <v>491</v>
      </c>
      <c r="C491" s="62" t="s">
        <v>264</v>
      </c>
      <c r="D491" s="62" t="s">
        <v>515</v>
      </c>
      <c r="E491" s="62" t="s">
        <v>124</v>
      </c>
      <c r="F491" s="63">
        <v>1358</v>
      </c>
      <c r="G491" s="64"/>
      <c r="H491" s="63">
        <v>453</v>
      </c>
      <c r="I491" s="64"/>
      <c r="J491" s="63">
        <v>2044</v>
      </c>
      <c r="K491" s="63">
        <v>25784</v>
      </c>
      <c r="L491" s="63">
        <v>8149</v>
      </c>
      <c r="M491" s="63">
        <v>2130</v>
      </c>
      <c r="N491" s="63">
        <v>1213</v>
      </c>
      <c r="O491" s="63">
        <v>516</v>
      </c>
      <c r="P491" s="63">
        <v>511</v>
      </c>
      <c r="Q491" s="63">
        <v>3458</v>
      </c>
      <c r="R491" s="63">
        <v>4549</v>
      </c>
      <c r="S491" s="63">
        <v>4381</v>
      </c>
      <c r="T491" s="63">
        <v>615</v>
      </c>
    </row>
    <row r="492" spans="1:20" ht="14.5" x14ac:dyDescent="0.35">
      <c r="A492" t="str">
        <f t="shared" si="14"/>
        <v>Niederösterreich446</v>
      </c>
      <c r="B492">
        <v>492</v>
      </c>
      <c r="C492" s="62" t="s">
        <v>264</v>
      </c>
      <c r="D492" s="62" t="s">
        <v>502</v>
      </c>
      <c r="E492" s="62" t="s">
        <v>116</v>
      </c>
      <c r="F492" s="63">
        <v>107</v>
      </c>
      <c r="G492" s="63">
        <v>43</v>
      </c>
      <c r="H492" s="63">
        <v>34</v>
      </c>
      <c r="I492" s="64"/>
      <c r="J492" s="63">
        <v>14</v>
      </c>
      <c r="K492" s="64"/>
      <c r="L492" s="64"/>
      <c r="M492" s="63">
        <v>4894</v>
      </c>
      <c r="N492" s="63">
        <v>3065</v>
      </c>
      <c r="O492" s="63">
        <v>712</v>
      </c>
      <c r="P492" s="63">
        <v>81</v>
      </c>
      <c r="Q492" s="63">
        <v>2380</v>
      </c>
      <c r="R492" s="63">
        <v>1391</v>
      </c>
      <c r="S492" s="63">
        <v>2909</v>
      </c>
      <c r="T492" s="63">
        <v>1731</v>
      </c>
    </row>
    <row r="493" spans="1:20" ht="14.5" x14ac:dyDescent="0.35">
      <c r="A493" t="str">
        <f t="shared" si="14"/>
        <v>Niederösterreich070</v>
      </c>
      <c r="B493">
        <v>493</v>
      </c>
      <c r="C493" s="62" t="s">
        <v>264</v>
      </c>
      <c r="D493" s="62" t="s">
        <v>357</v>
      </c>
      <c r="E493" s="62" t="s">
        <v>36</v>
      </c>
      <c r="F493" s="63">
        <v>782385</v>
      </c>
      <c r="G493" s="63">
        <v>904610</v>
      </c>
      <c r="H493" s="63">
        <v>753230</v>
      </c>
      <c r="I493" s="63">
        <v>5004681</v>
      </c>
      <c r="J493" s="63">
        <v>2995982</v>
      </c>
      <c r="K493" s="63">
        <v>1958183</v>
      </c>
      <c r="L493" s="63">
        <v>1330342</v>
      </c>
      <c r="M493" s="63">
        <v>1952970</v>
      </c>
      <c r="N493" s="63">
        <v>5130349</v>
      </c>
      <c r="O493" s="63">
        <v>5188052</v>
      </c>
      <c r="P493" s="63">
        <v>3619452</v>
      </c>
      <c r="Q493" s="63">
        <v>4286288</v>
      </c>
      <c r="R493" s="63">
        <v>6162468</v>
      </c>
      <c r="S493" s="63">
        <v>5550505</v>
      </c>
      <c r="T493" s="63">
        <v>5401682</v>
      </c>
    </row>
    <row r="494" spans="1:20" ht="14.5" x14ac:dyDescent="0.35">
      <c r="A494" t="str">
        <f t="shared" si="14"/>
        <v>Niederösterreich077</v>
      </c>
      <c r="B494">
        <v>494</v>
      </c>
      <c r="C494" s="62" t="s">
        <v>264</v>
      </c>
      <c r="D494" s="62" t="s">
        <v>367</v>
      </c>
      <c r="E494" s="62" t="s">
        <v>39</v>
      </c>
      <c r="F494" s="63">
        <v>202491</v>
      </c>
      <c r="G494" s="63">
        <v>670248</v>
      </c>
      <c r="H494" s="63">
        <v>1506159</v>
      </c>
      <c r="I494" s="63">
        <v>1151712</v>
      </c>
      <c r="J494" s="63">
        <v>1256355</v>
      </c>
      <c r="K494" s="63">
        <v>2022135</v>
      </c>
      <c r="L494" s="63">
        <v>1502082</v>
      </c>
      <c r="M494" s="63">
        <v>1590393</v>
      </c>
      <c r="N494" s="63">
        <v>5265963</v>
      </c>
      <c r="O494" s="63">
        <v>3416752</v>
      </c>
      <c r="P494" s="63">
        <v>3596678</v>
      </c>
      <c r="Q494" s="63">
        <v>2488721</v>
      </c>
      <c r="R494" s="63">
        <v>1729642</v>
      </c>
      <c r="S494" s="63">
        <v>1060015</v>
      </c>
      <c r="T494" s="63">
        <v>954994</v>
      </c>
    </row>
    <row r="495" spans="1:20" ht="14.5" x14ac:dyDescent="0.35">
      <c r="A495" t="str">
        <f t="shared" si="14"/>
        <v>Niederösterreich478</v>
      </c>
      <c r="B495">
        <v>495</v>
      </c>
      <c r="C495" s="62" t="s">
        <v>264</v>
      </c>
      <c r="D495" s="62" t="s">
        <v>539</v>
      </c>
      <c r="E495" s="62" t="s">
        <v>240</v>
      </c>
      <c r="F495" s="63">
        <v>172547</v>
      </c>
      <c r="G495" s="63">
        <v>176480</v>
      </c>
      <c r="H495" s="63">
        <v>1618693</v>
      </c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</row>
    <row r="496" spans="1:20" ht="14.5" x14ac:dyDescent="0.35">
      <c r="A496" t="str">
        <f t="shared" si="14"/>
        <v>Niederösterreich330</v>
      </c>
      <c r="B496">
        <v>496</v>
      </c>
      <c r="C496" s="62" t="s">
        <v>264</v>
      </c>
      <c r="D496" s="62" t="s">
        <v>447</v>
      </c>
      <c r="E496" s="62" t="s">
        <v>81</v>
      </c>
      <c r="F496" s="63">
        <v>3779</v>
      </c>
      <c r="G496" s="63">
        <v>54658</v>
      </c>
      <c r="H496" s="63">
        <v>7933</v>
      </c>
      <c r="I496" s="63">
        <v>12316</v>
      </c>
      <c r="J496" s="63">
        <v>31629</v>
      </c>
      <c r="K496" s="63">
        <v>18397104</v>
      </c>
      <c r="L496" s="63">
        <v>24996876</v>
      </c>
      <c r="M496" s="63">
        <v>1316</v>
      </c>
      <c r="N496" s="63">
        <v>6029</v>
      </c>
      <c r="O496" s="63">
        <v>1838</v>
      </c>
      <c r="P496" s="63">
        <v>2480</v>
      </c>
      <c r="Q496" s="63">
        <v>15217</v>
      </c>
      <c r="R496" s="63">
        <v>8770</v>
      </c>
      <c r="S496" s="63">
        <v>8070</v>
      </c>
      <c r="T496" s="63">
        <v>2425</v>
      </c>
    </row>
    <row r="497" spans="1:20" ht="14.5" x14ac:dyDescent="0.35">
      <c r="A497" t="str">
        <f t="shared" si="14"/>
        <v>Niederösterreich891</v>
      </c>
      <c r="B497">
        <v>497</v>
      </c>
      <c r="C497" s="62" t="s">
        <v>264</v>
      </c>
      <c r="D497" s="62" t="s">
        <v>676</v>
      </c>
      <c r="E497" s="62" t="s">
        <v>206</v>
      </c>
      <c r="F497" s="64"/>
      <c r="G497" s="63">
        <v>97</v>
      </c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3">
        <v>52</v>
      </c>
    </row>
    <row r="498" spans="1:20" ht="14.5" x14ac:dyDescent="0.35">
      <c r="A498" t="str">
        <f t="shared" si="14"/>
        <v>Niederösterreich528</v>
      </c>
      <c r="B498">
        <v>498</v>
      </c>
      <c r="C498" s="62" t="s">
        <v>264</v>
      </c>
      <c r="D498" s="62" t="s">
        <v>557</v>
      </c>
      <c r="E498" s="62" t="s">
        <v>145</v>
      </c>
      <c r="F498" s="63">
        <v>7512956</v>
      </c>
      <c r="G498" s="63">
        <v>9134987</v>
      </c>
      <c r="H498" s="63">
        <v>9896099</v>
      </c>
      <c r="I498" s="63">
        <v>8654841</v>
      </c>
      <c r="J498" s="63">
        <v>8495244</v>
      </c>
      <c r="K498" s="63">
        <v>11701271</v>
      </c>
      <c r="L498" s="63">
        <v>9378305</v>
      </c>
      <c r="M498" s="63">
        <v>8706391</v>
      </c>
      <c r="N498" s="63">
        <v>10184005</v>
      </c>
      <c r="O498" s="63">
        <v>10133500</v>
      </c>
      <c r="P498" s="63">
        <v>7923115</v>
      </c>
      <c r="Q498" s="63">
        <v>7189278</v>
      </c>
      <c r="R498" s="63">
        <v>11028147</v>
      </c>
      <c r="S498" s="63">
        <v>10491157</v>
      </c>
      <c r="T498" s="63">
        <v>11878653</v>
      </c>
    </row>
    <row r="499" spans="1:20" ht="14.5" x14ac:dyDescent="0.35">
      <c r="A499" t="str">
        <f t="shared" si="14"/>
        <v>Niederösterreich830</v>
      </c>
      <c r="B499">
        <v>499</v>
      </c>
      <c r="C499" s="62" t="s">
        <v>264</v>
      </c>
      <c r="D499" s="62" t="s">
        <v>657</v>
      </c>
      <c r="E499" s="62" t="s">
        <v>200</v>
      </c>
      <c r="F499" s="64"/>
      <c r="G499" s="63">
        <v>20</v>
      </c>
      <c r="H499" s="64"/>
      <c r="I499" s="64"/>
      <c r="J499" s="64"/>
      <c r="K499" s="64"/>
      <c r="L499" s="63">
        <v>3475</v>
      </c>
      <c r="M499" s="63">
        <v>19</v>
      </c>
      <c r="N499" s="63">
        <v>1286</v>
      </c>
      <c r="O499" s="64"/>
      <c r="P499" s="63">
        <v>457</v>
      </c>
      <c r="Q499" s="64"/>
      <c r="R499" s="63">
        <v>403</v>
      </c>
      <c r="S499" s="63">
        <v>1581</v>
      </c>
      <c r="T499" s="63">
        <v>3370</v>
      </c>
    </row>
    <row r="500" spans="1:20" ht="14.5" x14ac:dyDescent="0.35">
      <c r="A500" t="str">
        <f t="shared" si="14"/>
        <v>Niederösterreich800</v>
      </c>
      <c r="B500">
        <v>500</v>
      </c>
      <c r="C500" s="62" t="s">
        <v>264</v>
      </c>
      <c r="D500" s="62" t="s">
        <v>627</v>
      </c>
      <c r="E500" s="62" t="s">
        <v>182</v>
      </c>
      <c r="F500" s="63">
        <v>5705638</v>
      </c>
      <c r="G500" s="63">
        <v>6872984</v>
      </c>
      <c r="H500" s="63">
        <v>6958964</v>
      </c>
      <c r="I500" s="63">
        <v>5852395</v>
      </c>
      <c r="J500" s="63">
        <v>6597829</v>
      </c>
      <c r="K500" s="63">
        <v>6986352</v>
      </c>
      <c r="L500" s="63">
        <v>9087845</v>
      </c>
      <c r="M500" s="63">
        <v>6713763</v>
      </c>
      <c r="N500" s="63">
        <v>8847777</v>
      </c>
      <c r="O500" s="63">
        <v>14413570</v>
      </c>
      <c r="P500" s="63">
        <v>6587806</v>
      </c>
      <c r="Q500" s="63">
        <v>7172351</v>
      </c>
      <c r="R500" s="63">
        <v>8220503</v>
      </c>
      <c r="S500" s="63">
        <v>7879637</v>
      </c>
      <c r="T500" s="63">
        <v>10976047</v>
      </c>
    </row>
    <row r="501" spans="1:20" ht="14.5" x14ac:dyDescent="0.35">
      <c r="A501" t="str">
        <f t="shared" si="14"/>
        <v>Niederösterreich474</v>
      </c>
      <c r="B501">
        <v>501</v>
      </c>
      <c r="C501" s="62" t="s">
        <v>264</v>
      </c>
      <c r="D501" s="62" t="s">
        <v>534</v>
      </c>
      <c r="E501" s="62" t="s">
        <v>133</v>
      </c>
      <c r="F501" s="63">
        <v>48</v>
      </c>
      <c r="G501" s="63">
        <v>8985</v>
      </c>
      <c r="H501" s="64"/>
      <c r="I501" s="64"/>
      <c r="J501" s="63">
        <v>233</v>
      </c>
      <c r="K501" s="63">
        <v>105</v>
      </c>
      <c r="L501" s="63">
        <v>40</v>
      </c>
      <c r="M501" s="63">
        <v>25</v>
      </c>
      <c r="N501" s="64"/>
      <c r="O501" s="64"/>
      <c r="P501" s="63">
        <v>37</v>
      </c>
      <c r="Q501" s="63">
        <v>35</v>
      </c>
      <c r="R501" s="63">
        <v>87676</v>
      </c>
      <c r="S501" s="63">
        <v>5184</v>
      </c>
      <c r="T501" s="63">
        <v>3570</v>
      </c>
    </row>
    <row r="502" spans="1:20" ht="14.5" x14ac:dyDescent="0.35">
      <c r="A502" t="str">
        <f t="shared" si="14"/>
        <v>Niederösterreich078</v>
      </c>
      <c r="B502">
        <v>502</v>
      </c>
      <c r="C502" s="62" t="s">
        <v>264</v>
      </c>
      <c r="D502" s="62" t="s">
        <v>369</v>
      </c>
      <c r="E502" s="62" t="s">
        <v>40</v>
      </c>
      <c r="F502" s="63">
        <v>78914547</v>
      </c>
      <c r="G502" s="63">
        <v>58390671</v>
      </c>
      <c r="H502" s="63">
        <v>154692080</v>
      </c>
      <c r="I502" s="63">
        <v>452287326</v>
      </c>
      <c r="J502" s="63">
        <v>367915260</v>
      </c>
      <c r="K502" s="63">
        <v>331709995</v>
      </c>
      <c r="L502" s="63">
        <v>160603728</v>
      </c>
      <c r="M502" s="63">
        <v>361738461</v>
      </c>
      <c r="N502" s="63">
        <v>367299454</v>
      </c>
      <c r="O502" s="63">
        <v>437892072</v>
      </c>
      <c r="P502" s="63">
        <v>110154866</v>
      </c>
      <c r="Q502" s="63">
        <v>48474013</v>
      </c>
      <c r="R502" s="63">
        <v>37560974</v>
      </c>
      <c r="S502" s="63">
        <v>307085304</v>
      </c>
      <c r="T502" s="63">
        <v>184342534</v>
      </c>
    </row>
    <row r="503" spans="1:20" ht="14.5" x14ac:dyDescent="0.35">
      <c r="A503" t="str">
        <f t="shared" si="14"/>
        <v>Niederösterreich093</v>
      </c>
      <c r="B503">
        <v>503</v>
      </c>
      <c r="C503" s="62" t="s">
        <v>264</v>
      </c>
      <c r="D503" s="62" t="s">
        <v>384</v>
      </c>
      <c r="E503" s="62" t="s">
        <v>48</v>
      </c>
      <c r="F503" s="63">
        <v>45147520</v>
      </c>
      <c r="G503" s="63">
        <v>72024841</v>
      </c>
      <c r="H503" s="63">
        <v>70446321</v>
      </c>
      <c r="I503" s="63">
        <v>82224828</v>
      </c>
      <c r="J503" s="63">
        <v>86921215</v>
      </c>
      <c r="K503" s="63">
        <v>97262207</v>
      </c>
      <c r="L503" s="63">
        <v>108875500</v>
      </c>
      <c r="M503" s="63">
        <v>112681911</v>
      </c>
      <c r="N503" s="63">
        <v>118625816</v>
      </c>
      <c r="O503" s="63">
        <v>109828959</v>
      </c>
      <c r="P503" s="63">
        <v>105977153</v>
      </c>
      <c r="Q503" s="63">
        <v>131474262</v>
      </c>
      <c r="R503" s="63">
        <v>179445960</v>
      </c>
      <c r="S503" s="63">
        <v>214636228</v>
      </c>
      <c r="T503" s="63">
        <v>203037302</v>
      </c>
    </row>
    <row r="504" spans="1:20" ht="14.5" x14ac:dyDescent="0.35">
      <c r="A504" t="str">
        <f t="shared" si="14"/>
        <v>Niederösterreich469</v>
      </c>
      <c r="B504">
        <v>504</v>
      </c>
      <c r="C504" s="62" t="s">
        <v>264</v>
      </c>
      <c r="D504" s="62" t="s">
        <v>529</v>
      </c>
      <c r="E504" s="62" t="s">
        <v>129</v>
      </c>
      <c r="F504" s="63">
        <v>827</v>
      </c>
      <c r="G504" s="63">
        <v>3293</v>
      </c>
      <c r="H504" s="63">
        <v>14343</v>
      </c>
      <c r="I504" s="63">
        <v>9122</v>
      </c>
      <c r="J504" s="63">
        <v>5650</v>
      </c>
      <c r="K504" s="63">
        <v>31799</v>
      </c>
      <c r="L504" s="63">
        <v>19043</v>
      </c>
      <c r="M504" s="63">
        <v>102900</v>
      </c>
      <c r="N504" s="63">
        <v>33843</v>
      </c>
      <c r="O504" s="63">
        <v>24832</v>
      </c>
      <c r="P504" s="63">
        <v>253263</v>
      </c>
      <c r="Q504" s="63">
        <v>321569</v>
      </c>
      <c r="R504" s="63">
        <v>605548</v>
      </c>
      <c r="S504" s="63">
        <v>272264</v>
      </c>
      <c r="T504" s="63">
        <v>245176</v>
      </c>
    </row>
    <row r="505" spans="1:20" ht="14.5" x14ac:dyDescent="0.35">
      <c r="A505" t="str">
        <f t="shared" si="14"/>
        <v>Niederösterreich666</v>
      </c>
      <c r="B505">
        <v>505</v>
      </c>
      <c r="C505" s="62" t="s">
        <v>264</v>
      </c>
      <c r="D505" s="62" t="s">
        <v>592</v>
      </c>
      <c r="E505" s="62" t="s">
        <v>163</v>
      </c>
      <c r="F505" s="63">
        <v>27239390</v>
      </c>
      <c r="G505" s="63">
        <v>46372098</v>
      </c>
      <c r="H505" s="63">
        <v>45133654</v>
      </c>
      <c r="I505" s="63">
        <v>58776199</v>
      </c>
      <c r="J505" s="63">
        <v>65077368</v>
      </c>
      <c r="K505" s="63">
        <v>79965830</v>
      </c>
      <c r="L505" s="63">
        <v>104415376</v>
      </c>
      <c r="M505" s="63">
        <v>114273370</v>
      </c>
      <c r="N505" s="63">
        <v>118691561</v>
      </c>
      <c r="O505" s="63">
        <v>130650860</v>
      </c>
      <c r="P505" s="63">
        <v>135673473</v>
      </c>
      <c r="Q505" s="63">
        <v>160274456</v>
      </c>
      <c r="R505" s="63">
        <v>232391761</v>
      </c>
      <c r="S505" s="63">
        <v>222792486</v>
      </c>
      <c r="T505" s="63">
        <v>194410557</v>
      </c>
    </row>
    <row r="506" spans="1:20" ht="14.5" x14ac:dyDescent="0.35">
      <c r="A506" t="str">
        <f t="shared" si="14"/>
        <v>Niederösterreich017</v>
      </c>
      <c r="B506">
        <v>506</v>
      </c>
      <c r="C506" s="62" t="s">
        <v>264</v>
      </c>
      <c r="D506" s="62" t="s">
        <v>313</v>
      </c>
      <c r="E506" s="62" t="s">
        <v>11</v>
      </c>
      <c r="F506" s="63">
        <v>436241207</v>
      </c>
      <c r="G506" s="63">
        <v>506856152</v>
      </c>
      <c r="H506" s="63">
        <v>513277136</v>
      </c>
      <c r="I506" s="63">
        <v>571597613</v>
      </c>
      <c r="J506" s="63">
        <v>573934689</v>
      </c>
      <c r="K506" s="63">
        <v>479465368</v>
      </c>
      <c r="L506" s="63">
        <v>486972389</v>
      </c>
      <c r="M506" s="63">
        <v>472270156</v>
      </c>
      <c r="N506" s="63">
        <v>483556554</v>
      </c>
      <c r="O506" s="63">
        <v>451123182</v>
      </c>
      <c r="P506" s="63">
        <v>425462792</v>
      </c>
      <c r="Q506" s="63">
        <v>529466614</v>
      </c>
      <c r="R506" s="63">
        <v>657549891</v>
      </c>
      <c r="S506" s="63">
        <v>658062531</v>
      </c>
      <c r="T506" s="63">
        <v>605397128</v>
      </c>
    </row>
    <row r="507" spans="1:20" ht="14.5" x14ac:dyDescent="0.35">
      <c r="A507" t="str">
        <f t="shared" si="14"/>
        <v>Niederösterreich236</v>
      </c>
      <c r="B507">
        <v>507</v>
      </c>
      <c r="C507" s="62" t="s">
        <v>264</v>
      </c>
      <c r="D507" s="62" t="s">
        <v>410</v>
      </c>
      <c r="E507" s="62" t="s">
        <v>59</v>
      </c>
      <c r="F507" s="63">
        <v>96448</v>
      </c>
      <c r="G507" s="63">
        <v>58260</v>
      </c>
      <c r="H507" s="63">
        <v>45640</v>
      </c>
      <c r="I507" s="63">
        <v>61869</v>
      </c>
      <c r="J507" s="63">
        <v>30545</v>
      </c>
      <c r="K507" s="63">
        <v>75923</v>
      </c>
      <c r="L507" s="63">
        <v>54245</v>
      </c>
      <c r="M507" s="63">
        <v>40999</v>
      </c>
      <c r="N507" s="63">
        <v>86387</v>
      </c>
      <c r="O507" s="63">
        <v>134463</v>
      </c>
      <c r="P507" s="63">
        <v>63170</v>
      </c>
      <c r="Q507" s="63">
        <v>92194</v>
      </c>
      <c r="R507" s="63">
        <v>178281</v>
      </c>
      <c r="S507" s="63">
        <v>1006083</v>
      </c>
      <c r="T507" s="63">
        <v>208430</v>
      </c>
    </row>
    <row r="508" spans="1:20" ht="14.5" x14ac:dyDescent="0.35">
      <c r="A508" t="str">
        <f t="shared" si="14"/>
        <v>Niederösterreich068</v>
      </c>
      <c r="B508">
        <v>508</v>
      </c>
      <c r="C508" s="62" t="s">
        <v>264</v>
      </c>
      <c r="D508" s="62" t="s">
        <v>355</v>
      </c>
      <c r="E508" s="62" t="s">
        <v>35</v>
      </c>
      <c r="F508" s="63">
        <v>59409235</v>
      </c>
      <c r="G508" s="63">
        <v>67639945</v>
      </c>
      <c r="H508" s="63">
        <v>59321962</v>
      </c>
      <c r="I508" s="63">
        <v>69568335</v>
      </c>
      <c r="J508" s="63">
        <v>73595121</v>
      </c>
      <c r="K508" s="63">
        <v>72945803</v>
      </c>
      <c r="L508" s="63">
        <v>80403883</v>
      </c>
      <c r="M508" s="63">
        <v>83128748</v>
      </c>
      <c r="N508" s="63">
        <v>74337542</v>
      </c>
      <c r="O508" s="63">
        <v>70089404</v>
      </c>
      <c r="P508" s="63">
        <v>78736799</v>
      </c>
      <c r="Q508" s="63">
        <v>161428783</v>
      </c>
      <c r="R508" s="63">
        <v>182096512</v>
      </c>
      <c r="S508" s="63">
        <v>176821229</v>
      </c>
      <c r="T508" s="63">
        <v>103153576</v>
      </c>
    </row>
    <row r="509" spans="1:20" ht="14.5" x14ac:dyDescent="0.35">
      <c r="A509" t="str">
        <f t="shared" si="14"/>
        <v>Niederösterreich640</v>
      </c>
      <c r="B509">
        <v>509</v>
      </c>
      <c r="C509" s="62" t="s">
        <v>264</v>
      </c>
      <c r="D509" s="62" t="s">
        <v>580</v>
      </c>
      <c r="E509" s="62" t="s">
        <v>155</v>
      </c>
      <c r="F509" s="63">
        <v>1964061</v>
      </c>
      <c r="G509" s="63">
        <v>576897</v>
      </c>
      <c r="H509" s="63">
        <v>125580</v>
      </c>
      <c r="I509" s="63">
        <v>971342</v>
      </c>
      <c r="J509" s="63">
        <v>11668</v>
      </c>
      <c r="K509" s="63">
        <v>61452</v>
      </c>
      <c r="L509" s="63">
        <v>2350139</v>
      </c>
      <c r="M509" s="63">
        <v>3152418</v>
      </c>
      <c r="N509" s="63">
        <v>2235455</v>
      </c>
      <c r="O509" s="63">
        <v>2279062</v>
      </c>
      <c r="P509" s="63">
        <v>1306416</v>
      </c>
      <c r="Q509" s="63">
        <v>1632220</v>
      </c>
      <c r="R509" s="63">
        <v>1146175</v>
      </c>
      <c r="S509" s="63">
        <v>823384</v>
      </c>
      <c r="T509" s="63">
        <v>881895</v>
      </c>
    </row>
    <row r="510" spans="1:20" ht="14.5" x14ac:dyDescent="0.35">
      <c r="A510" t="str">
        <f t="shared" si="14"/>
        <v>Niederösterreich328</v>
      </c>
      <c r="B510">
        <v>510</v>
      </c>
      <c r="C510" s="62" t="s">
        <v>264</v>
      </c>
      <c r="D510" s="62" t="s">
        <v>444</v>
      </c>
      <c r="E510" s="62" t="s">
        <v>79</v>
      </c>
      <c r="F510" s="63">
        <v>4470</v>
      </c>
      <c r="G510" s="63">
        <v>17423</v>
      </c>
      <c r="H510" s="63">
        <v>225150</v>
      </c>
      <c r="I510" s="63">
        <v>12162</v>
      </c>
      <c r="J510" s="63">
        <v>40054</v>
      </c>
      <c r="K510" s="63">
        <v>70700</v>
      </c>
      <c r="L510" s="63">
        <v>53558</v>
      </c>
      <c r="M510" s="63">
        <v>23658</v>
      </c>
      <c r="N510" s="63">
        <v>39511</v>
      </c>
      <c r="O510" s="63">
        <v>27711</v>
      </c>
      <c r="P510" s="63">
        <v>11413</v>
      </c>
      <c r="Q510" s="63">
        <v>13464</v>
      </c>
      <c r="R510" s="63">
        <v>49644</v>
      </c>
      <c r="S510" s="63">
        <v>14259</v>
      </c>
      <c r="T510" s="63">
        <v>21691</v>
      </c>
    </row>
    <row r="511" spans="1:20" ht="14.5" x14ac:dyDescent="0.35">
      <c r="A511" t="str">
        <f t="shared" si="14"/>
        <v>Niederösterreich284</v>
      </c>
      <c r="B511">
        <v>511</v>
      </c>
      <c r="C511" s="62" t="s">
        <v>264</v>
      </c>
      <c r="D511" s="62" t="s">
        <v>426</v>
      </c>
      <c r="E511" s="62" t="s">
        <v>71</v>
      </c>
      <c r="F511" s="63">
        <v>18226</v>
      </c>
      <c r="G511" s="63">
        <v>16839</v>
      </c>
      <c r="H511" s="63">
        <v>12481</v>
      </c>
      <c r="I511" s="63">
        <v>12919</v>
      </c>
      <c r="J511" s="63">
        <v>2754</v>
      </c>
      <c r="K511" s="63">
        <v>2295</v>
      </c>
      <c r="L511" s="63">
        <v>390</v>
      </c>
      <c r="M511" s="63">
        <v>2776</v>
      </c>
      <c r="N511" s="63">
        <v>1659</v>
      </c>
      <c r="O511" s="63">
        <v>614</v>
      </c>
      <c r="P511" s="64"/>
      <c r="Q511" s="63">
        <v>1294</v>
      </c>
      <c r="R511" s="63">
        <v>56</v>
      </c>
      <c r="S511" s="63">
        <v>12389</v>
      </c>
      <c r="T511" s="63">
        <v>73398</v>
      </c>
    </row>
    <row r="512" spans="1:20" ht="14.5" x14ac:dyDescent="0.35">
      <c r="A512" t="str">
        <f t="shared" si="14"/>
        <v>Niederösterreich466</v>
      </c>
      <c r="B512">
        <v>512</v>
      </c>
      <c r="C512" s="62" t="s">
        <v>264</v>
      </c>
      <c r="D512" s="62" t="s">
        <v>523</v>
      </c>
      <c r="E512" s="62" t="s">
        <v>222</v>
      </c>
      <c r="F512" s="64"/>
      <c r="G512" s="64"/>
      <c r="H512" s="64"/>
      <c r="I512" s="63">
        <v>6</v>
      </c>
      <c r="J512" s="64"/>
      <c r="K512" s="63">
        <v>4739</v>
      </c>
      <c r="L512" s="63">
        <v>5</v>
      </c>
      <c r="M512" s="63">
        <v>132</v>
      </c>
      <c r="N512" s="64"/>
      <c r="O512" s="64"/>
      <c r="P512" s="63">
        <v>22</v>
      </c>
      <c r="Q512" s="63">
        <v>16</v>
      </c>
      <c r="R512" s="63">
        <v>72123</v>
      </c>
      <c r="S512" s="63">
        <v>54628</v>
      </c>
      <c r="T512" s="63">
        <v>21367</v>
      </c>
    </row>
    <row r="513" spans="1:20" ht="14.5" x14ac:dyDescent="0.35">
      <c r="A513" t="str">
        <f t="shared" si="14"/>
        <v>Niederösterreich413</v>
      </c>
      <c r="B513">
        <v>513</v>
      </c>
      <c r="C513" s="62" t="s">
        <v>264</v>
      </c>
      <c r="D513" s="62" t="s">
        <v>494</v>
      </c>
      <c r="E513" s="62" t="s">
        <v>108</v>
      </c>
      <c r="F513" s="64"/>
      <c r="G513" s="64"/>
      <c r="H513" s="63">
        <v>959</v>
      </c>
      <c r="I513" s="64"/>
      <c r="J513" s="63">
        <v>2147</v>
      </c>
      <c r="K513" s="63">
        <v>1195</v>
      </c>
      <c r="L513" s="63">
        <v>1511</v>
      </c>
      <c r="M513" s="63">
        <v>2770</v>
      </c>
      <c r="N513" s="63">
        <v>29505</v>
      </c>
      <c r="O513" s="63">
        <v>19470</v>
      </c>
      <c r="P513" s="63">
        <v>1657</v>
      </c>
      <c r="Q513" s="63">
        <v>3522</v>
      </c>
      <c r="R513" s="63">
        <v>1927</v>
      </c>
      <c r="S513" s="63">
        <v>4744</v>
      </c>
      <c r="T513" s="63">
        <v>15184</v>
      </c>
    </row>
    <row r="514" spans="1:20" ht="14.5" x14ac:dyDescent="0.35">
      <c r="A514" t="str">
        <f t="shared" si="14"/>
        <v>Niederösterreich703</v>
      </c>
      <c r="B514">
        <v>514</v>
      </c>
      <c r="C514" s="62" t="s">
        <v>264</v>
      </c>
      <c r="D514" s="62" t="s">
        <v>609</v>
      </c>
      <c r="E514" s="62" t="s">
        <v>241</v>
      </c>
      <c r="F514" s="63">
        <v>7461</v>
      </c>
      <c r="G514" s="63">
        <v>24840</v>
      </c>
      <c r="H514" s="63">
        <v>10620</v>
      </c>
      <c r="I514" s="63">
        <v>21414</v>
      </c>
      <c r="J514" s="63">
        <v>14528</v>
      </c>
      <c r="K514" s="63">
        <v>52345</v>
      </c>
      <c r="L514" s="63">
        <v>1064</v>
      </c>
      <c r="M514" s="63">
        <v>38998</v>
      </c>
      <c r="N514" s="63">
        <v>34851</v>
      </c>
      <c r="O514" s="63">
        <v>17744</v>
      </c>
      <c r="P514" s="63">
        <v>30241</v>
      </c>
      <c r="Q514" s="63">
        <v>5252</v>
      </c>
      <c r="R514" s="63">
        <v>14131</v>
      </c>
      <c r="S514" s="63">
        <v>6742</v>
      </c>
      <c r="T514" s="63">
        <v>33285</v>
      </c>
    </row>
    <row r="515" spans="1:20" ht="14.5" x14ac:dyDescent="0.35">
      <c r="A515" t="str">
        <f t="shared" si="14"/>
        <v>Niederösterreich516</v>
      </c>
      <c r="B515">
        <v>515</v>
      </c>
      <c r="C515" s="62" t="s">
        <v>264</v>
      </c>
      <c r="D515" s="62" t="s">
        <v>553</v>
      </c>
      <c r="E515" s="62" t="s">
        <v>142</v>
      </c>
      <c r="F515" s="63">
        <v>196873</v>
      </c>
      <c r="G515" s="63">
        <v>248013</v>
      </c>
      <c r="H515" s="63">
        <v>149277</v>
      </c>
      <c r="I515" s="63">
        <v>159391</v>
      </c>
      <c r="J515" s="63">
        <v>984930</v>
      </c>
      <c r="K515" s="63">
        <v>363906</v>
      </c>
      <c r="L515" s="63">
        <v>501786</v>
      </c>
      <c r="M515" s="63">
        <v>514088</v>
      </c>
      <c r="N515" s="63">
        <v>636986</v>
      </c>
      <c r="O515" s="63">
        <v>1463541</v>
      </c>
      <c r="P515" s="63">
        <v>636311</v>
      </c>
      <c r="Q515" s="63">
        <v>103925</v>
      </c>
      <c r="R515" s="63">
        <v>2342584</v>
      </c>
      <c r="S515" s="63">
        <v>1781704</v>
      </c>
      <c r="T515" s="63">
        <v>1001862</v>
      </c>
    </row>
    <row r="516" spans="1:20" ht="14.5" x14ac:dyDescent="0.35">
      <c r="A516" t="str">
        <f t="shared" si="14"/>
        <v>Niederösterreich477</v>
      </c>
      <c r="B516">
        <v>516</v>
      </c>
      <c r="C516" s="62" t="s">
        <v>264</v>
      </c>
      <c r="D516" s="62" t="s">
        <v>537</v>
      </c>
      <c r="E516" s="62" t="s">
        <v>224</v>
      </c>
      <c r="F516" s="64"/>
      <c r="G516" s="64"/>
      <c r="H516" s="64"/>
      <c r="I516" s="64"/>
      <c r="J516" s="64"/>
      <c r="K516" s="63">
        <v>21</v>
      </c>
      <c r="L516" s="64"/>
      <c r="M516" s="64"/>
      <c r="N516" s="63">
        <v>453</v>
      </c>
      <c r="O516" s="64"/>
      <c r="P516" s="63">
        <v>2</v>
      </c>
      <c r="Q516" s="64"/>
      <c r="R516" s="64"/>
      <c r="S516" s="64"/>
      <c r="T516" s="63">
        <v>297</v>
      </c>
    </row>
    <row r="517" spans="1:20" ht="14.5" x14ac:dyDescent="0.35">
      <c r="A517" t="str">
        <f t="shared" si="14"/>
        <v>Niederösterreich508</v>
      </c>
      <c r="B517">
        <v>517</v>
      </c>
      <c r="C517" s="62" t="s">
        <v>264</v>
      </c>
      <c r="D517" s="62" t="s">
        <v>550</v>
      </c>
      <c r="E517" s="62" t="s">
        <v>140</v>
      </c>
      <c r="F517" s="63">
        <v>161311940</v>
      </c>
      <c r="G517" s="63">
        <v>119868389</v>
      </c>
      <c r="H517" s="63">
        <v>75399194</v>
      </c>
      <c r="I517" s="63">
        <v>67741682</v>
      </c>
      <c r="J517" s="63">
        <v>84873873</v>
      </c>
      <c r="K517" s="63">
        <v>72008766</v>
      </c>
      <c r="L517" s="63">
        <v>51918915</v>
      </c>
      <c r="M517" s="63">
        <v>57656505</v>
      </c>
      <c r="N517" s="63">
        <v>59113341</v>
      </c>
      <c r="O517" s="63">
        <v>49725871</v>
      </c>
      <c r="P517" s="63">
        <v>67201539</v>
      </c>
      <c r="Q517" s="63">
        <v>35903991</v>
      </c>
      <c r="R517" s="63">
        <v>62737139</v>
      </c>
      <c r="S517" s="63">
        <v>74164226</v>
      </c>
      <c r="T517" s="63">
        <v>57883283</v>
      </c>
    </row>
    <row r="518" spans="1:20" ht="14.5" x14ac:dyDescent="0.35">
      <c r="A518" t="str">
        <f t="shared" si="14"/>
        <v>Niederösterreich453</v>
      </c>
      <c r="B518">
        <v>518</v>
      </c>
      <c r="C518" s="62" t="s">
        <v>264</v>
      </c>
      <c r="D518" s="62" t="s">
        <v>508</v>
      </c>
      <c r="E518" s="62" t="s">
        <v>120</v>
      </c>
      <c r="F518" s="63">
        <v>60597</v>
      </c>
      <c r="G518" s="63">
        <v>62443</v>
      </c>
      <c r="H518" s="63">
        <v>27463</v>
      </c>
      <c r="I518" s="63">
        <v>157199</v>
      </c>
      <c r="J518" s="63">
        <v>40288</v>
      </c>
      <c r="K518" s="63">
        <v>42456</v>
      </c>
      <c r="L518" s="63">
        <v>52654</v>
      </c>
      <c r="M518" s="63">
        <v>45268</v>
      </c>
      <c r="N518" s="63">
        <v>313313</v>
      </c>
      <c r="O518" s="63">
        <v>295502</v>
      </c>
      <c r="P518" s="63">
        <v>46037</v>
      </c>
      <c r="Q518" s="63">
        <v>46882</v>
      </c>
      <c r="R518" s="63">
        <v>137790</v>
      </c>
      <c r="S518" s="63">
        <v>302151</v>
      </c>
      <c r="T518" s="63">
        <v>123345</v>
      </c>
    </row>
    <row r="519" spans="1:20" ht="14.5" x14ac:dyDescent="0.35">
      <c r="A519" t="str">
        <f t="shared" si="14"/>
        <v>Niederösterreich675</v>
      </c>
      <c r="B519">
        <v>519</v>
      </c>
      <c r="C519" s="62" t="s">
        <v>264</v>
      </c>
      <c r="D519" s="62" t="s">
        <v>598</v>
      </c>
      <c r="E519" s="62" t="s">
        <v>167</v>
      </c>
      <c r="F519" s="63">
        <v>390</v>
      </c>
      <c r="G519" s="63">
        <v>48</v>
      </c>
      <c r="H519" s="63">
        <v>75</v>
      </c>
      <c r="I519" s="63">
        <v>106</v>
      </c>
      <c r="J519" s="63">
        <v>393</v>
      </c>
      <c r="K519" s="63">
        <v>727</v>
      </c>
      <c r="L519" s="63">
        <v>495</v>
      </c>
      <c r="M519" s="63">
        <v>237</v>
      </c>
      <c r="N519" s="63">
        <v>5201</v>
      </c>
      <c r="O519" s="63">
        <v>128</v>
      </c>
      <c r="P519" s="63">
        <v>8696</v>
      </c>
      <c r="Q519" s="63">
        <v>59491</v>
      </c>
      <c r="R519" s="63">
        <v>1320</v>
      </c>
      <c r="S519" s="63">
        <v>37409</v>
      </c>
      <c r="T519" s="63">
        <v>10851</v>
      </c>
    </row>
    <row r="520" spans="1:20" ht="14.5" x14ac:dyDescent="0.35">
      <c r="A520" t="str">
        <f t="shared" ref="A520:A583" si="15">C520&amp;D520</f>
        <v>Niederösterreich892</v>
      </c>
      <c r="B520">
        <v>520</v>
      </c>
      <c r="C520" s="62" t="s">
        <v>264</v>
      </c>
      <c r="D520" s="62" t="s">
        <v>678</v>
      </c>
      <c r="E520" s="62" t="s">
        <v>207</v>
      </c>
      <c r="F520" s="64"/>
      <c r="G520" s="63">
        <v>2</v>
      </c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3">
        <v>233</v>
      </c>
    </row>
    <row r="521" spans="1:20" ht="14.5" x14ac:dyDescent="0.35">
      <c r="A521" t="str">
        <f t="shared" si="15"/>
        <v>Niederösterreich391</v>
      </c>
      <c r="B521">
        <v>521</v>
      </c>
      <c r="C521" s="62" t="s">
        <v>264</v>
      </c>
      <c r="D521" s="62" t="s">
        <v>479</v>
      </c>
      <c r="E521" s="62" t="s">
        <v>100</v>
      </c>
      <c r="F521" s="64"/>
      <c r="G521" s="63">
        <v>2749</v>
      </c>
      <c r="H521" s="63">
        <v>1298</v>
      </c>
      <c r="I521" s="63">
        <v>639</v>
      </c>
      <c r="J521" s="63">
        <v>1243</v>
      </c>
      <c r="K521" s="63">
        <v>20279</v>
      </c>
      <c r="L521" s="63">
        <v>443</v>
      </c>
      <c r="M521" s="63">
        <v>6011</v>
      </c>
      <c r="N521" s="63">
        <v>535</v>
      </c>
      <c r="O521" s="63">
        <v>19331</v>
      </c>
      <c r="P521" s="63">
        <v>793</v>
      </c>
      <c r="Q521" s="63">
        <v>462</v>
      </c>
      <c r="R521" s="63">
        <v>5609</v>
      </c>
      <c r="S521" s="63">
        <v>2532</v>
      </c>
      <c r="T521" s="63">
        <v>9383</v>
      </c>
    </row>
    <row r="522" spans="1:20" ht="14.5" x14ac:dyDescent="0.35">
      <c r="A522" t="str">
        <f t="shared" si="15"/>
        <v>Niederösterreich073</v>
      </c>
      <c r="B522">
        <v>522</v>
      </c>
      <c r="C522" s="62" t="s">
        <v>264</v>
      </c>
      <c r="D522" s="62" t="s">
        <v>360</v>
      </c>
      <c r="E522" s="62" t="s">
        <v>242</v>
      </c>
      <c r="F522" s="63">
        <v>1426636</v>
      </c>
      <c r="G522" s="63">
        <v>1838388</v>
      </c>
      <c r="H522" s="63">
        <v>1504444</v>
      </c>
      <c r="I522" s="63">
        <v>1063507</v>
      </c>
      <c r="J522" s="63">
        <v>1786308</v>
      </c>
      <c r="K522" s="63">
        <v>3773841</v>
      </c>
      <c r="L522" s="63">
        <v>2592023</v>
      </c>
      <c r="M522" s="63">
        <v>2681280</v>
      </c>
      <c r="N522" s="63">
        <v>2352073</v>
      </c>
      <c r="O522" s="63">
        <v>3313883</v>
      </c>
      <c r="P522" s="63">
        <v>7759495</v>
      </c>
      <c r="Q522" s="63">
        <v>7962283</v>
      </c>
      <c r="R522" s="63">
        <v>3302342</v>
      </c>
      <c r="S522" s="63">
        <v>913736</v>
      </c>
      <c r="T522" s="63">
        <v>409935</v>
      </c>
    </row>
    <row r="523" spans="1:20" ht="14.5" x14ac:dyDescent="0.35">
      <c r="A523" t="str">
        <f t="shared" si="15"/>
        <v>Niederösterreich421</v>
      </c>
      <c r="B523">
        <v>523</v>
      </c>
      <c r="C523" s="62" t="s">
        <v>264</v>
      </c>
      <c r="D523" s="62" t="s">
        <v>496</v>
      </c>
      <c r="E523" s="62" t="s">
        <v>110</v>
      </c>
      <c r="F523" s="63">
        <v>72375</v>
      </c>
      <c r="G523" s="63">
        <v>16381</v>
      </c>
      <c r="H523" s="63">
        <v>49369</v>
      </c>
      <c r="I523" s="63">
        <v>34012</v>
      </c>
      <c r="J523" s="63">
        <v>25223</v>
      </c>
      <c r="K523" s="63">
        <v>4520</v>
      </c>
      <c r="L523" s="63">
        <v>105975</v>
      </c>
      <c r="M523" s="63">
        <v>48931</v>
      </c>
      <c r="N523" s="63">
        <v>29559</v>
      </c>
      <c r="O523" s="63">
        <v>4421</v>
      </c>
      <c r="P523" s="63">
        <v>32696</v>
      </c>
      <c r="Q523" s="63">
        <v>82750</v>
      </c>
      <c r="R523" s="63">
        <v>179533</v>
      </c>
      <c r="S523" s="63">
        <v>319897</v>
      </c>
      <c r="T523" s="63">
        <v>29264</v>
      </c>
    </row>
    <row r="524" spans="1:20" ht="14.5" x14ac:dyDescent="0.35">
      <c r="A524" t="str">
        <f t="shared" si="15"/>
        <v>Niederösterreich404</v>
      </c>
      <c r="B524">
        <v>524</v>
      </c>
      <c r="C524" s="62" t="s">
        <v>264</v>
      </c>
      <c r="D524" s="62" t="s">
        <v>486</v>
      </c>
      <c r="E524" s="62" t="s">
        <v>104</v>
      </c>
      <c r="F524" s="63">
        <v>42144242</v>
      </c>
      <c r="G524" s="63">
        <v>58286929</v>
      </c>
      <c r="H524" s="63">
        <v>111216712</v>
      </c>
      <c r="I524" s="63">
        <v>117951355</v>
      </c>
      <c r="J524" s="63">
        <v>56960152</v>
      </c>
      <c r="K524" s="63">
        <v>141111054</v>
      </c>
      <c r="L524" s="63">
        <v>99898203</v>
      </c>
      <c r="M524" s="63">
        <v>113396936</v>
      </c>
      <c r="N524" s="63">
        <v>86228561</v>
      </c>
      <c r="O524" s="63">
        <v>110451652</v>
      </c>
      <c r="P524" s="63">
        <v>66398490</v>
      </c>
      <c r="Q524" s="63">
        <v>82651849</v>
      </c>
      <c r="R524" s="63">
        <v>42487199</v>
      </c>
      <c r="S524" s="63">
        <v>43143360</v>
      </c>
      <c r="T524" s="63">
        <v>53181873</v>
      </c>
    </row>
    <row r="525" spans="1:20" ht="14.5" x14ac:dyDescent="0.35">
      <c r="A525" t="str">
        <f t="shared" si="15"/>
        <v>Niederösterreich833</v>
      </c>
      <c r="B525">
        <v>525</v>
      </c>
      <c r="C525" s="62" t="s">
        <v>264</v>
      </c>
      <c r="D525" s="62" t="s">
        <v>662</v>
      </c>
      <c r="E525" s="62" t="s">
        <v>202</v>
      </c>
      <c r="F525" s="64"/>
      <c r="G525" s="63">
        <v>18</v>
      </c>
      <c r="H525" s="63">
        <v>4</v>
      </c>
      <c r="I525" s="64"/>
      <c r="J525" s="63">
        <v>47</v>
      </c>
      <c r="K525" s="64"/>
      <c r="L525" s="64"/>
      <c r="M525" s="64"/>
      <c r="N525" s="64"/>
      <c r="O525" s="64"/>
      <c r="P525" s="64"/>
      <c r="Q525" s="63">
        <v>909</v>
      </c>
      <c r="R525" s="63">
        <v>112</v>
      </c>
      <c r="S525" s="64"/>
      <c r="T525" s="63">
        <v>685</v>
      </c>
    </row>
    <row r="526" spans="1:20" ht="14.5" x14ac:dyDescent="0.35">
      <c r="A526" t="str">
        <f t="shared" si="15"/>
        <v>Niederösterreich322</v>
      </c>
      <c r="B526">
        <v>526</v>
      </c>
      <c r="C526" s="62" t="s">
        <v>264</v>
      </c>
      <c r="D526" s="62" t="s">
        <v>440</v>
      </c>
      <c r="E526" s="62" t="s">
        <v>243</v>
      </c>
      <c r="F526" s="63">
        <v>18479</v>
      </c>
      <c r="G526" s="63">
        <v>2415</v>
      </c>
      <c r="H526" s="63">
        <v>6566</v>
      </c>
      <c r="I526" s="63">
        <v>43987</v>
      </c>
      <c r="J526" s="63">
        <v>5429</v>
      </c>
      <c r="K526" s="63">
        <v>15714</v>
      </c>
      <c r="L526" s="63">
        <v>10058</v>
      </c>
      <c r="M526" s="63">
        <v>7342</v>
      </c>
      <c r="N526" s="63">
        <v>82123</v>
      </c>
      <c r="O526" s="63">
        <v>1789</v>
      </c>
      <c r="P526" s="63">
        <v>10785</v>
      </c>
      <c r="Q526" s="63">
        <v>55513</v>
      </c>
      <c r="R526" s="63">
        <v>176584</v>
      </c>
      <c r="S526" s="63">
        <v>313926</v>
      </c>
      <c r="T526" s="63">
        <v>306032</v>
      </c>
    </row>
    <row r="527" spans="1:20" ht="14.5" x14ac:dyDescent="0.35">
      <c r="A527" t="str">
        <f t="shared" si="15"/>
        <v>Niederösterreich306</v>
      </c>
      <c r="B527">
        <v>527</v>
      </c>
      <c r="C527" s="62" t="s">
        <v>264</v>
      </c>
      <c r="D527" s="62" t="s">
        <v>430</v>
      </c>
      <c r="E527" s="62" t="s">
        <v>74</v>
      </c>
      <c r="F527" s="63">
        <v>1266</v>
      </c>
      <c r="G527" s="63">
        <v>700</v>
      </c>
      <c r="H527" s="63">
        <v>537</v>
      </c>
      <c r="I527" s="63">
        <v>221</v>
      </c>
      <c r="J527" s="63">
        <v>1320</v>
      </c>
      <c r="K527" s="63">
        <v>2</v>
      </c>
      <c r="L527" s="63">
        <v>5055</v>
      </c>
      <c r="M527" s="63">
        <v>52921</v>
      </c>
      <c r="N527" s="63">
        <v>19058</v>
      </c>
      <c r="O527" s="63">
        <v>13500</v>
      </c>
      <c r="P527" s="63">
        <v>5977</v>
      </c>
      <c r="Q527" s="63">
        <v>32260</v>
      </c>
      <c r="R527" s="63">
        <v>14758</v>
      </c>
      <c r="S527" s="63">
        <v>18500</v>
      </c>
      <c r="T527" s="63">
        <v>4640</v>
      </c>
    </row>
    <row r="528" spans="1:20" ht="14.5" x14ac:dyDescent="0.35">
      <c r="A528" t="str">
        <f t="shared" si="15"/>
        <v>Niederösterreich318</v>
      </c>
      <c r="B528">
        <v>528</v>
      </c>
      <c r="C528" s="62" t="s">
        <v>264</v>
      </c>
      <c r="D528" s="62" t="s">
        <v>438</v>
      </c>
      <c r="E528" s="62" t="s">
        <v>244</v>
      </c>
      <c r="F528" s="63">
        <v>71302</v>
      </c>
      <c r="G528" s="63">
        <v>325</v>
      </c>
      <c r="H528" s="63">
        <v>33071</v>
      </c>
      <c r="I528" s="63">
        <v>67</v>
      </c>
      <c r="J528" s="63">
        <v>5</v>
      </c>
      <c r="K528" s="63">
        <v>28729</v>
      </c>
      <c r="L528" s="63">
        <v>1834487</v>
      </c>
      <c r="M528" s="63">
        <v>82138</v>
      </c>
      <c r="N528" s="63">
        <v>135424</v>
      </c>
      <c r="O528" s="63">
        <v>75416</v>
      </c>
      <c r="P528" s="63">
        <v>72288</v>
      </c>
      <c r="Q528" s="63">
        <v>170554</v>
      </c>
      <c r="R528" s="63">
        <v>107854</v>
      </c>
      <c r="S528" s="63">
        <v>285478</v>
      </c>
      <c r="T528" s="63">
        <v>229526</v>
      </c>
    </row>
    <row r="529" spans="1:20" ht="14.5" x14ac:dyDescent="0.35">
      <c r="A529" t="str">
        <f t="shared" si="15"/>
        <v>Niederösterreich039</v>
      </c>
      <c r="B529">
        <v>529</v>
      </c>
      <c r="C529" s="62" t="s">
        <v>264</v>
      </c>
      <c r="D529" s="62" t="s">
        <v>327</v>
      </c>
      <c r="E529" s="62" t="s">
        <v>20</v>
      </c>
      <c r="F529" s="63">
        <v>355251569</v>
      </c>
      <c r="G529" s="63">
        <v>384627386</v>
      </c>
      <c r="H529" s="63">
        <v>375696310</v>
      </c>
      <c r="I529" s="63">
        <v>447136809</v>
      </c>
      <c r="J529" s="63">
        <v>389273611</v>
      </c>
      <c r="K529" s="63">
        <v>391997366</v>
      </c>
      <c r="L529" s="63">
        <v>403211906</v>
      </c>
      <c r="M529" s="63">
        <v>397758756</v>
      </c>
      <c r="N529" s="63">
        <v>424309310</v>
      </c>
      <c r="O529" s="63">
        <v>447280167</v>
      </c>
      <c r="P529" s="63">
        <v>447693698</v>
      </c>
      <c r="Q529" s="63">
        <v>524757983</v>
      </c>
      <c r="R529" s="63">
        <v>628813983</v>
      </c>
      <c r="S529" s="63">
        <v>558054534</v>
      </c>
      <c r="T529" s="63">
        <v>549928259</v>
      </c>
    </row>
    <row r="530" spans="1:20" ht="14.5" x14ac:dyDescent="0.35">
      <c r="A530" t="str">
        <f t="shared" si="15"/>
        <v>Niederösterreich272</v>
      </c>
      <c r="B530">
        <v>530</v>
      </c>
      <c r="C530" s="62" t="s">
        <v>264</v>
      </c>
      <c r="D530" s="62" t="s">
        <v>422</v>
      </c>
      <c r="E530" s="62" t="s">
        <v>245</v>
      </c>
      <c r="F530" s="63">
        <v>5792104</v>
      </c>
      <c r="G530" s="63">
        <v>6074812</v>
      </c>
      <c r="H530" s="63">
        <v>4385510</v>
      </c>
      <c r="I530" s="63">
        <v>2719781</v>
      </c>
      <c r="J530" s="63">
        <v>732162</v>
      </c>
      <c r="K530" s="63">
        <v>3442811</v>
      </c>
      <c r="L530" s="63">
        <v>3032575</v>
      </c>
      <c r="M530" s="63">
        <v>9708835</v>
      </c>
      <c r="N530" s="63">
        <v>5939189</v>
      </c>
      <c r="O530" s="63">
        <v>7197238</v>
      </c>
      <c r="P530" s="63">
        <v>6497044</v>
      </c>
      <c r="Q530" s="63">
        <v>5644974</v>
      </c>
      <c r="R530" s="63">
        <v>2558921</v>
      </c>
      <c r="S530" s="63">
        <v>3117576</v>
      </c>
      <c r="T530" s="63">
        <v>2114797</v>
      </c>
    </row>
    <row r="531" spans="1:20" ht="14.5" x14ac:dyDescent="0.35">
      <c r="A531" t="str">
        <f t="shared" si="15"/>
        <v>Niederösterreich837</v>
      </c>
      <c r="B531">
        <v>531</v>
      </c>
      <c r="C531" s="62" t="s">
        <v>264</v>
      </c>
      <c r="D531" s="62" t="s">
        <v>671</v>
      </c>
      <c r="E531" s="62" t="s">
        <v>203</v>
      </c>
      <c r="F531" s="63">
        <v>421</v>
      </c>
      <c r="G531" s="64"/>
      <c r="H531" s="63">
        <v>1</v>
      </c>
      <c r="I531" s="64"/>
      <c r="J531" s="64"/>
      <c r="K531" s="64"/>
      <c r="L531" s="63">
        <v>4</v>
      </c>
      <c r="M531" s="63">
        <v>44</v>
      </c>
      <c r="N531" s="63">
        <v>7</v>
      </c>
      <c r="O531" s="63">
        <v>78615</v>
      </c>
      <c r="P531" s="63">
        <v>15</v>
      </c>
      <c r="Q531" s="63">
        <v>53632</v>
      </c>
      <c r="R531" s="63">
        <v>804</v>
      </c>
      <c r="S531" s="63">
        <v>1082</v>
      </c>
      <c r="T531" s="63">
        <v>1909</v>
      </c>
    </row>
    <row r="532" spans="1:20" ht="14.5" x14ac:dyDescent="0.35">
      <c r="A532" t="str">
        <f t="shared" si="15"/>
        <v>Niederösterreich512</v>
      </c>
      <c r="B532">
        <v>532</v>
      </c>
      <c r="C532" s="62" t="s">
        <v>264</v>
      </c>
      <c r="D532" s="62" t="s">
        <v>552</v>
      </c>
      <c r="E532" s="62" t="s">
        <v>141</v>
      </c>
      <c r="F532" s="63">
        <v>14543465</v>
      </c>
      <c r="G532" s="63">
        <v>21503404</v>
      </c>
      <c r="H532" s="63">
        <v>18193512</v>
      </c>
      <c r="I532" s="63">
        <v>21747816</v>
      </c>
      <c r="J532" s="63">
        <v>22153808</v>
      </c>
      <c r="K532" s="63">
        <v>6112318</v>
      </c>
      <c r="L532" s="63">
        <v>7846970</v>
      </c>
      <c r="M532" s="63">
        <v>6989849</v>
      </c>
      <c r="N532" s="63">
        <v>9241416</v>
      </c>
      <c r="O532" s="63">
        <v>7731296</v>
      </c>
      <c r="P532" s="63">
        <v>3620444</v>
      </c>
      <c r="Q532" s="63">
        <v>4682808</v>
      </c>
      <c r="R532" s="63">
        <v>18823841</v>
      </c>
      <c r="S532" s="63">
        <v>23469263</v>
      </c>
      <c r="T532" s="63">
        <v>21934445</v>
      </c>
    </row>
    <row r="533" spans="1:20" ht="14.5" x14ac:dyDescent="0.35">
      <c r="A533" t="str">
        <f t="shared" si="15"/>
        <v>Niederösterreich302</v>
      </c>
      <c r="B533">
        <v>533</v>
      </c>
      <c r="C533" s="62" t="s">
        <v>264</v>
      </c>
      <c r="D533" s="62" t="s">
        <v>428</v>
      </c>
      <c r="E533" s="62" t="s">
        <v>73</v>
      </c>
      <c r="F533" s="63">
        <v>91105</v>
      </c>
      <c r="G533" s="63">
        <v>126679</v>
      </c>
      <c r="H533" s="63">
        <v>548303</v>
      </c>
      <c r="I533" s="63">
        <v>108463</v>
      </c>
      <c r="J533" s="63">
        <v>62958</v>
      </c>
      <c r="K533" s="63">
        <v>50026</v>
      </c>
      <c r="L533" s="63">
        <v>140205</v>
      </c>
      <c r="M533" s="63">
        <v>181834</v>
      </c>
      <c r="N533" s="63">
        <v>121753</v>
      </c>
      <c r="O533" s="63">
        <v>496710</v>
      </c>
      <c r="P533" s="63">
        <v>904279</v>
      </c>
      <c r="Q533" s="63">
        <v>1908616</v>
      </c>
      <c r="R533" s="63">
        <v>416662</v>
      </c>
      <c r="S533" s="63">
        <v>2501878</v>
      </c>
      <c r="T533" s="63">
        <v>1813515</v>
      </c>
    </row>
    <row r="534" spans="1:20" ht="14.5" x14ac:dyDescent="0.35">
      <c r="A534" t="str">
        <f t="shared" si="15"/>
        <v>Niederösterreich720</v>
      </c>
      <c r="B534">
        <v>534</v>
      </c>
      <c r="C534" s="62" t="s">
        <v>264</v>
      </c>
      <c r="D534" s="62" t="s">
        <v>616</v>
      </c>
      <c r="E534" s="62" t="s">
        <v>177</v>
      </c>
      <c r="F534" s="63">
        <v>740806996</v>
      </c>
      <c r="G534" s="63">
        <v>913839926</v>
      </c>
      <c r="H534" s="63">
        <v>946758893</v>
      </c>
      <c r="I534" s="63">
        <v>995953078</v>
      </c>
      <c r="J534" s="63">
        <v>1092002563</v>
      </c>
      <c r="K534" s="63">
        <v>1170658581</v>
      </c>
      <c r="L534" s="63">
        <v>1101453115</v>
      </c>
      <c r="M534" s="63">
        <v>1249357426</v>
      </c>
      <c r="N534" s="63">
        <v>1379996933</v>
      </c>
      <c r="O534" s="63">
        <v>1692548162</v>
      </c>
      <c r="P534" s="63">
        <v>1800714808</v>
      </c>
      <c r="Q534" s="63">
        <v>2063045998</v>
      </c>
      <c r="R534" s="63">
        <v>2700282888</v>
      </c>
      <c r="S534" s="63">
        <v>2308178000</v>
      </c>
      <c r="T534" s="63">
        <v>2532394945</v>
      </c>
    </row>
    <row r="535" spans="1:20" ht="14.5" x14ac:dyDescent="0.35">
      <c r="A535" t="str">
        <f t="shared" si="15"/>
        <v>Niederösterreich480</v>
      </c>
      <c r="B535">
        <v>535</v>
      </c>
      <c r="C535" s="62" t="s">
        <v>264</v>
      </c>
      <c r="D535" s="62" t="s">
        <v>543</v>
      </c>
      <c r="E535" s="62" t="s">
        <v>134</v>
      </c>
      <c r="F535" s="63">
        <v>1104121</v>
      </c>
      <c r="G535" s="63">
        <v>1526609</v>
      </c>
      <c r="H535" s="63">
        <v>2121999</v>
      </c>
      <c r="I535" s="63">
        <v>817550</v>
      </c>
      <c r="J535" s="63">
        <v>964139</v>
      </c>
      <c r="K535" s="63">
        <v>1203457</v>
      </c>
      <c r="L535" s="63">
        <v>6671016</v>
      </c>
      <c r="M535" s="63">
        <v>826290</v>
      </c>
      <c r="N535" s="63">
        <v>3406756</v>
      </c>
      <c r="O535" s="63">
        <v>4090698</v>
      </c>
      <c r="P535" s="63">
        <v>2739442</v>
      </c>
      <c r="Q535" s="63">
        <v>3718693</v>
      </c>
      <c r="R535" s="63">
        <v>4083381</v>
      </c>
      <c r="S535" s="63">
        <v>6547918</v>
      </c>
      <c r="T535" s="63">
        <v>6552893</v>
      </c>
    </row>
    <row r="536" spans="1:20" ht="14.5" x14ac:dyDescent="0.35">
      <c r="A536" t="str">
        <f t="shared" si="15"/>
        <v>Niederösterreich436</v>
      </c>
      <c r="B536">
        <v>536</v>
      </c>
      <c r="C536" s="62" t="s">
        <v>264</v>
      </c>
      <c r="D536" s="62" t="s">
        <v>500</v>
      </c>
      <c r="E536" s="62" t="s">
        <v>114</v>
      </c>
      <c r="F536" s="63">
        <v>2078947</v>
      </c>
      <c r="G536" s="63">
        <v>969327</v>
      </c>
      <c r="H536" s="63">
        <v>973426</v>
      </c>
      <c r="I536" s="63">
        <v>1924672</v>
      </c>
      <c r="J536" s="63">
        <v>1912468</v>
      </c>
      <c r="K536" s="63">
        <v>3590649</v>
      </c>
      <c r="L536" s="63">
        <v>7521908</v>
      </c>
      <c r="M536" s="63">
        <v>3240856</v>
      </c>
      <c r="N536" s="63">
        <v>7036194</v>
      </c>
      <c r="O536" s="63">
        <v>7115817</v>
      </c>
      <c r="P536" s="63">
        <v>6811789</v>
      </c>
      <c r="Q536" s="63">
        <v>10210804</v>
      </c>
      <c r="R536" s="63">
        <v>9937731</v>
      </c>
      <c r="S536" s="63">
        <v>10352119</v>
      </c>
      <c r="T536" s="63">
        <v>10489267</v>
      </c>
    </row>
    <row r="537" spans="1:20" ht="14.5" x14ac:dyDescent="0.35">
      <c r="A537" t="str">
        <f t="shared" si="15"/>
        <v>Niederösterreich448</v>
      </c>
      <c r="B537">
        <v>537</v>
      </c>
      <c r="C537" s="62" t="s">
        <v>264</v>
      </c>
      <c r="D537" s="62" t="s">
        <v>503</v>
      </c>
      <c r="E537" s="62" t="s">
        <v>117</v>
      </c>
      <c r="F537" s="63">
        <v>228185</v>
      </c>
      <c r="G537" s="63">
        <v>314055</v>
      </c>
      <c r="H537" s="63">
        <v>223121</v>
      </c>
      <c r="I537" s="63">
        <v>290936</v>
      </c>
      <c r="J537" s="63">
        <v>309242</v>
      </c>
      <c r="K537" s="63">
        <v>286451</v>
      </c>
      <c r="L537" s="63">
        <v>362870</v>
      </c>
      <c r="M537" s="63">
        <v>391940</v>
      </c>
      <c r="N537" s="63">
        <v>416355</v>
      </c>
      <c r="O537" s="63">
        <v>408889</v>
      </c>
      <c r="P537" s="63">
        <v>99760</v>
      </c>
      <c r="Q537" s="63">
        <v>219217</v>
      </c>
      <c r="R537" s="63">
        <v>246443</v>
      </c>
      <c r="S537" s="63">
        <v>233834</v>
      </c>
      <c r="T537" s="63">
        <v>178280</v>
      </c>
    </row>
    <row r="538" spans="1:20" ht="14.5" x14ac:dyDescent="0.35">
      <c r="A538" t="str">
        <f t="shared" si="15"/>
        <v>Niederösterreich247</v>
      </c>
      <c r="B538">
        <v>538</v>
      </c>
      <c r="C538" s="62" t="s">
        <v>264</v>
      </c>
      <c r="D538" s="62" t="s">
        <v>414</v>
      </c>
      <c r="E538" s="62" t="s">
        <v>62</v>
      </c>
      <c r="F538" s="63">
        <v>220</v>
      </c>
      <c r="G538" s="63">
        <v>54</v>
      </c>
      <c r="H538" s="63">
        <v>2193</v>
      </c>
      <c r="I538" s="63">
        <v>34393</v>
      </c>
      <c r="J538" s="64"/>
      <c r="K538" s="63">
        <v>48</v>
      </c>
      <c r="L538" s="63">
        <v>245</v>
      </c>
      <c r="M538" s="63">
        <v>9688</v>
      </c>
      <c r="N538" s="63">
        <v>360</v>
      </c>
      <c r="O538" s="64"/>
      <c r="P538" s="63">
        <v>70</v>
      </c>
      <c r="Q538" s="63">
        <v>376</v>
      </c>
      <c r="R538" s="63">
        <v>4040</v>
      </c>
      <c r="S538" s="63">
        <v>11208</v>
      </c>
      <c r="T538" s="63">
        <v>156</v>
      </c>
    </row>
    <row r="539" spans="1:20" ht="14.5" x14ac:dyDescent="0.35">
      <c r="A539" t="str">
        <f t="shared" si="15"/>
        <v>Niederösterreich475</v>
      </c>
      <c r="B539">
        <v>539</v>
      </c>
      <c r="C539" s="62" t="s">
        <v>264</v>
      </c>
      <c r="D539" s="62" t="s">
        <v>535</v>
      </c>
      <c r="E539" s="62" t="s">
        <v>223</v>
      </c>
      <c r="F539" s="64"/>
      <c r="G539" s="64"/>
      <c r="H539" s="64"/>
      <c r="I539" s="63">
        <v>1196</v>
      </c>
      <c r="J539" s="63">
        <v>405314</v>
      </c>
      <c r="K539" s="63">
        <v>77970</v>
      </c>
      <c r="L539" s="63">
        <v>125</v>
      </c>
      <c r="M539" s="63">
        <v>3903</v>
      </c>
      <c r="N539" s="63">
        <v>182</v>
      </c>
      <c r="O539" s="64"/>
      <c r="P539" s="63">
        <v>32</v>
      </c>
      <c r="Q539" s="64"/>
      <c r="R539" s="63">
        <v>1458</v>
      </c>
      <c r="S539" s="63">
        <v>3957</v>
      </c>
      <c r="T539" s="63">
        <v>344</v>
      </c>
    </row>
    <row r="540" spans="1:20" ht="14.5" x14ac:dyDescent="0.35">
      <c r="A540" t="str">
        <f t="shared" si="15"/>
        <v>Niederösterreich834</v>
      </c>
      <c r="B540">
        <v>540</v>
      </c>
      <c r="C540" s="62" t="s">
        <v>264</v>
      </c>
      <c r="D540" s="62" t="s">
        <v>664</v>
      </c>
      <c r="E540" s="62" t="s">
        <v>274</v>
      </c>
      <c r="F540" s="64"/>
      <c r="G540" s="64"/>
      <c r="H540" s="63">
        <v>1</v>
      </c>
      <c r="I540" s="64"/>
      <c r="J540" s="64"/>
      <c r="K540" s="63">
        <v>12</v>
      </c>
      <c r="L540" s="64"/>
      <c r="M540" s="64"/>
      <c r="N540" s="64"/>
      <c r="O540" s="63">
        <v>57910</v>
      </c>
      <c r="P540" s="63">
        <v>208014</v>
      </c>
      <c r="Q540" s="63">
        <v>544</v>
      </c>
      <c r="R540" s="63">
        <v>4098</v>
      </c>
      <c r="S540" s="63">
        <v>23333</v>
      </c>
      <c r="T540" s="63">
        <v>13310</v>
      </c>
    </row>
    <row r="541" spans="1:20" ht="14.5" x14ac:dyDescent="0.35">
      <c r="A541" t="str">
        <f t="shared" si="15"/>
        <v>Niederösterreich600</v>
      </c>
      <c r="B541">
        <v>541</v>
      </c>
      <c r="C541" s="62" t="s">
        <v>264</v>
      </c>
      <c r="D541" s="62" t="s">
        <v>561</v>
      </c>
      <c r="E541" s="62" t="s">
        <v>147</v>
      </c>
      <c r="F541" s="63">
        <v>5979729</v>
      </c>
      <c r="G541" s="63">
        <v>5091808</v>
      </c>
      <c r="H541" s="63">
        <v>3627691</v>
      </c>
      <c r="I541" s="63">
        <v>2355847</v>
      </c>
      <c r="J541" s="63">
        <v>3463530</v>
      </c>
      <c r="K541" s="63">
        <v>2016683</v>
      </c>
      <c r="L541" s="63">
        <v>2110401</v>
      </c>
      <c r="M541" s="63">
        <v>1815372</v>
      </c>
      <c r="N541" s="63">
        <v>1427829</v>
      </c>
      <c r="O541" s="63">
        <v>1942297</v>
      </c>
      <c r="P541" s="63">
        <v>2514919</v>
      </c>
      <c r="Q541" s="63">
        <v>1800870</v>
      </c>
      <c r="R541" s="63">
        <v>1012839</v>
      </c>
      <c r="S541" s="63">
        <v>1453494</v>
      </c>
      <c r="T541" s="63">
        <v>4117426</v>
      </c>
    </row>
    <row r="542" spans="1:20" ht="14.5" x14ac:dyDescent="0.35">
      <c r="A542" t="str">
        <f t="shared" si="15"/>
        <v>Niederösterreich061</v>
      </c>
      <c r="B542">
        <v>542</v>
      </c>
      <c r="C542" s="62" t="s">
        <v>264</v>
      </c>
      <c r="D542" s="62" t="s">
        <v>347</v>
      </c>
      <c r="E542" s="62" t="s">
        <v>31</v>
      </c>
      <c r="F542" s="63">
        <v>1295160691</v>
      </c>
      <c r="G542" s="63">
        <v>1381723837</v>
      </c>
      <c r="H542" s="63">
        <v>1403044455</v>
      </c>
      <c r="I542" s="63">
        <v>1528797899</v>
      </c>
      <c r="J542" s="63">
        <v>1548940225</v>
      </c>
      <c r="K542" s="63">
        <v>1509685209</v>
      </c>
      <c r="L542" s="63">
        <v>1529179875</v>
      </c>
      <c r="M542" s="63">
        <v>1529804293</v>
      </c>
      <c r="N542" s="63">
        <v>1469155739</v>
      </c>
      <c r="O542" s="63">
        <v>1402229874</v>
      </c>
      <c r="P542" s="63">
        <v>1365772850</v>
      </c>
      <c r="Q542" s="63">
        <v>1857639277</v>
      </c>
      <c r="R542" s="63">
        <v>2488317562</v>
      </c>
      <c r="S542" s="63">
        <v>1947903257</v>
      </c>
      <c r="T542" s="63">
        <v>1713852406</v>
      </c>
    </row>
    <row r="543" spans="1:20" ht="14.5" x14ac:dyDescent="0.35">
      <c r="A543" t="str">
        <f t="shared" si="15"/>
        <v>Niederösterreich004</v>
      </c>
      <c r="B543">
        <v>543</v>
      </c>
      <c r="C543" s="62" t="s">
        <v>264</v>
      </c>
      <c r="D543" s="62" t="s">
        <v>297</v>
      </c>
      <c r="E543" s="62" t="s">
        <v>3</v>
      </c>
      <c r="F543" s="63">
        <v>6379679611</v>
      </c>
      <c r="G543" s="63">
        <v>7138809451</v>
      </c>
      <c r="H543" s="63">
        <v>7364557517</v>
      </c>
      <c r="I543" s="63">
        <v>7261117293</v>
      </c>
      <c r="J543" s="63">
        <v>7014608223</v>
      </c>
      <c r="K543" s="63">
        <v>7145117260</v>
      </c>
      <c r="L543" s="63">
        <v>7173547542</v>
      </c>
      <c r="M543" s="63">
        <v>8039863291</v>
      </c>
      <c r="N543" s="63">
        <v>8014992147</v>
      </c>
      <c r="O543" s="63">
        <v>7940130444</v>
      </c>
      <c r="P543" s="63">
        <v>7025631685</v>
      </c>
      <c r="Q543" s="63">
        <v>8727239194</v>
      </c>
      <c r="R543" s="63">
        <v>11065498949</v>
      </c>
      <c r="S543" s="63">
        <v>9312914239</v>
      </c>
      <c r="T543" s="63">
        <v>8793225987</v>
      </c>
    </row>
    <row r="544" spans="1:20" ht="14.5" x14ac:dyDescent="0.35">
      <c r="A544" t="str">
        <f t="shared" si="15"/>
        <v>Niederösterreich338</v>
      </c>
      <c r="B544">
        <v>544</v>
      </c>
      <c r="C544" s="62" t="s">
        <v>264</v>
      </c>
      <c r="D544" s="62" t="s">
        <v>451</v>
      </c>
      <c r="E544" s="62" t="s">
        <v>84</v>
      </c>
      <c r="F544" s="63">
        <v>5223</v>
      </c>
      <c r="G544" s="63">
        <v>13307</v>
      </c>
      <c r="H544" s="64"/>
      <c r="I544" s="64"/>
      <c r="J544" s="63">
        <v>8</v>
      </c>
      <c r="K544" s="63">
        <v>1</v>
      </c>
      <c r="L544" s="64"/>
      <c r="M544" s="63">
        <v>29305</v>
      </c>
      <c r="N544" s="63">
        <v>2823</v>
      </c>
      <c r="O544" s="63">
        <v>3204</v>
      </c>
      <c r="P544" s="63">
        <v>2500</v>
      </c>
      <c r="Q544" s="63">
        <v>3810</v>
      </c>
      <c r="R544" s="63">
        <v>8068</v>
      </c>
      <c r="S544" s="63">
        <v>16138</v>
      </c>
      <c r="T544" s="63">
        <v>1827</v>
      </c>
    </row>
    <row r="545" spans="1:20" ht="14.5" x14ac:dyDescent="0.35">
      <c r="A545" t="str">
        <f t="shared" si="15"/>
        <v>Niederösterreich008</v>
      </c>
      <c r="B545">
        <v>545</v>
      </c>
      <c r="C545" s="62" t="s">
        <v>264</v>
      </c>
      <c r="D545" s="62" t="s">
        <v>306</v>
      </c>
      <c r="E545" s="62" t="s">
        <v>7</v>
      </c>
      <c r="F545" s="63">
        <v>96854092</v>
      </c>
      <c r="G545" s="63">
        <v>109562017</v>
      </c>
      <c r="H545" s="63">
        <v>91243571</v>
      </c>
      <c r="I545" s="63">
        <v>91911883</v>
      </c>
      <c r="J545" s="63">
        <v>102060285</v>
      </c>
      <c r="K545" s="63">
        <v>100067069</v>
      </c>
      <c r="L545" s="63">
        <v>94958805</v>
      </c>
      <c r="M545" s="63">
        <v>113601782</v>
      </c>
      <c r="N545" s="63">
        <v>112868340</v>
      </c>
      <c r="O545" s="63">
        <v>136574782</v>
      </c>
      <c r="P545" s="63">
        <v>116562502</v>
      </c>
      <c r="Q545" s="63">
        <v>142544990</v>
      </c>
      <c r="R545" s="63">
        <v>141113320</v>
      </c>
      <c r="S545" s="63">
        <v>137117047</v>
      </c>
      <c r="T545" s="63">
        <v>135442327</v>
      </c>
    </row>
    <row r="546" spans="1:20" ht="14.5" x14ac:dyDescent="0.35">
      <c r="A546" t="str">
        <f t="shared" si="15"/>
        <v>Niederösterreich460</v>
      </c>
      <c r="B546">
        <v>546</v>
      </c>
      <c r="C546" s="62" t="s">
        <v>264</v>
      </c>
      <c r="D546" s="62" t="s">
        <v>517</v>
      </c>
      <c r="E546" s="62" t="s">
        <v>125</v>
      </c>
      <c r="F546" s="63">
        <v>11079</v>
      </c>
      <c r="G546" s="63">
        <v>142366</v>
      </c>
      <c r="H546" s="63">
        <v>144824</v>
      </c>
      <c r="I546" s="63">
        <v>109015</v>
      </c>
      <c r="J546" s="63">
        <v>5851</v>
      </c>
      <c r="K546" s="63">
        <v>1031</v>
      </c>
      <c r="L546" s="63">
        <v>56</v>
      </c>
      <c r="M546" s="64"/>
      <c r="N546" s="63">
        <v>4974</v>
      </c>
      <c r="O546" s="63">
        <v>663</v>
      </c>
      <c r="P546" s="63">
        <v>1214</v>
      </c>
      <c r="Q546" s="63">
        <v>181</v>
      </c>
      <c r="R546" s="63">
        <v>6505</v>
      </c>
      <c r="S546" s="63">
        <v>17634</v>
      </c>
      <c r="T546" s="63">
        <v>8261</v>
      </c>
    </row>
    <row r="547" spans="1:20" ht="14.5" x14ac:dyDescent="0.35">
      <c r="A547" t="str">
        <f t="shared" si="15"/>
        <v>Niederösterreich456</v>
      </c>
      <c r="B547">
        <v>547</v>
      </c>
      <c r="C547" s="62" t="s">
        <v>264</v>
      </c>
      <c r="D547" s="62" t="s">
        <v>511</v>
      </c>
      <c r="E547" s="62" t="s">
        <v>122</v>
      </c>
      <c r="F547" s="63">
        <v>4334173</v>
      </c>
      <c r="G547" s="63">
        <v>2596073</v>
      </c>
      <c r="H547" s="63">
        <v>2442313</v>
      </c>
      <c r="I547" s="63">
        <v>4230323</v>
      </c>
      <c r="J547" s="63">
        <v>5446284</v>
      </c>
      <c r="K547" s="63">
        <v>6917456</v>
      </c>
      <c r="L547" s="63">
        <v>3374838</v>
      </c>
      <c r="M547" s="63">
        <v>740730</v>
      </c>
      <c r="N547" s="63">
        <v>872942</v>
      </c>
      <c r="O547" s="63">
        <v>629568</v>
      </c>
      <c r="P547" s="63">
        <v>538913</v>
      </c>
      <c r="Q547" s="63">
        <v>725422</v>
      </c>
      <c r="R547" s="63">
        <v>1234774</v>
      </c>
      <c r="S547" s="63">
        <v>1639943</v>
      </c>
      <c r="T547" s="63">
        <v>1059834</v>
      </c>
    </row>
    <row r="548" spans="1:20" ht="14.5" x14ac:dyDescent="0.35">
      <c r="A548" t="str">
        <f t="shared" si="15"/>
        <v>Niederösterreich208</v>
      </c>
      <c r="B548">
        <v>548</v>
      </c>
      <c r="C548" s="62" t="s">
        <v>264</v>
      </c>
      <c r="D548" s="62" t="s">
        <v>394</v>
      </c>
      <c r="E548" s="62" t="s">
        <v>53</v>
      </c>
      <c r="F548" s="63">
        <v>33958615</v>
      </c>
      <c r="G548" s="63">
        <v>142439038</v>
      </c>
      <c r="H548" s="63">
        <v>209056782</v>
      </c>
      <c r="I548" s="63">
        <v>192126114</v>
      </c>
      <c r="J548" s="63">
        <v>275476957</v>
      </c>
      <c r="K548" s="63">
        <v>322299520</v>
      </c>
      <c r="L548" s="63">
        <v>151976244</v>
      </c>
      <c r="M548" s="63">
        <v>155235274</v>
      </c>
      <c r="N548" s="63">
        <v>80848754</v>
      </c>
      <c r="O548" s="63">
        <v>127389630</v>
      </c>
      <c r="P548" s="63">
        <v>219378336</v>
      </c>
      <c r="Q548" s="63">
        <v>97533362</v>
      </c>
      <c r="R548" s="63">
        <v>288638697</v>
      </c>
      <c r="S548" s="63">
        <v>163255699</v>
      </c>
      <c r="T548" s="63">
        <v>106207673</v>
      </c>
    </row>
    <row r="549" spans="1:20" ht="14.5" x14ac:dyDescent="0.35">
      <c r="A549" t="str">
        <f t="shared" si="15"/>
        <v>Niederösterreich500</v>
      </c>
      <c r="B549">
        <v>549</v>
      </c>
      <c r="C549" s="62" t="s">
        <v>264</v>
      </c>
      <c r="D549" s="62" t="s">
        <v>548</v>
      </c>
      <c r="E549" s="62" t="s">
        <v>138</v>
      </c>
      <c r="F549" s="63">
        <v>879117</v>
      </c>
      <c r="G549" s="63">
        <v>1642628</v>
      </c>
      <c r="H549" s="63">
        <v>2114424</v>
      </c>
      <c r="I549" s="63">
        <v>2614810</v>
      </c>
      <c r="J549" s="63">
        <v>556799</v>
      </c>
      <c r="K549" s="63">
        <v>10303756</v>
      </c>
      <c r="L549" s="63">
        <v>11660163</v>
      </c>
      <c r="M549" s="63">
        <v>10989155</v>
      </c>
      <c r="N549" s="63">
        <v>11679070</v>
      </c>
      <c r="O549" s="63">
        <v>11563594</v>
      </c>
      <c r="P549" s="63">
        <v>12492770</v>
      </c>
      <c r="Q549" s="63">
        <v>13366027</v>
      </c>
      <c r="R549" s="63">
        <v>15415260</v>
      </c>
      <c r="S549" s="63">
        <v>16245961</v>
      </c>
      <c r="T549" s="63">
        <v>16062054</v>
      </c>
    </row>
    <row r="550" spans="1:20" ht="14.5" x14ac:dyDescent="0.35">
      <c r="A550" t="str">
        <f t="shared" si="15"/>
        <v>Niederösterreich053</v>
      </c>
      <c r="B550">
        <v>550</v>
      </c>
      <c r="C550" s="62" t="s">
        <v>264</v>
      </c>
      <c r="D550" s="62" t="s">
        <v>339</v>
      </c>
      <c r="E550" s="62" t="s">
        <v>27</v>
      </c>
      <c r="F550" s="63">
        <v>6086937</v>
      </c>
      <c r="G550" s="63">
        <v>8746375</v>
      </c>
      <c r="H550" s="63">
        <v>8706065</v>
      </c>
      <c r="I550" s="63">
        <v>7307919</v>
      </c>
      <c r="J550" s="63">
        <v>6589409</v>
      </c>
      <c r="K550" s="63">
        <v>8710291</v>
      </c>
      <c r="L550" s="63">
        <v>7559022</v>
      </c>
      <c r="M550" s="63">
        <v>8221481</v>
      </c>
      <c r="N550" s="63">
        <v>8603902</v>
      </c>
      <c r="O550" s="63">
        <v>7946488</v>
      </c>
      <c r="P550" s="63">
        <v>12181158</v>
      </c>
      <c r="Q550" s="63">
        <v>13884953</v>
      </c>
      <c r="R550" s="63">
        <v>22775907</v>
      </c>
      <c r="S550" s="63">
        <v>18614446</v>
      </c>
      <c r="T550" s="63">
        <v>22894921</v>
      </c>
    </row>
    <row r="551" spans="1:20" ht="14.5" x14ac:dyDescent="0.35">
      <c r="A551" t="str">
        <f t="shared" si="15"/>
        <v>Niederösterreich220</v>
      </c>
      <c r="B551">
        <v>551</v>
      </c>
      <c r="C551" s="62" t="s">
        <v>264</v>
      </c>
      <c r="D551" s="62" t="s">
        <v>400</v>
      </c>
      <c r="E551" s="62" t="s">
        <v>55</v>
      </c>
      <c r="F551" s="63">
        <v>49934987</v>
      </c>
      <c r="G551" s="63">
        <v>6040176</v>
      </c>
      <c r="H551" s="63">
        <v>29178617</v>
      </c>
      <c r="I551" s="63">
        <v>42438347</v>
      </c>
      <c r="J551" s="63">
        <v>54882676</v>
      </c>
      <c r="K551" s="63">
        <v>15134170</v>
      </c>
      <c r="L551" s="63">
        <v>13376878</v>
      </c>
      <c r="M551" s="63">
        <v>6929997</v>
      </c>
      <c r="N551" s="63">
        <v>7637390</v>
      </c>
      <c r="O551" s="63">
        <v>9262743</v>
      </c>
      <c r="P551" s="63">
        <v>8540756</v>
      </c>
      <c r="Q551" s="63">
        <v>9516375</v>
      </c>
      <c r="R551" s="63">
        <v>48599671</v>
      </c>
      <c r="S551" s="63">
        <v>11826459</v>
      </c>
      <c r="T551" s="63">
        <v>21843360</v>
      </c>
    </row>
    <row r="552" spans="1:20" ht="14.5" x14ac:dyDescent="0.35">
      <c r="A552" t="str">
        <f t="shared" si="15"/>
        <v>Niederösterreich229</v>
      </c>
      <c r="B552">
        <v>552</v>
      </c>
      <c r="C552" s="62" t="s">
        <v>264</v>
      </c>
      <c r="D552" s="62" t="s">
        <v>407</v>
      </c>
      <c r="E552" s="62" t="s">
        <v>221</v>
      </c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3">
        <v>1342</v>
      </c>
    </row>
    <row r="553" spans="1:20" ht="14.5" x14ac:dyDescent="0.35">
      <c r="A553" t="str">
        <f t="shared" si="15"/>
        <v>Niederösterreich336</v>
      </c>
      <c r="B553">
        <v>553</v>
      </c>
      <c r="C553" s="62" t="s">
        <v>264</v>
      </c>
      <c r="D553" s="62" t="s">
        <v>450</v>
      </c>
      <c r="E553" s="62" t="s">
        <v>83</v>
      </c>
      <c r="F553" s="64"/>
      <c r="G553" s="63">
        <v>1682</v>
      </c>
      <c r="H553" s="63">
        <v>1611</v>
      </c>
      <c r="I553" s="64"/>
      <c r="J553" s="63">
        <v>84</v>
      </c>
      <c r="K553" s="63">
        <v>40</v>
      </c>
      <c r="L553" s="63">
        <v>1432</v>
      </c>
      <c r="M553" s="63">
        <v>1771</v>
      </c>
      <c r="N553" s="64"/>
      <c r="O553" s="64"/>
      <c r="P553" s="63">
        <v>5198</v>
      </c>
      <c r="Q553" s="64"/>
      <c r="R553" s="63">
        <v>126</v>
      </c>
      <c r="S553" s="63">
        <v>5919</v>
      </c>
      <c r="T553" s="63">
        <v>10781</v>
      </c>
    </row>
    <row r="554" spans="1:20" ht="14.5" x14ac:dyDescent="0.35">
      <c r="A554" t="str">
        <f t="shared" si="15"/>
        <v>Niederösterreich011</v>
      </c>
      <c r="B554">
        <v>554</v>
      </c>
      <c r="C554" s="62" t="s">
        <v>264</v>
      </c>
      <c r="D554" s="62" t="s">
        <v>311</v>
      </c>
      <c r="E554" s="62" t="s">
        <v>10</v>
      </c>
      <c r="F554" s="63">
        <v>245637916</v>
      </c>
      <c r="G554" s="63">
        <v>288714234</v>
      </c>
      <c r="H554" s="63">
        <v>281718485</v>
      </c>
      <c r="I554" s="63">
        <v>281701765</v>
      </c>
      <c r="J554" s="63">
        <v>295069403</v>
      </c>
      <c r="K554" s="63">
        <v>302596047</v>
      </c>
      <c r="L554" s="63">
        <v>356360486</v>
      </c>
      <c r="M554" s="63">
        <v>319535205</v>
      </c>
      <c r="N554" s="63">
        <v>406185509</v>
      </c>
      <c r="O554" s="63">
        <v>409117840</v>
      </c>
      <c r="P554" s="63">
        <v>306217805</v>
      </c>
      <c r="Q554" s="63">
        <v>298485260</v>
      </c>
      <c r="R554" s="63">
        <v>382708127</v>
      </c>
      <c r="S554" s="63">
        <v>397375073</v>
      </c>
      <c r="T554" s="63">
        <v>427564129</v>
      </c>
    </row>
    <row r="555" spans="1:20" ht="14.5" x14ac:dyDescent="0.35">
      <c r="A555" t="str">
        <f t="shared" si="15"/>
        <v>Niederösterreich334</v>
      </c>
      <c r="B555">
        <v>555</v>
      </c>
      <c r="C555" s="62" t="s">
        <v>264</v>
      </c>
      <c r="D555" s="62" t="s">
        <v>448</v>
      </c>
      <c r="E555" s="62" t="s">
        <v>82</v>
      </c>
      <c r="F555" s="63">
        <v>276206</v>
      </c>
      <c r="G555" s="63">
        <v>1015337</v>
      </c>
      <c r="H555" s="63">
        <v>841153</v>
      </c>
      <c r="I555" s="63">
        <v>1030344</v>
      </c>
      <c r="J555" s="63">
        <v>1297592</v>
      </c>
      <c r="K555" s="63">
        <v>1247988</v>
      </c>
      <c r="L555" s="63">
        <v>1335546</v>
      </c>
      <c r="M555" s="63">
        <v>762395</v>
      </c>
      <c r="N555" s="63">
        <v>666366</v>
      </c>
      <c r="O555" s="63">
        <v>631052</v>
      </c>
      <c r="P555" s="63">
        <v>901283</v>
      </c>
      <c r="Q555" s="63">
        <v>738330</v>
      </c>
      <c r="R555" s="63">
        <v>769752</v>
      </c>
      <c r="S555" s="63">
        <v>939702</v>
      </c>
      <c r="T555" s="63">
        <v>787364</v>
      </c>
    </row>
    <row r="556" spans="1:20" ht="14.5" x14ac:dyDescent="0.35">
      <c r="A556" t="str">
        <f t="shared" si="15"/>
        <v>Niederösterreich032</v>
      </c>
      <c r="B556">
        <v>556</v>
      </c>
      <c r="C556" s="62" t="s">
        <v>264</v>
      </c>
      <c r="D556" s="62" t="s">
        <v>324</v>
      </c>
      <c r="E556" s="62" t="s">
        <v>18</v>
      </c>
      <c r="F556" s="63">
        <v>89954872</v>
      </c>
      <c r="G556" s="63">
        <v>109093660</v>
      </c>
      <c r="H556" s="63">
        <v>154313787</v>
      </c>
      <c r="I556" s="63">
        <v>102562158</v>
      </c>
      <c r="J556" s="63">
        <v>97533689</v>
      </c>
      <c r="K556" s="63">
        <v>100905068</v>
      </c>
      <c r="L556" s="63">
        <v>100738630</v>
      </c>
      <c r="M556" s="63">
        <v>106168850</v>
      </c>
      <c r="N556" s="63">
        <v>126409635</v>
      </c>
      <c r="O556" s="63">
        <v>134618286</v>
      </c>
      <c r="P556" s="63">
        <v>139509473</v>
      </c>
      <c r="Q556" s="63">
        <v>155325283</v>
      </c>
      <c r="R556" s="63">
        <v>169506424</v>
      </c>
      <c r="S556" s="63">
        <v>140097553</v>
      </c>
      <c r="T556" s="63">
        <v>151976787</v>
      </c>
    </row>
    <row r="557" spans="1:20" ht="14.5" x14ac:dyDescent="0.35">
      <c r="A557" t="str">
        <f t="shared" si="15"/>
        <v>Niederösterreich815</v>
      </c>
      <c r="B557">
        <v>557</v>
      </c>
      <c r="C557" s="62" t="s">
        <v>264</v>
      </c>
      <c r="D557" s="62" t="s">
        <v>643</v>
      </c>
      <c r="E557" s="62" t="s">
        <v>191</v>
      </c>
      <c r="F557" s="63">
        <v>23976</v>
      </c>
      <c r="G557" s="63">
        <v>14449</v>
      </c>
      <c r="H557" s="63">
        <v>23604</v>
      </c>
      <c r="I557" s="63">
        <v>7581</v>
      </c>
      <c r="J557" s="63">
        <v>25767</v>
      </c>
      <c r="K557" s="63">
        <v>17890</v>
      </c>
      <c r="L557" s="63">
        <v>3849</v>
      </c>
      <c r="M557" s="63">
        <v>9250</v>
      </c>
      <c r="N557" s="63">
        <v>26986</v>
      </c>
      <c r="O557" s="63">
        <v>12880</v>
      </c>
      <c r="P557" s="63">
        <v>26985</v>
      </c>
      <c r="Q557" s="63">
        <v>37361</v>
      </c>
      <c r="R557" s="63">
        <v>19589</v>
      </c>
      <c r="S557" s="63">
        <v>57636</v>
      </c>
      <c r="T557" s="63">
        <v>43948</v>
      </c>
    </row>
    <row r="558" spans="1:20" ht="14.5" x14ac:dyDescent="0.35">
      <c r="A558" t="str">
        <f t="shared" si="15"/>
        <v>Niederösterreich529</v>
      </c>
      <c r="B558">
        <v>558</v>
      </c>
      <c r="C558" s="62" t="s">
        <v>264</v>
      </c>
      <c r="D558" s="62" t="s">
        <v>559</v>
      </c>
      <c r="E558" s="62" t="s">
        <v>146</v>
      </c>
      <c r="F558" s="64"/>
      <c r="G558" s="63">
        <v>16</v>
      </c>
      <c r="H558" s="63">
        <v>36</v>
      </c>
      <c r="I558" s="64"/>
      <c r="J558" s="64"/>
      <c r="K558" s="64"/>
      <c r="L558" s="64"/>
      <c r="M558" s="63">
        <v>124957</v>
      </c>
      <c r="N558" s="63">
        <v>276200</v>
      </c>
      <c r="O558" s="63">
        <v>376650</v>
      </c>
      <c r="P558" s="63">
        <v>42283</v>
      </c>
      <c r="Q558" s="64"/>
      <c r="R558" s="63">
        <v>422028</v>
      </c>
      <c r="S558" s="63">
        <v>557206</v>
      </c>
      <c r="T558" s="63">
        <v>607849</v>
      </c>
    </row>
    <row r="559" spans="1:20" ht="14.5" x14ac:dyDescent="0.35">
      <c r="A559" t="str">
        <f t="shared" si="15"/>
        <v>Niederösterreich823</v>
      </c>
      <c r="B559">
        <v>559</v>
      </c>
      <c r="C559" s="62" t="s">
        <v>264</v>
      </c>
      <c r="D559" s="62" t="s">
        <v>652</v>
      </c>
      <c r="E559" s="62" t="s">
        <v>197</v>
      </c>
      <c r="F559" s="63">
        <v>3616</v>
      </c>
      <c r="G559" s="64"/>
      <c r="H559" s="64"/>
      <c r="I559" s="64"/>
      <c r="J559" s="64"/>
      <c r="K559" s="64"/>
      <c r="L559" s="64"/>
      <c r="M559" s="64"/>
      <c r="N559" s="64"/>
      <c r="O559" s="64"/>
      <c r="P559" s="63">
        <v>15</v>
      </c>
      <c r="Q559" s="63">
        <v>197</v>
      </c>
      <c r="R559" s="63">
        <v>6940</v>
      </c>
      <c r="S559" s="63">
        <v>6029</v>
      </c>
      <c r="T559" s="63">
        <v>9498</v>
      </c>
    </row>
    <row r="560" spans="1:20" ht="14.5" x14ac:dyDescent="0.35">
      <c r="A560" t="str">
        <f t="shared" si="15"/>
        <v>Niederösterreich041</v>
      </c>
      <c r="B560">
        <v>560</v>
      </c>
      <c r="C560" s="62" t="s">
        <v>264</v>
      </c>
      <c r="D560" s="62" t="s">
        <v>329</v>
      </c>
      <c r="E560" s="62" t="s">
        <v>21</v>
      </c>
      <c r="F560" s="63">
        <v>112731</v>
      </c>
      <c r="G560" s="63">
        <v>14458</v>
      </c>
      <c r="H560" s="63">
        <v>3443</v>
      </c>
      <c r="I560" s="63">
        <v>15804</v>
      </c>
      <c r="J560" s="63">
        <v>20569</v>
      </c>
      <c r="K560" s="63">
        <v>20573</v>
      </c>
      <c r="L560" s="63">
        <v>78584</v>
      </c>
      <c r="M560" s="64"/>
      <c r="N560" s="63">
        <v>1613</v>
      </c>
      <c r="O560" s="64"/>
      <c r="P560" s="63">
        <v>136465</v>
      </c>
      <c r="Q560" s="63">
        <v>154567</v>
      </c>
      <c r="R560" s="63">
        <v>366793</v>
      </c>
      <c r="S560" s="63">
        <v>258979</v>
      </c>
      <c r="T560" s="63">
        <v>502316</v>
      </c>
    </row>
    <row r="561" spans="1:20" ht="14.5" x14ac:dyDescent="0.35">
      <c r="A561" t="str">
        <f t="shared" si="15"/>
        <v>Niederösterreich001</v>
      </c>
      <c r="B561">
        <v>561</v>
      </c>
      <c r="C561" s="62" t="s">
        <v>264</v>
      </c>
      <c r="D561" s="62" t="s">
        <v>292</v>
      </c>
      <c r="E561" s="62" t="s">
        <v>1</v>
      </c>
      <c r="F561" s="63">
        <v>592636816</v>
      </c>
      <c r="G561" s="63">
        <v>665518703</v>
      </c>
      <c r="H561" s="63">
        <v>751454056</v>
      </c>
      <c r="I561" s="63">
        <v>772513982</v>
      </c>
      <c r="J561" s="63">
        <v>650381758</v>
      </c>
      <c r="K561" s="63">
        <v>664895413</v>
      </c>
      <c r="L561" s="63">
        <v>589062152</v>
      </c>
      <c r="M561" s="63">
        <v>593780151</v>
      </c>
      <c r="N561" s="63">
        <v>698183762</v>
      </c>
      <c r="O561" s="63">
        <v>698655203</v>
      </c>
      <c r="P561" s="63">
        <v>565344928</v>
      </c>
      <c r="Q561" s="63">
        <v>780561064</v>
      </c>
      <c r="R561" s="63">
        <v>921503949</v>
      </c>
      <c r="S561" s="63">
        <v>956653006</v>
      </c>
      <c r="T561" s="63">
        <v>723232791</v>
      </c>
    </row>
    <row r="562" spans="1:20" ht="14.5" x14ac:dyDescent="0.35">
      <c r="A562" t="str">
        <f t="shared" si="15"/>
        <v>Niederösterreich314</v>
      </c>
      <c r="B562">
        <v>562</v>
      </c>
      <c r="C562" s="62" t="s">
        <v>264</v>
      </c>
      <c r="D562" s="62" t="s">
        <v>436</v>
      </c>
      <c r="E562" s="62" t="s">
        <v>77</v>
      </c>
      <c r="F562" s="63">
        <v>11460</v>
      </c>
      <c r="G562" s="63">
        <v>1098</v>
      </c>
      <c r="H562" s="63">
        <v>4261</v>
      </c>
      <c r="I562" s="63">
        <v>19832</v>
      </c>
      <c r="J562" s="63">
        <v>13290</v>
      </c>
      <c r="K562" s="63">
        <v>3035</v>
      </c>
      <c r="L562" s="63">
        <v>580238</v>
      </c>
      <c r="M562" s="63">
        <v>68038</v>
      </c>
      <c r="N562" s="63">
        <v>9460</v>
      </c>
      <c r="O562" s="63">
        <v>14208</v>
      </c>
      <c r="P562" s="63">
        <v>92277</v>
      </c>
      <c r="Q562" s="63">
        <v>132599</v>
      </c>
      <c r="R562" s="63">
        <v>18827</v>
      </c>
      <c r="S562" s="63">
        <v>12918</v>
      </c>
      <c r="T562" s="63">
        <v>4838</v>
      </c>
    </row>
    <row r="563" spans="1:20" ht="14.5" x14ac:dyDescent="0.35">
      <c r="A563" t="str">
        <f t="shared" si="15"/>
        <v>Niederösterreich006</v>
      </c>
      <c r="B563">
        <v>563</v>
      </c>
      <c r="C563" s="62" t="s">
        <v>264</v>
      </c>
      <c r="D563" s="62" t="s">
        <v>302</v>
      </c>
      <c r="E563" s="62" t="s">
        <v>5</v>
      </c>
      <c r="F563" s="63">
        <v>299085039</v>
      </c>
      <c r="G563" s="63">
        <v>331322141</v>
      </c>
      <c r="H563" s="63">
        <v>336974332</v>
      </c>
      <c r="I563" s="63">
        <v>353945253</v>
      </c>
      <c r="J563" s="63">
        <v>341470117</v>
      </c>
      <c r="K563" s="63">
        <v>368178394</v>
      </c>
      <c r="L563" s="63">
        <v>333278612</v>
      </c>
      <c r="M563" s="63">
        <v>316428231</v>
      </c>
      <c r="N563" s="63">
        <v>333179375</v>
      </c>
      <c r="O563" s="63">
        <v>332096225</v>
      </c>
      <c r="P563" s="63">
        <v>289910421</v>
      </c>
      <c r="Q563" s="63">
        <v>350254701</v>
      </c>
      <c r="R563" s="63">
        <v>455058354</v>
      </c>
      <c r="S563" s="63">
        <v>299509312</v>
      </c>
      <c r="T563" s="63">
        <v>333235972</v>
      </c>
    </row>
    <row r="564" spans="1:20" ht="14.5" x14ac:dyDescent="0.35">
      <c r="A564" t="str">
        <f t="shared" si="15"/>
        <v>Niederösterreich473</v>
      </c>
      <c r="B564">
        <v>564</v>
      </c>
      <c r="C564" s="62" t="s">
        <v>264</v>
      </c>
      <c r="D564" s="62" t="s">
        <v>533</v>
      </c>
      <c r="E564" s="62" t="s">
        <v>132</v>
      </c>
      <c r="F564" s="63">
        <v>340244</v>
      </c>
      <c r="G564" s="64"/>
      <c r="H564" s="63">
        <v>1221698</v>
      </c>
      <c r="I564" s="64"/>
      <c r="J564" s="63">
        <v>338633</v>
      </c>
      <c r="K564" s="64"/>
      <c r="L564" s="63">
        <v>245826</v>
      </c>
      <c r="M564" s="63">
        <v>131031</v>
      </c>
      <c r="N564" s="63">
        <v>210397</v>
      </c>
      <c r="O564" s="63">
        <v>110216</v>
      </c>
      <c r="P564" s="63">
        <v>264005</v>
      </c>
      <c r="Q564" s="63">
        <v>127118</v>
      </c>
      <c r="R564" s="64"/>
      <c r="S564" s="63">
        <v>325614</v>
      </c>
      <c r="T564" s="63">
        <v>303033</v>
      </c>
    </row>
    <row r="565" spans="1:20" ht="14.5" x14ac:dyDescent="0.35">
      <c r="A565" t="str">
        <f t="shared" si="15"/>
        <v>Niederösterreich076</v>
      </c>
      <c r="B565">
        <v>565</v>
      </c>
      <c r="C565" s="62" t="s">
        <v>264</v>
      </c>
      <c r="D565" s="62" t="s">
        <v>365</v>
      </c>
      <c r="E565" s="62" t="s">
        <v>38</v>
      </c>
      <c r="F565" s="63">
        <v>9411287</v>
      </c>
      <c r="G565" s="63">
        <v>817311</v>
      </c>
      <c r="H565" s="63">
        <v>451390</v>
      </c>
      <c r="I565" s="63">
        <v>8518507</v>
      </c>
      <c r="J565" s="63">
        <v>604416</v>
      </c>
      <c r="K565" s="63">
        <v>466054</v>
      </c>
      <c r="L565" s="63">
        <v>339943</v>
      </c>
      <c r="M565" s="63">
        <v>2183383</v>
      </c>
      <c r="N565" s="63">
        <v>2291380</v>
      </c>
      <c r="O565" s="63">
        <v>685785</v>
      </c>
      <c r="P565" s="63">
        <v>417007</v>
      </c>
      <c r="Q565" s="63">
        <v>819355</v>
      </c>
      <c r="R565" s="63">
        <v>1136329</v>
      </c>
      <c r="S565" s="63">
        <v>526187</v>
      </c>
      <c r="T565" s="63">
        <v>619649</v>
      </c>
    </row>
    <row r="566" spans="1:20" ht="14.5" x14ac:dyDescent="0.35">
      <c r="A566" t="str">
        <f t="shared" si="15"/>
        <v>Niederösterreich276</v>
      </c>
      <c r="B566">
        <v>566</v>
      </c>
      <c r="C566" s="62" t="s">
        <v>264</v>
      </c>
      <c r="D566" s="62" t="s">
        <v>424</v>
      </c>
      <c r="E566" s="62" t="s">
        <v>69</v>
      </c>
      <c r="F566" s="63">
        <v>999152</v>
      </c>
      <c r="G566" s="63">
        <v>562022</v>
      </c>
      <c r="H566" s="63">
        <v>235694</v>
      </c>
      <c r="I566" s="63">
        <v>395439</v>
      </c>
      <c r="J566" s="63">
        <v>1076062</v>
      </c>
      <c r="K566" s="63">
        <v>1514522</v>
      </c>
      <c r="L566" s="63">
        <v>1442872</v>
      </c>
      <c r="M566" s="63">
        <v>1196076</v>
      </c>
      <c r="N566" s="63">
        <v>1050282</v>
      </c>
      <c r="O566" s="63">
        <v>908347</v>
      </c>
      <c r="P566" s="63">
        <v>64227</v>
      </c>
      <c r="Q566" s="63">
        <v>152668</v>
      </c>
      <c r="R566" s="63">
        <v>241094</v>
      </c>
      <c r="S566" s="63">
        <v>312262</v>
      </c>
      <c r="T566" s="63">
        <v>24273754</v>
      </c>
    </row>
    <row r="567" spans="1:20" ht="14.5" x14ac:dyDescent="0.35">
      <c r="A567" t="str">
        <f t="shared" si="15"/>
        <v>Niederösterreich044</v>
      </c>
      <c r="B567">
        <v>567</v>
      </c>
      <c r="C567" s="62" t="s">
        <v>264</v>
      </c>
      <c r="D567" s="62" t="s">
        <v>332</v>
      </c>
      <c r="E567" s="62" t="s">
        <v>23</v>
      </c>
      <c r="F567" s="63">
        <v>24187</v>
      </c>
      <c r="G567" s="63">
        <v>27882</v>
      </c>
      <c r="H567" s="63">
        <v>16296</v>
      </c>
      <c r="I567" s="64"/>
      <c r="J567" s="64"/>
      <c r="K567" s="63">
        <v>696</v>
      </c>
      <c r="L567" s="63">
        <v>54201</v>
      </c>
      <c r="M567" s="63">
        <v>50770</v>
      </c>
      <c r="N567" s="63">
        <v>1283</v>
      </c>
      <c r="O567" s="64"/>
      <c r="P567" s="63">
        <v>19349</v>
      </c>
      <c r="Q567" s="63">
        <v>35838</v>
      </c>
      <c r="R567" s="63">
        <v>17036</v>
      </c>
      <c r="S567" s="63">
        <v>38640</v>
      </c>
      <c r="T567" s="63">
        <v>13189</v>
      </c>
    </row>
    <row r="568" spans="1:20" ht="14.5" x14ac:dyDescent="0.35">
      <c r="A568" t="str">
        <f t="shared" si="15"/>
        <v>Niederösterreich406</v>
      </c>
      <c r="B568">
        <v>568</v>
      </c>
      <c r="C568" s="62" t="s">
        <v>264</v>
      </c>
      <c r="D568" s="62" t="s">
        <v>488</v>
      </c>
      <c r="E568" s="62" t="s">
        <v>105</v>
      </c>
      <c r="F568" s="63">
        <v>200438</v>
      </c>
      <c r="G568" s="63">
        <v>80584</v>
      </c>
      <c r="H568" s="63">
        <v>128010</v>
      </c>
      <c r="I568" s="63">
        <v>29428</v>
      </c>
      <c r="J568" s="63">
        <v>1551</v>
      </c>
      <c r="K568" s="63">
        <v>20955</v>
      </c>
      <c r="L568" s="63">
        <v>4967</v>
      </c>
      <c r="M568" s="63">
        <v>686</v>
      </c>
      <c r="N568" s="63">
        <v>7446</v>
      </c>
      <c r="O568" s="63">
        <v>20861</v>
      </c>
      <c r="P568" s="63">
        <v>20855</v>
      </c>
      <c r="Q568" s="63">
        <v>27626</v>
      </c>
      <c r="R568" s="63">
        <v>148990</v>
      </c>
      <c r="S568" s="63">
        <v>320213</v>
      </c>
      <c r="T568" s="63">
        <v>310758</v>
      </c>
    </row>
    <row r="569" spans="1:20" ht="14.5" x14ac:dyDescent="0.35">
      <c r="A569" t="str">
        <f t="shared" si="15"/>
        <v>Niederösterreich252</v>
      </c>
      <c r="B569">
        <v>569</v>
      </c>
      <c r="C569" s="62" t="s">
        <v>264</v>
      </c>
      <c r="D569" s="62" t="s">
        <v>417</v>
      </c>
      <c r="E569" s="62" t="s">
        <v>64</v>
      </c>
      <c r="F569" s="64"/>
      <c r="G569" s="63">
        <v>5572</v>
      </c>
      <c r="H569" s="63">
        <v>1253</v>
      </c>
      <c r="I569" s="63">
        <v>1860</v>
      </c>
      <c r="J569" s="63">
        <v>430</v>
      </c>
      <c r="K569" s="63">
        <v>1462</v>
      </c>
      <c r="L569" s="64"/>
      <c r="M569" s="63">
        <v>1383</v>
      </c>
      <c r="N569" s="63">
        <v>2996</v>
      </c>
      <c r="O569" s="63">
        <v>2892</v>
      </c>
      <c r="P569" s="64"/>
      <c r="Q569" s="63">
        <v>517</v>
      </c>
      <c r="R569" s="63">
        <v>583</v>
      </c>
      <c r="S569" s="63">
        <v>116</v>
      </c>
      <c r="T569" s="63">
        <v>430</v>
      </c>
    </row>
    <row r="570" spans="1:20" ht="14.5" x14ac:dyDescent="0.35">
      <c r="A570" t="str">
        <f t="shared" si="15"/>
        <v>Niederösterreich260</v>
      </c>
      <c r="B570">
        <v>570</v>
      </c>
      <c r="C570" s="62" t="s">
        <v>264</v>
      </c>
      <c r="D570" s="62" t="s">
        <v>419</v>
      </c>
      <c r="E570" s="62" t="s">
        <v>66</v>
      </c>
      <c r="F570" s="63">
        <v>1045</v>
      </c>
      <c r="G570" s="63">
        <v>1204</v>
      </c>
      <c r="H570" s="63">
        <v>110</v>
      </c>
      <c r="I570" s="63">
        <v>411</v>
      </c>
      <c r="J570" s="63">
        <v>7531</v>
      </c>
      <c r="K570" s="63">
        <v>43</v>
      </c>
      <c r="L570" s="63">
        <v>4342</v>
      </c>
      <c r="M570" s="63">
        <v>195705</v>
      </c>
      <c r="N570" s="64"/>
      <c r="O570" s="63">
        <v>59</v>
      </c>
      <c r="P570" s="64"/>
      <c r="Q570" s="63">
        <v>3653</v>
      </c>
      <c r="R570" s="63">
        <v>84353</v>
      </c>
      <c r="S570" s="63">
        <v>1882358</v>
      </c>
      <c r="T570" s="63">
        <v>1851025</v>
      </c>
    </row>
    <row r="571" spans="1:20" ht="14.5" x14ac:dyDescent="0.35">
      <c r="A571" t="str">
        <f t="shared" si="15"/>
        <v>Niederösterreich310</v>
      </c>
      <c r="B571">
        <v>571</v>
      </c>
      <c r="C571" s="62" t="s">
        <v>264</v>
      </c>
      <c r="D571" s="62" t="s">
        <v>432</v>
      </c>
      <c r="E571" s="62" t="s">
        <v>75</v>
      </c>
      <c r="F571" s="64"/>
      <c r="G571" s="64"/>
      <c r="H571" s="64"/>
      <c r="I571" s="64"/>
      <c r="J571" s="63">
        <v>957</v>
      </c>
      <c r="K571" s="64"/>
      <c r="L571" s="64"/>
      <c r="M571" s="64"/>
      <c r="N571" s="64"/>
      <c r="O571" s="64"/>
      <c r="P571" s="63">
        <v>67</v>
      </c>
      <c r="Q571" s="63">
        <v>3339</v>
      </c>
      <c r="R571" s="63">
        <v>723</v>
      </c>
      <c r="S571" s="63">
        <v>167</v>
      </c>
      <c r="T571" s="63">
        <v>9068</v>
      </c>
    </row>
    <row r="572" spans="1:20" ht="14.5" x14ac:dyDescent="0.35">
      <c r="A572" t="str">
        <f t="shared" si="15"/>
        <v>Niederösterreich009</v>
      </c>
      <c r="B572">
        <v>572</v>
      </c>
      <c r="C572" s="62" t="s">
        <v>264</v>
      </c>
      <c r="D572" s="62" t="s">
        <v>308</v>
      </c>
      <c r="E572" s="62" t="s">
        <v>8</v>
      </c>
      <c r="F572" s="63">
        <v>31860776</v>
      </c>
      <c r="G572" s="63">
        <v>36343172</v>
      </c>
      <c r="H572" s="63">
        <v>39838104</v>
      </c>
      <c r="I572" s="63">
        <v>47563354</v>
      </c>
      <c r="J572" s="63">
        <v>45291205</v>
      </c>
      <c r="K572" s="63">
        <v>52198699</v>
      </c>
      <c r="L572" s="63">
        <v>53432217</v>
      </c>
      <c r="M572" s="63">
        <v>55827398</v>
      </c>
      <c r="N572" s="63">
        <v>51721757</v>
      </c>
      <c r="O572" s="63">
        <v>52449979</v>
      </c>
      <c r="P572" s="63">
        <v>52787342</v>
      </c>
      <c r="Q572" s="63">
        <v>65773966</v>
      </c>
      <c r="R572" s="63">
        <v>72521451</v>
      </c>
      <c r="S572" s="63">
        <v>64646597</v>
      </c>
      <c r="T572" s="63">
        <v>62052158</v>
      </c>
    </row>
    <row r="573" spans="1:20" ht="14.5" x14ac:dyDescent="0.35">
      <c r="A573" t="str">
        <f t="shared" si="15"/>
        <v>Niederösterreich893</v>
      </c>
      <c r="B573">
        <v>573</v>
      </c>
      <c r="C573" s="62" t="s">
        <v>264</v>
      </c>
      <c r="D573" s="62" t="s">
        <v>680</v>
      </c>
      <c r="E573" s="62" t="s">
        <v>275</v>
      </c>
      <c r="F573" s="63">
        <v>611</v>
      </c>
      <c r="G573" s="63">
        <v>70</v>
      </c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3">
        <v>59</v>
      </c>
    </row>
    <row r="574" spans="1:20" ht="14.5" x14ac:dyDescent="0.35">
      <c r="A574" t="str">
        <f t="shared" si="15"/>
        <v>Niederösterreich416</v>
      </c>
      <c r="B574">
        <v>574</v>
      </c>
      <c r="C574" s="62" t="s">
        <v>264</v>
      </c>
      <c r="D574" s="62" t="s">
        <v>495</v>
      </c>
      <c r="E574" s="62" t="s">
        <v>109</v>
      </c>
      <c r="F574" s="63">
        <v>891302</v>
      </c>
      <c r="G574" s="63">
        <v>1227102</v>
      </c>
      <c r="H574" s="63">
        <v>1399984</v>
      </c>
      <c r="I574" s="63">
        <v>674264</v>
      </c>
      <c r="J574" s="63">
        <v>1527943</v>
      </c>
      <c r="K574" s="63">
        <v>847841</v>
      </c>
      <c r="L574" s="63">
        <v>1228806</v>
      </c>
      <c r="M574" s="63">
        <v>1708932</v>
      </c>
      <c r="N574" s="63">
        <v>909565</v>
      </c>
      <c r="O574" s="63">
        <v>920849</v>
      </c>
      <c r="P574" s="63">
        <v>1558340</v>
      </c>
      <c r="Q574" s="63">
        <v>1648714</v>
      </c>
      <c r="R574" s="63">
        <v>1266690</v>
      </c>
      <c r="S574" s="63">
        <v>1148706</v>
      </c>
      <c r="T574" s="63">
        <v>1391594</v>
      </c>
    </row>
    <row r="575" spans="1:20" ht="14.5" x14ac:dyDescent="0.35">
      <c r="A575" t="str">
        <f t="shared" si="15"/>
        <v>Niederösterreich831</v>
      </c>
      <c r="B575">
        <v>575</v>
      </c>
      <c r="C575" s="62" t="s">
        <v>264</v>
      </c>
      <c r="D575" s="62" t="s">
        <v>659</v>
      </c>
      <c r="E575" s="62" t="s">
        <v>201</v>
      </c>
      <c r="F575" s="64"/>
      <c r="G575" s="64"/>
      <c r="H575" s="63">
        <v>1</v>
      </c>
      <c r="I575" s="64"/>
      <c r="J575" s="64"/>
      <c r="K575" s="64"/>
      <c r="L575" s="64"/>
      <c r="M575" s="64"/>
      <c r="N575" s="64"/>
      <c r="O575" s="63">
        <v>4</v>
      </c>
      <c r="P575" s="64"/>
      <c r="Q575" s="63">
        <v>1667</v>
      </c>
      <c r="R575" s="63">
        <v>1271</v>
      </c>
      <c r="S575" s="63">
        <v>872</v>
      </c>
      <c r="T575" s="64"/>
    </row>
    <row r="576" spans="1:20" ht="14.5" x14ac:dyDescent="0.35">
      <c r="A576" t="str">
        <f t="shared" si="15"/>
        <v>Niederösterreich257</v>
      </c>
      <c r="B576">
        <v>576</v>
      </c>
      <c r="C576" s="62" t="s">
        <v>264</v>
      </c>
      <c r="D576" s="62" t="s">
        <v>418</v>
      </c>
      <c r="E576" s="62" t="s">
        <v>65</v>
      </c>
      <c r="F576" s="64"/>
      <c r="G576" s="64"/>
      <c r="H576" s="64"/>
      <c r="I576" s="64"/>
      <c r="J576" s="63">
        <v>103</v>
      </c>
      <c r="K576" s="64"/>
      <c r="L576" s="64"/>
      <c r="M576" s="64"/>
      <c r="N576" s="64"/>
      <c r="O576" s="64"/>
      <c r="P576" s="64"/>
      <c r="Q576" s="63">
        <v>18</v>
      </c>
      <c r="R576" s="63">
        <v>32267</v>
      </c>
      <c r="S576" s="64"/>
      <c r="T576" s="64"/>
    </row>
    <row r="577" spans="1:20" ht="14.5" x14ac:dyDescent="0.35">
      <c r="A577" t="str">
        <f t="shared" si="15"/>
        <v>Niederösterreich488</v>
      </c>
      <c r="B577">
        <v>577</v>
      </c>
      <c r="C577" s="62" t="s">
        <v>264</v>
      </c>
      <c r="D577" s="62" t="s">
        <v>546</v>
      </c>
      <c r="E577" s="62" t="s">
        <v>136</v>
      </c>
      <c r="F577" s="63">
        <v>202727</v>
      </c>
      <c r="G577" s="63">
        <v>353963</v>
      </c>
      <c r="H577" s="63">
        <v>70653</v>
      </c>
      <c r="I577" s="63">
        <v>45518</v>
      </c>
      <c r="J577" s="63">
        <v>116454</v>
      </c>
      <c r="K577" s="63">
        <v>46349</v>
      </c>
      <c r="L577" s="63">
        <v>23604</v>
      </c>
      <c r="M577" s="63">
        <v>56240</v>
      </c>
      <c r="N577" s="63">
        <v>15182</v>
      </c>
      <c r="O577" s="63">
        <v>39087</v>
      </c>
      <c r="P577" s="63">
        <v>14937</v>
      </c>
      <c r="Q577" s="63">
        <v>45998591</v>
      </c>
      <c r="R577" s="63">
        <v>233479611</v>
      </c>
      <c r="S577" s="63">
        <v>382400929</v>
      </c>
      <c r="T577" s="63">
        <v>155724911</v>
      </c>
    </row>
    <row r="578" spans="1:20" ht="14.5" x14ac:dyDescent="0.35">
      <c r="A578" t="str">
        <f t="shared" si="15"/>
        <v>Niederösterreich740</v>
      </c>
      <c r="B578">
        <v>578</v>
      </c>
      <c r="C578" s="62" t="s">
        <v>264</v>
      </c>
      <c r="D578" s="62" t="s">
        <v>623</v>
      </c>
      <c r="E578" s="62" t="s">
        <v>180</v>
      </c>
      <c r="F578" s="63">
        <v>10807381</v>
      </c>
      <c r="G578" s="63">
        <v>8643527</v>
      </c>
      <c r="H578" s="63">
        <v>6683987</v>
      </c>
      <c r="I578" s="63">
        <v>5403394</v>
      </c>
      <c r="J578" s="63">
        <v>4974608</v>
      </c>
      <c r="K578" s="63">
        <v>6044002</v>
      </c>
      <c r="L578" s="63">
        <v>6386143</v>
      </c>
      <c r="M578" s="63">
        <v>7070438</v>
      </c>
      <c r="N578" s="63">
        <v>8024793</v>
      </c>
      <c r="O578" s="63">
        <v>6904883</v>
      </c>
      <c r="P578" s="63">
        <v>8152853</v>
      </c>
      <c r="Q578" s="63">
        <v>8856006</v>
      </c>
      <c r="R578" s="63">
        <v>13234659</v>
      </c>
      <c r="S578" s="63">
        <v>36370153</v>
      </c>
      <c r="T578" s="63">
        <v>10333062</v>
      </c>
    </row>
    <row r="579" spans="1:20" ht="14.5" x14ac:dyDescent="0.35">
      <c r="A579" t="str">
        <f t="shared" si="15"/>
        <v>Niederösterreich424</v>
      </c>
      <c r="B579">
        <v>579</v>
      </c>
      <c r="C579" s="62" t="s">
        <v>264</v>
      </c>
      <c r="D579" s="62" t="s">
        <v>497</v>
      </c>
      <c r="E579" s="62" t="s">
        <v>111</v>
      </c>
      <c r="F579" s="63">
        <v>374087</v>
      </c>
      <c r="G579" s="63">
        <v>775038</v>
      </c>
      <c r="H579" s="63">
        <v>379169</v>
      </c>
      <c r="I579" s="63">
        <v>283064</v>
      </c>
      <c r="J579" s="63">
        <v>267332</v>
      </c>
      <c r="K579" s="63">
        <v>316693</v>
      </c>
      <c r="L579" s="63">
        <v>367774</v>
      </c>
      <c r="M579" s="63">
        <v>245898</v>
      </c>
      <c r="N579" s="63">
        <v>544454</v>
      </c>
      <c r="O579" s="63">
        <v>919749</v>
      </c>
      <c r="P579" s="63">
        <v>498891</v>
      </c>
      <c r="Q579" s="63">
        <v>626087</v>
      </c>
      <c r="R579" s="63">
        <v>835226</v>
      </c>
      <c r="S579" s="63">
        <v>1156325</v>
      </c>
      <c r="T579" s="63">
        <v>1025314</v>
      </c>
    </row>
    <row r="580" spans="1:20" ht="14.5" x14ac:dyDescent="0.35">
      <c r="A580" t="str">
        <f t="shared" si="15"/>
        <v>Niederösterreich092</v>
      </c>
      <c r="B580">
        <v>580</v>
      </c>
      <c r="C580" s="62" t="s">
        <v>264</v>
      </c>
      <c r="D580" s="62" t="s">
        <v>382</v>
      </c>
      <c r="E580" s="62" t="s">
        <v>47</v>
      </c>
      <c r="F580" s="63">
        <v>68119328</v>
      </c>
      <c r="G580" s="63">
        <v>71479040</v>
      </c>
      <c r="H580" s="63">
        <v>82771448</v>
      </c>
      <c r="I580" s="63">
        <v>69428143</v>
      </c>
      <c r="J580" s="63">
        <v>73431840</v>
      </c>
      <c r="K580" s="63">
        <v>84641068</v>
      </c>
      <c r="L580" s="63">
        <v>95049043</v>
      </c>
      <c r="M580" s="63">
        <v>99558480</v>
      </c>
      <c r="N580" s="63">
        <v>104327526</v>
      </c>
      <c r="O580" s="63">
        <v>106803427</v>
      </c>
      <c r="P580" s="63">
        <v>109032320</v>
      </c>
      <c r="Q580" s="63">
        <v>132692675</v>
      </c>
      <c r="R580" s="63">
        <v>129952945</v>
      </c>
      <c r="S580" s="63">
        <v>123648232</v>
      </c>
      <c r="T580" s="63">
        <v>171996309</v>
      </c>
    </row>
    <row r="581" spans="1:20" ht="14.5" x14ac:dyDescent="0.35">
      <c r="A581" t="str">
        <f t="shared" si="15"/>
        <v>Niederösterreich452</v>
      </c>
      <c r="B581">
        <v>581</v>
      </c>
      <c r="C581" s="62" t="s">
        <v>264</v>
      </c>
      <c r="D581" s="62" t="s">
        <v>507</v>
      </c>
      <c r="E581" s="62" t="s">
        <v>119</v>
      </c>
      <c r="F581" s="63">
        <v>4067</v>
      </c>
      <c r="G581" s="63">
        <v>6501</v>
      </c>
      <c r="H581" s="63">
        <v>17844</v>
      </c>
      <c r="I581" s="63">
        <v>29166</v>
      </c>
      <c r="J581" s="63">
        <v>5376</v>
      </c>
      <c r="K581" s="63">
        <v>71266</v>
      </c>
      <c r="L581" s="63">
        <v>15172</v>
      </c>
      <c r="M581" s="63">
        <v>11695</v>
      </c>
      <c r="N581" s="63">
        <v>53225</v>
      </c>
      <c r="O581" s="63">
        <v>207046</v>
      </c>
      <c r="P581" s="63">
        <v>24290</v>
      </c>
      <c r="Q581" s="63">
        <v>17373</v>
      </c>
      <c r="R581" s="63">
        <v>33055</v>
      </c>
      <c r="S581" s="63">
        <v>25179</v>
      </c>
      <c r="T581" s="63">
        <v>161111</v>
      </c>
    </row>
    <row r="582" spans="1:20" ht="14.5" x14ac:dyDescent="0.35">
      <c r="A582" t="str">
        <f t="shared" si="15"/>
        <v>Niederösterreich064</v>
      </c>
      <c r="B582">
        <v>582</v>
      </c>
      <c r="C582" s="62" t="s">
        <v>264</v>
      </c>
      <c r="D582" s="62" t="s">
        <v>351</v>
      </c>
      <c r="E582" s="62" t="s">
        <v>33</v>
      </c>
      <c r="F582" s="63">
        <v>608226450</v>
      </c>
      <c r="G582" s="63">
        <v>744822220</v>
      </c>
      <c r="H582" s="63">
        <v>764318174</v>
      </c>
      <c r="I582" s="63">
        <v>756258346</v>
      </c>
      <c r="J582" s="63">
        <v>785789634</v>
      </c>
      <c r="K582" s="63">
        <v>801838037</v>
      </c>
      <c r="L582" s="63">
        <v>827996560</v>
      </c>
      <c r="M582" s="63">
        <v>936544794</v>
      </c>
      <c r="N582" s="63">
        <v>1016863103</v>
      </c>
      <c r="O582" s="63">
        <v>965946101</v>
      </c>
      <c r="P582" s="63">
        <v>945117852</v>
      </c>
      <c r="Q582" s="63">
        <v>1190325540</v>
      </c>
      <c r="R582" s="63">
        <v>1460495069</v>
      </c>
      <c r="S582" s="63">
        <v>1197331035</v>
      </c>
      <c r="T582" s="63">
        <v>1129946015</v>
      </c>
    </row>
    <row r="583" spans="1:20" ht="14.5" x14ac:dyDescent="0.35">
      <c r="A583" t="str">
        <f t="shared" si="15"/>
        <v>Niederösterreich700</v>
      </c>
      <c r="B583">
        <v>583</v>
      </c>
      <c r="C583" s="62" t="s">
        <v>264</v>
      </c>
      <c r="D583" s="62" t="s">
        <v>606</v>
      </c>
      <c r="E583" s="62" t="s">
        <v>172</v>
      </c>
      <c r="F583" s="63">
        <v>23999892</v>
      </c>
      <c r="G583" s="63">
        <v>29299523</v>
      </c>
      <c r="H583" s="63">
        <v>28459606</v>
      </c>
      <c r="I583" s="63">
        <v>27454618</v>
      </c>
      <c r="J583" s="63">
        <v>29880652</v>
      </c>
      <c r="K583" s="63">
        <v>32539464</v>
      </c>
      <c r="L583" s="63">
        <v>33413049</v>
      </c>
      <c r="M583" s="63">
        <v>34974782</v>
      </c>
      <c r="N583" s="63">
        <v>35331007</v>
      </c>
      <c r="O583" s="63">
        <v>37515445</v>
      </c>
      <c r="P583" s="63">
        <v>47791696</v>
      </c>
      <c r="Q583" s="63">
        <v>53391107</v>
      </c>
      <c r="R583" s="63">
        <v>69334365</v>
      </c>
      <c r="S583" s="63">
        <v>72255387</v>
      </c>
      <c r="T583" s="63">
        <v>67288785</v>
      </c>
    </row>
    <row r="584" spans="1:20" ht="14.5" x14ac:dyDescent="0.35">
      <c r="A584" t="str">
        <f t="shared" ref="A584:A647" si="16">C584&amp;D584</f>
        <v>Niederösterreich007</v>
      </c>
      <c r="B584">
        <v>584</v>
      </c>
      <c r="C584" s="62" t="s">
        <v>264</v>
      </c>
      <c r="D584" s="62" t="s">
        <v>304</v>
      </c>
      <c r="E584" s="62" t="s">
        <v>6</v>
      </c>
      <c r="F584" s="63">
        <v>52701877</v>
      </c>
      <c r="G584" s="63">
        <v>98026945</v>
      </c>
      <c r="H584" s="63">
        <v>62733555</v>
      </c>
      <c r="I584" s="63">
        <v>783136788</v>
      </c>
      <c r="J584" s="63">
        <v>91259872</v>
      </c>
      <c r="K584" s="63">
        <v>60855986</v>
      </c>
      <c r="L584" s="63">
        <v>33836103</v>
      </c>
      <c r="M584" s="63">
        <v>31435089</v>
      </c>
      <c r="N584" s="63">
        <v>32412533</v>
      </c>
      <c r="O584" s="63">
        <v>36809426</v>
      </c>
      <c r="P584" s="63">
        <v>53493066</v>
      </c>
      <c r="Q584" s="63">
        <v>41266913</v>
      </c>
      <c r="R584" s="63">
        <v>95396534</v>
      </c>
      <c r="S584" s="63">
        <v>38229508</v>
      </c>
      <c r="T584" s="63">
        <v>47679664</v>
      </c>
    </row>
    <row r="585" spans="1:20" ht="14.5" x14ac:dyDescent="0.35">
      <c r="A585" t="str">
        <f t="shared" si="16"/>
        <v>Niederösterreich624</v>
      </c>
      <c r="B585">
        <v>585</v>
      </c>
      <c r="C585" s="62" t="s">
        <v>264</v>
      </c>
      <c r="D585" s="62" t="s">
        <v>571</v>
      </c>
      <c r="E585" s="62" t="s">
        <v>150</v>
      </c>
      <c r="F585" s="63">
        <v>16622760</v>
      </c>
      <c r="G585" s="63">
        <v>18848655</v>
      </c>
      <c r="H585" s="63">
        <v>16611587</v>
      </c>
      <c r="I585" s="63">
        <v>20716827</v>
      </c>
      <c r="J585" s="63">
        <v>24349034</v>
      </c>
      <c r="K585" s="63">
        <v>33641054</v>
      </c>
      <c r="L585" s="63">
        <v>25486079</v>
      </c>
      <c r="M585" s="63">
        <v>29562525</v>
      </c>
      <c r="N585" s="63">
        <v>40837628</v>
      </c>
      <c r="O585" s="63">
        <v>45691717</v>
      </c>
      <c r="P585" s="63">
        <v>41839157</v>
      </c>
      <c r="Q585" s="63">
        <v>109605169</v>
      </c>
      <c r="R585" s="63">
        <v>65702345</v>
      </c>
      <c r="S585" s="63">
        <v>94601368</v>
      </c>
      <c r="T585" s="63">
        <v>86005021</v>
      </c>
    </row>
    <row r="586" spans="1:20" ht="14.5" x14ac:dyDescent="0.35">
      <c r="A586" t="str">
        <f t="shared" si="16"/>
        <v>Niederösterreich664</v>
      </c>
      <c r="B586">
        <v>586</v>
      </c>
      <c r="C586" s="62" t="s">
        <v>264</v>
      </c>
      <c r="D586" s="62" t="s">
        <v>590</v>
      </c>
      <c r="E586" s="62" t="s">
        <v>162</v>
      </c>
      <c r="F586" s="63">
        <v>67304357</v>
      </c>
      <c r="G586" s="63">
        <v>88682980</v>
      </c>
      <c r="H586" s="63">
        <v>70853279</v>
      </c>
      <c r="I586" s="63">
        <v>80872825</v>
      </c>
      <c r="J586" s="63">
        <v>78928945</v>
      </c>
      <c r="K586" s="63">
        <v>89443360</v>
      </c>
      <c r="L586" s="63">
        <v>98849660</v>
      </c>
      <c r="M586" s="63">
        <v>100198812</v>
      </c>
      <c r="N586" s="63">
        <v>95842640</v>
      </c>
      <c r="O586" s="63">
        <v>101482832</v>
      </c>
      <c r="P586" s="63">
        <v>96352283</v>
      </c>
      <c r="Q586" s="63">
        <v>136833508</v>
      </c>
      <c r="R586" s="63">
        <v>232032017</v>
      </c>
      <c r="S586" s="63">
        <v>179521953</v>
      </c>
      <c r="T586" s="63">
        <v>188138855</v>
      </c>
    </row>
    <row r="587" spans="1:20" ht="14.5" x14ac:dyDescent="0.35">
      <c r="A587" t="str">
        <f t="shared" si="16"/>
        <v>Niederösterreich357</v>
      </c>
      <c r="B587">
        <v>587</v>
      </c>
      <c r="C587" s="62" t="s">
        <v>264</v>
      </c>
      <c r="D587" s="62" t="s">
        <v>461</v>
      </c>
      <c r="E587" s="62" t="s">
        <v>89</v>
      </c>
      <c r="F587" s="63">
        <v>36926</v>
      </c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3">
        <v>25</v>
      </c>
    </row>
    <row r="588" spans="1:20" ht="14.5" x14ac:dyDescent="0.35">
      <c r="A588" t="str">
        <f t="shared" si="16"/>
        <v>Niederösterreich612</v>
      </c>
      <c r="B588">
        <v>588</v>
      </c>
      <c r="C588" s="62" t="s">
        <v>264</v>
      </c>
      <c r="D588" s="62" t="s">
        <v>567</v>
      </c>
      <c r="E588" s="62" t="s">
        <v>149</v>
      </c>
      <c r="F588" s="63">
        <v>84666368</v>
      </c>
      <c r="G588" s="63">
        <v>458362584</v>
      </c>
      <c r="H588" s="63">
        <v>44475591</v>
      </c>
      <c r="I588" s="63">
        <v>221336562</v>
      </c>
      <c r="J588" s="63">
        <v>75698794</v>
      </c>
      <c r="K588" s="63">
        <v>210464054</v>
      </c>
      <c r="L588" s="63">
        <v>209530729</v>
      </c>
      <c r="M588" s="63">
        <v>339290284</v>
      </c>
      <c r="N588" s="63">
        <v>274570240</v>
      </c>
      <c r="O588" s="63">
        <v>545783912</v>
      </c>
      <c r="P588" s="63">
        <v>261299941</v>
      </c>
      <c r="Q588" s="63">
        <v>677328810</v>
      </c>
      <c r="R588" s="63">
        <v>570493959</v>
      </c>
      <c r="S588" s="63">
        <v>373856127</v>
      </c>
      <c r="T588" s="63">
        <v>133440669</v>
      </c>
    </row>
    <row r="589" spans="1:20" ht="14.5" x14ac:dyDescent="0.35">
      <c r="A589" t="str">
        <f t="shared" si="16"/>
        <v>Niederösterreich616</v>
      </c>
      <c r="B589">
        <v>589</v>
      </c>
      <c r="C589" s="62" t="s">
        <v>264</v>
      </c>
      <c r="D589" s="62" t="s">
        <v>569</v>
      </c>
      <c r="E589" s="62" t="s">
        <v>246</v>
      </c>
      <c r="F589" s="63">
        <v>285213224</v>
      </c>
      <c r="G589" s="63">
        <v>3794188</v>
      </c>
      <c r="H589" s="63">
        <v>103371855</v>
      </c>
      <c r="I589" s="63">
        <v>2660094</v>
      </c>
      <c r="J589" s="63">
        <v>4407221</v>
      </c>
      <c r="K589" s="63">
        <v>3022450</v>
      </c>
      <c r="L589" s="63">
        <v>85930813</v>
      </c>
      <c r="M589" s="63">
        <v>104388747</v>
      </c>
      <c r="N589" s="63">
        <v>431982591</v>
      </c>
      <c r="O589" s="63">
        <v>1257425</v>
      </c>
      <c r="P589" s="63">
        <v>1132930</v>
      </c>
      <c r="Q589" s="63">
        <v>1821084</v>
      </c>
      <c r="R589" s="63">
        <v>6984308</v>
      </c>
      <c r="S589" s="63">
        <v>1791387</v>
      </c>
      <c r="T589" s="63">
        <v>1779345</v>
      </c>
    </row>
    <row r="590" spans="1:20" ht="14.5" x14ac:dyDescent="0.35">
      <c r="A590" t="str">
        <f t="shared" si="16"/>
        <v>Niederösterreich024</v>
      </c>
      <c r="B590">
        <v>590</v>
      </c>
      <c r="C590" s="62" t="s">
        <v>264</v>
      </c>
      <c r="D590" s="62" t="s">
        <v>318</v>
      </c>
      <c r="E590" s="62" t="s">
        <v>15</v>
      </c>
      <c r="F590" s="63">
        <v>157670</v>
      </c>
      <c r="G590" s="63">
        <v>333010</v>
      </c>
      <c r="H590" s="63">
        <v>535055</v>
      </c>
      <c r="I590" s="63">
        <v>2034006</v>
      </c>
      <c r="J590" s="63">
        <v>769366</v>
      </c>
      <c r="K590" s="63">
        <v>971400</v>
      </c>
      <c r="L590" s="63">
        <v>685406</v>
      </c>
      <c r="M590" s="63">
        <v>1552317</v>
      </c>
      <c r="N590" s="63">
        <v>2534069</v>
      </c>
      <c r="O590" s="63">
        <v>2493934</v>
      </c>
      <c r="P590" s="63">
        <v>2756230</v>
      </c>
      <c r="Q590" s="63">
        <v>15192481</v>
      </c>
      <c r="R590" s="63">
        <v>12993228</v>
      </c>
      <c r="S590" s="63">
        <v>11949470</v>
      </c>
      <c r="T590" s="63">
        <v>7996233</v>
      </c>
    </row>
    <row r="591" spans="1:20" ht="14.5" x14ac:dyDescent="0.35">
      <c r="A591" t="str">
        <f t="shared" si="16"/>
        <v>Niederösterreich005</v>
      </c>
      <c r="B591">
        <v>591</v>
      </c>
      <c r="C591" s="62" t="s">
        <v>264</v>
      </c>
      <c r="D591" s="62" t="s">
        <v>300</v>
      </c>
      <c r="E591" s="62" t="s">
        <v>4</v>
      </c>
      <c r="F591" s="63">
        <v>1193130072</v>
      </c>
      <c r="G591" s="63">
        <v>1412907956</v>
      </c>
      <c r="H591" s="63">
        <v>1363938224</v>
      </c>
      <c r="I591" s="63">
        <v>1331407570</v>
      </c>
      <c r="J591" s="63">
        <v>1333463930</v>
      </c>
      <c r="K591" s="63">
        <v>1348263253</v>
      </c>
      <c r="L591" s="63">
        <v>1291781475</v>
      </c>
      <c r="M591" s="63">
        <v>1392532069</v>
      </c>
      <c r="N591" s="63">
        <v>1605271280</v>
      </c>
      <c r="O591" s="63">
        <v>1619148322</v>
      </c>
      <c r="P591" s="63">
        <v>1416823935</v>
      </c>
      <c r="Q591" s="63">
        <v>1914320462</v>
      </c>
      <c r="R591" s="63">
        <v>2190161280</v>
      </c>
      <c r="S591" s="63">
        <v>2277191960</v>
      </c>
      <c r="T591" s="63">
        <v>2188523293</v>
      </c>
    </row>
    <row r="592" spans="1:20" ht="14.5" x14ac:dyDescent="0.35">
      <c r="A592" t="str">
        <f t="shared" si="16"/>
        <v>Niederösterreich464</v>
      </c>
      <c r="B592">
        <v>592</v>
      </c>
      <c r="C592" s="62" t="s">
        <v>264</v>
      </c>
      <c r="D592" s="62" t="s">
        <v>520</v>
      </c>
      <c r="E592" s="62" t="s">
        <v>127</v>
      </c>
      <c r="F592" s="63">
        <v>38782</v>
      </c>
      <c r="G592" s="63">
        <v>51810</v>
      </c>
      <c r="H592" s="63">
        <v>47292</v>
      </c>
      <c r="I592" s="63">
        <v>54214</v>
      </c>
      <c r="J592" s="63">
        <v>71694</v>
      </c>
      <c r="K592" s="63">
        <v>81680</v>
      </c>
      <c r="L592" s="63">
        <v>96308</v>
      </c>
      <c r="M592" s="63">
        <v>39188</v>
      </c>
      <c r="N592" s="63">
        <v>69854</v>
      </c>
      <c r="O592" s="63">
        <v>47752</v>
      </c>
      <c r="P592" s="63">
        <v>31605</v>
      </c>
      <c r="Q592" s="63">
        <v>37421</v>
      </c>
      <c r="R592" s="63">
        <v>64113</v>
      </c>
      <c r="S592" s="63">
        <v>159116</v>
      </c>
      <c r="T592" s="63">
        <v>94258</v>
      </c>
    </row>
    <row r="593" spans="1:20" ht="14.5" x14ac:dyDescent="0.35">
      <c r="A593" t="str">
        <f t="shared" si="16"/>
        <v>Niederösterreich628</v>
      </c>
      <c r="B593">
        <v>593</v>
      </c>
      <c r="C593" s="62" t="s">
        <v>264</v>
      </c>
      <c r="D593" s="62" t="s">
        <v>575</v>
      </c>
      <c r="E593" s="62" t="s">
        <v>152</v>
      </c>
      <c r="F593" s="63">
        <v>50282</v>
      </c>
      <c r="G593" s="63">
        <v>61475</v>
      </c>
      <c r="H593" s="63">
        <v>333386</v>
      </c>
      <c r="I593" s="63">
        <v>90011</v>
      </c>
      <c r="J593" s="63">
        <v>91552</v>
      </c>
      <c r="K593" s="63">
        <v>268129</v>
      </c>
      <c r="L593" s="63">
        <v>229095</v>
      </c>
      <c r="M593" s="63">
        <v>257253</v>
      </c>
      <c r="N593" s="63">
        <v>184028</v>
      </c>
      <c r="O593" s="63">
        <v>192013</v>
      </c>
      <c r="P593" s="63">
        <v>239675</v>
      </c>
      <c r="Q593" s="63">
        <v>490982</v>
      </c>
      <c r="R593" s="63">
        <v>631375</v>
      </c>
      <c r="S593" s="63">
        <v>1087071</v>
      </c>
      <c r="T593" s="63">
        <v>4470433</v>
      </c>
    </row>
    <row r="594" spans="1:20" ht="14.5" x14ac:dyDescent="0.35">
      <c r="A594" t="str">
        <f t="shared" si="16"/>
        <v>Niederösterreich732</v>
      </c>
      <c r="B594">
        <v>594</v>
      </c>
      <c r="C594" s="62" t="s">
        <v>264</v>
      </c>
      <c r="D594" s="62" t="s">
        <v>621</v>
      </c>
      <c r="E594" s="62" t="s">
        <v>178</v>
      </c>
      <c r="F594" s="63">
        <v>233022532</v>
      </c>
      <c r="G594" s="63">
        <v>257088381</v>
      </c>
      <c r="H594" s="63">
        <v>228965102</v>
      </c>
      <c r="I594" s="63">
        <v>215141629</v>
      </c>
      <c r="J594" s="63">
        <v>240364499</v>
      </c>
      <c r="K594" s="63">
        <v>251339395</v>
      </c>
      <c r="L594" s="63">
        <v>255314185</v>
      </c>
      <c r="M594" s="63">
        <v>289318534</v>
      </c>
      <c r="N594" s="63">
        <v>326968013</v>
      </c>
      <c r="O594" s="63">
        <v>326987610</v>
      </c>
      <c r="P594" s="63">
        <v>279390739</v>
      </c>
      <c r="Q594" s="63">
        <v>291417300</v>
      </c>
      <c r="R594" s="63">
        <v>393435172</v>
      </c>
      <c r="S594" s="63">
        <v>358519108</v>
      </c>
      <c r="T594" s="63">
        <v>302115740</v>
      </c>
    </row>
    <row r="595" spans="1:20" ht="14.5" x14ac:dyDescent="0.35">
      <c r="A595" t="str">
        <f t="shared" si="16"/>
        <v>Niederösterreich346</v>
      </c>
      <c r="B595">
        <v>595</v>
      </c>
      <c r="C595" s="62" t="s">
        <v>264</v>
      </c>
      <c r="D595" s="62" t="s">
        <v>454</v>
      </c>
      <c r="E595" s="62" t="s">
        <v>86</v>
      </c>
      <c r="F595" s="63">
        <v>467663</v>
      </c>
      <c r="G595" s="63">
        <v>2060698</v>
      </c>
      <c r="H595" s="63">
        <v>1964687</v>
      </c>
      <c r="I595" s="63">
        <v>2000164</v>
      </c>
      <c r="J595" s="63">
        <v>2582779</v>
      </c>
      <c r="K595" s="63">
        <v>1547113</v>
      </c>
      <c r="L595" s="63">
        <v>783593</v>
      </c>
      <c r="M595" s="63">
        <v>2252655</v>
      </c>
      <c r="N595" s="63">
        <v>1729454</v>
      </c>
      <c r="O595" s="63">
        <v>1945052</v>
      </c>
      <c r="P595" s="63">
        <v>470610</v>
      </c>
      <c r="Q595" s="63">
        <v>412440</v>
      </c>
      <c r="R595" s="63">
        <v>1623635</v>
      </c>
      <c r="S595" s="63">
        <v>945606</v>
      </c>
      <c r="T595" s="63">
        <v>1107624</v>
      </c>
    </row>
    <row r="596" spans="1:20" ht="14.5" x14ac:dyDescent="0.35">
      <c r="A596" t="str">
        <f t="shared" si="16"/>
        <v>Niederösterreich083</v>
      </c>
      <c r="B596">
        <v>596</v>
      </c>
      <c r="C596" s="62" t="s">
        <v>264</v>
      </c>
      <c r="D596" s="62" t="s">
        <v>378</v>
      </c>
      <c r="E596" s="62" t="s">
        <v>45</v>
      </c>
      <c r="F596" s="63">
        <v>3145</v>
      </c>
      <c r="G596" s="63">
        <v>47865</v>
      </c>
      <c r="H596" s="63">
        <v>20249</v>
      </c>
      <c r="I596" s="63">
        <v>15804</v>
      </c>
      <c r="J596" s="63">
        <v>47263</v>
      </c>
      <c r="K596" s="63">
        <v>18048</v>
      </c>
      <c r="L596" s="63">
        <v>16692</v>
      </c>
      <c r="M596" s="63">
        <v>23320</v>
      </c>
      <c r="N596" s="63">
        <v>8033</v>
      </c>
      <c r="O596" s="63">
        <v>2855</v>
      </c>
      <c r="P596" s="63">
        <v>12505</v>
      </c>
      <c r="Q596" s="63">
        <v>155908</v>
      </c>
      <c r="R596" s="63">
        <v>186537</v>
      </c>
      <c r="S596" s="63">
        <v>45806</v>
      </c>
      <c r="T596" s="63">
        <v>454222</v>
      </c>
    </row>
    <row r="597" spans="1:20" ht="14.5" x14ac:dyDescent="0.35">
      <c r="A597" t="str">
        <f t="shared" si="16"/>
        <v>Niederösterreich696</v>
      </c>
      <c r="B597">
        <v>597</v>
      </c>
      <c r="C597" s="62" t="s">
        <v>264</v>
      </c>
      <c r="D597" s="62" t="s">
        <v>604</v>
      </c>
      <c r="E597" s="62" t="s">
        <v>171</v>
      </c>
      <c r="F597" s="63">
        <v>3323822</v>
      </c>
      <c r="G597" s="63">
        <v>4263833</v>
      </c>
      <c r="H597" s="63">
        <v>5898332</v>
      </c>
      <c r="I597" s="63">
        <v>6530972</v>
      </c>
      <c r="J597" s="63">
        <v>11788372</v>
      </c>
      <c r="K597" s="63">
        <v>17114116</v>
      </c>
      <c r="L597" s="63">
        <v>25659678</v>
      </c>
      <c r="M597" s="63">
        <v>33215318</v>
      </c>
      <c r="N597" s="63">
        <v>38811240</v>
      </c>
      <c r="O597" s="63">
        <v>52030696</v>
      </c>
      <c r="P597" s="63">
        <v>41395247</v>
      </c>
      <c r="Q597" s="63">
        <v>47766978</v>
      </c>
      <c r="R597" s="63">
        <v>78770867</v>
      </c>
      <c r="S597" s="63">
        <v>59010226</v>
      </c>
      <c r="T597" s="63">
        <v>41233612</v>
      </c>
    </row>
    <row r="598" spans="1:20" ht="14.5" x14ac:dyDescent="0.35">
      <c r="A598" t="str">
        <f t="shared" si="16"/>
        <v>Niederösterreich812</v>
      </c>
      <c r="B598">
        <v>598</v>
      </c>
      <c r="C598" s="62" t="s">
        <v>264</v>
      </c>
      <c r="D598" s="62" t="s">
        <v>641</v>
      </c>
      <c r="E598" s="62" t="s">
        <v>189</v>
      </c>
      <c r="F598" s="64"/>
      <c r="G598" s="63">
        <v>35</v>
      </c>
      <c r="H598" s="63">
        <v>1</v>
      </c>
      <c r="I598" s="64"/>
      <c r="J598" s="63">
        <v>23</v>
      </c>
      <c r="K598" s="64"/>
      <c r="L598" s="64"/>
      <c r="M598" s="63">
        <v>19</v>
      </c>
      <c r="N598" s="64"/>
      <c r="O598" s="64"/>
      <c r="P598" s="64"/>
      <c r="Q598" s="64"/>
      <c r="R598" s="64"/>
      <c r="S598" s="64"/>
      <c r="T598" s="63">
        <v>121</v>
      </c>
    </row>
    <row r="599" spans="1:20" ht="14.5" x14ac:dyDescent="0.35">
      <c r="A599" t="str">
        <f t="shared" si="16"/>
        <v>Niederösterreich375</v>
      </c>
      <c r="B599">
        <v>599</v>
      </c>
      <c r="C599" s="62" t="s">
        <v>264</v>
      </c>
      <c r="D599" s="62" t="s">
        <v>468</v>
      </c>
      <c r="E599" s="62" t="s">
        <v>93</v>
      </c>
      <c r="F599" s="64"/>
      <c r="G599" s="63">
        <v>6252</v>
      </c>
      <c r="H599" s="63">
        <v>21706</v>
      </c>
      <c r="I599" s="63">
        <v>14169</v>
      </c>
      <c r="J599" s="63">
        <v>96331</v>
      </c>
      <c r="K599" s="64"/>
      <c r="L599" s="63">
        <v>487</v>
      </c>
      <c r="M599" s="63">
        <v>33852</v>
      </c>
      <c r="N599" s="63">
        <v>7496</v>
      </c>
      <c r="O599" s="63">
        <v>215</v>
      </c>
      <c r="P599" s="63">
        <v>9965</v>
      </c>
      <c r="Q599" s="63">
        <v>24397</v>
      </c>
      <c r="R599" s="63">
        <v>6709</v>
      </c>
      <c r="S599" s="63">
        <v>24994</v>
      </c>
      <c r="T599" s="63">
        <v>17101</v>
      </c>
    </row>
    <row r="600" spans="1:20" ht="14.5" x14ac:dyDescent="0.35">
      <c r="A600" t="str">
        <f t="shared" si="16"/>
        <v>Niederösterreich449</v>
      </c>
      <c r="B600">
        <v>600</v>
      </c>
      <c r="C600" s="62" t="s">
        <v>264</v>
      </c>
      <c r="D600" s="62" t="s">
        <v>505</v>
      </c>
      <c r="E600" s="62" t="s">
        <v>118</v>
      </c>
      <c r="F600" s="64"/>
      <c r="G600" s="63">
        <v>11</v>
      </c>
      <c r="H600" s="64"/>
      <c r="I600" s="64"/>
      <c r="J600" s="63">
        <v>53</v>
      </c>
      <c r="K600" s="63">
        <v>335</v>
      </c>
      <c r="L600" s="63">
        <v>550</v>
      </c>
      <c r="M600" s="63">
        <v>1541</v>
      </c>
      <c r="N600" s="63">
        <v>162</v>
      </c>
      <c r="O600" s="63">
        <v>373</v>
      </c>
      <c r="P600" s="63">
        <v>1133</v>
      </c>
      <c r="Q600" s="63">
        <v>211</v>
      </c>
      <c r="R600" s="63">
        <v>613</v>
      </c>
      <c r="S600" s="63">
        <v>3217</v>
      </c>
      <c r="T600" s="63">
        <v>233</v>
      </c>
    </row>
    <row r="601" spans="1:20" ht="14.5" x14ac:dyDescent="0.35">
      <c r="A601" t="str">
        <f t="shared" si="16"/>
        <v>Niederösterreich724</v>
      </c>
      <c r="B601">
        <v>601</v>
      </c>
      <c r="C601" s="62" t="s">
        <v>264</v>
      </c>
      <c r="D601" s="62" t="s">
        <v>617</v>
      </c>
      <c r="E601" s="62" t="s">
        <v>247</v>
      </c>
      <c r="F601" s="63">
        <v>50369</v>
      </c>
      <c r="G601" s="63">
        <v>9473</v>
      </c>
      <c r="H601" s="63">
        <v>62221</v>
      </c>
      <c r="I601" s="64"/>
      <c r="J601" s="63">
        <v>7164</v>
      </c>
      <c r="K601" s="63">
        <v>93539</v>
      </c>
      <c r="L601" s="63">
        <v>6132</v>
      </c>
      <c r="M601" s="63">
        <v>11621</v>
      </c>
      <c r="N601" s="63">
        <v>20681</v>
      </c>
      <c r="O601" s="63">
        <v>9652</v>
      </c>
      <c r="P601" s="63">
        <v>6514</v>
      </c>
      <c r="Q601" s="64"/>
      <c r="R601" s="63">
        <v>750096</v>
      </c>
      <c r="S601" s="63">
        <v>543458</v>
      </c>
      <c r="T601" s="63">
        <v>721495</v>
      </c>
    </row>
    <row r="602" spans="1:20" ht="14.5" x14ac:dyDescent="0.35">
      <c r="A602" t="str">
        <f t="shared" si="16"/>
        <v>Niederösterreich728</v>
      </c>
      <c r="B602">
        <v>602</v>
      </c>
      <c r="C602" s="62" t="s">
        <v>264</v>
      </c>
      <c r="D602" s="62" t="s">
        <v>619</v>
      </c>
      <c r="E602" s="62" t="s">
        <v>962</v>
      </c>
      <c r="F602" s="63">
        <v>50999088</v>
      </c>
      <c r="G602" s="63">
        <v>91164641</v>
      </c>
      <c r="H602" s="63">
        <v>81949491</v>
      </c>
      <c r="I602" s="63">
        <v>77831278</v>
      </c>
      <c r="J602" s="63">
        <v>90071524</v>
      </c>
      <c r="K602" s="63">
        <v>95429509</v>
      </c>
      <c r="L602" s="63">
        <v>111852760</v>
      </c>
      <c r="M602" s="63">
        <v>114301591</v>
      </c>
      <c r="N602" s="63">
        <v>113528542</v>
      </c>
      <c r="O602" s="63">
        <v>120192352</v>
      </c>
      <c r="P602" s="63">
        <v>108681611</v>
      </c>
      <c r="Q602" s="63">
        <v>127150838</v>
      </c>
      <c r="R602" s="63">
        <v>170028430</v>
      </c>
      <c r="S602" s="63">
        <v>194149020</v>
      </c>
      <c r="T602" s="63">
        <v>140167450</v>
      </c>
    </row>
    <row r="603" spans="1:20" ht="14.5" x14ac:dyDescent="0.35">
      <c r="A603" t="str">
        <f t="shared" si="16"/>
        <v>Niederösterreich636</v>
      </c>
      <c r="B603">
        <v>603</v>
      </c>
      <c r="C603" s="62" t="s">
        <v>264</v>
      </c>
      <c r="D603" s="62" t="s">
        <v>579</v>
      </c>
      <c r="E603" s="62" t="s">
        <v>154</v>
      </c>
      <c r="F603" s="63">
        <v>18987</v>
      </c>
      <c r="G603" s="63">
        <v>858641</v>
      </c>
      <c r="H603" s="63">
        <v>244426600</v>
      </c>
      <c r="I603" s="63">
        <v>229111011</v>
      </c>
      <c r="J603" s="63">
        <v>252909800</v>
      </c>
      <c r="K603" s="63">
        <v>20420855</v>
      </c>
      <c r="L603" s="63">
        <v>368302</v>
      </c>
      <c r="M603" s="63">
        <v>620666</v>
      </c>
      <c r="N603" s="63">
        <v>442469</v>
      </c>
      <c r="O603" s="63">
        <v>857399</v>
      </c>
      <c r="P603" s="63">
        <v>39652</v>
      </c>
      <c r="Q603" s="63">
        <v>570865</v>
      </c>
      <c r="R603" s="63">
        <v>2424755</v>
      </c>
      <c r="S603" s="63">
        <v>745784</v>
      </c>
      <c r="T603" s="63">
        <v>338842</v>
      </c>
    </row>
    <row r="604" spans="1:20" ht="14.5" x14ac:dyDescent="0.35">
      <c r="A604" t="str">
        <f t="shared" si="16"/>
        <v>Niederösterreich463</v>
      </c>
      <c r="B604">
        <v>604</v>
      </c>
      <c r="C604" s="62" t="s">
        <v>264</v>
      </c>
      <c r="D604" s="62" t="s">
        <v>518</v>
      </c>
      <c r="E604" s="62" t="s">
        <v>126</v>
      </c>
      <c r="F604" s="63">
        <v>45</v>
      </c>
      <c r="G604" s="63">
        <v>11</v>
      </c>
      <c r="H604" s="63">
        <v>43</v>
      </c>
      <c r="I604" s="64"/>
      <c r="J604" s="63">
        <v>17</v>
      </c>
      <c r="K604" s="64"/>
      <c r="L604" s="63">
        <v>35</v>
      </c>
      <c r="M604" s="63">
        <v>12771</v>
      </c>
      <c r="N604" s="64"/>
      <c r="O604" s="63">
        <v>39087</v>
      </c>
      <c r="P604" s="63">
        <v>29</v>
      </c>
      <c r="Q604" s="64"/>
      <c r="R604" s="63">
        <v>411</v>
      </c>
      <c r="S604" s="63">
        <v>874</v>
      </c>
      <c r="T604" s="63">
        <v>16107</v>
      </c>
    </row>
    <row r="605" spans="1:20" ht="14.5" x14ac:dyDescent="0.35">
      <c r="A605" t="str">
        <f t="shared" si="16"/>
        <v>Niederösterreich079</v>
      </c>
      <c r="B605">
        <v>605</v>
      </c>
      <c r="C605" s="62" t="s">
        <v>264</v>
      </c>
      <c r="D605" s="62" t="s">
        <v>371</v>
      </c>
      <c r="E605" s="62" t="s">
        <v>41</v>
      </c>
      <c r="F605" s="63">
        <v>845221580</v>
      </c>
      <c r="G605" s="63">
        <v>1368912908</v>
      </c>
      <c r="H605" s="63">
        <v>1407880226</v>
      </c>
      <c r="I605" s="63">
        <v>1316551042</v>
      </c>
      <c r="J605" s="63">
        <v>1613781288</v>
      </c>
      <c r="K605" s="63">
        <v>845155974</v>
      </c>
      <c r="L605" s="63">
        <v>649556482</v>
      </c>
      <c r="M605" s="63">
        <v>931232511</v>
      </c>
      <c r="N605" s="63">
        <v>1437880494</v>
      </c>
      <c r="O605" s="63">
        <v>1495993173</v>
      </c>
      <c r="P605" s="63">
        <v>868771975</v>
      </c>
      <c r="Q605" s="63">
        <v>1364500476</v>
      </c>
      <c r="R605" s="63">
        <v>1570590732</v>
      </c>
      <c r="S605" s="63">
        <v>1721294733</v>
      </c>
      <c r="T605" s="63">
        <v>2522808721</v>
      </c>
    </row>
    <row r="606" spans="1:20" ht="14.5" x14ac:dyDescent="0.35">
      <c r="A606" t="str">
        <f t="shared" si="16"/>
        <v>Niederösterreich684</v>
      </c>
      <c r="B606">
        <v>606</v>
      </c>
      <c r="C606" s="62" t="s">
        <v>264</v>
      </c>
      <c r="D606" s="62" t="s">
        <v>601</v>
      </c>
      <c r="E606" s="62" t="s">
        <v>249</v>
      </c>
      <c r="F606" s="63">
        <v>279896</v>
      </c>
      <c r="G606" s="63">
        <v>405928</v>
      </c>
      <c r="H606" s="63">
        <v>506827</v>
      </c>
      <c r="I606" s="63">
        <v>548438</v>
      </c>
      <c r="J606" s="63">
        <v>677567</v>
      </c>
      <c r="K606" s="63">
        <v>455489</v>
      </c>
      <c r="L606" s="63">
        <v>452083</v>
      </c>
      <c r="M606" s="63">
        <v>407623</v>
      </c>
      <c r="N606" s="63">
        <v>385179</v>
      </c>
      <c r="O606" s="63">
        <v>431845</v>
      </c>
      <c r="P606" s="63">
        <v>549217</v>
      </c>
      <c r="Q606" s="63">
        <v>553612</v>
      </c>
      <c r="R606" s="63">
        <v>591361</v>
      </c>
      <c r="S606" s="63">
        <v>1364396</v>
      </c>
      <c r="T606" s="63">
        <v>1928171</v>
      </c>
    </row>
    <row r="607" spans="1:20" ht="14.5" x14ac:dyDescent="0.35">
      <c r="A607" t="str">
        <f t="shared" si="16"/>
        <v>Niederösterreich604</v>
      </c>
      <c r="B607">
        <v>607</v>
      </c>
      <c r="C607" s="62" t="s">
        <v>264</v>
      </c>
      <c r="D607" s="62" t="s">
        <v>563</v>
      </c>
      <c r="E607" s="62" t="s">
        <v>148</v>
      </c>
      <c r="F607" s="63">
        <v>152292</v>
      </c>
      <c r="G607" s="63">
        <v>107399</v>
      </c>
      <c r="H607" s="63">
        <v>210529</v>
      </c>
      <c r="I607" s="63">
        <v>149770</v>
      </c>
      <c r="J607" s="63">
        <v>122865</v>
      </c>
      <c r="K607" s="63">
        <v>121299</v>
      </c>
      <c r="L607" s="63">
        <v>347250</v>
      </c>
      <c r="M607" s="63">
        <v>306195</v>
      </c>
      <c r="N607" s="63">
        <v>159228</v>
      </c>
      <c r="O607" s="63">
        <v>108039</v>
      </c>
      <c r="P607" s="63">
        <v>334433</v>
      </c>
      <c r="Q607" s="63">
        <v>404025</v>
      </c>
      <c r="R607" s="63">
        <v>500322</v>
      </c>
      <c r="S607" s="63">
        <v>988326</v>
      </c>
      <c r="T607" s="63">
        <v>922519</v>
      </c>
    </row>
    <row r="608" spans="1:20" ht="14.5" x14ac:dyDescent="0.35">
      <c r="A608" t="str">
        <f t="shared" si="16"/>
        <v>Niederösterreich465</v>
      </c>
      <c r="B608">
        <v>608</v>
      </c>
      <c r="C608" s="62" t="s">
        <v>264</v>
      </c>
      <c r="D608" s="62" t="s">
        <v>522</v>
      </c>
      <c r="E608" s="62" t="s">
        <v>128</v>
      </c>
      <c r="F608" s="64"/>
      <c r="G608" s="64"/>
      <c r="H608" s="63">
        <v>7</v>
      </c>
      <c r="I608" s="64"/>
      <c r="J608" s="64"/>
      <c r="K608" s="63">
        <v>278</v>
      </c>
      <c r="L608" s="63">
        <v>100</v>
      </c>
      <c r="M608" s="64"/>
      <c r="N608" s="63">
        <v>66</v>
      </c>
      <c r="O608" s="63">
        <v>395</v>
      </c>
      <c r="P608" s="63">
        <v>778</v>
      </c>
      <c r="Q608" s="63">
        <v>545</v>
      </c>
      <c r="R608" s="63">
        <v>6756</v>
      </c>
      <c r="S608" s="63">
        <v>317</v>
      </c>
      <c r="T608" s="63">
        <v>243</v>
      </c>
    </row>
    <row r="609" spans="1:20" ht="14.5" x14ac:dyDescent="0.35">
      <c r="A609" t="str">
        <f t="shared" si="16"/>
        <v>Niederösterreich037</v>
      </c>
      <c r="B609">
        <v>609</v>
      </c>
      <c r="C609" s="62" t="s">
        <v>264</v>
      </c>
      <c r="D609" s="62" t="s">
        <v>326</v>
      </c>
      <c r="E609" s="62" t="s">
        <v>19</v>
      </c>
      <c r="F609" s="64"/>
      <c r="G609" s="63">
        <v>7079064</v>
      </c>
      <c r="H609" s="63">
        <v>7395506</v>
      </c>
      <c r="I609" s="63">
        <v>4127517</v>
      </c>
      <c r="J609" s="63">
        <v>8292615</v>
      </c>
      <c r="K609" s="63">
        <v>6613502</v>
      </c>
      <c r="L609" s="63">
        <v>3992988</v>
      </c>
      <c r="M609" s="63">
        <v>7161226</v>
      </c>
      <c r="N609" s="63">
        <v>7493039</v>
      </c>
      <c r="O609" s="63">
        <v>7598006</v>
      </c>
      <c r="P609" s="63">
        <v>5264826</v>
      </c>
      <c r="Q609" s="63">
        <v>7082313</v>
      </c>
      <c r="R609" s="63">
        <v>7917387</v>
      </c>
      <c r="S609" s="63">
        <v>44760075</v>
      </c>
      <c r="T609" s="63">
        <v>8716950</v>
      </c>
    </row>
    <row r="610" spans="1:20" ht="14.5" x14ac:dyDescent="0.35">
      <c r="A610" t="str">
        <f t="shared" si="16"/>
        <v>Niederösterreich669</v>
      </c>
      <c r="B610">
        <v>610</v>
      </c>
      <c r="C610" s="62" t="s">
        <v>264</v>
      </c>
      <c r="D610" s="62" t="s">
        <v>596</v>
      </c>
      <c r="E610" s="62" t="s">
        <v>165</v>
      </c>
      <c r="F610" s="63">
        <v>4127793</v>
      </c>
      <c r="G610" s="63">
        <v>5846531</v>
      </c>
      <c r="H610" s="63">
        <v>7047513</v>
      </c>
      <c r="I610" s="63">
        <v>8319145</v>
      </c>
      <c r="J610" s="63">
        <v>7286870</v>
      </c>
      <c r="K610" s="63">
        <v>9581346</v>
      </c>
      <c r="L610" s="63">
        <v>10164272</v>
      </c>
      <c r="M610" s="63">
        <v>10546042</v>
      </c>
      <c r="N610" s="63">
        <v>18153961</v>
      </c>
      <c r="O610" s="63">
        <v>23423245</v>
      </c>
      <c r="P610" s="63">
        <v>18142924</v>
      </c>
      <c r="Q610" s="63">
        <v>16602696</v>
      </c>
      <c r="R610" s="63">
        <v>19347582</v>
      </c>
      <c r="S610" s="63">
        <v>14357103</v>
      </c>
      <c r="T610" s="63">
        <v>15645477</v>
      </c>
    </row>
    <row r="611" spans="1:20" ht="14.5" x14ac:dyDescent="0.35">
      <c r="A611" t="str">
        <f t="shared" si="16"/>
        <v>Niederösterreich268</v>
      </c>
      <c r="B611">
        <v>611</v>
      </c>
      <c r="C611" s="62" t="s">
        <v>264</v>
      </c>
      <c r="D611" s="62" t="s">
        <v>421</v>
      </c>
      <c r="E611" s="62" t="s">
        <v>68</v>
      </c>
      <c r="F611" s="63">
        <v>338</v>
      </c>
      <c r="G611" s="63">
        <v>48</v>
      </c>
      <c r="H611" s="63">
        <v>1420</v>
      </c>
      <c r="I611" s="63">
        <v>1347</v>
      </c>
      <c r="J611" s="63">
        <v>361</v>
      </c>
      <c r="K611" s="63">
        <v>1025</v>
      </c>
      <c r="L611" s="64"/>
      <c r="M611" s="64"/>
      <c r="N611" s="64"/>
      <c r="O611" s="63">
        <v>21</v>
      </c>
      <c r="P611" s="63">
        <v>270</v>
      </c>
      <c r="Q611" s="63">
        <v>298</v>
      </c>
      <c r="R611" s="63">
        <v>93817</v>
      </c>
      <c r="S611" s="63">
        <v>104708</v>
      </c>
      <c r="T611" s="63">
        <v>121403</v>
      </c>
    </row>
    <row r="612" spans="1:20" ht="14.5" x14ac:dyDescent="0.35">
      <c r="A612" t="str">
        <f t="shared" si="16"/>
        <v>Niederösterreich395</v>
      </c>
      <c r="B612">
        <v>612</v>
      </c>
      <c r="C612" s="62" t="s">
        <v>264</v>
      </c>
      <c r="D612" s="62" t="s">
        <v>483</v>
      </c>
      <c r="E612" s="62" t="s">
        <v>102</v>
      </c>
      <c r="F612" s="64"/>
      <c r="G612" s="64"/>
      <c r="H612" s="63">
        <v>51</v>
      </c>
      <c r="I612" s="64"/>
      <c r="J612" s="63">
        <v>18495</v>
      </c>
      <c r="K612" s="63">
        <v>5439</v>
      </c>
      <c r="L612" s="63">
        <v>59</v>
      </c>
      <c r="M612" s="63">
        <v>1427</v>
      </c>
      <c r="N612" s="63">
        <v>3057</v>
      </c>
      <c r="O612" s="63">
        <v>3926</v>
      </c>
      <c r="P612" s="63">
        <v>9631</v>
      </c>
      <c r="Q612" s="63">
        <v>394</v>
      </c>
      <c r="R612" s="63">
        <v>2444</v>
      </c>
      <c r="S612" s="63">
        <v>19270</v>
      </c>
      <c r="T612" s="63">
        <v>4474</v>
      </c>
    </row>
    <row r="613" spans="1:20" ht="14.5" x14ac:dyDescent="0.35">
      <c r="A613" t="str">
        <f t="shared" si="16"/>
        <v>Niederösterreich055</v>
      </c>
      <c r="B613">
        <v>613</v>
      </c>
      <c r="C613" s="62" t="s">
        <v>264</v>
      </c>
      <c r="D613" s="62" t="s">
        <v>343</v>
      </c>
      <c r="E613" s="62" t="s">
        <v>29</v>
      </c>
      <c r="F613" s="63">
        <v>23051311</v>
      </c>
      <c r="G613" s="63">
        <v>27441592</v>
      </c>
      <c r="H613" s="63">
        <v>22838960</v>
      </c>
      <c r="I613" s="63">
        <v>20451140</v>
      </c>
      <c r="J613" s="63">
        <v>19318249</v>
      </c>
      <c r="K613" s="63">
        <v>17498899</v>
      </c>
      <c r="L613" s="63">
        <v>18845679</v>
      </c>
      <c r="M613" s="63">
        <v>24189417</v>
      </c>
      <c r="N613" s="63">
        <v>24343889</v>
      </c>
      <c r="O613" s="63">
        <v>32937880</v>
      </c>
      <c r="P613" s="63">
        <v>44074326</v>
      </c>
      <c r="Q613" s="63">
        <v>56439599</v>
      </c>
      <c r="R613" s="63">
        <v>95746360</v>
      </c>
      <c r="S613" s="63">
        <v>82645475</v>
      </c>
      <c r="T613" s="63">
        <v>76167452</v>
      </c>
    </row>
    <row r="614" spans="1:20" ht="14.5" x14ac:dyDescent="0.35">
      <c r="A614" t="str">
        <f t="shared" si="16"/>
        <v>Niederösterreich018</v>
      </c>
      <c r="B614">
        <v>614</v>
      </c>
      <c r="C614" s="62" t="s">
        <v>264</v>
      </c>
      <c r="D614" s="62" t="s">
        <v>315</v>
      </c>
      <c r="E614" s="62" t="s">
        <v>12</v>
      </c>
      <c r="F614" s="63">
        <v>28537240</v>
      </c>
      <c r="G614" s="63">
        <v>35786447</v>
      </c>
      <c r="H614" s="63">
        <v>43388591</v>
      </c>
      <c r="I614" s="63">
        <v>47798948</v>
      </c>
      <c r="J614" s="63">
        <v>35753861</v>
      </c>
      <c r="K614" s="63">
        <v>38860768</v>
      </c>
      <c r="L614" s="63">
        <v>37761527</v>
      </c>
      <c r="M614" s="63">
        <v>41657306</v>
      </c>
      <c r="N614" s="63">
        <v>41039769</v>
      </c>
      <c r="O614" s="63">
        <v>39989458</v>
      </c>
      <c r="P614" s="63">
        <v>29594812</v>
      </c>
      <c r="Q614" s="63">
        <v>32726648</v>
      </c>
      <c r="R614" s="63">
        <v>38689635</v>
      </c>
      <c r="S614" s="63">
        <v>31046266</v>
      </c>
      <c r="T614" s="63">
        <v>28424313</v>
      </c>
    </row>
    <row r="615" spans="1:20" ht="14.5" x14ac:dyDescent="0.35">
      <c r="A615" t="str">
        <f t="shared" si="16"/>
        <v>Niederösterreich054</v>
      </c>
      <c r="B615">
        <v>615</v>
      </c>
      <c r="C615" s="62" t="s">
        <v>264</v>
      </c>
      <c r="D615" s="62" t="s">
        <v>341</v>
      </c>
      <c r="E615" s="62" t="s">
        <v>28</v>
      </c>
      <c r="F615" s="63">
        <v>6553785</v>
      </c>
      <c r="G615" s="63">
        <v>7310327</v>
      </c>
      <c r="H615" s="63">
        <v>6184595</v>
      </c>
      <c r="I615" s="63">
        <v>6680125</v>
      </c>
      <c r="J615" s="63">
        <v>8924978</v>
      </c>
      <c r="K615" s="63">
        <v>10542714</v>
      </c>
      <c r="L615" s="63">
        <v>9525737</v>
      </c>
      <c r="M615" s="63">
        <v>9906369</v>
      </c>
      <c r="N615" s="63">
        <v>12543767</v>
      </c>
      <c r="O615" s="63">
        <v>11449444</v>
      </c>
      <c r="P615" s="63">
        <v>13390978</v>
      </c>
      <c r="Q615" s="63">
        <v>19169759</v>
      </c>
      <c r="R615" s="63">
        <v>19964927</v>
      </c>
      <c r="S615" s="63">
        <v>15117985</v>
      </c>
      <c r="T615" s="63">
        <v>18609839</v>
      </c>
    </row>
    <row r="616" spans="1:20" ht="14.5" x14ac:dyDescent="0.35">
      <c r="A616" t="str">
        <f t="shared" si="16"/>
        <v>Niederösterreich216</v>
      </c>
      <c r="B616">
        <v>616</v>
      </c>
      <c r="C616" s="62" t="s">
        <v>264</v>
      </c>
      <c r="D616" s="62" t="s">
        <v>398</v>
      </c>
      <c r="E616" s="62" t="s">
        <v>250</v>
      </c>
      <c r="F616" s="63">
        <v>742403995</v>
      </c>
      <c r="G616" s="63">
        <v>288705089</v>
      </c>
      <c r="H616" s="63">
        <v>632390526</v>
      </c>
      <c r="I616" s="63">
        <v>465681010</v>
      </c>
      <c r="J616" s="63">
        <v>613086006</v>
      </c>
      <c r="K616" s="63">
        <v>359651246</v>
      </c>
      <c r="L616" s="64"/>
      <c r="M616" s="64"/>
      <c r="N616" s="63">
        <v>896281037</v>
      </c>
      <c r="O616" s="63">
        <v>831302182</v>
      </c>
      <c r="P616" s="63">
        <v>121327916</v>
      </c>
      <c r="Q616" s="63">
        <v>753956581</v>
      </c>
      <c r="R616" s="63">
        <v>728000786</v>
      </c>
      <c r="S616" s="63">
        <v>1073367754</v>
      </c>
      <c r="T616" s="63">
        <v>637164591</v>
      </c>
    </row>
    <row r="617" spans="1:20" ht="14.5" x14ac:dyDescent="0.35">
      <c r="A617" t="str">
        <f t="shared" si="16"/>
        <v>Niederösterreich204</v>
      </c>
      <c r="B617">
        <v>617</v>
      </c>
      <c r="C617" s="62" t="s">
        <v>264</v>
      </c>
      <c r="D617" s="62" t="s">
        <v>392</v>
      </c>
      <c r="E617" s="62" t="s">
        <v>52</v>
      </c>
      <c r="F617" s="63">
        <v>8930326</v>
      </c>
      <c r="G617" s="63">
        <v>13228518</v>
      </c>
      <c r="H617" s="63">
        <v>13016567</v>
      </c>
      <c r="I617" s="63">
        <v>15159653</v>
      </c>
      <c r="J617" s="63">
        <v>7453035</v>
      </c>
      <c r="K617" s="63">
        <v>32383470</v>
      </c>
      <c r="L617" s="63">
        <v>55469364</v>
      </c>
      <c r="M617" s="63">
        <v>46665037</v>
      </c>
      <c r="N617" s="63">
        <v>41027351</v>
      </c>
      <c r="O617" s="63">
        <v>35750794</v>
      </c>
      <c r="P617" s="63">
        <v>41614135</v>
      </c>
      <c r="Q617" s="63">
        <v>44124667</v>
      </c>
      <c r="R617" s="63">
        <v>50276049</v>
      </c>
      <c r="S617" s="63">
        <v>73140453</v>
      </c>
      <c r="T617" s="63">
        <v>74523116</v>
      </c>
    </row>
    <row r="618" spans="1:20" ht="14.5" x14ac:dyDescent="0.35">
      <c r="A618" t="str">
        <f t="shared" si="16"/>
        <v>Niederösterreich074</v>
      </c>
      <c r="B618">
        <v>618</v>
      </c>
      <c r="C618" s="62" t="s">
        <v>264</v>
      </c>
      <c r="D618" s="62" t="s">
        <v>361</v>
      </c>
      <c r="E618" s="62" t="s">
        <v>251</v>
      </c>
      <c r="F618" s="63">
        <v>2375843</v>
      </c>
      <c r="G618" s="63">
        <v>3299638</v>
      </c>
      <c r="H618" s="63">
        <v>7305119</v>
      </c>
      <c r="I618" s="63">
        <v>7796711</v>
      </c>
      <c r="J618" s="63">
        <v>10670526</v>
      </c>
      <c r="K618" s="63">
        <v>10614847</v>
      </c>
      <c r="L618" s="63">
        <v>12117074</v>
      </c>
      <c r="M618" s="63">
        <v>20374158</v>
      </c>
      <c r="N618" s="63">
        <v>17676420</v>
      </c>
      <c r="O618" s="63">
        <v>15246784</v>
      </c>
      <c r="P618" s="63">
        <v>18447565</v>
      </c>
      <c r="Q618" s="63">
        <v>16007251</v>
      </c>
      <c r="R618" s="63">
        <v>10536882</v>
      </c>
      <c r="S618" s="63">
        <v>8782323</v>
      </c>
      <c r="T618" s="63">
        <v>5970701</v>
      </c>
    </row>
    <row r="619" spans="1:20" ht="14.5" x14ac:dyDescent="0.35">
      <c r="A619" t="str">
        <f t="shared" si="16"/>
        <v>Niederösterreich097</v>
      </c>
      <c r="B619">
        <v>619</v>
      </c>
      <c r="C619" s="62" t="s">
        <v>264</v>
      </c>
      <c r="D619" s="62" t="s">
        <v>389</v>
      </c>
      <c r="E619" s="62" t="s">
        <v>50</v>
      </c>
      <c r="F619" s="63">
        <v>1217635</v>
      </c>
      <c r="G619" s="63">
        <v>700234</v>
      </c>
      <c r="H619" s="63">
        <v>212739</v>
      </c>
      <c r="I619" s="63">
        <v>737391</v>
      </c>
      <c r="J619" s="63">
        <v>354271</v>
      </c>
      <c r="K619" s="63">
        <v>401316</v>
      </c>
      <c r="L619" s="63">
        <v>3101120</v>
      </c>
      <c r="M619" s="63">
        <v>702310</v>
      </c>
      <c r="N619" s="63">
        <v>532082</v>
      </c>
      <c r="O619" s="63">
        <v>479578</v>
      </c>
      <c r="P619" s="63">
        <v>207336</v>
      </c>
      <c r="Q619" s="63">
        <v>364665</v>
      </c>
      <c r="R619" s="63">
        <v>272681</v>
      </c>
      <c r="S619" s="63">
        <v>658707</v>
      </c>
      <c r="T619" s="63">
        <v>1541946</v>
      </c>
    </row>
    <row r="620" spans="1:20" ht="14.5" x14ac:dyDescent="0.35">
      <c r="A620" t="str">
        <f t="shared" si="16"/>
        <v>Niederösterreich370</v>
      </c>
      <c r="B620">
        <v>620</v>
      </c>
      <c r="C620" s="62" t="s">
        <v>264</v>
      </c>
      <c r="D620" s="62" t="s">
        <v>465</v>
      </c>
      <c r="E620" s="62" t="s">
        <v>91</v>
      </c>
      <c r="F620" s="63">
        <v>843954</v>
      </c>
      <c r="G620" s="63">
        <v>1262281</v>
      </c>
      <c r="H620" s="63">
        <v>1597461</v>
      </c>
      <c r="I620" s="63">
        <v>1214621</v>
      </c>
      <c r="J620" s="63">
        <v>2091561</v>
      </c>
      <c r="K620" s="63">
        <v>2229608</v>
      </c>
      <c r="L620" s="63">
        <v>2397138</v>
      </c>
      <c r="M620" s="63">
        <v>2243317</v>
      </c>
      <c r="N620" s="63">
        <v>3062312</v>
      </c>
      <c r="O620" s="63">
        <v>4341106</v>
      </c>
      <c r="P620" s="63">
        <v>2514074</v>
      </c>
      <c r="Q620" s="63">
        <v>2544082</v>
      </c>
      <c r="R620" s="63">
        <v>2886629</v>
      </c>
      <c r="S620" s="63">
        <v>3426661</v>
      </c>
      <c r="T620" s="63">
        <v>2675970</v>
      </c>
    </row>
    <row r="621" spans="1:20" ht="14.5" x14ac:dyDescent="0.35">
      <c r="A621" t="str">
        <f t="shared" si="16"/>
        <v>Niederösterreich096</v>
      </c>
      <c r="B621">
        <v>621</v>
      </c>
      <c r="C621" s="62" t="s">
        <v>264</v>
      </c>
      <c r="D621" s="62" t="s">
        <v>387</v>
      </c>
      <c r="E621" s="62" t="s">
        <v>252</v>
      </c>
      <c r="F621" s="63">
        <v>3550426</v>
      </c>
      <c r="G621" s="63">
        <v>7001966</v>
      </c>
      <c r="H621" s="63">
        <v>5460567</v>
      </c>
      <c r="I621" s="63">
        <v>5525672</v>
      </c>
      <c r="J621" s="63">
        <v>7943620</v>
      </c>
      <c r="K621" s="63">
        <v>7301218</v>
      </c>
      <c r="L621" s="63">
        <v>8435376</v>
      </c>
      <c r="M621" s="63">
        <v>8297948</v>
      </c>
      <c r="N621" s="63">
        <v>6807817</v>
      </c>
      <c r="O621" s="63">
        <v>7521447</v>
      </c>
      <c r="P621" s="63">
        <v>7880005</v>
      </c>
      <c r="Q621" s="63">
        <v>9811659</v>
      </c>
      <c r="R621" s="63">
        <v>10202260</v>
      </c>
      <c r="S621" s="63">
        <v>14188758</v>
      </c>
      <c r="T621" s="63">
        <v>11406398</v>
      </c>
    </row>
    <row r="622" spans="1:20" ht="14.5" x14ac:dyDescent="0.35">
      <c r="A622" t="str">
        <f t="shared" si="16"/>
        <v>Niederösterreich232</v>
      </c>
      <c r="B622">
        <v>622</v>
      </c>
      <c r="C622" s="62" t="s">
        <v>264</v>
      </c>
      <c r="D622" s="62" t="s">
        <v>409</v>
      </c>
      <c r="E622" s="62" t="s">
        <v>58</v>
      </c>
      <c r="F622" s="63">
        <v>6186</v>
      </c>
      <c r="G622" s="63">
        <v>142178</v>
      </c>
      <c r="H622" s="63">
        <v>13620</v>
      </c>
      <c r="I622" s="63">
        <v>54391</v>
      </c>
      <c r="J622" s="63">
        <v>10508</v>
      </c>
      <c r="K622" s="63">
        <v>53282</v>
      </c>
      <c r="L622" s="63">
        <v>19902</v>
      </c>
      <c r="M622" s="63">
        <v>112745</v>
      </c>
      <c r="N622" s="63">
        <v>9567</v>
      </c>
      <c r="O622" s="63">
        <v>13385</v>
      </c>
      <c r="P622" s="63">
        <v>16423</v>
      </c>
      <c r="Q622" s="63">
        <v>2561</v>
      </c>
      <c r="R622" s="63">
        <v>9957</v>
      </c>
      <c r="S622" s="63">
        <v>41728</v>
      </c>
      <c r="T622" s="63">
        <v>13884</v>
      </c>
    </row>
    <row r="623" spans="1:20" ht="14.5" x14ac:dyDescent="0.35">
      <c r="A623" t="str">
        <f t="shared" si="16"/>
        <v>Niederösterreich676</v>
      </c>
      <c r="B623">
        <v>623</v>
      </c>
      <c r="C623" s="62" t="s">
        <v>264</v>
      </c>
      <c r="D623" s="62" t="s">
        <v>599</v>
      </c>
      <c r="E623" s="62" t="s">
        <v>168</v>
      </c>
      <c r="F623" s="63">
        <v>438256</v>
      </c>
      <c r="G623" s="63">
        <v>1020038</v>
      </c>
      <c r="H623" s="63">
        <v>671311</v>
      </c>
      <c r="I623" s="63">
        <v>966122</v>
      </c>
      <c r="J623" s="63">
        <v>1478365</v>
      </c>
      <c r="K623" s="63">
        <v>4294921</v>
      </c>
      <c r="L623" s="63">
        <v>8762528</v>
      </c>
      <c r="M623" s="63">
        <v>14114614</v>
      </c>
      <c r="N623" s="63">
        <v>15671163</v>
      </c>
      <c r="O623" s="63">
        <v>20850895</v>
      </c>
      <c r="P623" s="63">
        <v>27104542</v>
      </c>
      <c r="Q623" s="63">
        <v>25292265</v>
      </c>
      <c r="R623" s="63">
        <v>43503582</v>
      </c>
      <c r="S623" s="63">
        <v>36520801</v>
      </c>
      <c r="T623" s="63">
        <v>22010710</v>
      </c>
    </row>
    <row r="624" spans="1:20" ht="14.5" x14ac:dyDescent="0.35">
      <c r="A624" t="str">
        <f t="shared" si="16"/>
        <v>Niederösterreich716</v>
      </c>
      <c r="B624">
        <v>624</v>
      </c>
      <c r="C624" s="62" t="s">
        <v>264</v>
      </c>
      <c r="D624" s="62" t="s">
        <v>614</v>
      </c>
      <c r="E624" s="62" t="s">
        <v>176</v>
      </c>
      <c r="F624" s="63">
        <v>50799</v>
      </c>
      <c r="G624" s="63">
        <v>8976</v>
      </c>
      <c r="H624" s="63">
        <v>49454</v>
      </c>
      <c r="I624" s="63">
        <v>144425</v>
      </c>
      <c r="J624" s="63">
        <v>86741</v>
      </c>
      <c r="K624" s="63">
        <v>22942</v>
      </c>
      <c r="L624" s="63">
        <v>66461</v>
      </c>
      <c r="M624" s="63">
        <v>58120</v>
      </c>
      <c r="N624" s="63">
        <v>10295</v>
      </c>
      <c r="O624" s="63">
        <v>15206</v>
      </c>
      <c r="P624" s="63">
        <v>43370</v>
      </c>
      <c r="Q624" s="63">
        <v>21481</v>
      </c>
      <c r="R624" s="63">
        <v>28906</v>
      </c>
      <c r="S624" s="63">
        <v>172008</v>
      </c>
      <c r="T624" s="63">
        <v>120227</v>
      </c>
    </row>
    <row r="625" spans="1:20" ht="14.5" x14ac:dyDescent="0.35">
      <c r="A625" t="str">
        <f t="shared" si="16"/>
        <v>Niederösterreich743</v>
      </c>
      <c r="B625">
        <v>625</v>
      </c>
      <c r="C625" s="62" t="s">
        <v>264</v>
      </c>
      <c r="D625" s="62" t="s">
        <v>625</v>
      </c>
      <c r="E625" s="62" t="s">
        <v>181</v>
      </c>
      <c r="F625" s="63">
        <v>256494</v>
      </c>
      <c r="G625" s="63">
        <v>398296</v>
      </c>
      <c r="H625" s="63">
        <v>636307</v>
      </c>
      <c r="I625" s="63">
        <v>548010</v>
      </c>
      <c r="J625" s="63">
        <v>840670</v>
      </c>
      <c r="K625" s="63">
        <v>398136</v>
      </c>
      <c r="L625" s="63">
        <v>298308</v>
      </c>
      <c r="M625" s="63">
        <v>950882</v>
      </c>
      <c r="N625" s="63">
        <v>637088</v>
      </c>
      <c r="O625" s="63">
        <v>648717</v>
      </c>
      <c r="P625" s="63">
        <v>60582</v>
      </c>
      <c r="Q625" s="63">
        <v>120668</v>
      </c>
      <c r="R625" s="63">
        <v>268356</v>
      </c>
      <c r="S625" s="63">
        <v>238008</v>
      </c>
      <c r="T625" s="63">
        <v>183454</v>
      </c>
    </row>
    <row r="626" spans="1:20" ht="14.5" x14ac:dyDescent="0.35">
      <c r="A626" t="str">
        <f t="shared" si="16"/>
        <v>Niederösterreich820</v>
      </c>
      <c r="B626">
        <v>626</v>
      </c>
      <c r="C626" s="62" t="s">
        <v>264</v>
      </c>
      <c r="D626" s="62" t="s">
        <v>648</v>
      </c>
      <c r="E626" s="62" t="s">
        <v>195</v>
      </c>
      <c r="F626" s="64"/>
      <c r="G626" s="63">
        <v>7</v>
      </c>
      <c r="H626" s="64"/>
      <c r="I626" s="64"/>
      <c r="J626" s="64"/>
      <c r="K626" s="63">
        <v>2240</v>
      </c>
      <c r="L626" s="64"/>
      <c r="M626" s="64"/>
      <c r="N626" s="64"/>
      <c r="O626" s="64"/>
      <c r="P626" s="64"/>
      <c r="Q626" s="64"/>
      <c r="R626" s="64"/>
      <c r="S626" s="64"/>
      <c r="T626" s="63">
        <v>332</v>
      </c>
    </row>
    <row r="627" spans="1:20" ht="14.5" x14ac:dyDescent="0.35">
      <c r="A627" t="str">
        <f t="shared" si="16"/>
        <v>Niederösterreich228</v>
      </c>
      <c r="B627">
        <v>627</v>
      </c>
      <c r="C627" s="62" t="s">
        <v>264</v>
      </c>
      <c r="D627" s="62" t="s">
        <v>405</v>
      </c>
      <c r="E627" s="62" t="s">
        <v>57</v>
      </c>
      <c r="F627" s="63">
        <v>3180</v>
      </c>
      <c r="G627" s="63">
        <v>3752</v>
      </c>
      <c r="H627" s="63">
        <v>1341</v>
      </c>
      <c r="I627" s="63">
        <v>775</v>
      </c>
      <c r="J627" s="63">
        <v>3252</v>
      </c>
      <c r="K627" s="63">
        <v>3296</v>
      </c>
      <c r="L627" s="63">
        <v>2002</v>
      </c>
      <c r="M627" s="63">
        <v>1125</v>
      </c>
      <c r="N627" s="63">
        <v>15252</v>
      </c>
      <c r="O627" s="63">
        <v>3931</v>
      </c>
      <c r="P627" s="63">
        <v>1699</v>
      </c>
      <c r="Q627" s="63">
        <v>116046</v>
      </c>
      <c r="R627" s="63">
        <v>193307</v>
      </c>
      <c r="S627" s="63">
        <v>29452</v>
      </c>
      <c r="T627" s="63">
        <v>169453</v>
      </c>
    </row>
    <row r="628" spans="1:20" ht="14.5" x14ac:dyDescent="0.35">
      <c r="A628" t="str">
        <f t="shared" si="16"/>
        <v>Niederösterreich470</v>
      </c>
      <c r="B628">
        <v>628</v>
      </c>
      <c r="C628" s="62" t="s">
        <v>264</v>
      </c>
      <c r="D628" s="62" t="s">
        <v>530</v>
      </c>
      <c r="E628" s="62" t="s">
        <v>130</v>
      </c>
      <c r="F628" s="63">
        <v>6</v>
      </c>
      <c r="G628" s="64"/>
      <c r="H628" s="64"/>
      <c r="I628" s="63">
        <v>1</v>
      </c>
      <c r="J628" s="63">
        <v>5</v>
      </c>
      <c r="K628" s="63">
        <v>37</v>
      </c>
      <c r="L628" s="63">
        <v>206</v>
      </c>
      <c r="M628" s="64"/>
      <c r="N628" s="63">
        <v>288</v>
      </c>
      <c r="O628" s="64"/>
      <c r="P628" s="63">
        <v>4</v>
      </c>
      <c r="Q628" s="63">
        <v>6</v>
      </c>
      <c r="R628" s="63">
        <v>1433</v>
      </c>
      <c r="S628" s="63">
        <v>1105</v>
      </c>
      <c r="T628" s="64"/>
    </row>
    <row r="629" spans="1:20" ht="14.5" x14ac:dyDescent="0.35">
      <c r="A629" t="str">
        <f t="shared" si="16"/>
        <v>Niederösterreich046</v>
      </c>
      <c r="B629">
        <v>629</v>
      </c>
      <c r="C629" s="62" t="s">
        <v>264</v>
      </c>
      <c r="D629" s="62" t="s">
        <v>335</v>
      </c>
      <c r="E629" s="62" t="s">
        <v>24</v>
      </c>
      <c r="F629" s="63">
        <v>1189861</v>
      </c>
      <c r="G629" s="63">
        <v>387020</v>
      </c>
      <c r="H629" s="63">
        <v>1215961</v>
      </c>
      <c r="I629" s="63">
        <v>853950</v>
      </c>
      <c r="J629" s="63">
        <v>908119</v>
      </c>
      <c r="K629" s="63">
        <v>1279270</v>
      </c>
      <c r="L629" s="63">
        <v>885785</v>
      </c>
      <c r="M629" s="63">
        <v>1402138</v>
      </c>
      <c r="N629" s="63">
        <v>1742469</v>
      </c>
      <c r="O629" s="63">
        <v>1346055</v>
      </c>
      <c r="P629" s="63">
        <v>1781397</v>
      </c>
      <c r="Q629" s="63">
        <v>7413694</v>
      </c>
      <c r="R629" s="63">
        <v>7500386</v>
      </c>
      <c r="S629" s="63">
        <v>5520187</v>
      </c>
      <c r="T629" s="63">
        <v>2387121</v>
      </c>
    </row>
    <row r="630" spans="1:20" ht="14.5" x14ac:dyDescent="0.35">
      <c r="A630" t="str">
        <f t="shared" si="16"/>
        <v>Niederösterreich373</v>
      </c>
      <c r="B630">
        <v>630</v>
      </c>
      <c r="C630" s="62" t="s">
        <v>264</v>
      </c>
      <c r="D630" s="62" t="s">
        <v>467</v>
      </c>
      <c r="E630" s="62" t="s">
        <v>92</v>
      </c>
      <c r="F630" s="63">
        <v>2834097</v>
      </c>
      <c r="G630" s="63">
        <v>2168469</v>
      </c>
      <c r="H630" s="63">
        <v>2325355</v>
      </c>
      <c r="I630" s="63">
        <v>1714599</v>
      </c>
      <c r="J630" s="63">
        <v>1384719</v>
      </c>
      <c r="K630" s="63">
        <v>1394001</v>
      </c>
      <c r="L630" s="63">
        <v>679124</v>
      </c>
      <c r="M630" s="63">
        <v>1138870</v>
      </c>
      <c r="N630" s="63">
        <v>992339</v>
      </c>
      <c r="O630" s="63">
        <v>1091582</v>
      </c>
      <c r="P630" s="63">
        <v>681747</v>
      </c>
      <c r="Q630" s="63">
        <v>635532</v>
      </c>
      <c r="R630" s="63">
        <v>607851</v>
      </c>
      <c r="S630" s="63">
        <v>1133483</v>
      </c>
      <c r="T630" s="63">
        <v>2007361</v>
      </c>
    </row>
    <row r="631" spans="1:20" ht="14.5" x14ac:dyDescent="0.35">
      <c r="A631" t="str">
        <f t="shared" si="16"/>
        <v>Niederösterreich667</v>
      </c>
      <c r="B631">
        <v>631</v>
      </c>
      <c r="C631" s="62" t="s">
        <v>264</v>
      </c>
      <c r="D631" s="62" t="s">
        <v>594</v>
      </c>
      <c r="E631" s="62" t="s">
        <v>164</v>
      </c>
      <c r="F631" s="64"/>
      <c r="G631" s="63">
        <v>1502</v>
      </c>
      <c r="H631" s="63">
        <v>16337</v>
      </c>
      <c r="I631" s="63">
        <v>12265</v>
      </c>
      <c r="J631" s="63">
        <v>26522</v>
      </c>
      <c r="K631" s="63">
        <v>189160</v>
      </c>
      <c r="L631" s="63">
        <v>437593</v>
      </c>
      <c r="M631" s="63">
        <v>739091</v>
      </c>
      <c r="N631" s="63">
        <v>547062</v>
      </c>
      <c r="O631" s="63">
        <v>364717</v>
      </c>
      <c r="P631" s="63">
        <v>268241</v>
      </c>
      <c r="Q631" s="63">
        <v>247833</v>
      </c>
      <c r="R631" s="63">
        <v>239006</v>
      </c>
      <c r="S631" s="63">
        <v>374384</v>
      </c>
      <c r="T631" s="63">
        <v>555973</v>
      </c>
    </row>
    <row r="632" spans="1:20" ht="14.5" x14ac:dyDescent="0.35">
      <c r="A632" t="str">
        <f t="shared" si="16"/>
        <v>Niederösterreich386</v>
      </c>
      <c r="B632">
        <v>632</v>
      </c>
      <c r="C632" s="62" t="s">
        <v>264</v>
      </c>
      <c r="D632" s="62" t="s">
        <v>475</v>
      </c>
      <c r="E632" s="62" t="s">
        <v>97</v>
      </c>
      <c r="F632" s="63">
        <v>1934777</v>
      </c>
      <c r="G632" s="63">
        <v>1056573</v>
      </c>
      <c r="H632" s="63">
        <v>138688</v>
      </c>
      <c r="I632" s="63">
        <v>105410</v>
      </c>
      <c r="J632" s="63">
        <v>92485</v>
      </c>
      <c r="K632" s="63">
        <v>65933</v>
      </c>
      <c r="L632" s="63">
        <v>226983</v>
      </c>
      <c r="M632" s="64"/>
      <c r="N632" s="63">
        <v>146189</v>
      </c>
      <c r="O632" s="63">
        <v>139635</v>
      </c>
      <c r="P632" s="63">
        <v>138276</v>
      </c>
      <c r="Q632" s="64"/>
      <c r="R632" s="63">
        <v>329821</v>
      </c>
      <c r="S632" s="63">
        <v>187314</v>
      </c>
      <c r="T632" s="63">
        <v>165777</v>
      </c>
    </row>
    <row r="633" spans="1:20" ht="14.5" x14ac:dyDescent="0.35">
      <c r="A633" t="str">
        <f t="shared" si="16"/>
        <v>Niederösterreich412</v>
      </c>
      <c r="B633">
        <v>633</v>
      </c>
      <c r="C633" s="62" t="s">
        <v>264</v>
      </c>
      <c r="D633" s="62" t="s">
        <v>492</v>
      </c>
      <c r="E633" s="62" t="s">
        <v>107</v>
      </c>
      <c r="F633" s="63">
        <v>17665638</v>
      </c>
      <c r="G633" s="63">
        <v>17901414</v>
      </c>
      <c r="H633" s="63">
        <v>19313287</v>
      </c>
      <c r="I633" s="63">
        <v>20749144</v>
      </c>
      <c r="J633" s="63">
        <v>89523191</v>
      </c>
      <c r="K633" s="63">
        <v>293149692</v>
      </c>
      <c r="L633" s="63">
        <v>159261348</v>
      </c>
      <c r="M633" s="63">
        <v>61137722</v>
      </c>
      <c r="N633" s="63">
        <v>20324703</v>
      </c>
      <c r="O633" s="63">
        <v>22728674</v>
      </c>
      <c r="P633" s="63">
        <v>21586937</v>
      </c>
      <c r="Q633" s="63">
        <v>25552187</v>
      </c>
      <c r="R633" s="63">
        <v>34227505</v>
      </c>
      <c r="S633" s="63">
        <v>41215556</v>
      </c>
      <c r="T633" s="63">
        <v>35963375</v>
      </c>
    </row>
    <row r="634" spans="1:20" ht="14.5" x14ac:dyDescent="0.35">
      <c r="A634" t="str">
        <f t="shared" si="16"/>
        <v>Niederösterreich701</v>
      </c>
      <c r="B634">
        <v>634</v>
      </c>
      <c r="C634" s="62" t="s">
        <v>264</v>
      </c>
      <c r="D634" s="62" t="s">
        <v>608</v>
      </c>
      <c r="E634" s="62" t="s">
        <v>173</v>
      </c>
      <c r="F634" s="63">
        <v>34852935</v>
      </c>
      <c r="G634" s="63">
        <v>34553783</v>
      </c>
      <c r="H634" s="63">
        <v>35976867</v>
      </c>
      <c r="I634" s="63">
        <v>39486515</v>
      </c>
      <c r="J634" s="63">
        <v>44134140</v>
      </c>
      <c r="K634" s="63">
        <v>51927442</v>
      </c>
      <c r="L634" s="63">
        <v>54966630</v>
      </c>
      <c r="M634" s="63">
        <v>66960460</v>
      </c>
      <c r="N634" s="63">
        <v>68958962</v>
      </c>
      <c r="O634" s="63">
        <v>59812422</v>
      </c>
      <c r="P634" s="63">
        <v>77198251</v>
      </c>
      <c r="Q634" s="63">
        <v>103883985</v>
      </c>
      <c r="R634" s="63">
        <v>71500512</v>
      </c>
      <c r="S634" s="63">
        <v>52891560</v>
      </c>
      <c r="T634" s="63">
        <v>51879317</v>
      </c>
    </row>
    <row r="635" spans="1:20" ht="14.5" x14ac:dyDescent="0.35">
      <c r="A635" t="str">
        <f t="shared" si="16"/>
        <v>Niederösterreich366</v>
      </c>
      <c r="B635">
        <v>635</v>
      </c>
      <c r="C635" s="62" t="s">
        <v>264</v>
      </c>
      <c r="D635" s="62" t="s">
        <v>463</v>
      </c>
      <c r="E635" s="62" t="s">
        <v>90</v>
      </c>
      <c r="F635" s="63">
        <v>71354</v>
      </c>
      <c r="G635" s="63">
        <v>213724</v>
      </c>
      <c r="H635" s="63">
        <v>22715</v>
      </c>
      <c r="I635" s="63">
        <v>5915</v>
      </c>
      <c r="J635" s="63">
        <v>38555</v>
      </c>
      <c r="K635" s="63">
        <v>344751</v>
      </c>
      <c r="L635" s="63">
        <v>423667</v>
      </c>
      <c r="M635" s="63">
        <v>670665</v>
      </c>
      <c r="N635" s="63">
        <v>698120</v>
      </c>
      <c r="O635" s="63">
        <v>87278</v>
      </c>
      <c r="P635" s="63">
        <v>255265</v>
      </c>
      <c r="Q635" s="63">
        <v>210405</v>
      </c>
      <c r="R635" s="63">
        <v>6653395</v>
      </c>
      <c r="S635" s="63">
        <v>1623261</v>
      </c>
      <c r="T635" s="63">
        <v>1596409</v>
      </c>
    </row>
    <row r="636" spans="1:20" ht="14.5" x14ac:dyDescent="0.35">
      <c r="A636" t="str">
        <f t="shared" si="16"/>
        <v>Niederösterreich389</v>
      </c>
      <c r="B636">
        <v>636</v>
      </c>
      <c r="C636" s="62" t="s">
        <v>264</v>
      </c>
      <c r="D636" s="62" t="s">
        <v>478</v>
      </c>
      <c r="E636" s="62" t="s">
        <v>99</v>
      </c>
      <c r="F636" s="63">
        <v>150055</v>
      </c>
      <c r="G636" s="63">
        <v>128254</v>
      </c>
      <c r="H636" s="63">
        <v>242025</v>
      </c>
      <c r="I636" s="63">
        <v>178946</v>
      </c>
      <c r="J636" s="63">
        <v>167545</v>
      </c>
      <c r="K636" s="63">
        <v>159900</v>
      </c>
      <c r="L636" s="63">
        <v>207855</v>
      </c>
      <c r="M636" s="63">
        <v>157379</v>
      </c>
      <c r="N636" s="63">
        <v>1479265</v>
      </c>
      <c r="O636" s="63">
        <v>256966</v>
      </c>
      <c r="P636" s="63">
        <v>197958</v>
      </c>
      <c r="Q636" s="63">
        <v>264038</v>
      </c>
      <c r="R636" s="63">
        <v>416168</v>
      </c>
      <c r="S636" s="63">
        <v>471247</v>
      </c>
      <c r="T636" s="63">
        <v>798049</v>
      </c>
    </row>
    <row r="637" spans="1:20" ht="14.5" x14ac:dyDescent="0.35">
      <c r="A637" t="str">
        <f t="shared" si="16"/>
        <v>Niederösterreich809</v>
      </c>
      <c r="B637">
        <v>637</v>
      </c>
      <c r="C637" s="62" t="s">
        <v>264</v>
      </c>
      <c r="D637" s="62" t="s">
        <v>637</v>
      </c>
      <c r="E637" s="62" t="s">
        <v>188</v>
      </c>
      <c r="F637" s="63">
        <v>2798</v>
      </c>
      <c r="G637" s="63">
        <v>10847</v>
      </c>
      <c r="H637" s="63">
        <v>45081</v>
      </c>
      <c r="I637" s="63">
        <v>262</v>
      </c>
      <c r="J637" s="63">
        <v>418</v>
      </c>
      <c r="K637" s="63">
        <v>256</v>
      </c>
      <c r="L637" s="63">
        <v>665</v>
      </c>
      <c r="M637" s="63">
        <v>12112</v>
      </c>
      <c r="N637" s="63">
        <v>19024</v>
      </c>
      <c r="O637" s="63">
        <v>562</v>
      </c>
      <c r="P637" s="63">
        <v>46353</v>
      </c>
      <c r="Q637" s="63">
        <v>74674</v>
      </c>
      <c r="R637" s="63">
        <v>44151</v>
      </c>
      <c r="S637" s="63">
        <v>147815</v>
      </c>
      <c r="T637" s="63">
        <v>1925</v>
      </c>
    </row>
    <row r="638" spans="1:20" ht="14.5" x14ac:dyDescent="0.35">
      <c r="A638" t="str">
        <f t="shared" si="16"/>
        <v>Niederösterreich240</v>
      </c>
      <c r="B638">
        <v>638</v>
      </c>
      <c r="C638" s="62" t="s">
        <v>264</v>
      </c>
      <c r="D638" s="62" t="s">
        <v>411</v>
      </c>
      <c r="E638" s="62" t="s">
        <v>60</v>
      </c>
      <c r="F638" s="63">
        <v>1511</v>
      </c>
      <c r="G638" s="63">
        <v>1192</v>
      </c>
      <c r="H638" s="63">
        <v>18488</v>
      </c>
      <c r="I638" s="63">
        <v>24154</v>
      </c>
      <c r="J638" s="63">
        <v>3955</v>
      </c>
      <c r="K638" s="63">
        <v>17120</v>
      </c>
      <c r="L638" s="63">
        <v>73656</v>
      </c>
      <c r="M638" s="63">
        <v>16532</v>
      </c>
      <c r="N638" s="63">
        <v>39070</v>
      </c>
      <c r="O638" s="63">
        <v>16822</v>
      </c>
      <c r="P638" s="63">
        <v>19157</v>
      </c>
      <c r="Q638" s="63">
        <v>16616</v>
      </c>
      <c r="R638" s="63">
        <v>13099</v>
      </c>
      <c r="S638" s="63">
        <v>23758</v>
      </c>
      <c r="T638" s="63">
        <v>99638</v>
      </c>
    </row>
    <row r="639" spans="1:20" ht="14.5" x14ac:dyDescent="0.35">
      <c r="A639" t="str">
        <f t="shared" si="16"/>
        <v>Niederösterreich836</v>
      </c>
      <c r="B639">
        <v>639</v>
      </c>
      <c r="C639" s="62" t="s">
        <v>264</v>
      </c>
      <c r="D639" s="62" t="s">
        <v>669</v>
      </c>
      <c r="E639" s="62" t="s">
        <v>277</v>
      </c>
      <c r="F639" s="64"/>
      <c r="G639" s="64"/>
      <c r="H639" s="64"/>
      <c r="I639" s="64"/>
      <c r="J639" s="64"/>
      <c r="K639" s="64"/>
      <c r="L639" s="64"/>
      <c r="M639" s="64"/>
      <c r="N639" s="63">
        <v>263</v>
      </c>
      <c r="O639" s="64"/>
      <c r="P639" s="64"/>
      <c r="Q639" s="63">
        <v>6</v>
      </c>
      <c r="R639" s="64"/>
      <c r="S639" s="64"/>
      <c r="T639" s="64"/>
    </row>
    <row r="640" spans="1:20" ht="14.5" x14ac:dyDescent="0.35">
      <c r="A640" t="str">
        <f t="shared" si="16"/>
        <v>Niederösterreich288</v>
      </c>
      <c r="B640">
        <v>640</v>
      </c>
      <c r="C640" s="62" t="s">
        <v>264</v>
      </c>
      <c r="D640" s="62" t="s">
        <v>427</v>
      </c>
      <c r="E640" s="62" t="s">
        <v>72</v>
      </c>
      <c r="F640" s="63">
        <v>363118739</v>
      </c>
      <c r="G640" s="63">
        <v>773069540</v>
      </c>
      <c r="H640" s="63">
        <v>905622016</v>
      </c>
      <c r="I640" s="63">
        <v>953662643</v>
      </c>
      <c r="J640" s="63">
        <v>332070825</v>
      </c>
      <c r="K640" s="63">
        <v>46755143</v>
      </c>
      <c r="L640" s="63">
        <v>1146383</v>
      </c>
      <c r="M640" s="63">
        <v>220696376</v>
      </c>
      <c r="N640" s="63">
        <v>202913106</v>
      </c>
      <c r="O640" s="63">
        <v>118789215</v>
      </c>
      <c r="P640" s="63">
        <v>116433973</v>
      </c>
      <c r="Q640" s="63">
        <v>881756</v>
      </c>
      <c r="R640" s="63">
        <v>1320048</v>
      </c>
      <c r="S640" s="63">
        <v>2087905</v>
      </c>
      <c r="T640" s="63">
        <v>6660364</v>
      </c>
    </row>
    <row r="641" spans="1:20" ht="14.5" x14ac:dyDescent="0.35">
      <c r="A641" t="str">
        <f t="shared" si="16"/>
        <v>Niederösterreich432</v>
      </c>
      <c r="B641">
        <v>641</v>
      </c>
      <c r="C641" s="62" t="s">
        <v>264</v>
      </c>
      <c r="D641" s="62" t="s">
        <v>499</v>
      </c>
      <c r="E641" s="62" t="s">
        <v>113</v>
      </c>
      <c r="F641" s="63">
        <v>159104</v>
      </c>
      <c r="G641" s="63">
        <v>497186</v>
      </c>
      <c r="H641" s="63">
        <v>172100</v>
      </c>
      <c r="I641" s="63">
        <v>275584</v>
      </c>
      <c r="J641" s="63">
        <v>281089</v>
      </c>
      <c r="K641" s="63">
        <v>264674</v>
      </c>
      <c r="L641" s="63">
        <v>417369</v>
      </c>
      <c r="M641" s="63">
        <v>200284</v>
      </c>
      <c r="N641" s="63">
        <v>373462</v>
      </c>
      <c r="O641" s="63">
        <v>212493</v>
      </c>
      <c r="P641" s="63">
        <v>250108</v>
      </c>
      <c r="Q641" s="63">
        <v>294509</v>
      </c>
      <c r="R641" s="63">
        <v>557960</v>
      </c>
      <c r="S641" s="63">
        <v>423040</v>
      </c>
      <c r="T641" s="63">
        <v>495591</v>
      </c>
    </row>
    <row r="642" spans="1:20" ht="14.5" x14ac:dyDescent="0.35">
      <c r="A642" t="str">
        <f t="shared" si="16"/>
        <v>Niederösterreich003</v>
      </c>
      <c r="B642">
        <v>642</v>
      </c>
      <c r="C642" s="62" t="s">
        <v>264</v>
      </c>
      <c r="D642" s="62" t="s">
        <v>295</v>
      </c>
      <c r="E642" s="62" t="s">
        <v>2</v>
      </c>
      <c r="F642" s="63">
        <v>442106852</v>
      </c>
      <c r="G642" s="63">
        <v>557780973</v>
      </c>
      <c r="H642" s="63">
        <v>540363155</v>
      </c>
      <c r="I642" s="63">
        <v>584743508</v>
      </c>
      <c r="J642" s="63">
        <v>589293694</v>
      </c>
      <c r="K642" s="63">
        <v>628660164</v>
      </c>
      <c r="L642" s="63">
        <v>665263586</v>
      </c>
      <c r="M642" s="63">
        <v>834103919</v>
      </c>
      <c r="N642" s="63">
        <v>855864008</v>
      </c>
      <c r="O642" s="63">
        <v>869180341</v>
      </c>
      <c r="P642" s="63">
        <v>756858689</v>
      </c>
      <c r="Q642" s="63">
        <v>992987856</v>
      </c>
      <c r="R642" s="63">
        <v>1131287315</v>
      </c>
      <c r="S642" s="63">
        <v>1110329863</v>
      </c>
      <c r="T642" s="63">
        <v>1120120492</v>
      </c>
    </row>
    <row r="643" spans="1:20" ht="14.5" x14ac:dyDescent="0.35">
      <c r="A643" t="str">
        <f t="shared" si="16"/>
        <v>Niederösterreich028</v>
      </c>
      <c r="B643">
        <v>643</v>
      </c>
      <c r="C643" s="62" t="s">
        <v>264</v>
      </c>
      <c r="D643" s="62" t="s">
        <v>320</v>
      </c>
      <c r="E643" s="62" t="s">
        <v>16</v>
      </c>
      <c r="F643" s="63">
        <v>19075071</v>
      </c>
      <c r="G643" s="63">
        <v>46034106</v>
      </c>
      <c r="H643" s="63">
        <v>18865478</v>
      </c>
      <c r="I643" s="63">
        <v>19821327</v>
      </c>
      <c r="J643" s="63">
        <v>22080518</v>
      </c>
      <c r="K643" s="63">
        <v>28877076</v>
      </c>
      <c r="L643" s="63">
        <v>34071847</v>
      </c>
      <c r="M643" s="63">
        <v>41998494</v>
      </c>
      <c r="N643" s="63">
        <v>42766298</v>
      </c>
      <c r="O643" s="63">
        <v>40224014</v>
      </c>
      <c r="P643" s="63">
        <v>46995795</v>
      </c>
      <c r="Q643" s="63">
        <v>62982726</v>
      </c>
      <c r="R643" s="63">
        <v>54838633</v>
      </c>
      <c r="S643" s="63">
        <v>75533303</v>
      </c>
      <c r="T643" s="63">
        <v>168784556</v>
      </c>
    </row>
    <row r="644" spans="1:20" ht="14.5" x14ac:dyDescent="0.35">
      <c r="A644" t="str">
        <f t="shared" si="16"/>
        <v>Niederösterreich672</v>
      </c>
      <c r="B644">
        <v>644</v>
      </c>
      <c r="C644" s="62" t="s">
        <v>264</v>
      </c>
      <c r="D644" s="62" t="s">
        <v>597</v>
      </c>
      <c r="E644" s="62" t="s">
        <v>166</v>
      </c>
      <c r="F644" s="63">
        <v>350395</v>
      </c>
      <c r="G644" s="63">
        <v>397857</v>
      </c>
      <c r="H644" s="63">
        <v>522401</v>
      </c>
      <c r="I644" s="63">
        <v>490315</v>
      </c>
      <c r="J644" s="63">
        <v>398625</v>
      </c>
      <c r="K644" s="63">
        <v>286567</v>
      </c>
      <c r="L644" s="63">
        <v>367653</v>
      </c>
      <c r="M644" s="63">
        <v>395017</v>
      </c>
      <c r="N644" s="63">
        <v>212011</v>
      </c>
      <c r="O644" s="63">
        <v>141573</v>
      </c>
      <c r="P644" s="63">
        <v>120787</v>
      </c>
      <c r="Q644" s="63">
        <v>113463</v>
      </c>
      <c r="R644" s="63">
        <v>140061</v>
      </c>
      <c r="S644" s="63">
        <v>126159</v>
      </c>
      <c r="T644" s="63">
        <v>171513</v>
      </c>
    </row>
    <row r="645" spans="1:20" ht="14.5" x14ac:dyDescent="0.35">
      <c r="A645" t="str">
        <f t="shared" si="16"/>
        <v>Niederösterreich803</v>
      </c>
      <c r="B645">
        <v>645</v>
      </c>
      <c r="C645" s="62" t="s">
        <v>264</v>
      </c>
      <c r="D645" s="62" t="s">
        <v>631</v>
      </c>
      <c r="E645" s="62" t="s">
        <v>184</v>
      </c>
      <c r="F645" s="64"/>
      <c r="G645" s="64"/>
      <c r="H645" s="63">
        <v>3</v>
      </c>
      <c r="I645" s="64"/>
      <c r="J645" s="64"/>
      <c r="K645" s="64"/>
      <c r="L645" s="64"/>
      <c r="M645" s="64"/>
      <c r="N645" s="64"/>
      <c r="O645" s="63">
        <v>3</v>
      </c>
      <c r="P645" s="64"/>
      <c r="Q645" s="63">
        <v>34</v>
      </c>
      <c r="R645" s="63">
        <v>767</v>
      </c>
      <c r="S645" s="63">
        <v>56918</v>
      </c>
      <c r="T645" s="63">
        <v>833</v>
      </c>
    </row>
    <row r="646" spans="1:20" ht="14.5" x14ac:dyDescent="0.35">
      <c r="A646" t="str">
        <f t="shared" si="16"/>
        <v>Niederösterreich838</v>
      </c>
      <c r="B646">
        <v>646</v>
      </c>
      <c r="C646" s="62" t="s">
        <v>264</v>
      </c>
      <c r="D646" s="62" t="s">
        <v>673</v>
      </c>
      <c r="E646" s="62" t="s">
        <v>204</v>
      </c>
      <c r="F646" s="63">
        <v>35</v>
      </c>
      <c r="G646" s="63">
        <v>52</v>
      </c>
      <c r="H646" s="64"/>
      <c r="I646" s="64"/>
      <c r="J646" s="64"/>
      <c r="K646" s="63">
        <v>32</v>
      </c>
      <c r="L646" s="64"/>
      <c r="M646" s="64"/>
      <c r="N646" s="64"/>
      <c r="O646" s="64"/>
      <c r="P646" s="63">
        <v>4</v>
      </c>
      <c r="Q646" s="64"/>
      <c r="R646" s="63">
        <v>20574</v>
      </c>
      <c r="S646" s="63">
        <v>98</v>
      </c>
      <c r="T646" s="63">
        <v>11353</v>
      </c>
    </row>
    <row r="647" spans="1:20" ht="14.5" x14ac:dyDescent="0.35">
      <c r="A647" t="str">
        <f t="shared" si="16"/>
        <v>Niederösterreich804</v>
      </c>
      <c r="B647">
        <v>647</v>
      </c>
      <c r="C647" s="62" t="s">
        <v>264</v>
      </c>
      <c r="D647" s="62" t="s">
        <v>632</v>
      </c>
      <c r="E647" s="62" t="s">
        <v>185</v>
      </c>
      <c r="F647" s="63">
        <v>5543301</v>
      </c>
      <c r="G647" s="63">
        <v>5185276</v>
      </c>
      <c r="H647" s="63">
        <v>4640410</v>
      </c>
      <c r="I647" s="63">
        <v>4036859</v>
      </c>
      <c r="J647" s="63">
        <v>4626452</v>
      </c>
      <c r="K647" s="63">
        <v>5855285</v>
      </c>
      <c r="L647" s="63">
        <v>5864488</v>
      </c>
      <c r="M647" s="63">
        <v>6827896</v>
      </c>
      <c r="N647" s="63">
        <v>8049315</v>
      </c>
      <c r="O647" s="63">
        <v>7915699</v>
      </c>
      <c r="P647" s="63">
        <v>5355655</v>
      </c>
      <c r="Q647" s="63">
        <v>5659185</v>
      </c>
      <c r="R647" s="63">
        <v>6385231</v>
      </c>
      <c r="S647" s="63">
        <v>7235500</v>
      </c>
      <c r="T647" s="63">
        <v>7871136</v>
      </c>
    </row>
    <row r="648" spans="1:20" ht="14.5" x14ac:dyDescent="0.35">
      <c r="A648" t="str">
        <f t="shared" ref="A648:A711" si="17">C648&amp;D648</f>
        <v>Niederösterreich649</v>
      </c>
      <c r="B648">
        <v>648</v>
      </c>
      <c r="C648" s="62" t="s">
        <v>264</v>
      </c>
      <c r="D648" s="62" t="s">
        <v>585</v>
      </c>
      <c r="E648" s="62" t="s">
        <v>158</v>
      </c>
      <c r="F648" s="63">
        <v>5874</v>
      </c>
      <c r="G648" s="63">
        <v>5535</v>
      </c>
      <c r="H648" s="63">
        <v>362547</v>
      </c>
      <c r="I648" s="63">
        <v>142734</v>
      </c>
      <c r="J648" s="63">
        <v>554666</v>
      </c>
      <c r="K648" s="63">
        <v>460582</v>
      </c>
      <c r="L648" s="63">
        <v>675351</v>
      </c>
      <c r="M648" s="63">
        <v>324782</v>
      </c>
      <c r="N648" s="63">
        <v>441189</v>
      </c>
      <c r="O648" s="63">
        <v>121541</v>
      </c>
      <c r="P648" s="63">
        <v>196184</v>
      </c>
      <c r="Q648" s="63">
        <v>410927</v>
      </c>
      <c r="R648" s="63">
        <v>631400</v>
      </c>
      <c r="S648" s="63">
        <v>503766</v>
      </c>
      <c r="T648" s="63">
        <v>74604</v>
      </c>
    </row>
    <row r="649" spans="1:20" ht="14.5" x14ac:dyDescent="0.35">
      <c r="A649" t="str">
        <f t="shared" si="17"/>
        <v>Niederösterreich442</v>
      </c>
      <c r="B649">
        <v>649</v>
      </c>
      <c r="C649" s="62" t="s">
        <v>264</v>
      </c>
      <c r="D649" s="62" t="s">
        <v>501</v>
      </c>
      <c r="E649" s="62" t="s">
        <v>115</v>
      </c>
      <c r="F649" s="63">
        <v>163174</v>
      </c>
      <c r="G649" s="63">
        <v>1276697</v>
      </c>
      <c r="H649" s="63">
        <v>1151791</v>
      </c>
      <c r="I649" s="63">
        <v>1942122</v>
      </c>
      <c r="J649" s="63">
        <v>560764</v>
      </c>
      <c r="K649" s="63">
        <v>540413</v>
      </c>
      <c r="L649" s="63">
        <v>119912</v>
      </c>
      <c r="M649" s="63">
        <v>298380</v>
      </c>
      <c r="N649" s="63">
        <v>212597</v>
      </c>
      <c r="O649" s="63">
        <v>292662</v>
      </c>
      <c r="P649" s="63">
        <v>868052</v>
      </c>
      <c r="Q649" s="63">
        <v>761481</v>
      </c>
      <c r="R649" s="63">
        <v>8424165</v>
      </c>
      <c r="S649" s="63">
        <v>421288</v>
      </c>
      <c r="T649" s="63">
        <v>556413</v>
      </c>
    </row>
    <row r="650" spans="1:20" ht="14.5" x14ac:dyDescent="0.35">
      <c r="A650" t="str">
        <f t="shared" si="17"/>
        <v>Niederösterreich504</v>
      </c>
      <c r="B650">
        <v>650</v>
      </c>
      <c r="C650" s="62" t="s">
        <v>264</v>
      </c>
      <c r="D650" s="62" t="s">
        <v>549</v>
      </c>
      <c r="E650" s="62" t="s">
        <v>139</v>
      </c>
      <c r="F650" s="63">
        <v>3699861</v>
      </c>
      <c r="G650" s="63">
        <v>2525048</v>
      </c>
      <c r="H650" s="63">
        <v>2877670</v>
      </c>
      <c r="I650" s="63">
        <v>2731144</v>
      </c>
      <c r="J650" s="63">
        <v>3292916</v>
      </c>
      <c r="K650" s="63">
        <v>6026822</v>
      </c>
      <c r="L650" s="63">
        <v>6036567</v>
      </c>
      <c r="M650" s="63">
        <v>9294270</v>
      </c>
      <c r="N650" s="63">
        <v>12133109</v>
      </c>
      <c r="O650" s="63">
        <v>17121873</v>
      </c>
      <c r="P650" s="63">
        <v>18179548</v>
      </c>
      <c r="Q650" s="63">
        <v>17364590</v>
      </c>
      <c r="R650" s="63">
        <v>19991475</v>
      </c>
      <c r="S650" s="63">
        <v>19991414</v>
      </c>
      <c r="T650" s="63">
        <v>24406131</v>
      </c>
    </row>
    <row r="651" spans="1:20" ht="14.5" x14ac:dyDescent="0.35">
      <c r="A651" t="str">
        <f t="shared" si="17"/>
        <v>Niederösterreich822</v>
      </c>
      <c r="B651">
        <v>651</v>
      </c>
      <c r="C651" s="62" t="s">
        <v>264</v>
      </c>
      <c r="D651" s="62" t="s">
        <v>650</v>
      </c>
      <c r="E651" s="62" t="s">
        <v>196</v>
      </c>
      <c r="F651" s="63">
        <v>43753</v>
      </c>
      <c r="G651" s="63">
        <v>895</v>
      </c>
      <c r="H651" s="63">
        <v>1741</v>
      </c>
      <c r="I651" s="63">
        <v>1746</v>
      </c>
      <c r="J651" s="63">
        <v>4995</v>
      </c>
      <c r="K651" s="63">
        <v>3160</v>
      </c>
      <c r="L651" s="63">
        <v>4723</v>
      </c>
      <c r="M651" s="63">
        <v>149503</v>
      </c>
      <c r="N651" s="63">
        <v>5040</v>
      </c>
      <c r="O651" s="63">
        <v>1502</v>
      </c>
      <c r="P651" s="63">
        <v>1242</v>
      </c>
      <c r="Q651" s="63">
        <v>437</v>
      </c>
      <c r="R651" s="63">
        <v>4722</v>
      </c>
      <c r="S651" s="63">
        <v>12617</v>
      </c>
      <c r="T651" s="63">
        <v>18758</v>
      </c>
    </row>
    <row r="652" spans="1:20" ht="14.5" x14ac:dyDescent="0.35">
      <c r="A652" t="str">
        <f t="shared" si="17"/>
        <v>Niederösterreich801</v>
      </c>
      <c r="B652">
        <v>652</v>
      </c>
      <c r="C652" s="62" t="s">
        <v>264</v>
      </c>
      <c r="D652" s="62" t="s">
        <v>629</v>
      </c>
      <c r="E652" s="62" t="s">
        <v>183</v>
      </c>
      <c r="F652" s="63">
        <v>79052</v>
      </c>
      <c r="G652" s="63">
        <v>410121</v>
      </c>
      <c r="H652" s="63">
        <v>209711</v>
      </c>
      <c r="I652" s="63">
        <v>142611</v>
      </c>
      <c r="J652" s="63">
        <v>209784</v>
      </c>
      <c r="K652" s="63">
        <v>902452</v>
      </c>
      <c r="L652" s="63">
        <v>705942</v>
      </c>
      <c r="M652" s="63">
        <v>742330</v>
      </c>
      <c r="N652" s="63">
        <v>600033</v>
      </c>
      <c r="O652" s="63">
        <v>488143</v>
      </c>
      <c r="P652" s="63">
        <v>124454</v>
      </c>
      <c r="Q652" s="63">
        <v>337964</v>
      </c>
      <c r="R652" s="63">
        <v>261972</v>
      </c>
      <c r="S652" s="63">
        <v>945495</v>
      </c>
      <c r="T652" s="63">
        <v>926552</v>
      </c>
    </row>
    <row r="653" spans="1:20" ht="14.5" x14ac:dyDescent="0.35">
      <c r="A653" t="str">
        <f t="shared" si="17"/>
        <v>Niederösterreich708</v>
      </c>
      <c r="B653">
        <v>653</v>
      </c>
      <c r="C653" s="62" t="s">
        <v>264</v>
      </c>
      <c r="D653" s="62" t="s">
        <v>612</v>
      </c>
      <c r="E653" s="62" t="s">
        <v>175</v>
      </c>
      <c r="F653" s="63">
        <v>14058273</v>
      </c>
      <c r="G653" s="63">
        <v>13377701</v>
      </c>
      <c r="H653" s="63">
        <v>7857233</v>
      </c>
      <c r="I653" s="63">
        <v>6490364</v>
      </c>
      <c r="J653" s="63">
        <v>5256426</v>
      </c>
      <c r="K653" s="63">
        <v>6019769</v>
      </c>
      <c r="L653" s="63">
        <v>8169283</v>
      </c>
      <c r="M653" s="63">
        <v>8770655</v>
      </c>
      <c r="N653" s="63">
        <v>9751180</v>
      </c>
      <c r="O653" s="63">
        <v>36650475</v>
      </c>
      <c r="P653" s="63">
        <v>10361749</v>
      </c>
      <c r="Q653" s="63">
        <v>11836380</v>
      </c>
      <c r="R653" s="63">
        <v>14252704</v>
      </c>
      <c r="S653" s="63">
        <v>19237084</v>
      </c>
      <c r="T653" s="63">
        <v>23031786</v>
      </c>
    </row>
    <row r="654" spans="1:20" ht="14.5" x14ac:dyDescent="0.35">
      <c r="A654" t="str">
        <f t="shared" si="17"/>
        <v>Niederösterreich662</v>
      </c>
      <c r="B654">
        <v>654</v>
      </c>
      <c r="C654" s="62" t="s">
        <v>264</v>
      </c>
      <c r="D654" s="62" t="s">
        <v>589</v>
      </c>
      <c r="E654" s="62" t="s">
        <v>161</v>
      </c>
      <c r="F654" s="63">
        <v>11427753</v>
      </c>
      <c r="G654" s="63">
        <v>14642417</v>
      </c>
      <c r="H654" s="63">
        <v>12554486</v>
      </c>
      <c r="I654" s="63">
        <v>11996008</v>
      </c>
      <c r="J654" s="63">
        <v>43086455</v>
      </c>
      <c r="K654" s="63">
        <v>20447844</v>
      </c>
      <c r="L654" s="63">
        <v>24722811</v>
      </c>
      <c r="M654" s="63">
        <v>28788249</v>
      </c>
      <c r="N654" s="63">
        <v>29689486</v>
      </c>
      <c r="O654" s="63">
        <v>154794165</v>
      </c>
      <c r="P654" s="63">
        <v>79995289</v>
      </c>
      <c r="Q654" s="63">
        <v>38167093</v>
      </c>
      <c r="R654" s="63">
        <v>55525223</v>
      </c>
      <c r="S654" s="63">
        <v>48080282</v>
      </c>
      <c r="T654" s="63">
        <v>54652167</v>
      </c>
    </row>
    <row r="655" spans="1:20" ht="14.5" x14ac:dyDescent="0.35">
      <c r="A655" t="str">
        <f t="shared" si="17"/>
        <v>Niederösterreich060</v>
      </c>
      <c r="B655">
        <v>655</v>
      </c>
      <c r="C655" s="62" t="s">
        <v>264</v>
      </c>
      <c r="D655" s="62" t="s">
        <v>345</v>
      </c>
      <c r="E655" s="62" t="s">
        <v>30</v>
      </c>
      <c r="F655" s="63">
        <v>353132105</v>
      </c>
      <c r="G655" s="63">
        <v>493248774</v>
      </c>
      <c r="H655" s="63">
        <v>550693551</v>
      </c>
      <c r="I655" s="63">
        <v>479956513</v>
      </c>
      <c r="J655" s="63">
        <v>504910137</v>
      </c>
      <c r="K655" s="63">
        <v>572707800</v>
      </c>
      <c r="L655" s="63">
        <v>601074758</v>
      </c>
      <c r="M655" s="63">
        <v>670975917</v>
      </c>
      <c r="N655" s="63">
        <v>724757732</v>
      </c>
      <c r="O655" s="63">
        <v>687098516</v>
      </c>
      <c r="P655" s="63">
        <v>699955468</v>
      </c>
      <c r="Q655" s="63">
        <v>1010684982</v>
      </c>
      <c r="R655" s="63">
        <v>1246782426</v>
      </c>
      <c r="S655" s="63">
        <v>1109265980</v>
      </c>
      <c r="T655" s="63">
        <v>1048235121</v>
      </c>
    </row>
    <row r="656" spans="1:20" ht="14.5" x14ac:dyDescent="0.35">
      <c r="A656" t="str">
        <f t="shared" si="17"/>
        <v>Niederösterreich408</v>
      </c>
      <c r="B656">
        <v>656</v>
      </c>
      <c r="C656" s="62" t="s">
        <v>264</v>
      </c>
      <c r="D656" s="62" t="s">
        <v>490</v>
      </c>
      <c r="E656" s="62" t="s">
        <v>106</v>
      </c>
      <c r="F656" s="64"/>
      <c r="G656" s="63">
        <v>2</v>
      </c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3">
        <v>20</v>
      </c>
    </row>
    <row r="657" spans="1:20" ht="14.5" x14ac:dyDescent="0.35">
      <c r="A657" t="str">
        <f t="shared" si="17"/>
        <v>Niederösterreich813</v>
      </c>
      <c r="B657">
        <v>657</v>
      </c>
      <c r="C657" s="62" t="s">
        <v>264</v>
      </c>
      <c r="D657" s="62" t="s">
        <v>642</v>
      </c>
      <c r="E657" s="62" t="s">
        <v>190</v>
      </c>
      <c r="F657" s="63">
        <v>16</v>
      </c>
      <c r="G657" s="63">
        <v>2759</v>
      </c>
      <c r="H657" s="63">
        <v>1574</v>
      </c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3">
        <v>13</v>
      </c>
    </row>
    <row r="658" spans="1:20" ht="14.5" x14ac:dyDescent="0.35">
      <c r="A658" t="str">
        <f t="shared" si="17"/>
        <v>Niederösterreich625</v>
      </c>
      <c r="B658">
        <v>658</v>
      </c>
      <c r="C658" s="62" t="s">
        <v>264</v>
      </c>
      <c r="D658" s="62" t="s">
        <v>572</v>
      </c>
      <c r="E658" s="62" t="s">
        <v>253</v>
      </c>
      <c r="F658" s="63">
        <v>2910</v>
      </c>
      <c r="G658" s="63">
        <v>4201</v>
      </c>
      <c r="H658" s="63">
        <v>57288</v>
      </c>
      <c r="I658" s="63">
        <v>44418</v>
      </c>
      <c r="J658" s="63">
        <v>6137</v>
      </c>
      <c r="K658" s="63">
        <v>7868</v>
      </c>
      <c r="L658" s="63">
        <v>19219</v>
      </c>
      <c r="M658" s="63">
        <v>16578</v>
      </c>
      <c r="N658" s="63">
        <v>15010</v>
      </c>
      <c r="O658" s="63">
        <v>20801</v>
      </c>
      <c r="P658" s="63">
        <v>33695</v>
      </c>
      <c r="Q658" s="63">
        <v>113067</v>
      </c>
      <c r="R658" s="63">
        <v>110514</v>
      </c>
      <c r="S658" s="63">
        <v>193270</v>
      </c>
      <c r="T658" s="63">
        <v>486358</v>
      </c>
    </row>
    <row r="659" spans="1:20" ht="14.5" x14ac:dyDescent="0.35">
      <c r="A659" t="str">
        <f t="shared" si="17"/>
        <v>Niederösterreich010</v>
      </c>
      <c r="B659">
        <v>659</v>
      </c>
      <c r="C659" s="62" t="s">
        <v>264</v>
      </c>
      <c r="D659" s="62" t="s">
        <v>310</v>
      </c>
      <c r="E659" s="62" t="s">
        <v>9</v>
      </c>
      <c r="F659" s="63">
        <v>66810095</v>
      </c>
      <c r="G659" s="63">
        <v>76947932</v>
      </c>
      <c r="H659" s="63">
        <v>79782235</v>
      </c>
      <c r="I659" s="63">
        <v>75019531</v>
      </c>
      <c r="J659" s="63">
        <v>58550058</v>
      </c>
      <c r="K659" s="63">
        <v>72051718</v>
      </c>
      <c r="L659" s="63">
        <v>75087096</v>
      </c>
      <c r="M659" s="63">
        <v>62661343</v>
      </c>
      <c r="N659" s="63">
        <v>82134315</v>
      </c>
      <c r="O659" s="63">
        <v>83034449</v>
      </c>
      <c r="P659" s="63">
        <v>55717423</v>
      </c>
      <c r="Q659" s="63">
        <v>73140262</v>
      </c>
      <c r="R659" s="63">
        <v>103738850</v>
      </c>
      <c r="S659" s="63">
        <v>90627360</v>
      </c>
      <c r="T659" s="63">
        <v>81969898</v>
      </c>
    </row>
    <row r="660" spans="1:20" ht="14.5" x14ac:dyDescent="0.35">
      <c r="A660" t="str">
        <f t="shared" si="17"/>
        <v>Niederösterreich825</v>
      </c>
      <c r="B660">
        <v>660</v>
      </c>
      <c r="C660" s="62" t="s">
        <v>264</v>
      </c>
      <c r="D660" s="62" t="s">
        <v>656</v>
      </c>
      <c r="E660" s="62" t="s">
        <v>199</v>
      </c>
      <c r="F660" s="64"/>
      <c r="G660" s="64"/>
      <c r="H660" s="63">
        <v>11</v>
      </c>
      <c r="I660" s="64"/>
      <c r="J660" s="63">
        <v>2</v>
      </c>
      <c r="K660" s="64"/>
      <c r="L660" s="64"/>
      <c r="M660" s="64"/>
      <c r="N660" s="64"/>
      <c r="O660" s="63">
        <v>2</v>
      </c>
      <c r="P660" s="63">
        <v>1</v>
      </c>
      <c r="Q660" s="63">
        <v>4</v>
      </c>
      <c r="R660" s="63">
        <v>16</v>
      </c>
      <c r="S660" s="63">
        <v>3</v>
      </c>
      <c r="T660" s="63">
        <v>214</v>
      </c>
    </row>
    <row r="661" spans="1:20" ht="14.5" x14ac:dyDescent="0.35">
      <c r="A661" t="str">
        <f t="shared" si="17"/>
        <v>Niederösterreich520</v>
      </c>
      <c r="B661">
        <v>661</v>
      </c>
      <c r="C661" s="62" t="s">
        <v>264</v>
      </c>
      <c r="D661" s="62" t="s">
        <v>555</v>
      </c>
      <c r="E661" s="62" t="s">
        <v>143</v>
      </c>
      <c r="F661" s="63">
        <v>287200</v>
      </c>
      <c r="G661" s="63">
        <v>194788</v>
      </c>
      <c r="H661" s="63">
        <v>96970</v>
      </c>
      <c r="I661" s="63">
        <v>149870</v>
      </c>
      <c r="J661" s="63">
        <v>170239</v>
      </c>
      <c r="K661" s="63">
        <v>412368</v>
      </c>
      <c r="L661" s="63">
        <v>1058324</v>
      </c>
      <c r="M661" s="63">
        <v>413167</v>
      </c>
      <c r="N661" s="63">
        <v>457171</v>
      </c>
      <c r="O661" s="63">
        <v>740424</v>
      </c>
      <c r="P661" s="63">
        <v>401444</v>
      </c>
      <c r="Q661" s="63">
        <v>493265</v>
      </c>
      <c r="R661" s="63">
        <v>627302</v>
      </c>
      <c r="S661" s="63">
        <v>446257</v>
      </c>
      <c r="T661" s="63">
        <v>513821</v>
      </c>
    </row>
    <row r="662" spans="1:20" ht="14.5" x14ac:dyDescent="0.35">
      <c r="A662" t="str">
        <f t="shared" si="17"/>
        <v>Niederösterreich644</v>
      </c>
      <c r="B662">
        <v>662</v>
      </c>
      <c r="C662" s="62" t="s">
        <v>264</v>
      </c>
      <c r="D662" s="62" t="s">
        <v>581</v>
      </c>
      <c r="E662" s="62" t="s">
        <v>156</v>
      </c>
      <c r="F662" s="63">
        <v>1521973</v>
      </c>
      <c r="G662" s="63">
        <v>5422463</v>
      </c>
      <c r="H662" s="63">
        <v>7996849</v>
      </c>
      <c r="I662" s="63">
        <v>6314485</v>
      </c>
      <c r="J662" s="63">
        <v>2885691</v>
      </c>
      <c r="K662" s="63">
        <v>1247807</v>
      </c>
      <c r="L662" s="63">
        <v>2081158</v>
      </c>
      <c r="M662" s="63">
        <v>3336750</v>
      </c>
      <c r="N662" s="63">
        <v>5191710</v>
      </c>
      <c r="O662" s="63">
        <v>2278320</v>
      </c>
      <c r="P662" s="63">
        <v>739472</v>
      </c>
      <c r="Q662" s="63">
        <v>894357</v>
      </c>
      <c r="R662" s="63">
        <v>1229629</v>
      </c>
      <c r="S662" s="63">
        <v>7850417</v>
      </c>
      <c r="T662" s="63">
        <v>630899</v>
      </c>
    </row>
    <row r="663" spans="1:20" ht="14.5" x14ac:dyDescent="0.35">
      <c r="A663" t="str">
        <f t="shared" si="17"/>
        <v>Niederösterreich959</v>
      </c>
      <c r="B663">
        <v>663</v>
      </c>
      <c r="C663" s="62" t="s">
        <v>264</v>
      </c>
      <c r="D663" s="62" t="s">
        <v>688</v>
      </c>
      <c r="E663" s="62" t="s">
        <v>966</v>
      </c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3">
        <v>926170</v>
      </c>
    </row>
    <row r="664" spans="1:20" ht="14.5" x14ac:dyDescent="0.35">
      <c r="A664" t="str">
        <f t="shared" si="17"/>
        <v>Niederösterreich960</v>
      </c>
      <c r="B664">
        <v>664</v>
      </c>
      <c r="C664" s="62" t="s">
        <v>264</v>
      </c>
      <c r="D664" s="62" t="s">
        <v>691</v>
      </c>
      <c r="E664" s="62" t="s">
        <v>284</v>
      </c>
      <c r="F664" s="64"/>
      <c r="G664" s="64"/>
      <c r="H664" s="64"/>
      <c r="I664" s="64"/>
      <c r="J664" s="63">
        <v>40191</v>
      </c>
      <c r="K664" s="64"/>
      <c r="L664" s="64"/>
      <c r="M664" s="64"/>
      <c r="N664" s="64"/>
      <c r="O664" s="64"/>
      <c r="P664" s="64"/>
      <c r="Q664" s="64"/>
      <c r="R664" s="64"/>
      <c r="S664" s="64"/>
      <c r="T664" s="63">
        <v>417721</v>
      </c>
    </row>
    <row r="665" spans="1:20" ht="14.5" x14ac:dyDescent="0.35">
      <c r="A665" t="str">
        <f t="shared" si="17"/>
        <v>Niederösterreich066</v>
      </c>
      <c r="B665">
        <v>665</v>
      </c>
      <c r="C665" s="62" t="s">
        <v>264</v>
      </c>
      <c r="D665" s="62" t="s">
        <v>353</v>
      </c>
      <c r="E665" s="62" t="s">
        <v>34</v>
      </c>
      <c r="F665" s="63">
        <v>196072282</v>
      </c>
      <c r="G665" s="63">
        <v>211374370</v>
      </c>
      <c r="H665" s="63">
        <v>184794779</v>
      </c>
      <c r="I665" s="63">
        <v>192581063</v>
      </c>
      <c r="J665" s="63">
        <v>191133243</v>
      </c>
      <c r="K665" s="63">
        <v>204393987</v>
      </c>
      <c r="L665" s="63">
        <v>217291461</v>
      </c>
      <c r="M665" s="63">
        <v>251945048</v>
      </c>
      <c r="N665" s="63">
        <v>233750437</v>
      </c>
      <c r="O665" s="63">
        <v>197781942</v>
      </c>
      <c r="P665" s="63">
        <v>221250418</v>
      </c>
      <c r="Q665" s="63">
        <v>312785856</v>
      </c>
      <c r="R665" s="63">
        <v>565294362</v>
      </c>
      <c r="S665" s="63">
        <v>456707176</v>
      </c>
      <c r="T665" s="63">
        <v>528448157</v>
      </c>
    </row>
    <row r="666" spans="1:20" ht="14.5" x14ac:dyDescent="0.35">
      <c r="A666" t="str">
        <f t="shared" si="17"/>
        <v>Niederösterreich075</v>
      </c>
      <c r="B666">
        <v>666</v>
      </c>
      <c r="C666" s="62" t="s">
        <v>264</v>
      </c>
      <c r="D666" s="62" t="s">
        <v>363</v>
      </c>
      <c r="E666" s="62" t="s">
        <v>254</v>
      </c>
      <c r="F666" s="63">
        <v>356231389</v>
      </c>
      <c r="G666" s="63">
        <v>838628617</v>
      </c>
      <c r="H666" s="63">
        <v>1139973269</v>
      </c>
      <c r="I666" s="63">
        <v>786195756</v>
      </c>
      <c r="J666" s="63">
        <v>523208592</v>
      </c>
      <c r="K666" s="63">
        <v>489755708</v>
      </c>
      <c r="L666" s="63">
        <v>496472962</v>
      </c>
      <c r="M666" s="63">
        <v>500847702</v>
      </c>
      <c r="N666" s="63">
        <v>528042054</v>
      </c>
      <c r="O666" s="63">
        <v>474263039</v>
      </c>
      <c r="P666" s="63">
        <v>420225173</v>
      </c>
      <c r="Q666" s="63">
        <v>596551950</v>
      </c>
      <c r="R666" s="63">
        <v>1116645195</v>
      </c>
      <c r="S666" s="63">
        <v>586504784</v>
      </c>
      <c r="T666" s="63">
        <v>181046284</v>
      </c>
    </row>
    <row r="667" spans="1:20" ht="14.5" x14ac:dyDescent="0.35">
      <c r="A667" t="str">
        <f t="shared" si="17"/>
        <v>Niederösterreich324</v>
      </c>
      <c r="B667">
        <v>667</v>
      </c>
      <c r="C667" s="62" t="s">
        <v>264</v>
      </c>
      <c r="D667" s="62" t="s">
        <v>442</v>
      </c>
      <c r="E667" s="62" t="s">
        <v>78</v>
      </c>
      <c r="F667" s="64"/>
      <c r="G667" s="63">
        <v>1087</v>
      </c>
      <c r="H667" s="63">
        <v>31879</v>
      </c>
      <c r="I667" s="63">
        <v>22311</v>
      </c>
      <c r="J667" s="63">
        <v>75840</v>
      </c>
      <c r="K667" s="63">
        <v>170689</v>
      </c>
      <c r="L667" s="63">
        <v>46626</v>
      </c>
      <c r="M667" s="63">
        <v>64615</v>
      </c>
      <c r="N667" s="63">
        <v>30495</v>
      </c>
      <c r="O667" s="63">
        <v>20042</v>
      </c>
      <c r="P667" s="63">
        <v>44997</v>
      </c>
      <c r="Q667" s="63">
        <v>50723</v>
      </c>
      <c r="R667" s="63">
        <v>49133</v>
      </c>
      <c r="S667" s="63">
        <v>7598</v>
      </c>
      <c r="T667" s="63">
        <v>37230</v>
      </c>
    </row>
    <row r="668" spans="1:20" ht="14.5" x14ac:dyDescent="0.35">
      <c r="A668" t="str">
        <f t="shared" si="17"/>
        <v>Niederösterreich632</v>
      </c>
      <c r="B668">
        <v>668</v>
      </c>
      <c r="C668" s="62" t="s">
        <v>264</v>
      </c>
      <c r="D668" s="62" t="s">
        <v>577</v>
      </c>
      <c r="E668" s="62" t="s">
        <v>153</v>
      </c>
      <c r="F668" s="63">
        <v>30943424</v>
      </c>
      <c r="G668" s="63">
        <v>477517174</v>
      </c>
      <c r="H668" s="63">
        <v>532080665</v>
      </c>
      <c r="I668" s="63">
        <v>354269390</v>
      </c>
      <c r="J668" s="63">
        <v>429558410</v>
      </c>
      <c r="K668" s="63">
        <v>252747422</v>
      </c>
      <c r="L668" s="63">
        <v>160866951</v>
      </c>
      <c r="M668" s="63">
        <v>50770167</v>
      </c>
      <c r="N668" s="63">
        <v>44736497</v>
      </c>
      <c r="O668" s="63">
        <v>10581513</v>
      </c>
      <c r="P668" s="63">
        <v>86375634</v>
      </c>
      <c r="Q668" s="63">
        <v>8407572</v>
      </c>
      <c r="R668" s="63">
        <v>66387488</v>
      </c>
      <c r="S668" s="63">
        <v>300250040</v>
      </c>
      <c r="T668" s="63">
        <v>512549995</v>
      </c>
    </row>
    <row r="669" spans="1:20" ht="14.5" x14ac:dyDescent="0.35">
      <c r="A669" t="str">
        <f t="shared" si="17"/>
        <v>Niederösterreich806</v>
      </c>
      <c r="B669">
        <v>669</v>
      </c>
      <c r="C669" s="62" t="s">
        <v>264</v>
      </c>
      <c r="D669" s="62" t="s">
        <v>634</v>
      </c>
      <c r="E669" s="62" t="s">
        <v>186</v>
      </c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3">
        <v>4</v>
      </c>
      <c r="Q669" s="63">
        <v>43</v>
      </c>
      <c r="R669" s="63">
        <v>5732</v>
      </c>
      <c r="S669" s="63">
        <v>223</v>
      </c>
      <c r="T669" s="63">
        <v>2262</v>
      </c>
    </row>
    <row r="670" spans="1:20" ht="14.5" x14ac:dyDescent="0.35">
      <c r="A670" t="str">
        <f t="shared" si="17"/>
        <v>Niederösterreich355</v>
      </c>
      <c r="B670">
        <v>670</v>
      </c>
      <c r="C670" s="62" t="s">
        <v>264</v>
      </c>
      <c r="D670" s="62" t="s">
        <v>459</v>
      </c>
      <c r="E670" s="62" t="s">
        <v>88</v>
      </c>
      <c r="F670" s="63">
        <v>1768051</v>
      </c>
      <c r="G670" s="63">
        <v>3191190</v>
      </c>
      <c r="H670" s="63">
        <v>1467578</v>
      </c>
      <c r="I670" s="63">
        <v>3334582</v>
      </c>
      <c r="J670" s="63">
        <v>1146014</v>
      </c>
      <c r="K670" s="63">
        <v>1041749</v>
      </c>
      <c r="L670" s="63">
        <v>63349</v>
      </c>
      <c r="M670" s="63">
        <v>19134</v>
      </c>
      <c r="N670" s="63">
        <v>9859</v>
      </c>
      <c r="O670" s="63">
        <v>7847</v>
      </c>
      <c r="P670" s="63">
        <v>5415</v>
      </c>
      <c r="Q670" s="63">
        <v>105097</v>
      </c>
      <c r="R670" s="63">
        <v>23478</v>
      </c>
      <c r="S670" s="63">
        <v>17065</v>
      </c>
      <c r="T670" s="63">
        <v>40761</v>
      </c>
    </row>
    <row r="671" spans="1:20" ht="14.5" x14ac:dyDescent="0.35">
      <c r="A671" t="str">
        <f t="shared" si="17"/>
        <v>Niederösterreich224</v>
      </c>
      <c r="B671">
        <v>671</v>
      </c>
      <c r="C671" s="62" t="s">
        <v>264</v>
      </c>
      <c r="D671" s="62" t="s">
        <v>402</v>
      </c>
      <c r="E671" s="62" t="s">
        <v>56</v>
      </c>
      <c r="F671" s="63">
        <v>150907</v>
      </c>
      <c r="G671" s="63">
        <v>115071</v>
      </c>
      <c r="H671" s="63">
        <v>149659</v>
      </c>
      <c r="I671" s="63">
        <v>82577</v>
      </c>
      <c r="J671" s="63">
        <v>142025</v>
      </c>
      <c r="K671" s="63">
        <v>92966</v>
      </c>
      <c r="L671" s="63">
        <v>78176</v>
      </c>
      <c r="M671" s="63">
        <v>188550</v>
      </c>
      <c r="N671" s="63">
        <v>158044</v>
      </c>
      <c r="O671" s="63">
        <v>48911</v>
      </c>
      <c r="P671" s="63">
        <v>38711</v>
      </c>
      <c r="Q671" s="63">
        <v>129110</v>
      </c>
      <c r="R671" s="63">
        <v>297625</v>
      </c>
      <c r="S671" s="63">
        <v>65532</v>
      </c>
      <c r="T671" s="63">
        <v>119456</v>
      </c>
    </row>
    <row r="672" spans="1:20" ht="14.5" x14ac:dyDescent="0.35">
      <c r="A672" t="str">
        <f t="shared" si="17"/>
        <v>Niederösterreich030</v>
      </c>
      <c r="B672">
        <v>672</v>
      </c>
      <c r="C672" s="62" t="s">
        <v>264</v>
      </c>
      <c r="D672" s="62" t="s">
        <v>322</v>
      </c>
      <c r="E672" s="62" t="s">
        <v>17</v>
      </c>
      <c r="F672" s="63">
        <v>209857267</v>
      </c>
      <c r="G672" s="63">
        <v>283648755</v>
      </c>
      <c r="H672" s="63">
        <v>254745944</v>
      </c>
      <c r="I672" s="63">
        <v>222619441</v>
      </c>
      <c r="J672" s="63">
        <v>236460367</v>
      </c>
      <c r="K672" s="63">
        <v>254025581</v>
      </c>
      <c r="L672" s="63">
        <v>238021972</v>
      </c>
      <c r="M672" s="63">
        <v>309501480</v>
      </c>
      <c r="N672" s="63">
        <v>321080153</v>
      </c>
      <c r="O672" s="63">
        <v>224839258</v>
      </c>
      <c r="P672" s="63">
        <v>181927431</v>
      </c>
      <c r="Q672" s="63">
        <v>214376589</v>
      </c>
      <c r="R672" s="63">
        <v>287089240</v>
      </c>
      <c r="S672" s="63">
        <v>263809908</v>
      </c>
      <c r="T672" s="63">
        <v>260755196</v>
      </c>
    </row>
    <row r="673" spans="1:20" ht="14.5" x14ac:dyDescent="0.35">
      <c r="A673" t="str">
        <f t="shared" si="17"/>
        <v>Niederösterreich706</v>
      </c>
      <c r="B673">
        <v>673</v>
      </c>
      <c r="C673" s="62" t="s">
        <v>264</v>
      </c>
      <c r="D673" s="62" t="s">
        <v>610</v>
      </c>
      <c r="E673" s="62" t="s">
        <v>174</v>
      </c>
      <c r="F673" s="63">
        <v>17928835</v>
      </c>
      <c r="G673" s="63">
        <v>19845991</v>
      </c>
      <c r="H673" s="63">
        <v>15647335</v>
      </c>
      <c r="I673" s="63">
        <v>16532323</v>
      </c>
      <c r="J673" s="63">
        <v>18150816</v>
      </c>
      <c r="K673" s="63">
        <v>15318218</v>
      </c>
      <c r="L673" s="63">
        <v>16136754</v>
      </c>
      <c r="M673" s="63">
        <v>20532552</v>
      </c>
      <c r="N673" s="63">
        <v>29233688</v>
      </c>
      <c r="O673" s="63">
        <v>47173949</v>
      </c>
      <c r="P673" s="63">
        <v>19798582</v>
      </c>
      <c r="Q673" s="63">
        <v>28139301</v>
      </c>
      <c r="R673" s="63">
        <v>23842294</v>
      </c>
      <c r="S673" s="63">
        <v>17844774</v>
      </c>
      <c r="T673" s="63">
        <v>16126485</v>
      </c>
    </row>
    <row r="674" spans="1:20" ht="14.5" x14ac:dyDescent="0.35">
      <c r="A674" t="str">
        <f t="shared" si="17"/>
        <v>Niederösterreich329</v>
      </c>
      <c r="B674">
        <v>674</v>
      </c>
      <c r="C674" s="62" t="s">
        <v>264</v>
      </c>
      <c r="D674" s="62" t="s">
        <v>445</v>
      </c>
      <c r="E674" s="62" t="s">
        <v>80</v>
      </c>
      <c r="F674" s="64"/>
      <c r="G674" s="63">
        <v>11</v>
      </c>
      <c r="H674" s="64"/>
      <c r="I674" s="64"/>
      <c r="J674" s="63">
        <v>13</v>
      </c>
      <c r="K674" s="63">
        <v>528</v>
      </c>
      <c r="L674" s="64"/>
      <c r="M674" s="63">
        <v>452</v>
      </c>
      <c r="N674" s="64"/>
      <c r="O674" s="64"/>
      <c r="P674" s="63">
        <v>11</v>
      </c>
      <c r="Q674" s="63">
        <v>45</v>
      </c>
      <c r="R674" s="63">
        <v>588</v>
      </c>
      <c r="S674" s="63">
        <v>1223</v>
      </c>
      <c r="T674" s="63">
        <v>6834</v>
      </c>
    </row>
    <row r="675" spans="1:20" ht="14.5" x14ac:dyDescent="0.35">
      <c r="A675" t="str">
        <f t="shared" si="17"/>
        <v>Niederösterreich091</v>
      </c>
      <c r="B675">
        <v>675</v>
      </c>
      <c r="C675" s="62" t="s">
        <v>264</v>
      </c>
      <c r="D675" s="62" t="s">
        <v>380</v>
      </c>
      <c r="E675" s="62" t="s">
        <v>46</v>
      </c>
      <c r="F675" s="63">
        <v>171564568</v>
      </c>
      <c r="G675" s="63">
        <v>228047984</v>
      </c>
      <c r="H675" s="63">
        <v>214662047</v>
      </c>
      <c r="I675" s="63">
        <v>196436681</v>
      </c>
      <c r="J675" s="63">
        <v>191276782</v>
      </c>
      <c r="K675" s="63">
        <v>203785281</v>
      </c>
      <c r="L675" s="63">
        <v>209252551</v>
      </c>
      <c r="M675" s="63">
        <v>254060632</v>
      </c>
      <c r="N675" s="63">
        <v>268621581</v>
      </c>
      <c r="O675" s="63">
        <v>254836643</v>
      </c>
      <c r="P675" s="63">
        <v>236788799</v>
      </c>
      <c r="Q675" s="63">
        <v>317702216</v>
      </c>
      <c r="R675" s="63">
        <v>582001345</v>
      </c>
      <c r="S675" s="63">
        <v>504947258</v>
      </c>
      <c r="T675" s="63">
        <v>376187059</v>
      </c>
    </row>
    <row r="676" spans="1:20" ht="14.5" x14ac:dyDescent="0.35">
      <c r="A676" t="str">
        <f t="shared" si="17"/>
        <v>Niederösterreich063</v>
      </c>
      <c r="B676">
        <v>676</v>
      </c>
      <c r="C676" s="62" t="s">
        <v>264</v>
      </c>
      <c r="D676" s="62" t="s">
        <v>349</v>
      </c>
      <c r="E676" s="62" t="s">
        <v>32</v>
      </c>
      <c r="F676" s="63">
        <v>392732692</v>
      </c>
      <c r="G676" s="63">
        <v>459559706</v>
      </c>
      <c r="H676" s="63">
        <v>447713348</v>
      </c>
      <c r="I676" s="63">
        <v>499442442</v>
      </c>
      <c r="J676" s="63">
        <v>513813188</v>
      </c>
      <c r="K676" s="63">
        <v>566561405</v>
      </c>
      <c r="L676" s="63">
        <v>619237237</v>
      </c>
      <c r="M676" s="63">
        <v>642913438</v>
      </c>
      <c r="N676" s="63">
        <v>699343002</v>
      </c>
      <c r="O676" s="63">
        <v>633999022</v>
      </c>
      <c r="P676" s="63">
        <v>581302780</v>
      </c>
      <c r="Q676" s="63">
        <v>737026346</v>
      </c>
      <c r="R676" s="63">
        <v>837714225</v>
      </c>
      <c r="S676" s="63">
        <v>761336849</v>
      </c>
      <c r="T676" s="63">
        <v>667741638</v>
      </c>
    </row>
    <row r="677" spans="1:20" ht="14.5" x14ac:dyDescent="0.35">
      <c r="A677" t="str">
        <f t="shared" si="17"/>
        <v>Niederösterreich264</v>
      </c>
      <c r="B677">
        <v>677</v>
      </c>
      <c r="C677" s="62" t="s">
        <v>264</v>
      </c>
      <c r="D677" s="62" t="s">
        <v>420</v>
      </c>
      <c r="E677" s="62" t="s">
        <v>67</v>
      </c>
      <c r="F677" s="63">
        <v>11652</v>
      </c>
      <c r="G677" s="63">
        <v>22014</v>
      </c>
      <c r="H677" s="63">
        <v>2064</v>
      </c>
      <c r="I677" s="63">
        <v>25622</v>
      </c>
      <c r="J677" s="63">
        <v>105184</v>
      </c>
      <c r="K677" s="63">
        <v>117443</v>
      </c>
      <c r="L677" s="63">
        <v>643150</v>
      </c>
      <c r="M677" s="63">
        <v>193399</v>
      </c>
      <c r="N677" s="63">
        <v>233136</v>
      </c>
      <c r="O677" s="63">
        <v>247701</v>
      </c>
      <c r="P677" s="63">
        <v>157233</v>
      </c>
      <c r="Q677" s="63">
        <v>195722</v>
      </c>
      <c r="R677" s="63">
        <v>436855</v>
      </c>
      <c r="S677" s="63">
        <v>316841</v>
      </c>
      <c r="T677" s="63">
        <v>472086</v>
      </c>
    </row>
    <row r="678" spans="1:20" ht="14.5" x14ac:dyDescent="0.35">
      <c r="A678" t="str">
        <f t="shared" si="17"/>
        <v>Niederösterreich047</v>
      </c>
      <c r="B678">
        <v>678</v>
      </c>
      <c r="C678" s="62" t="s">
        <v>264</v>
      </c>
      <c r="D678" s="62" t="s">
        <v>336</v>
      </c>
      <c r="E678" s="62" t="s">
        <v>25</v>
      </c>
      <c r="F678" s="63">
        <v>996553</v>
      </c>
      <c r="G678" s="63">
        <v>464745</v>
      </c>
      <c r="H678" s="63">
        <v>438935</v>
      </c>
      <c r="I678" s="63">
        <v>517841</v>
      </c>
      <c r="J678" s="63">
        <v>320485</v>
      </c>
      <c r="K678" s="63">
        <v>1100014</v>
      </c>
      <c r="L678" s="63">
        <v>538855</v>
      </c>
      <c r="M678" s="63">
        <v>568874</v>
      </c>
      <c r="N678" s="63">
        <v>1014523</v>
      </c>
      <c r="O678" s="63">
        <v>876262</v>
      </c>
      <c r="P678" s="63">
        <v>655405</v>
      </c>
      <c r="Q678" s="63">
        <v>1046830</v>
      </c>
      <c r="R678" s="63">
        <v>2310010</v>
      </c>
      <c r="S678" s="63">
        <v>2346400</v>
      </c>
      <c r="T678" s="63">
        <v>2319186</v>
      </c>
    </row>
    <row r="679" spans="1:20" ht="14.5" x14ac:dyDescent="0.35">
      <c r="A679" t="str">
        <f t="shared" si="17"/>
        <v>Niederösterreich248</v>
      </c>
      <c r="B679">
        <v>679</v>
      </c>
      <c r="C679" s="62" t="s">
        <v>264</v>
      </c>
      <c r="D679" s="62" t="s">
        <v>416</v>
      </c>
      <c r="E679" s="62" t="s">
        <v>63</v>
      </c>
      <c r="F679" s="63">
        <v>45439</v>
      </c>
      <c r="G679" s="63">
        <v>65129</v>
      </c>
      <c r="H679" s="63">
        <v>33023</v>
      </c>
      <c r="I679" s="63">
        <v>80421</v>
      </c>
      <c r="J679" s="63">
        <v>23442</v>
      </c>
      <c r="K679" s="63">
        <v>205129</v>
      </c>
      <c r="L679" s="63">
        <v>49914</v>
      </c>
      <c r="M679" s="63">
        <v>71792</v>
      </c>
      <c r="N679" s="63">
        <v>66678</v>
      </c>
      <c r="O679" s="63">
        <v>67519</v>
      </c>
      <c r="P679" s="63">
        <v>20420</v>
      </c>
      <c r="Q679" s="63">
        <v>41682</v>
      </c>
      <c r="R679" s="63">
        <v>22488</v>
      </c>
      <c r="S679" s="63">
        <v>22720</v>
      </c>
      <c r="T679" s="63">
        <v>39508</v>
      </c>
    </row>
    <row r="680" spans="1:20" ht="14.5" x14ac:dyDescent="0.35">
      <c r="A680" t="str">
        <f t="shared" si="17"/>
        <v>Niederösterreich342</v>
      </c>
      <c r="B680">
        <v>680</v>
      </c>
      <c r="C680" s="62" t="s">
        <v>264</v>
      </c>
      <c r="D680" s="62" t="s">
        <v>453</v>
      </c>
      <c r="E680" s="62" t="s">
        <v>85</v>
      </c>
      <c r="F680" s="63">
        <v>9034</v>
      </c>
      <c r="G680" s="63">
        <v>3175</v>
      </c>
      <c r="H680" s="63">
        <v>10446</v>
      </c>
      <c r="I680" s="63">
        <v>12440</v>
      </c>
      <c r="J680" s="63">
        <v>14619</v>
      </c>
      <c r="K680" s="63">
        <v>51254</v>
      </c>
      <c r="L680" s="63">
        <v>35488</v>
      </c>
      <c r="M680" s="63">
        <v>33942</v>
      </c>
      <c r="N680" s="63">
        <v>7121</v>
      </c>
      <c r="O680" s="63">
        <v>7933</v>
      </c>
      <c r="P680" s="63">
        <v>21717</v>
      </c>
      <c r="Q680" s="63">
        <v>7297</v>
      </c>
      <c r="R680" s="63">
        <v>18826</v>
      </c>
      <c r="S680" s="63">
        <v>3766</v>
      </c>
      <c r="T680" s="63">
        <v>17355</v>
      </c>
    </row>
    <row r="681" spans="1:20" ht="14.5" x14ac:dyDescent="0.35">
      <c r="A681" t="str">
        <f t="shared" si="17"/>
        <v>Niederösterreich492</v>
      </c>
      <c r="B681">
        <v>681</v>
      </c>
      <c r="C681" s="62" t="s">
        <v>264</v>
      </c>
      <c r="D681" s="62" t="s">
        <v>547</v>
      </c>
      <c r="E681" s="62" t="s">
        <v>137</v>
      </c>
      <c r="F681" s="63">
        <v>82092</v>
      </c>
      <c r="G681" s="63">
        <v>119749</v>
      </c>
      <c r="H681" s="63">
        <v>47579</v>
      </c>
      <c r="I681" s="63">
        <v>47530</v>
      </c>
      <c r="J681" s="63">
        <v>8400</v>
      </c>
      <c r="K681" s="63">
        <v>5016</v>
      </c>
      <c r="L681" s="63">
        <v>46410</v>
      </c>
      <c r="M681" s="63">
        <v>420303</v>
      </c>
      <c r="N681" s="63">
        <v>49663</v>
      </c>
      <c r="O681" s="63">
        <v>46235</v>
      </c>
      <c r="P681" s="63">
        <v>25172</v>
      </c>
      <c r="Q681" s="63">
        <v>20449</v>
      </c>
      <c r="R681" s="63">
        <v>37026</v>
      </c>
      <c r="S681" s="63">
        <v>19186</v>
      </c>
      <c r="T681" s="63">
        <v>32496</v>
      </c>
    </row>
    <row r="682" spans="1:20" ht="14.5" x14ac:dyDescent="0.35">
      <c r="A682" t="str">
        <f t="shared" si="17"/>
        <v>Niederösterreich225</v>
      </c>
      <c r="B682">
        <v>682</v>
      </c>
      <c r="C682" s="62" t="s">
        <v>264</v>
      </c>
      <c r="D682" s="62" t="s">
        <v>403</v>
      </c>
      <c r="E682" s="62" t="s">
        <v>220</v>
      </c>
      <c r="F682" s="64"/>
      <c r="G682" s="64"/>
      <c r="H682" s="64"/>
      <c r="I682" s="64"/>
      <c r="J682" s="63">
        <v>1</v>
      </c>
      <c r="K682" s="64"/>
      <c r="L682" s="64"/>
      <c r="M682" s="64"/>
      <c r="N682" s="64"/>
      <c r="O682" s="64"/>
      <c r="P682" s="64"/>
      <c r="Q682" s="63">
        <v>40</v>
      </c>
      <c r="R682" s="64"/>
      <c r="S682" s="64"/>
      <c r="T682" s="63">
        <v>85</v>
      </c>
    </row>
    <row r="683" spans="1:20" ht="14.5" x14ac:dyDescent="0.35">
      <c r="A683" t="str">
        <f t="shared" si="17"/>
        <v>Niederösterreich311</v>
      </c>
      <c r="B683">
        <v>683</v>
      </c>
      <c r="C683" s="62" t="s">
        <v>264</v>
      </c>
      <c r="D683" s="62" t="s">
        <v>434</v>
      </c>
      <c r="E683" s="62" t="s">
        <v>76</v>
      </c>
      <c r="F683" s="63">
        <v>102904</v>
      </c>
      <c r="G683" s="63">
        <v>75000</v>
      </c>
      <c r="H683" s="63">
        <v>1628</v>
      </c>
      <c r="I683" s="63">
        <v>3773</v>
      </c>
      <c r="J683" s="63">
        <v>1743</v>
      </c>
      <c r="K683" s="63">
        <v>32117</v>
      </c>
      <c r="L683" s="64"/>
      <c r="M683" s="63">
        <v>217</v>
      </c>
      <c r="N683" s="64"/>
      <c r="O683" s="63">
        <v>61</v>
      </c>
      <c r="P683" s="63">
        <v>398</v>
      </c>
      <c r="Q683" s="63">
        <v>1244</v>
      </c>
      <c r="R683" s="63">
        <v>3144</v>
      </c>
      <c r="S683" s="63">
        <v>1354</v>
      </c>
      <c r="T683" s="63">
        <v>2607</v>
      </c>
    </row>
    <row r="684" spans="1:20" ht="14.5" x14ac:dyDescent="0.35">
      <c r="A684" t="str">
        <f t="shared" si="17"/>
        <v>Niederösterreich428</v>
      </c>
      <c r="B684">
        <v>684</v>
      </c>
      <c r="C684" s="62" t="s">
        <v>264</v>
      </c>
      <c r="D684" s="62" t="s">
        <v>498</v>
      </c>
      <c r="E684" s="62" t="s">
        <v>112</v>
      </c>
      <c r="F684" s="63">
        <v>310817</v>
      </c>
      <c r="G684" s="63">
        <v>378489</v>
      </c>
      <c r="H684" s="63">
        <v>133139</v>
      </c>
      <c r="I684" s="63">
        <v>243333</v>
      </c>
      <c r="J684" s="63">
        <v>146318</v>
      </c>
      <c r="K684" s="63">
        <v>220054</v>
      </c>
      <c r="L684" s="63">
        <v>142992</v>
      </c>
      <c r="M684" s="63">
        <v>171660</v>
      </c>
      <c r="N684" s="63">
        <v>414127</v>
      </c>
      <c r="O684" s="63">
        <v>100420</v>
      </c>
      <c r="P684" s="63">
        <v>77682</v>
      </c>
      <c r="Q684" s="63">
        <v>122140</v>
      </c>
      <c r="R684" s="63">
        <v>195972</v>
      </c>
      <c r="S684" s="63">
        <v>183815</v>
      </c>
      <c r="T684" s="63">
        <v>293152</v>
      </c>
    </row>
    <row r="685" spans="1:20" ht="14.5" x14ac:dyDescent="0.35">
      <c r="A685" t="str">
        <f t="shared" si="17"/>
        <v>Niederösterreich479</v>
      </c>
      <c r="B685">
        <v>685</v>
      </c>
      <c r="C685" s="62" t="s">
        <v>264</v>
      </c>
      <c r="D685" s="62" t="s">
        <v>541</v>
      </c>
      <c r="E685" s="62" t="s">
        <v>225</v>
      </c>
      <c r="F685" s="64"/>
      <c r="G685" s="64"/>
      <c r="H685" s="64"/>
      <c r="I685" s="63">
        <v>21754</v>
      </c>
      <c r="J685" s="63">
        <v>14388</v>
      </c>
      <c r="K685" s="63">
        <v>802</v>
      </c>
      <c r="L685" s="63">
        <v>23813</v>
      </c>
      <c r="M685" s="63">
        <v>28483</v>
      </c>
      <c r="N685" s="64"/>
      <c r="O685" s="64"/>
      <c r="P685" s="63">
        <v>140450</v>
      </c>
      <c r="Q685" s="63">
        <v>11351</v>
      </c>
      <c r="R685" s="63">
        <v>348</v>
      </c>
      <c r="S685" s="63">
        <v>22349</v>
      </c>
      <c r="T685" s="63">
        <v>25962</v>
      </c>
    </row>
    <row r="686" spans="1:20" ht="14.5" x14ac:dyDescent="0.35">
      <c r="A686" t="str">
        <f t="shared" si="17"/>
        <v>Niederösterreich608</v>
      </c>
      <c r="B686">
        <v>686</v>
      </c>
      <c r="C686" s="62" t="s">
        <v>264</v>
      </c>
      <c r="D686" s="62" t="s">
        <v>565</v>
      </c>
      <c r="E686" s="62" t="s">
        <v>255</v>
      </c>
      <c r="F686" s="63">
        <v>236407558</v>
      </c>
      <c r="G686" s="63">
        <v>104586265</v>
      </c>
      <c r="H686" s="63">
        <v>1214797</v>
      </c>
      <c r="I686" s="63">
        <v>588545</v>
      </c>
      <c r="J686" s="63">
        <v>264065</v>
      </c>
      <c r="K686" s="63">
        <v>359845</v>
      </c>
      <c r="L686" s="63">
        <v>722576</v>
      </c>
      <c r="M686" s="63">
        <v>405714</v>
      </c>
      <c r="N686" s="63">
        <v>577667</v>
      </c>
      <c r="O686" s="63">
        <v>205760</v>
      </c>
      <c r="P686" s="63">
        <v>516885</v>
      </c>
      <c r="Q686" s="63">
        <v>221566</v>
      </c>
      <c r="R686" s="63">
        <v>249093</v>
      </c>
      <c r="S686" s="63">
        <v>180219</v>
      </c>
      <c r="T686" s="63">
        <v>231587</v>
      </c>
    </row>
    <row r="687" spans="1:20" ht="14.5" x14ac:dyDescent="0.35">
      <c r="A687" t="str">
        <f t="shared" si="17"/>
        <v>Niederösterreich393</v>
      </c>
      <c r="B687">
        <v>687</v>
      </c>
      <c r="C687" s="62" t="s">
        <v>264</v>
      </c>
      <c r="D687" s="62" t="s">
        <v>481</v>
      </c>
      <c r="E687" s="62" t="s">
        <v>101</v>
      </c>
      <c r="F687" s="63">
        <v>4422</v>
      </c>
      <c r="G687" s="63">
        <v>489</v>
      </c>
      <c r="H687" s="63">
        <v>554</v>
      </c>
      <c r="I687" s="63">
        <v>26865</v>
      </c>
      <c r="J687" s="63">
        <v>172632</v>
      </c>
      <c r="K687" s="63">
        <v>71025</v>
      </c>
      <c r="L687" s="63">
        <v>314860</v>
      </c>
      <c r="M687" s="63">
        <v>3293</v>
      </c>
      <c r="N687" s="63">
        <v>29792</v>
      </c>
      <c r="O687" s="63">
        <v>5331</v>
      </c>
      <c r="P687" s="63">
        <v>82569</v>
      </c>
      <c r="Q687" s="63">
        <v>103929</v>
      </c>
      <c r="R687" s="63">
        <v>301529</v>
      </c>
      <c r="S687" s="63">
        <v>449836</v>
      </c>
      <c r="T687" s="63">
        <v>516306</v>
      </c>
    </row>
    <row r="688" spans="1:20" ht="14.5" x14ac:dyDescent="0.35">
      <c r="A688" t="str">
        <f t="shared" si="17"/>
        <v>Niederösterreich454</v>
      </c>
      <c r="B688">
        <v>688</v>
      </c>
      <c r="C688" s="62" t="s">
        <v>264</v>
      </c>
      <c r="D688" s="62" t="s">
        <v>509</v>
      </c>
      <c r="E688" s="62" t="s">
        <v>121</v>
      </c>
      <c r="F688" s="63">
        <v>4</v>
      </c>
      <c r="G688" s="64"/>
      <c r="H688" s="64"/>
      <c r="I688" s="64"/>
      <c r="J688" s="63">
        <v>27</v>
      </c>
      <c r="K688" s="64"/>
      <c r="L688" s="63">
        <v>134</v>
      </c>
      <c r="M688" s="64"/>
      <c r="N688" s="64"/>
      <c r="O688" s="64"/>
      <c r="P688" s="63">
        <v>13</v>
      </c>
      <c r="Q688" s="64"/>
      <c r="R688" s="63">
        <v>14510</v>
      </c>
      <c r="S688" s="63">
        <v>9757</v>
      </c>
      <c r="T688" s="63">
        <v>13388</v>
      </c>
    </row>
    <row r="689" spans="1:20" ht="14.5" x14ac:dyDescent="0.35">
      <c r="A689" t="str">
        <f t="shared" si="17"/>
        <v>Niederösterreich244</v>
      </c>
      <c r="B689">
        <v>689</v>
      </c>
      <c r="C689" s="62" t="s">
        <v>264</v>
      </c>
      <c r="D689" s="62" t="s">
        <v>412</v>
      </c>
      <c r="E689" s="62" t="s">
        <v>61</v>
      </c>
      <c r="F689" s="63">
        <v>52</v>
      </c>
      <c r="G689" s="64"/>
      <c r="H689" s="64"/>
      <c r="I689" s="63">
        <v>7</v>
      </c>
      <c r="J689" s="64"/>
      <c r="K689" s="63">
        <v>19297</v>
      </c>
      <c r="L689" s="63">
        <v>232471</v>
      </c>
      <c r="M689" s="63">
        <v>88167</v>
      </c>
      <c r="N689" s="63">
        <v>9912</v>
      </c>
      <c r="O689" s="64"/>
      <c r="P689" s="63">
        <v>2</v>
      </c>
      <c r="Q689" s="63">
        <v>62368</v>
      </c>
      <c r="R689" s="63">
        <v>10444</v>
      </c>
      <c r="S689" s="63">
        <v>100648</v>
      </c>
      <c r="T689" s="63">
        <v>60781</v>
      </c>
    </row>
    <row r="690" spans="1:20" ht="14.5" x14ac:dyDescent="0.35">
      <c r="A690" t="str">
        <f t="shared" si="17"/>
        <v>Niederösterreich894</v>
      </c>
      <c r="B690">
        <v>690</v>
      </c>
      <c r="C690" s="62" t="s">
        <v>264</v>
      </c>
      <c r="D690" s="62" t="s">
        <v>682</v>
      </c>
      <c r="E690" s="62" t="s">
        <v>256</v>
      </c>
      <c r="F690" s="64"/>
      <c r="G690" s="64"/>
      <c r="H690" s="63">
        <v>1801</v>
      </c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3">
        <v>47</v>
      </c>
    </row>
    <row r="691" spans="1:20" ht="14.5" x14ac:dyDescent="0.35">
      <c r="A691" t="str">
        <f t="shared" si="17"/>
        <v>Niederösterreich280</v>
      </c>
      <c r="B691">
        <v>691</v>
      </c>
      <c r="C691" s="62" t="s">
        <v>264</v>
      </c>
      <c r="D691" s="62" t="s">
        <v>425</v>
      </c>
      <c r="E691" s="62" t="s">
        <v>70</v>
      </c>
      <c r="F691" s="63">
        <v>5769</v>
      </c>
      <c r="G691" s="64"/>
      <c r="H691" s="63">
        <v>25605</v>
      </c>
      <c r="I691" s="63">
        <v>35336</v>
      </c>
      <c r="J691" s="63">
        <v>8078</v>
      </c>
      <c r="K691" s="63">
        <v>20239</v>
      </c>
      <c r="L691" s="63">
        <v>341374</v>
      </c>
      <c r="M691" s="63">
        <v>40532</v>
      </c>
      <c r="N691" s="63">
        <v>188207</v>
      </c>
      <c r="O691" s="63">
        <v>68470</v>
      </c>
      <c r="P691" s="63">
        <v>1196</v>
      </c>
      <c r="Q691" s="63">
        <v>4569</v>
      </c>
      <c r="R691" s="63">
        <v>100484</v>
      </c>
      <c r="S691" s="63">
        <v>177245</v>
      </c>
      <c r="T691" s="63">
        <v>253923</v>
      </c>
    </row>
    <row r="692" spans="1:20" ht="14.5" x14ac:dyDescent="0.35">
      <c r="A692" t="str">
        <f t="shared" si="17"/>
        <v>Niederösterreich680</v>
      </c>
      <c r="B692">
        <v>692</v>
      </c>
      <c r="C692" s="62" t="s">
        <v>264</v>
      </c>
      <c r="D692" s="62" t="s">
        <v>600</v>
      </c>
      <c r="E692" s="62" t="s">
        <v>169</v>
      </c>
      <c r="F692" s="63">
        <v>45390372</v>
      </c>
      <c r="G692" s="63">
        <v>55785052</v>
      </c>
      <c r="H692" s="63">
        <v>49250870</v>
      </c>
      <c r="I692" s="63">
        <v>60594507</v>
      </c>
      <c r="J692" s="63">
        <v>54632875</v>
      </c>
      <c r="K692" s="63">
        <v>60310715</v>
      </c>
      <c r="L692" s="63">
        <v>56211947</v>
      </c>
      <c r="M692" s="63">
        <v>69710195</v>
      </c>
      <c r="N692" s="63">
        <v>65531518</v>
      </c>
      <c r="O692" s="63">
        <v>73730712</v>
      </c>
      <c r="P692" s="63">
        <v>58630647</v>
      </c>
      <c r="Q692" s="63">
        <v>80166832</v>
      </c>
      <c r="R692" s="63">
        <v>81411856</v>
      </c>
      <c r="S692" s="63">
        <v>87306253</v>
      </c>
      <c r="T692" s="63">
        <v>105608787</v>
      </c>
    </row>
    <row r="693" spans="1:20" ht="14.5" x14ac:dyDescent="0.35">
      <c r="A693" t="str">
        <f t="shared" si="17"/>
        <v>Niederösterreich082</v>
      </c>
      <c r="B693">
        <v>693</v>
      </c>
      <c r="C693" s="62" t="s">
        <v>264</v>
      </c>
      <c r="D693" s="62" t="s">
        <v>376</v>
      </c>
      <c r="E693" s="62" t="s">
        <v>44</v>
      </c>
      <c r="F693" s="63">
        <v>3218</v>
      </c>
      <c r="G693" s="63">
        <v>853</v>
      </c>
      <c r="H693" s="64"/>
      <c r="I693" s="63">
        <v>59890</v>
      </c>
      <c r="J693" s="63">
        <v>30468</v>
      </c>
      <c r="K693" s="63">
        <v>6093</v>
      </c>
      <c r="L693" s="63">
        <v>13958</v>
      </c>
      <c r="M693" s="63">
        <v>3105</v>
      </c>
      <c r="N693" s="63">
        <v>128259</v>
      </c>
      <c r="O693" s="63">
        <v>2018</v>
      </c>
      <c r="P693" s="63">
        <v>3194</v>
      </c>
      <c r="Q693" s="63">
        <v>6303</v>
      </c>
      <c r="R693" s="63">
        <v>14676</v>
      </c>
      <c r="S693" s="63">
        <v>13874</v>
      </c>
      <c r="T693" s="63">
        <v>101677</v>
      </c>
    </row>
    <row r="694" spans="1:20" ht="14.5" x14ac:dyDescent="0.35">
      <c r="A694" t="str">
        <f t="shared" si="17"/>
        <v>Niederösterreich839</v>
      </c>
      <c r="B694">
        <v>694</v>
      </c>
      <c r="C694" s="62" t="s">
        <v>264</v>
      </c>
      <c r="D694" s="62" t="s">
        <v>674</v>
      </c>
      <c r="E694" s="62" t="s">
        <v>205</v>
      </c>
      <c r="F694" s="63">
        <v>17215</v>
      </c>
      <c r="G694" s="63">
        <v>718</v>
      </c>
      <c r="H694" s="64"/>
      <c r="I694" s="64"/>
      <c r="J694" s="63">
        <v>28</v>
      </c>
      <c r="K694" s="63">
        <v>9948</v>
      </c>
      <c r="L694" s="64"/>
      <c r="M694" s="63">
        <v>532</v>
      </c>
      <c r="N694" s="64"/>
      <c r="O694" s="63">
        <v>855</v>
      </c>
      <c r="P694" s="63">
        <v>351</v>
      </c>
      <c r="Q694" s="63">
        <v>160</v>
      </c>
      <c r="R694" s="63">
        <v>12488</v>
      </c>
      <c r="S694" s="63">
        <v>1394</v>
      </c>
      <c r="T694" s="63">
        <v>9926</v>
      </c>
    </row>
    <row r="695" spans="1:20" ht="14.5" x14ac:dyDescent="0.35">
      <c r="A695" t="str">
        <f t="shared" si="17"/>
        <v>Niederösterreich626</v>
      </c>
      <c r="B695">
        <v>695</v>
      </c>
      <c r="C695" s="62" t="s">
        <v>264</v>
      </c>
      <c r="D695" s="62" t="s">
        <v>574</v>
      </c>
      <c r="E695" s="62" t="s">
        <v>151</v>
      </c>
      <c r="F695" s="64"/>
      <c r="G695" s="64"/>
      <c r="H695" s="64"/>
      <c r="I695" s="64"/>
      <c r="J695" s="64"/>
      <c r="K695" s="64"/>
      <c r="L695" s="64"/>
      <c r="M695" s="64"/>
      <c r="N695" s="63">
        <v>74</v>
      </c>
      <c r="O695" s="64"/>
      <c r="P695" s="64"/>
      <c r="Q695" s="64"/>
      <c r="R695" s="63">
        <v>936</v>
      </c>
      <c r="S695" s="63">
        <v>1603</v>
      </c>
      <c r="T695" s="63">
        <v>4812</v>
      </c>
    </row>
    <row r="696" spans="1:20" ht="14.5" x14ac:dyDescent="0.35">
      <c r="A696" t="str">
        <f t="shared" si="17"/>
        <v>Niederösterreich080</v>
      </c>
      <c r="B696">
        <v>696</v>
      </c>
      <c r="C696" s="62" t="s">
        <v>264</v>
      </c>
      <c r="D696" s="62" t="s">
        <v>373</v>
      </c>
      <c r="E696" s="62" t="s">
        <v>42</v>
      </c>
      <c r="F696" s="63">
        <v>1309</v>
      </c>
      <c r="G696" s="63">
        <v>17699</v>
      </c>
      <c r="H696" s="63">
        <v>19319</v>
      </c>
      <c r="I696" s="63">
        <v>316837</v>
      </c>
      <c r="J696" s="63">
        <v>355254</v>
      </c>
      <c r="K696" s="63">
        <v>705125</v>
      </c>
      <c r="L696" s="63">
        <v>167976</v>
      </c>
      <c r="M696" s="63">
        <v>209355</v>
      </c>
      <c r="N696" s="63">
        <v>497679</v>
      </c>
      <c r="O696" s="63">
        <v>543909</v>
      </c>
      <c r="P696" s="64"/>
      <c r="Q696" s="63">
        <v>19953</v>
      </c>
      <c r="R696" s="63">
        <v>62</v>
      </c>
      <c r="S696" s="63">
        <v>736</v>
      </c>
      <c r="T696" s="63">
        <v>19777</v>
      </c>
    </row>
    <row r="697" spans="1:20" ht="14.5" x14ac:dyDescent="0.35">
      <c r="A697" t="str">
        <f t="shared" si="17"/>
        <v>Niederösterreich212</v>
      </c>
      <c r="B697">
        <v>697</v>
      </c>
      <c r="C697" s="62" t="s">
        <v>264</v>
      </c>
      <c r="D697" s="62" t="s">
        <v>396</v>
      </c>
      <c r="E697" s="62" t="s">
        <v>54</v>
      </c>
      <c r="F697" s="63">
        <v>4297690</v>
      </c>
      <c r="G697" s="63">
        <v>36982316</v>
      </c>
      <c r="H697" s="63">
        <v>13583478</v>
      </c>
      <c r="I697" s="63">
        <v>22798503</v>
      </c>
      <c r="J697" s="63">
        <v>23896285</v>
      </c>
      <c r="K697" s="63">
        <v>139963011</v>
      </c>
      <c r="L697" s="63">
        <v>28731956</v>
      </c>
      <c r="M697" s="63">
        <v>7075379</v>
      </c>
      <c r="N697" s="63">
        <v>9054914</v>
      </c>
      <c r="O697" s="63">
        <v>15656305</v>
      </c>
      <c r="P697" s="63">
        <v>12446735</v>
      </c>
      <c r="Q697" s="63">
        <v>11613418</v>
      </c>
      <c r="R697" s="63">
        <v>37645489</v>
      </c>
      <c r="S697" s="63">
        <v>39654731</v>
      </c>
      <c r="T697" s="63">
        <v>61323001</v>
      </c>
    </row>
    <row r="698" spans="1:20" ht="14.5" x14ac:dyDescent="0.35">
      <c r="A698" t="str">
        <f t="shared" si="17"/>
        <v>Niederösterreich817</v>
      </c>
      <c r="B698">
        <v>698</v>
      </c>
      <c r="C698" s="62" t="s">
        <v>264</v>
      </c>
      <c r="D698" s="62" t="s">
        <v>646</v>
      </c>
      <c r="E698" s="62" t="s">
        <v>193</v>
      </c>
      <c r="F698" s="63">
        <v>47</v>
      </c>
      <c r="G698" s="63">
        <v>258</v>
      </c>
      <c r="H698" s="64"/>
      <c r="I698" s="64"/>
      <c r="J698" s="64"/>
      <c r="K698" s="63">
        <v>72</v>
      </c>
      <c r="L698" s="64"/>
      <c r="M698" s="63">
        <v>48</v>
      </c>
      <c r="N698" s="64"/>
      <c r="O698" s="64"/>
      <c r="P698" s="64"/>
      <c r="Q698" s="63">
        <v>58</v>
      </c>
      <c r="R698" s="64"/>
      <c r="S698" s="64"/>
      <c r="T698" s="63">
        <v>30</v>
      </c>
    </row>
    <row r="699" spans="1:20" ht="14.5" x14ac:dyDescent="0.35">
      <c r="A699" t="str">
        <f t="shared" si="17"/>
        <v>Niederösterreich052</v>
      </c>
      <c r="B699">
        <v>699</v>
      </c>
      <c r="C699" s="62" t="s">
        <v>264</v>
      </c>
      <c r="D699" s="62" t="s">
        <v>337</v>
      </c>
      <c r="E699" s="62" t="s">
        <v>26</v>
      </c>
      <c r="F699" s="63">
        <v>106338926</v>
      </c>
      <c r="G699" s="63">
        <v>149127459</v>
      </c>
      <c r="H699" s="63">
        <v>153627718</v>
      </c>
      <c r="I699" s="63">
        <v>188994006</v>
      </c>
      <c r="J699" s="63">
        <v>200503133</v>
      </c>
      <c r="K699" s="63">
        <v>217900513</v>
      </c>
      <c r="L699" s="63">
        <v>226470759</v>
      </c>
      <c r="M699" s="63">
        <v>221621526</v>
      </c>
      <c r="N699" s="63">
        <v>236186385</v>
      </c>
      <c r="O699" s="63">
        <v>278161365</v>
      </c>
      <c r="P699" s="63">
        <v>261497962</v>
      </c>
      <c r="Q699" s="63">
        <v>322401706</v>
      </c>
      <c r="R699" s="63">
        <v>450937445</v>
      </c>
      <c r="S699" s="63">
        <v>417045515</v>
      </c>
      <c r="T699" s="63">
        <v>438878762</v>
      </c>
    </row>
    <row r="700" spans="1:20" ht="14.5" x14ac:dyDescent="0.35">
      <c r="A700" t="str">
        <f t="shared" si="17"/>
        <v>Niederösterreich472</v>
      </c>
      <c r="B700">
        <v>700</v>
      </c>
      <c r="C700" s="62" t="s">
        <v>264</v>
      </c>
      <c r="D700" s="62" t="s">
        <v>531</v>
      </c>
      <c r="E700" s="62" t="s">
        <v>131</v>
      </c>
      <c r="F700" s="63">
        <v>41550</v>
      </c>
      <c r="G700" s="63">
        <v>1636</v>
      </c>
      <c r="H700" s="64"/>
      <c r="I700" s="64"/>
      <c r="J700" s="63">
        <v>4040</v>
      </c>
      <c r="K700" s="63">
        <v>10050</v>
      </c>
      <c r="L700" s="63">
        <v>17013</v>
      </c>
      <c r="M700" s="63">
        <v>16992</v>
      </c>
      <c r="N700" s="63">
        <v>24630</v>
      </c>
      <c r="O700" s="63">
        <v>11668</v>
      </c>
      <c r="P700" s="63">
        <v>116715</v>
      </c>
      <c r="Q700" s="63">
        <v>227239</v>
      </c>
      <c r="R700" s="63">
        <v>92136</v>
      </c>
      <c r="S700" s="63">
        <v>58046</v>
      </c>
      <c r="T700" s="63">
        <v>31843</v>
      </c>
    </row>
    <row r="701" spans="1:20" ht="14.5" x14ac:dyDescent="0.35">
      <c r="A701" t="str">
        <f t="shared" si="17"/>
        <v>Niederösterreich807</v>
      </c>
      <c r="B701">
        <v>701</v>
      </c>
      <c r="C701" s="62" t="s">
        <v>264</v>
      </c>
      <c r="D701" s="62" t="s">
        <v>636</v>
      </c>
      <c r="E701" s="62" t="s">
        <v>187</v>
      </c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3">
        <v>4</v>
      </c>
      <c r="R701" s="64"/>
      <c r="S701" s="63">
        <v>5950</v>
      </c>
      <c r="T701" s="63">
        <v>93</v>
      </c>
    </row>
    <row r="702" spans="1:20" ht="14.5" x14ac:dyDescent="0.35">
      <c r="A702" t="str">
        <f t="shared" si="17"/>
        <v>Niederösterreich736</v>
      </c>
      <c r="B702">
        <v>702</v>
      </c>
      <c r="C702" s="62" t="s">
        <v>264</v>
      </c>
      <c r="D702" s="62" t="s">
        <v>622</v>
      </c>
      <c r="E702" s="62" t="s">
        <v>179</v>
      </c>
      <c r="F702" s="63">
        <v>112759549</v>
      </c>
      <c r="G702" s="63">
        <v>96045778</v>
      </c>
      <c r="H702" s="63">
        <v>81982549</v>
      </c>
      <c r="I702" s="63">
        <v>93047652</v>
      </c>
      <c r="J702" s="63">
        <v>77162856</v>
      </c>
      <c r="K702" s="63">
        <v>90759883</v>
      </c>
      <c r="L702" s="63">
        <v>83461022</v>
      </c>
      <c r="M702" s="63">
        <v>87254266</v>
      </c>
      <c r="N702" s="63">
        <v>91544410</v>
      </c>
      <c r="O702" s="63">
        <v>95096311</v>
      </c>
      <c r="P702" s="63">
        <v>89166168</v>
      </c>
      <c r="Q702" s="63">
        <v>109484998</v>
      </c>
      <c r="R702" s="63">
        <v>163960319</v>
      </c>
      <c r="S702" s="63">
        <v>140178517</v>
      </c>
      <c r="T702" s="63">
        <v>128294422</v>
      </c>
    </row>
    <row r="703" spans="1:20" ht="14.5" x14ac:dyDescent="0.35">
      <c r="A703" t="str">
        <f t="shared" si="17"/>
        <v>Niederösterreich352</v>
      </c>
      <c r="B703">
        <v>703</v>
      </c>
      <c r="C703" s="62" t="s">
        <v>264</v>
      </c>
      <c r="D703" s="62" t="s">
        <v>457</v>
      </c>
      <c r="E703" s="62" t="s">
        <v>257</v>
      </c>
      <c r="F703" s="63">
        <v>555347</v>
      </c>
      <c r="G703" s="63">
        <v>513568</v>
      </c>
      <c r="H703" s="63">
        <v>269165</v>
      </c>
      <c r="I703" s="63">
        <v>197546</v>
      </c>
      <c r="J703" s="63">
        <v>155241</v>
      </c>
      <c r="K703" s="63">
        <v>208104</v>
      </c>
      <c r="L703" s="63">
        <v>616332</v>
      </c>
      <c r="M703" s="63">
        <v>694644</v>
      </c>
      <c r="N703" s="63">
        <v>548718</v>
      </c>
      <c r="O703" s="63">
        <v>644414</v>
      </c>
      <c r="P703" s="63">
        <v>713039</v>
      </c>
      <c r="Q703" s="63">
        <v>729440</v>
      </c>
      <c r="R703" s="63">
        <v>713984</v>
      </c>
      <c r="S703" s="63">
        <v>226831</v>
      </c>
      <c r="T703" s="63">
        <v>372884</v>
      </c>
    </row>
    <row r="704" spans="1:20" ht="14.5" x14ac:dyDescent="0.35">
      <c r="A704" t="str">
        <f t="shared" si="17"/>
        <v>Niederösterreich072</v>
      </c>
      <c r="B704">
        <v>704</v>
      </c>
      <c r="C704" s="62" t="s">
        <v>264</v>
      </c>
      <c r="D704" s="62" t="s">
        <v>359</v>
      </c>
      <c r="E704" s="62" t="s">
        <v>37</v>
      </c>
      <c r="F704" s="63">
        <v>33947889</v>
      </c>
      <c r="G704" s="63">
        <v>28772560</v>
      </c>
      <c r="H704" s="63">
        <v>34340696</v>
      </c>
      <c r="I704" s="63">
        <v>30971922</v>
      </c>
      <c r="J704" s="63">
        <v>36041971</v>
      </c>
      <c r="K704" s="63">
        <v>44968194</v>
      </c>
      <c r="L704" s="63">
        <v>36631217</v>
      </c>
      <c r="M704" s="63">
        <v>43494390</v>
      </c>
      <c r="N704" s="63">
        <v>55911714</v>
      </c>
      <c r="O704" s="63">
        <v>59486073</v>
      </c>
      <c r="P704" s="63">
        <v>51332205</v>
      </c>
      <c r="Q704" s="63">
        <v>62212827</v>
      </c>
      <c r="R704" s="63">
        <v>100011326</v>
      </c>
      <c r="S704" s="63">
        <v>84959419</v>
      </c>
      <c r="T704" s="63">
        <v>83822459</v>
      </c>
    </row>
    <row r="705" spans="1:20" ht="14.5" x14ac:dyDescent="0.35">
      <c r="A705" t="str">
        <f t="shared" si="17"/>
        <v>Niederösterreich350</v>
      </c>
      <c r="B705">
        <v>705</v>
      </c>
      <c r="C705" s="62" t="s">
        <v>264</v>
      </c>
      <c r="D705" s="62" t="s">
        <v>456</v>
      </c>
      <c r="E705" s="62" t="s">
        <v>87</v>
      </c>
      <c r="F705" s="63">
        <v>62578</v>
      </c>
      <c r="G705" s="63">
        <v>257935</v>
      </c>
      <c r="H705" s="63">
        <v>182392</v>
      </c>
      <c r="I705" s="63">
        <v>270411</v>
      </c>
      <c r="J705" s="63">
        <v>408801</v>
      </c>
      <c r="K705" s="63">
        <v>274276</v>
      </c>
      <c r="L705" s="63">
        <v>312859</v>
      </c>
      <c r="M705" s="63">
        <v>573811</v>
      </c>
      <c r="N705" s="63">
        <v>1125504</v>
      </c>
      <c r="O705" s="63">
        <v>586822</v>
      </c>
      <c r="P705" s="63">
        <v>604460</v>
      </c>
      <c r="Q705" s="63">
        <v>233789</v>
      </c>
      <c r="R705" s="63">
        <v>424239</v>
      </c>
      <c r="S705" s="63">
        <v>612824</v>
      </c>
      <c r="T705" s="63">
        <v>771736</v>
      </c>
    </row>
    <row r="706" spans="1:20" ht="14.5" x14ac:dyDescent="0.35">
      <c r="A706" t="str">
        <f t="shared" si="17"/>
        <v>Niederösterreich832</v>
      </c>
      <c r="B706">
        <v>706</v>
      </c>
      <c r="C706" s="62" t="s">
        <v>264</v>
      </c>
      <c r="D706" s="62" t="s">
        <v>660</v>
      </c>
      <c r="E706" s="62" t="s">
        <v>276</v>
      </c>
      <c r="F706" s="63">
        <v>48354</v>
      </c>
      <c r="G706" s="64"/>
      <c r="H706" s="63">
        <v>8568</v>
      </c>
      <c r="I706" s="64"/>
      <c r="J706" s="64"/>
      <c r="K706" s="63">
        <v>164</v>
      </c>
      <c r="L706" s="63">
        <v>5</v>
      </c>
      <c r="M706" s="64"/>
      <c r="N706" s="63">
        <v>5</v>
      </c>
      <c r="O706" s="64"/>
      <c r="P706" s="63">
        <v>1223</v>
      </c>
      <c r="Q706" s="64"/>
      <c r="R706" s="63">
        <v>2835</v>
      </c>
      <c r="S706" s="63">
        <v>7418</v>
      </c>
      <c r="T706" s="63">
        <v>59172</v>
      </c>
    </row>
    <row r="707" spans="1:20" ht="14.5" x14ac:dyDescent="0.35">
      <c r="A707" t="str">
        <f t="shared" si="17"/>
        <v>Niederösterreich400</v>
      </c>
      <c r="B707">
        <v>707</v>
      </c>
      <c r="C707" s="62" t="s">
        <v>264</v>
      </c>
      <c r="D707" s="62" t="s">
        <v>484</v>
      </c>
      <c r="E707" s="62" t="s">
        <v>103</v>
      </c>
      <c r="F707" s="63">
        <v>454816848</v>
      </c>
      <c r="G707" s="63">
        <v>526431142</v>
      </c>
      <c r="H707" s="63">
        <v>570572222</v>
      </c>
      <c r="I707" s="63">
        <v>602820269</v>
      </c>
      <c r="J707" s="63">
        <v>632024705</v>
      </c>
      <c r="K707" s="63">
        <v>611175769</v>
      </c>
      <c r="L707" s="63">
        <v>557468471</v>
      </c>
      <c r="M707" s="63">
        <v>632225021</v>
      </c>
      <c r="N707" s="63">
        <v>845171202</v>
      </c>
      <c r="O707" s="63">
        <v>977967123</v>
      </c>
      <c r="P707" s="63">
        <v>943330041</v>
      </c>
      <c r="Q707" s="63">
        <v>797124582</v>
      </c>
      <c r="R707" s="63">
        <v>772497518</v>
      </c>
      <c r="S707" s="63">
        <v>934871733</v>
      </c>
      <c r="T707" s="63">
        <v>1174793114</v>
      </c>
    </row>
    <row r="708" spans="1:20" ht="14.5" x14ac:dyDescent="0.35">
      <c r="A708" t="str">
        <f t="shared" si="17"/>
        <v>Niederösterreich524</v>
      </c>
      <c r="B708">
        <v>708</v>
      </c>
      <c r="C708" s="62" t="s">
        <v>264</v>
      </c>
      <c r="D708" s="62" t="s">
        <v>556</v>
      </c>
      <c r="E708" s="62" t="s">
        <v>144</v>
      </c>
      <c r="F708" s="63">
        <v>842880</v>
      </c>
      <c r="G708" s="63">
        <v>967525</v>
      </c>
      <c r="H708" s="63">
        <v>2611768</v>
      </c>
      <c r="I708" s="63">
        <v>1933440</v>
      </c>
      <c r="J708" s="63">
        <v>3860104</v>
      </c>
      <c r="K708" s="63">
        <v>29292547</v>
      </c>
      <c r="L708" s="63">
        <v>34830954</v>
      </c>
      <c r="M708" s="63">
        <v>25553000</v>
      </c>
      <c r="N708" s="63">
        <v>36025953</v>
      </c>
      <c r="O708" s="63">
        <v>24425760</v>
      </c>
      <c r="P708" s="63">
        <v>16695698</v>
      </c>
      <c r="Q708" s="63">
        <v>29732891</v>
      </c>
      <c r="R708" s="63">
        <v>35619037</v>
      </c>
      <c r="S708" s="63">
        <v>20330017</v>
      </c>
      <c r="T708" s="63">
        <v>31441259</v>
      </c>
    </row>
    <row r="709" spans="1:20" ht="14.5" x14ac:dyDescent="0.35">
      <c r="A709" t="str">
        <f t="shared" si="17"/>
        <v>Niederösterreich081</v>
      </c>
      <c r="B709">
        <v>709</v>
      </c>
      <c r="C709" s="62" t="s">
        <v>264</v>
      </c>
      <c r="D709" s="62" t="s">
        <v>374</v>
      </c>
      <c r="E709" s="62" t="s">
        <v>43</v>
      </c>
      <c r="F709" s="63">
        <v>273243</v>
      </c>
      <c r="G709" s="63">
        <v>187230</v>
      </c>
      <c r="H709" s="63">
        <v>731673</v>
      </c>
      <c r="I709" s="63">
        <v>190544</v>
      </c>
      <c r="J709" s="63">
        <v>179235</v>
      </c>
      <c r="K709" s="63">
        <v>427461</v>
      </c>
      <c r="L709" s="63">
        <v>1141945</v>
      </c>
      <c r="M709" s="63">
        <v>969503</v>
      </c>
      <c r="N709" s="63">
        <v>1071830</v>
      </c>
      <c r="O709" s="63">
        <v>846169</v>
      </c>
      <c r="P709" s="63">
        <v>1151692</v>
      </c>
      <c r="Q709" s="63">
        <v>1610352</v>
      </c>
      <c r="R709" s="63">
        <v>1566910</v>
      </c>
      <c r="S709" s="63">
        <v>1831604</v>
      </c>
      <c r="T709" s="63">
        <v>1713316</v>
      </c>
    </row>
    <row r="710" spans="1:20" ht="14.5" x14ac:dyDescent="0.35">
      <c r="A710" t="str">
        <f t="shared" si="17"/>
        <v>Niederösterreich045</v>
      </c>
      <c r="B710">
        <v>710</v>
      </c>
      <c r="C710" s="62" t="s">
        <v>264</v>
      </c>
      <c r="D710" s="62" t="s">
        <v>333</v>
      </c>
      <c r="E710" s="62" t="s">
        <v>258</v>
      </c>
      <c r="F710" s="63">
        <v>1929</v>
      </c>
      <c r="G710" s="63">
        <v>3360</v>
      </c>
      <c r="H710" s="63">
        <v>2477</v>
      </c>
      <c r="I710" s="63">
        <v>3620</v>
      </c>
      <c r="J710" s="63">
        <v>3610</v>
      </c>
      <c r="K710" s="63">
        <v>2786</v>
      </c>
      <c r="L710" s="64"/>
      <c r="M710" s="64"/>
      <c r="N710" s="64"/>
      <c r="O710" s="64"/>
      <c r="P710" s="64"/>
      <c r="Q710" s="63">
        <v>1359</v>
      </c>
      <c r="R710" s="63">
        <v>2205</v>
      </c>
      <c r="S710" s="63">
        <v>21336</v>
      </c>
      <c r="T710" s="63">
        <v>7723</v>
      </c>
    </row>
    <row r="711" spans="1:20" ht="14.5" x14ac:dyDescent="0.35">
      <c r="A711" t="str">
        <f t="shared" si="17"/>
        <v>Niederösterreich467</v>
      </c>
      <c r="B711">
        <v>711</v>
      </c>
      <c r="C711" s="62" t="s">
        <v>264</v>
      </c>
      <c r="D711" s="62" t="s">
        <v>525</v>
      </c>
      <c r="E711" s="62" t="s">
        <v>263</v>
      </c>
      <c r="F711" s="64"/>
      <c r="G711" s="63">
        <v>44</v>
      </c>
      <c r="H711" s="64"/>
      <c r="I711" s="64"/>
      <c r="J711" s="64"/>
      <c r="K711" s="64"/>
      <c r="L711" s="64"/>
      <c r="M711" s="64"/>
      <c r="N711" s="63">
        <v>3871</v>
      </c>
      <c r="O711" s="63">
        <v>21098</v>
      </c>
      <c r="P711" s="63">
        <v>11918</v>
      </c>
      <c r="Q711" s="63">
        <v>7276</v>
      </c>
      <c r="R711" s="63">
        <v>46333</v>
      </c>
      <c r="S711" s="63">
        <v>61689</v>
      </c>
      <c r="T711" s="63">
        <v>37469</v>
      </c>
    </row>
    <row r="712" spans="1:20" ht="14.5" x14ac:dyDescent="0.35">
      <c r="A712" t="str">
        <f t="shared" ref="A712:A775" si="18">C712&amp;D712</f>
        <v>Niederösterreich484</v>
      </c>
      <c r="B712">
        <v>712</v>
      </c>
      <c r="C712" s="62" t="s">
        <v>264</v>
      </c>
      <c r="D712" s="62" t="s">
        <v>545</v>
      </c>
      <c r="E712" s="62" t="s">
        <v>135</v>
      </c>
      <c r="F712" s="63">
        <v>62063</v>
      </c>
      <c r="G712" s="63">
        <v>15707</v>
      </c>
      <c r="H712" s="63">
        <v>44015</v>
      </c>
      <c r="I712" s="63">
        <v>9786</v>
      </c>
      <c r="J712" s="63">
        <v>128131</v>
      </c>
      <c r="K712" s="63">
        <v>16907</v>
      </c>
      <c r="L712" s="63">
        <v>95106</v>
      </c>
      <c r="M712" s="63">
        <v>50317</v>
      </c>
      <c r="N712" s="63">
        <v>114960</v>
      </c>
      <c r="O712" s="63">
        <v>48283</v>
      </c>
      <c r="P712" s="63">
        <v>16705</v>
      </c>
      <c r="Q712" s="63">
        <v>23249</v>
      </c>
      <c r="R712" s="63">
        <v>235837</v>
      </c>
      <c r="S712" s="63">
        <v>138300</v>
      </c>
      <c r="T712" s="63">
        <v>47256</v>
      </c>
    </row>
    <row r="713" spans="1:20" ht="14.5" x14ac:dyDescent="0.35">
      <c r="A713" t="str">
        <f t="shared" si="18"/>
        <v>Niederösterreich468</v>
      </c>
      <c r="B713">
        <v>713</v>
      </c>
      <c r="C713" s="62" t="s">
        <v>264</v>
      </c>
      <c r="D713" s="62" t="s">
        <v>527</v>
      </c>
      <c r="E713" s="62" t="s">
        <v>259</v>
      </c>
      <c r="F713" s="63">
        <v>31902679</v>
      </c>
      <c r="G713" s="63">
        <v>573</v>
      </c>
      <c r="H713" s="63">
        <v>1468</v>
      </c>
      <c r="I713" s="63">
        <v>3394</v>
      </c>
      <c r="J713" s="63">
        <v>9630</v>
      </c>
      <c r="K713" s="63">
        <v>3748</v>
      </c>
      <c r="L713" s="63">
        <v>3715300</v>
      </c>
      <c r="M713" s="63">
        <v>6841</v>
      </c>
      <c r="N713" s="63">
        <v>2866</v>
      </c>
      <c r="O713" s="63">
        <v>2688</v>
      </c>
      <c r="P713" s="63">
        <v>6636</v>
      </c>
      <c r="Q713" s="63">
        <v>52897004</v>
      </c>
      <c r="R713" s="63">
        <v>17059</v>
      </c>
      <c r="S713" s="63">
        <v>51809</v>
      </c>
      <c r="T713" s="63">
        <v>34836</v>
      </c>
    </row>
    <row r="714" spans="1:20" ht="14.5" x14ac:dyDescent="0.35">
      <c r="A714" t="str">
        <f t="shared" si="18"/>
        <v>Niederösterreich457</v>
      </c>
      <c r="B714">
        <v>714</v>
      </c>
      <c r="C714" s="62" t="s">
        <v>264</v>
      </c>
      <c r="D714" s="62" t="s">
        <v>513</v>
      </c>
      <c r="E714" s="62" t="s">
        <v>123</v>
      </c>
      <c r="F714" s="63">
        <v>9271</v>
      </c>
      <c r="G714" s="63">
        <v>132036</v>
      </c>
      <c r="H714" s="63">
        <v>17294</v>
      </c>
      <c r="I714" s="63">
        <v>1209</v>
      </c>
      <c r="J714" s="63">
        <v>8927</v>
      </c>
      <c r="K714" s="63">
        <v>4453</v>
      </c>
      <c r="L714" s="63">
        <v>2208</v>
      </c>
      <c r="M714" s="63">
        <v>7292</v>
      </c>
      <c r="N714" s="63">
        <v>14704</v>
      </c>
      <c r="O714" s="63">
        <v>198480</v>
      </c>
      <c r="P714" s="63">
        <v>110796</v>
      </c>
      <c r="Q714" s="63">
        <v>57550</v>
      </c>
      <c r="R714" s="63">
        <v>1063301</v>
      </c>
      <c r="S714" s="63">
        <v>220472</v>
      </c>
      <c r="T714" s="63">
        <v>84284</v>
      </c>
    </row>
    <row r="715" spans="1:20" ht="14.5" x14ac:dyDescent="0.35">
      <c r="A715" t="str">
        <f t="shared" si="18"/>
        <v>Niederösterreich690</v>
      </c>
      <c r="B715">
        <v>715</v>
      </c>
      <c r="C715" s="62" t="s">
        <v>264</v>
      </c>
      <c r="D715" s="62" t="s">
        <v>603</v>
      </c>
      <c r="E715" s="62" t="s">
        <v>170</v>
      </c>
      <c r="F715" s="63">
        <v>38026775</v>
      </c>
      <c r="G715" s="63">
        <v>46843564</v>
      </c>
      <c r="H715" s="63">
        <v>44583073</v>
      </c>
      <c r="I715" s="63">
        <v>58857097</v>
      </c>
      <c r="J715" s="63">
        <v>101680824</v>
      </c>
      <c r="K715" s="63">
        <v>85797143</v>
      </c>
      <c r="L715" s="63">
        <v>99665598</v>
      </c>
      <c r="M715" s="63">
        <v>105934444</v>
      </c>
      <c r="N715" s="63">
        <v>115252242</v>
      </c>
      <c r="O715" s="63">
        <v>132069491</v>
      </c>
      <c r="P715" s="63">
        <v>118636982</v>
      </c>
      <c r="Q715" s="63">
        <v>118127108</v>
      </c>
      <c r="R715" s="63">
        <v>172389729</v>
      </c>
      <c r="S715" s="63">
        <v>173173482</v>
      </c>
      <c r="T715" s="63">
        <v>199821953</v>
      </c>
    </row>
    <row r="716" spans="1:20" ht="14.5" x14ac:dyDescent="0.35">
      <c r="A716" t="str">
        <f t="shared" si="18"/>
        <v>Niederösterreich816</v>
      </c>
      <c r="B716">
        <v>716</v>
      </c>
      <c r="C716" s="62" t="s">
        <v>264</v>
      </c>
      <c r="D716" s="62" t="s">
        <v>645</v>
      </c>
      <c r="E716" s="62" t="s">
        <v>192</v>
      </c>
      <c r="F716" s="64"/>
      <c r="G716" s="64"/>
      <c r="H716" s="64"/>
      <c r="I716" s="64"/>
      <c r="J716" s="63">
        <v>24</v>
      </c>
      <c r="K716" s="63">
        <v>467</v>
      </c>
      <c r="L716" s="63">
        <v>100</v>
      </c>
      <c r="M716" s="64"/>
      <c r="N716" s="64"/>
      <c r="O716" s="63">
        <v>5</v>
      </c>
      <c r="P716" s="63">
        <v>7</v>
      </c>
      <c r="Q716" s="64"/>
      <c r="R716" s="63">
        <v>27</v>
      </c>
      <c r="S716" s="63">
        <v>461</v>
      </c>
      <c r="T716" s="63">
        <v>315</v>
      </c>
    </row>
    <row r="717" spans="1:20" ht="14.5" x14ac:dyDescent="0.35">
      <c r="A717" t="str">
        <f t="shared" si="18"/>
        <v>Niederösterreich811</v>
      </c>
      <c r="B717">
        <v>717</v>
      </c>
      <c r="C717" s="62" t="s">
        <v>264</v>
      </c>
      <c r="D717" s="62" t="s">
        <v>639</v>
      </c>
      <c r="E717" s="62" t="s">
        <v>285</v>
      </c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3">
        <v>2</v>
      </c>
    </row>
    <row r="718" spans="1:20" ht="14.5" x14ac:dyDescent="0.35">
      <c r="A718" t="str">
        <f t="shared" si="18"/>
        <v>Niederösterreich819</v>
      </c>
      <c r="B718">
        <v>718</v>
      </c>
      <c r="C718" s="62" t="s">
        <v>264</v>
      </c>
      <c r="D718" s="62" t="s">
        <v>647</v>
      </c>
      <c r="E718" s="62" t="s">
        <v>194</v>
      </c>
      <c r="F718" s="64"/>
      <c r="G718" s="63">
        <v>7</v>
      </c>
      <c r="H718" s="64"/>
      <c r="I718" s="64"/>
      <c r="J718" s="64"/>
      <c r="K718" s="63">
        <v>281</v>
      </c>
      <c r="L718" s="63">
        <v>97</v>
      </c>
      <c r="M718" s="64"/>
      <c r="N718" s="64"/>
      <c r="O718" s="64"/>
      <c r="P718" s="63">
        <v>279</v>
      </c>
      <c r="Q718" s="63">
        <v>5</v>
      </c>
      <c r="R718" s="63">
        <v>34</v>
      </c>
      <c r="S718" s="64"/>
      <c r="T718" s="63">
        <v>869</v>
      </c>
    </row>
    <row r="719" spans="1:20" ht="14.5" x14ac:dyDescent="0.35">
      <c r="A719" t="str">
        <f t="shared" si="18"/>
        <v>Niederösterreich022</v>
      </c>
      <c r="B719">
        <v>719</v>
      </c>
      <c r="C719" s="62" t="s">
        <v>264</v>
      </c>
      <c r="D719" s="62" t="s">
        <v>726</v>
      </c>
      <c r="E719" s="62" t="s">
        <v>13</v>
      </c>
      <c r="F719" s="64"/>
      <c r="G719" s="63">
        <v>13</v>
      </c>
      <c r="H719" s="63">
        <v>33</v>
      </c>
      <c r="I719" s="64"/>
      <c r="J719" s="63">
        <v>23</v>
      </c>
      <c r="K719" s="64"/>
      <c r="L719" s="64"/>
      <c r="M719" s="64"/>
      <c r="N719" s="64"/>
      <c r="O719" s="64"/>
      <c r="P719" s="64"/>
      <c r="Q719" s="64"/>
      <c r="R719" s="63">
        <v>3855</v>
      </c>
      <c r="S719" s="63">
        <v>1045</v>
      </c>
      <c r="T719" s="63">
        <v>837</v>
      </c>
    </row>
    <row r="720" spans="1:20" ht="14.5" x14ac:dyDescent="0.35">
      <c r="A720" t="str">
        <f t="shared" si="18"/>
        <v>Niederösterreich095</v>
      </c>
      <c r="B720">
        <v>720</v>
      </c>
      <c r="C720" s="62" t="s">
        <v>264</v>
      </c>
      <c r="D720" s="62" t="s">
        <v>386</v>
      </c>
      <c r="E720" s="62" t="s">
        <v>49</v>
      </c>
      <c r="F720" s="63">
        <v>72668</v>
      </c>
      <c r="G720" s="63">
        <v>847134</v>
      </c>
      <c r="H720" s="63">
        <v>471362</v>
      </c>
      <c r="I720" s="63">
        <v>728396</v>
      </c>
      <c r="J720" s="63">
        <v>764479</v>
      </c>
      <c r="K720" s="63">
        <v>1053781</v>
      </c>
      <c r="L720" s="63">
        <v>1323871</v>
      </c>
      <c r="M720" s="63">
        <v>1648993</v>
      </c>
      <c r="N720" s="63">
        <v>1314462</v>
      </c>
      <c r="O720" s="63">
        <v>1695008</v>
      </c>
      <c r="P720" s="63">
        <v>1195582</v>
      </c>
      <c r="Q720" s="63">
        <v>2682694</v>
      </c>
      <c r="R720" s="63">
        <v>4573315</v>
      </c>
      <c r="S720" s="63">
        <v>3485535</v>
      </c>
      <c r="T720" s="63">
        <v>5219204</v>
      </c>
    </row>
    <row r="721" spans="1:20" ht="14.5" x14ac:dyDescent="0.35">
      <c r="A721" t="str">
        <f t="shared" si="18"/>
        <v>Niederösterreich023</v>
      </c>
      <c r="B721">
        <v>721</v>
      </c>
      <c r="C721" s="62" t="s">
        <v>264</v>
      </c>
      <c r="D721" s="62" t="s">
        <v>317</v>
      </c>
      <c r="E721" s="62" t="s">
        <v>14</v>
      </c>
      <c r="F721" s="64"/>
      <c r="G721" s="64"/>
      <c r="H721" s="63">
        <v>76</v>
      </c>
      <c r="I721" s="63">
        <v>16417</v>
      </c>
      <c r="J721" s="63">
        <v>5</v>
      </c>
      <c r="K721" s="64"/>
      <c r="L721" s="64"/>
      <c r="M721" s="64"/>
      <c r="N721" s="64"/>
      <c r="O721" s="64"/>
      <c r="P721" s="64"/>
      <c r="Q721" s="64"/>
      <c r="R721" s="64"/>
      <c r="S721" s="63">
        <v>176</v>
      </c>
      <c r="T721" s="64"/>
    </row>
    <row r="722" spans="1:20" ht="14.5" x14ac:dyDescent="0.35">
      <c r="A722" t="str">
        <f t="shared" si="18"/>
        <v>Niederösterreich098</v>
      </c>
      <c r="B722">
        <v>722</v>
      </c>
      <c r="C722" s="62" t="s">
        <v>264</v>
      </c>
      <c r="D722" s="62" t="s">
        <v>390</v>
      </c>
      <c r="E722" s="62" t="s">
        <v>51</v>
      </c>
      <c r="F722" s="63">
        <v>75600016</v>
      </c>
      <c r="G722" s="63">
        <v>78466008</v>
      </c>
      <c r="H722" s="63">
        <v>73552529</v>
      </c>
      <c r="I722" s="63">
        <v>84375467</v>
      </c>
      <c r="J722" s="63">
        <v>87787164</v>
      </c>
      <c r="K722" s="63">
        <v>103418731</v>
      </c>
      <c r="L722" s="63">
        <v>101344975</v>
      </c>
      <c r="M722" s="63">
        <v>114248570</v>
      </c>
      <c r="N722" s="63">
        <v>67809280</v>
      </c>
      <c r="O722" s="63">
        <v>77013222</v>
      </c>
      <c r="P722" s="63">
        <v>73832846</v>
      </c>
      <c r="Q722" s="63">
        <v>98360406</v>
      </c>
      <c r="R722" s="63">
        <v>136497125</v>
      </c>
      <c r="S722" s="63">
        <v>101315311</v>
      </c>
      <c r="T722" s="63">
        <v>99911537</v>
      </c>
    </row>
    <row r="723" spans="1:20" ht="14.5" x14ac:dyDescent="0.35">
      <c r="A723" t="str">
        <f t="shared" si="18"/>
        <v>Niederösterreich653</v>
      </c>
      <c r="B723">
        <v>723</v>
      </c>
      <c r="C723" s="62" t="s">
        <v>264</v>
      </c>
      <c r="D723" s="62" t="s">
        <v>586</v>
      </c>
      <c r="E723" s="62" t="s">
        <v>159</v>
      </c>
      <c r="F723" s="63">
        <v>7410</v>
      </c>
      <c r="G723" s="63">
        <v>1261</v>
      </c>
      <c r="H723" s="63">
        <v>2823</v>
      </c>
      <c r="I723" s="63">
        <v>3354</v>
      </c>
      <c r="J723" s="63">
        <v>23919236</v>
      </c>
      <c r="K723" s="63">
        <v>37046</v>
      </c>
      <c r="L723" s="63">
        <v>6384</v>
      </c>
      <c r="M723" s="63">
        <v>9626</v>
      </c>
      <c r="N723" s="63">
        <v>10201</v>
      </c>
      <c r="O723" s="63">
        <v>43457766</v>
      </c>
      <c r="P723" s="63">
        <v>13880612</v>
      </c>
      <c r="Q723" s="63">
        <v>122319068</v>
      </c>
      <c r="R723" s="63">
        <v>4320</v>
      </c>
      <c r="S723" s="63">
        <v>38316</v>
      </c>
      <c r="T723" s="63">
        <v>6824</v>
      </c>
    </row>
    <row r="724" spans="1:20" ht="14.5" x14ac:dyDescent="0.35">
      <c r="A724" t="str">
        <f t="shared" si="18"/>
        <v>Niederösterreich388</v>
      </c>
      <c r="B724">
        <v>724</v>
      </c>
      <c r="C724" s="62" t="s">
        <v>264</v>
      </c>
      <c r="D724" s="62" t="s">
        <v>476</v>
      </c>
      <c r="E724" s="62" t="s">
        <v>98</v>
      </c>
      <c r="F724" s="63">
        <v>17734043</v>
      </c>
      <c r="G724" s="63">
        <v>13247542</v>
      </c>
      <c r="H724" s="63">
        <v>14652367</v>
      </c>
      <c r="I724" s="63">
        <v>23242937</v>
      </c>
      <c r="J724" s="63">
        <v>16541010</v>
      </c>
      <c r="K724" s="63">
        <v>17264662</v>
      </c>
      <c r="L724" s="63">
        <v>21170450</v>
      </c>
      <c r="M724" s="63">
        <v>25262361</v>
      </c>
      <c r="N724" s="63">
        <v>26191420</v>
      </c>
      <c r="O724" s="63">
        <v>25606136</v>
      </c>
      <c r="P724" s="63">
        <v>20411850</v>
      </c>
      <c r="Q724" s="63">
        <v>25546133</v>
      </c>
      <c r="R724" s="63">
        <v>32545279</v>
      </c>
      <c r="S724" s="63">
        <v>36717567</v>
      </c>
      <c r="T724" s="63">
        <v>46091834</v>
      </c>
    </row>
    <row r="725" spans="1:20" ht="14.5" x14ac:dyDescent="0.35">
      <c r="A725" t="str">
        <f t="shared" si="18"/>
        <v>Niederösterreich378</v>
      </c>
      <c r="B725">
        <v>725</v>
      </c>
      <c r="C725" s="62" t="s">
        <v>264</v>
      </c>
      <c r="D725" s="62" t="s">
        <v>471</v>
      </c>
      <c r="E725" s="62" t="s">
        <v>95</v>
      </c>
      <c r="F725" s="63">
        <v>276912</v>
      </c>
      <c r="G725" s="63">
        <v>52552</v>
      </c>
      <c r="H725" s="63">
        <v>23558</v>
      </c>
      <c r="I725" s="63">
        <v>19524</v>
      </c>
      <c r="J725" s="63">
        <v>170921</v>
      </c>
      <c r="K725" s="63">
        <v>88539</v>
      </c>
      <c r="L725" s="63">
        <v>50510</v>
      </c>
      <c r="M725" s="63">
        <v>48697</v>
      </c>
      <c r="N725" s="63">
        <v>72932</v>
      </c>
      <c r="O725" s="63">
        <v>85534</v>
      </c>
      <c r="P725" s="63">
        <v>143299</v>
      </c>
      <c r="Q725" s="63">
        <v>107187</v>
      </c>
      <c r="R725" s="63">
        <v>462059</v>
      </c>
      <c r="S725" s="63">
        <v>80284</v>
      </c>
      <c r="T725" s="63">
        <v>125505</v>
      </c>
    </row>
    <row r="726" spans="1:20" ht="14.5" x14ac:dyDescent="0.35">
      <c r="A726" t="str">
        <f t="shared" si="18"/>
        <v>Niederösterreich382</v>
      </c>
      <c r="B726">
        <v>726</v>
      </c>
      <c r="C726" s="62" t="s">
        <v>264</v>
      </c>
      <c r="D726" s="62" t="s">
        <v>473</v>
      </c>
      <c r="E726" s="62" t="s">
        <v>96</v>
      </c>
      <c r="F726" s="63">
        <v>714213</v>
      </c>
      <c r="G726" s="63">
        <v>437760</v>
      </c>
      <c r="H726" s="63">
        <v>181087</v>
      </c>
      <c r="I726" s="63">
        <v>16708</v>
      </c>
      <c r="J726" s="63">
        <v>11472</v>
      </c>
      <c r="K726" s="63">
        <v>15670</v>
      </c>
      <c r="L726" s="63">
        <v>44666</v>
      </c>
      <c r="M726" s="63">
        <v>26935</v>
      </c>
      <c r="N726" s="63">
        <v>8405</v>
      </c>
      <c r="O726" s="63">
        <v>30880</v>
      </c>
      <c r="P726" s="63">
        <v>19287</v>
      </c>
      <c r="Q726" s="63">
        <v>466459</v>
      </c>
      <c r="R726" s="63">
        <v>126257</v>
      </c>
      <c r="S726" s="63">
        <v>57723</v>
      </c>
      <c r="T726" s="63">
        <v>212073</v>
      </c>
    </row>
    <row r="727" spans="1:20" ht="14.5" x14ac:dyDescent="0.35">
      <c r="A727" t="str">
        <f t="shared" si="18"/>
        <v>Niederösterreich9V</v>
      </c>
      <c r="B727">
        <v>727</v>
      </c>
      <c r="C727" s="62" t="s">
        <v>264</v>
      </c>
      <c r="D727" s="62" t="s">
        <v>956</v>
      </c>
      <c r="E727" s="62" t="s">
        <v>260</v>
      </c>
      <c r="F727" s="63">
        <v>1597220</v>
      </c>
      <c r="G727" s="63">
        <v>1254537</v>
      </c>
      <c r="H727" s="63">
        <v>890802</v>
      </c>
      <c r="I727" s="63">
        <v>613693</v>
      </c>
      <c r="J727" s="63">
        <v>31118</v>
      </c>
      <c r="K727" s="63">
        <v>405107</v>
      </c>
      <c r="L727" s="63">
        <v>319349167</v>
      </c>
      <c r="M727" s="63">
        <v>371220322</v>
      </c>
      <c r="N727" s="63">
        <v>33309</v>
      </c>
      <c r="O727" s="63">
        <v>103407</v>
      </c>
      <c r="P727" s="63">
        <v>7008</v>
      </c>
      <c r="Q727" s="63">
        <v>266648</v>
      </c>
      <c r="R727" s="63">
        <v>218662</v>
      </c>
      <c r="S727" s="63">
        <v>18431</v>
      </c>
      <c r="T727" s="63">
        <v>25244</v>
      </c>
    </row>
    <row r="728" spans="1:20" ht="14.5" x14ac:dyDescent="0.35">
      <c r="A728" t="str">
        <f t="shared" si="18"/>
        <v>NiederösterreichI00</v>
      </c>
      <c r="B728">
        <v>728</v>
      </c>
      <c r="C728" s="62" t="s">
        <v>264</v>
      </c>
      <c r="D728" s="62" t="s">
        <v>957</v>
      </c>
      <c r="E728" s="62" t="s">
        <v>261</v>
      </c>
      <c r="F728" s="63">
        <v>19384033318</v>
      </c>
      <c r="G728" s="63">
        <v>23286059860</v>
      </c>
      <c r="H728" s="63">
        <v>24383124898</v>
      </c>
      <c r="I728" s="63">
        <v>25008385854</v>
      </c>
      <c r="J728" s="63">
        <v>23800658455</v>
      </c>
      <c r="K728" s="63">
        <v>23054898899</v>
      </c>
      <c r="L728" s="63">
        <v>22215086722</v>
      </c>
      <c r="M728" s="63">
        <v>24678794346</v>
      </c>
      <c r="N728" s="63">
        <v>26913021443</v>
      </c>
      <c r="O728" s="63">
        <v>27101919123</v>
      </c>
      <c r="P728" s="63">
        <v>23339629089</v>
      </c>
      <c r="Q728" s="63">
        <v>29874310961</v>
      </c>
      <c r="R728" s="63">
        <v>37487811467</v>
      </c>
      <c r="S728" s="63">
        <v>34237973891</v>
      </c>
      <c r="T728" s="63">
        <v>32784689882</v>
      </c>
    </row>
    <row r="729" spans="1:20" ht="14.5" x14ac:dyDescent="0.35">
      <c r="A729" t="str">
        <f t="shared" si="18"/>
        <v>Oberösterreich043</v>
      </c>
      <c r="B729">
        <v>729</v>
      </c>
      <c r="C729" s="62" t="s">
        <v>265</v>
      </c>
      <c r="D729" s="62" t="s">
        <v>331</v>
      </c>
      <c r="E729" s="62" t="s">
        <v>22</v>
      </c>
      <c r="F729" s="63">
        <v>6772</v>
      </c>
      <c r="G729" s="63">
        <v>112276</v>
      </c>
      <c r="H729" s="63">
        <v>75225</v>
      </c>
      <c r="I729" s="64"/>
      <c r="J729" s="63">
        <v>25186</v>
      </c>
      <c r="K729" s="63">
        <v>19255</v>
      </c>
      <c r="L729" s="63">
        <v>164855</v>
      </c>
      <c r="M729" s="63">
        <v>755525</v>
      </c>
      <c r="N729" s="63">
        <v>63965</v>
      </c>
      <c r="O729" s="63">
        <v>27911</v>
      </c>
      <c r="P729" s="63">
        <v>104045</v>
      </c>
      <c r="Q729" s="63">
        <v>78898</v>
      </c>
      <c r="R729" s="63">
        <v>69886</v>
      </c>
      <c r="S729" s="63">
        <v>49462</v>
      </c>
      <c r="T729" s="63">
        <v>20657</v>
      </c>
    </row>
    <row r="730" spans="1:20" ht="14.5" x14ac:dyDescent="0.35">
      <c r="A730" t="str">
        <f t="shared" si="18"/>
        <v>Oberösterreich647</v>
      </c>
      <c r="B730">
        <v>730</v>
      </c>
      <c r="C730" s="62" t="s">
        <v>265</v>
      </c>
      <c r="D730" s="62" t="s">
        <v>583</v>
      </c>
      <c r="E730" s="62" t="s">
        <v>157</v>
      </c>
      <c r="F730" s="63">
        <v>11890187</v>
      </c>
      <c r="G730" s="63">
        <v>12761480</v>
      </c>
      <c r="H730" s="63">
        <v>38559534</v>
      </c>
      <c r="I730" s="63">
        <v>53451983</v>
      </c>
      <c r="J730" s="63">
        <v>43086072</v>
      </c>
      <c r="K730" s="63">
        <v>53954702</v>
      </c>
      <c r="L730" s="63">
        <v>43034552</v>
      </c>
      <c r="M730" s="63">
        <v>48483878</v>
      </c>
      <c r="N730" s="63">
        <v>44806836</v>
      </c>
      <c r="O730" s="63">
        <v>42678948</v>
      </c>
      <c r="P730" s="63">
        <v>34106944</v>
      </c>
      <c r="Q730" s="63">
        <v>20044233</v>
      </c>
      <c r="R730" s="63">
        <v>85099299</v>
      </c>
      <c r="S730" s="63">
        <v>60187399</v>
      </c>
      <c r="T730" s="63">
        <v>63467639</v>
      </c>
    </row>
    <row r="731" spans="1:20" ht="14.5" x14ac:dyDescent="0.35">
      <c r="A731" t="str">
        <f t="shared" si="18"/>
        <v>Oberösterreich660</v>
      </c>
      <c r="B731">
        <v>731</v>
      </c>
      <c r="C731" s="62" t="s">
        <v>265</v>
      </c>
      <c r="D731" s="62" t="s">
        <v>588</v>
      </c>
      <c r="E731" s="62" t="s">
        <v>160</v>
      </c>
      <c r="F731" s="63">
        <v>4511</v>
      </c>
      <c r="G731" s="63">
        <v>10179</v>
      </c>
      <c r="H731" s="63">
        <v>2915</v>
      </c>
      <c r="I731" s="63">
        <v>39743</v>
      </c>
      <c r="J731" s="63">
        <v>37519</v>
      </c>
      <c r="K731" s="63">
        <v>31985</v>
      </c>
      <c r="L731" s="63">
        <v>42895</v>
      </c>
      <c r="M731" s="63">
        <v>19431</v>
      </c>
      <c r="N731" s="63">
        <v>80880</v>
      </c>
      <c r="O731" s="63">
        <v>437573</v>
      </c>
      <c r="P731" s="63">
        <v>484562</v>
      </c>
      <c r="Q731" s="63">
        <v>454940</v>
      </c>
      <c r="R731" s="63">
        <v>596774</v>
      </c>
      <c r="S731" s="63">
        <v>248613</v>
      </c>
      <c r="T731" s="63">
        <v>575940</v>
      </c>
    </row>
    <row r="732" spans="1:20" ht="14.5" x14ac:dyDescent="0.35">
      <c r="A732" t="str">
        <f t="shared" si="18"/>
        <v>Oberösterreich459</v>
      </c>
      <c r="B732">
        <v>732</v>
      </c>
      <c r="C732" s="62" t="s">
        <v>265</v>
      </c>
      <c r="D732" s="62" t="s">
        <v>515</v>
      </c>
      <c r="E732" s="62" t="s">
        <v>124</v>
      </c>
      <c r="F732" s="64"/>
      <c r="G732" s="64"/>
      <c r="H732" s="63">
        <v>1213</v>
      </c>
      <c r="I732" s="64"/>
      <c r="J732" s="63">
        <v>1346</v>
      </c>
      <c r="K732" s="63">
        <v>2227</v>
      </c>
      <c r="L732" s="63">
        <v>7470</v>
      </c>
      <c r="M732" s="63">
        <v>3469</v>
      </c>
      <c r="N732" s="63">
        <v>998</v>
      </c>
      <c r="O732" s="63">
        <v>4656</v>
      </c>
      <c r="P732" s="63">
        <v>4310</v>
      </c>
      <c r="Q732" s="63">
        <v>15866</v>
      </c>
      <c r="R732" s="63">
        <v>4745</v>
      </c>
      <c r="S732" s="63">
        <v>54649</v>
      </c>
      <c r="T732" s="63">
        <v>9412</v>
      </c>
    </row>
    <row r="733" spans="1:20" ht="14.5" x14ac:dyDescent="0.35">
      <c r="A733" t="str">
        <f t="shared" si="18"/>
        <v>Oberösterreich446</v>
      </c>
      <c r="B733">
        <v>733</v>
      </c>
      <c r="C733" s="62" t="s">
        <v>265</v>
      </c>
      <c r="D733" s="62" t="s">
        <v>502</v>
      </c>
      <c r="E733" s="62" t="s">
        <v>116</v>
      </c>
      <c r="F733" s="64"/>
      <c r="G733" s="63">
        <v>2917</v>
      </c>
      <c r="H733" s="63">
        <v>24</v>
      </c>
      <c r="I733" s="64"/>
      <c r="J733" s="63">
        <v>34</v>
      </c>
      <c r="K733" s="63">
        <v>27</v>
      </c>
      <c r="L733" s="63">
        <v>1267</v>
      </c>
      <c r="M733" s="64"/>
      <c r="N733" s="64"/>
      <c r="O733" s="63">
        <v>6614</v>
      </c>
      <c r="P733" s="63">
        <v>73</v>
      </c>
      <c r="Q733" s="63">
        <v>2141</v>
      </c>
      <c r="R733" s="63">
        <v>1513</v>
      </c>
      <c r="S733" s="63">
        <v>1159</v>
      </c>
      <c r="T733" s="63">
        <v>1781</v>
      </c>
    </row>
    <row r="734" spans="1:20" ht="14.5" x14ac:dyDescent="0.35">
      <c r="A734" t="str">
        <f t="shared" si="18"/>
        <v>Oberösterreich070</v>
      </c>
      <c r="B734">
        <v>734</v>
      </c>
      <c r="C734" s="62" t="s">
        <v>265</v>
      </c>
      <c r="D734" s="62" t="s">
        <v>357</v>
      </c>
      <c r="E734" s="62" t="s">
        <v>36</v>
      </c>
      <c r="F734" s="63">
        <v>980674</v>
      </c>
      <c r="G734" s="63">
        <v>1342928</v>
      </c>
      <c r="H734" s="63">
        <v>2023411</v>
      </c>
      <c r="I734" s="63">
        <v>1606357</v>
      </c>
      <c r="J734" s="63">
        <v>2112233</v>
      </c>
      <c r="K734" s="63">
        <v>1735988</v>
      </c>
      <c r="L734" s="63">
        <v>2075056</v>
      </c>
      <c r="M734" s="63">
        <v>2188425</v>
      </c>
      <c r="N734" s="63">
        <v>2254271</v>
      </c>
      <c r="O734" s="63">
        <v>2173819</v>
      </c>
      <c r="P734" s="63">
        <v>1232919</v>
      </c>
      <c r="Q734" s="63">
        <v>2778623</v>
      </c>
      <c r="R734" s="63">
        <v>2685115</v>
      </c>
      <c r="S734" s="63">
        <v>2775676</v>
      </c>
      <c r="T734" s="63">
        <v>4166119</v>
      </c>
    </row>
    <row r="735" spans="1:20" ht="14.5" x14ac:dyDescent="0.35">
      <c r="A735" t="str">
        <f t="shared" si="18"/>
        <v>Oberösterreich077</v>
      </c>
      <c r="B735">
        <v>735</v>
      </c>
      <c r="C735" s="62" t="s">
        <v>265</v>
      </c>
      <c r="D735" s="62" t="s">
        <v>367</v>
      </c>
      <c r="E735" s="62" t="s">
        <v>39</v>
      </c>
      <c r="F735" s="63">
        <v>127782</v>
      </c>
      <c r="G735" s="63">
        <v>5157</v>
      </c>
      <c r="H735" s="63">
        <v>27064</v>
      </c>
      <c r="I735" s="63">
        <v>58276</v>
      </c>
      <c r="J735" s="63">
        <v>155108</v>
      </c>
      <c r="K735" s="63">
        <v>27220</v>
      </c>
      <c r="L735" s="63">
        <v>202358</v>
      </c>
      <c r="M735" s="63">
        <v>128198</v>
      </c>
      <c r="N735" s="63">
        <v>48512</v>
      </c>
      <c r="O735" s="63">
        <v>53541</v>
      </c>
      <c r="P735" s="63">
        <v>116946</v>
      </c>
      <c r="Q735" s="63">
        <v>265495</v>
      </c>
      <c r="R735" s="63">
        <v>628017</v>
      </c>
      <c r="S735" s="63">
        <v>690019</v>
      </c>
      <c r="T735" s="63">
        <v>971449</v>
      </c>
    </row>
    <row r="736" spans="1:20" ht="14.5" x14ac:dyDescent="0.35">
      <c r="A736" t="str">
        <f t="shared" si="18"/>
        <v>Oberösterreich478</v>
      </c>
      <c r="B736">
        <v>736</v>
      </c>
      <c r="C736" s="62" t="s">
        <v>265</v>
      </c>
      <c r="D736" s="62" t="s">
        <v>539</v>
      </c>
      <c r="E736" s="62" t="s">
        <v>240</v>
      </c>
      <c r="F736" s="63">
        <v>169274</v>
      </c>
      <c r="G736" s="63">
        <v>621009</v>
      </c>
      <c r="H736" s="63">
        <v>478497</v>
      </c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</row>
    <row r="737" spans="1:20" ht="14.5" x14ac:dyDescent="0.35">
      <c r="A737" t="str">
        <f t="shared" si="18"/>
        <v>Oberösterreich330</v>
      </c>
      <c r="B737">
        <v>737</v>
      </c>
      <c r="C737" s="62" t="s">
        <v>265</v>
      </c>
      <c r="D737" s="62" t="s">
        <v>447</v>
      </c>
      <c r="E737" s="62" t="s">
        <v>81</v>
      </c>
      <c r="F737" s="63">
        <v>3294</v>
      </c>
      <c r="G737" s="63">
        <v>992</v>
      </c>
      <c r="H737" s="63">
        <v>10366</v>
      </c>
      <c r="I737" s="63">
        <v>107722</v>
      </c>
      <c r="J737" s="63">
        <v>9078</v>
      </c>
      <c r="K737" s="63">
        <v>156</v>
      </c>
      <c r="L737" s="63">
        <v>4846</v>
      </c>
      <c r="M737" s="63">
        <v>8084</v>
      </c>
      <c r="N737" s="63">
        <v>251277</v>
      </c>
      <c r="O737" s="63">
        <v>13729</v>
      </c>
      <c r="P737" s="63">
        <v>9323</v>
      </c>
      <c r="Q737" s="63">
        <v>6659</v>
      </c>
      <c r="R737" s="63">
        <v>5400</v>
      </c>
      <c r="S737" s="63">
        <v>13669</v>
      </c>
      <c r="T737" s="63">
        <v>8559</v>
      </c>
    </row>
    <row r="738" spans="1:20" ht="14.5" x14ac:dyDescent="0.35">
      <c r="A738" t="str">
        <f t="shared" si="18"/>
        <v>Oberösterreich891</v>
      </c>
      <c r="B738">
        <v>738</v>
      </c>
      <c r="C738" s="62" t="s">
        <v>265</v>
      </c>
      <c r="D738" s="62" t="s">
        <v>676</v>
      </c>
      <c r="E738" s="62" t="s">
        <v>206</v>
      </c>
      <c r="F738" s="64"/>
      <c r="G738" s="64"/>
      <c r="H738" s="63">
        <v>60</v>
      </c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3">
        <v>53</v>
      </c>
    </row>
    <row r="739" spans="1:20" ht="14.5" x14ac:dyDescent="0.35">
      <c r="A739" t="str">
        <f t="shared" si="18"/>
        <v>Oberösterreich528</v>
      </c>
      <c r="B739">
        <v>739</v>
      </c>
      <c r="C739" s="62" t="s">
        <v>265</v>
      </c>
      <c r="D739" s="62" t="s">
        <v>557</v>
      </c>
      <c r="E739" s="62" t="s">
        <v>145</v>
      </c>
      <c r="F739" s="63">
        <v>16039655</v>
      </c>
      <c r="G739" s="63">
        <v>19568604</v>
      </c>
      <c r="H739" s="63">
        <v>20276235</v>
      </c>
      <c r="I739" s="63">
        <v>20664245</v>
      </c>
      <c r="J739" s="63">
        <v>19497818</v>
      </c>
      <c r="K739" s="63">
        <v>23515899</v>
      </c>
      <c r="L739" s="63">
        <v>19798717</v>
      </c>
      <c r="M739" s="63">
        <v>18932081</v>
      </c>
      <c r="N739" s="63">
        <v>8169927</v>
      </c>
      <c r="O739" s="63">
        <v>11783463</v>
      </c>
      <c r="P739" s="63">
        <v>6843918</v>
      </c>
      <c r="Q739" s="63">
        <v>9379900</v>
      </c>
      <c r="R739" s="63">
        <v>12297027</v>
      </c>
      <c r="S739" s="63">
        <v>12830516</v>
      </c>
      <c r="T739" s="63">
        <v>18226313</v>
      </c>
    </row>
    <row r="740" spans="1:20" ht="14.5" x14ac:dyDescent="0.35">
      <c r="A740" t="str">
        <f t="shared" si="18"/>
        <v>Oberösterreich830</v>
      </c>
      <c r="B740">
        <v>740</v>
      </c>
      <c r="C740" s="62" t="s">
        <v>265</v>
      </c>
      <c r="D740" s="62" t="s">
        <v>657</v>
      </c>
      <c r="E740" s="62" t="s">
        <v>200</v>
      </c>
      <c r="F740" s="64"/>
      <c r="G740" s="63">
        <v>26</v>
      </c>
      <c r="H740" s="64"/>
      <c r="I740" s="64"/>
      <c r="J740" s="64"/>
      <c r="K740" s="64"/>
      <c r="L740" s="63">
        <v>1</v>
      </c>
      <c r="M740" s="63">
        <v>20</v>
      </c>
      <c r="N740" s="63">
        <v>705</v>
      </c>
      <c r="O740" s="64"/>
      <c r="P740" s="64"/>
      <c r="Q740" s="63">
        <v>281</v>
      </c>
      <c r="R740" s="63">
        <v>512</v>
      </c>
      <c r="S740" s="63">
        <v>5358</v>
      </c>
      <c r="T740" s="63">
        <v>8647</v>
      </c>
    </row>
    <row r="741" spans="1:20" ht="14.5" x14ac:dyDescent="0.35">
      <c r="A741" t="str">
        <f t="shared" si="18"/>
        <v>Oberösterreich800</v>
      </c>
      <c r="B741">
        <v>741</v>
      </c>
      <c r="C741" s="62" t="s">
        <v>265</v>
      </c>
      <c r="D741" s="62" t="s">
        <v>627</v>
      </c>
      <c r="E741" s="62" t="s">
        <v>182</v>
      </c>
      <c r="F741" s="63">
        <v>9092555</v>
      </c>
      <c r="G741" s="63">
        <v>31499329</v>
      </c>
      <c r="H741" s="63">
        <v>11408326</v>
      </c>
      <c r="I741" s="63">
        <v>13414598</v>
      </c>
      <c r="J741" s="63">
        <v>39409561</v>
      </c>
      <c r="K741" s="63">
        <v>30604886</v>
      </c>
      <c r="L741" s="63">
        <v>62503595</v>
      </c>
      <c r="M741" s="63">
        <v>96560721</v>
      </c>
      <c r="N741" s="63">
        <v>54901993</v>
      </c>
      <c r="O741" s="63">
        <v>52510668</v>
      </c>
      <c r="P741" s="63">
        <v>53397383</v>
      </c>
      <c r="Q741" s="63">
        <v>73586304</v>
      </c>
      <c r="R741" s="63">
        <v>151785498</v>
      </c>
      <c r="S741" s="63">
        <v>131908797</v>
      </c>
      <c r="T741" s="63">
        <v>152612705</v>
      </c>
    </row>
    <row r="742" spans="1:20" ht="14.5" x14ac:dyDescent="0.35">
      <c r="A742" t="str">
        <f t="shared" si="18"/>
        <v>Oberösterreich474</v>
      </c>
      <c r="B742">
        <v>742</v>
      </c>
      <c r="C742" s="62" t="s">
        <v>265</v>
      </c>
      <c r="D742" s="62" t="s">
        <v>534</v>
      </c>
      <c r="E742" s="62" t="s">
        <v>133</v>
      </c>
      <c r="F742" s="63">
        <v>56</v>
      </c>
      <c r="G742" s="63">
        <v>7883</v>
      </c>
      <c r="H742" s="64"/>
      <c r="I742" s="64"/>
      <c r="J742" s="63">
        <v>276</v>
      </c>
      <c r="K742" s="63">
        <v>119</v>
      </c>
      <c r="L742" s="64"/>
      <c r="M742" s="64"/>
      <c r="N742" s="64"/>
      <c r="O742" s="63">
        <v>32343</v>
      </c>
      <c r="P742" s="64"/>
      <c r="Q742" s="63">
        <v>52</v>
      </c>
      <c r="R742" s="63">
        <v>654353</v>
      </c>
      <c r="S742" s="63">
        <v>607</v>
      </c>
      <c r="T742" s="63">
        <v>1155</v>
      </c>
    </row>
    <row r="743" spans="1:20" ht="14.5" x14ac:dyDescent="0.35">
      <c r="A743" t="str">
        <f t="shared" si="18"/>
        <v>Oberösterreich078</v>
      </c>
      <c r="B743">
        <v>743</v>
      </c>
      <c r="C743" s="62" t="s">
        <v>265</v>
      </c>
      <c r="D743" s="62" t="s">
        <v>369</v>
      </c>
      <c r="E743" s="62" t="s">
        <v>40</v>
      </c>
      <c r="F743" s="63">
        <v>71257</v>
      </c>
      <c r="G743" s="63">
        <v>65643</v>
      </c>
      <c r="H743" s="63">
        <v>106939</v>
      </c>
      <c r="I743" s="63">
        <v>57419</v>
      </c>
      <c r="J743" s="63">
        <v>885617</v>
      </c>
      <c r="K743" s="63">
        <v>473800</v>
      </c>
      <c r="L743" s="63">
        <v>168745</v>
      </c>
      <c r="M743" s="63">
        <v>107088</v>
      </c>
      <c r="N743" s="63">
        <v>70654</v>
      </c>
      <c r="O743" s="63">
        <v>104966</v>
      </c>
      <c r="P743" s="63">
        <v>71743</v>
      </c>
      <c r="Q743" s="63">
        <v>267101</v>
      </c>
      <c r="R743" s="63">
        <v>344559</v>
      </c>
      <c r="S743" s="63">
        <v>258825</v>
      </c>
      <c r="T743" s="63">
        <v>123012</v>
      </c>
    </row>
    <row r="744" spans="1:20" ht="14.5" x14ac:dyDescent="0.35">
      <c r="A744" t="str">
        <f t="shared" si="18"/>
        <v>Oberösterreich093</v>
      </c>
      <c r="B744">
        <v>744</v>
      </c>
      <c r="C744" s="62" t="s">
        <v>265</v>
      </c>
      <c r="D744" s="62" t="s">
        <v>384</v>
      </c>
      <c r="E744" s="62" t="s">
        <v>48</v>
      </c>
      <c r="F744" s="63">
        <v>59386339</v>
      </c>
      <c r="G744" s="63">
        <v>76121470</v>
      </c>
      <c r="H744" s="63">
        <v>86182756</v>
      </c>
      <c r="I744" s="63">
        <v>67138675</v>
      </c>
      <c r="J744" s="63">
        <v>71768572</v>
      </c>
      <c r="K744" s="63">
        <v>57204945</v>
      </c>
      <c r="L744" s="63">
        <v>65478749</v>
      </c>
      <c r="M744" s="63">
        <v>77380455</v>
      </c>
      <c r="N744" s="63">
        <v>92960641</v>
      </c>
      <c r="O744" s="63">
        <v>100757640</v>
      </c>
      <c r="P744" s="63">
        <v>85596529</v>
      </c>
      <c r="Q744" s="63">
        <v>122761398</v>
      </c>
      <c r="R744" s="63">
        <v>185341541</v>
      </c>
      <c r="S744" s="63">
        <v>152166482</v>
      </c>
      <c r="T744" s="63">
        <v>129093312</v>
      </c>
    </row>
    <row r="745" spans="1:20" ht="14.5" x14ac:dyDescent="0.35">
      <c r="A745" t="str">
        <f t="shared" si="18"/>
        <v>Oberösterreich469</v>
      </c>
      <c r="B745">
        <v>745</v>
      </c>
      <c r="C745" s="62" t="s">
        <v>265</v>
      </c>
      <c r="D745" s="62" t="s">
        <v>529</v>
      </c>
      <c r="E745" s="62" t="s">
        <v>129</v>
      </c>
      <c r="F745" s="63">
        <v>37428</v>
      </c>
      <c r="G745" s="63">
        <v>1272</v>
      </c>
      <c r="H745" s="63">
        <v>42417</v>
      </c>
      <c r="I745" s="63">
        <v>1584</v>
      </c>
      <c r="J745" s="63">
        <v>1097</v>
      </c>
      <c r="K745" s="63">
        <v>13560</v>
      </c>
      <c r="L745" s="63">
        <v>11310</v>
      </c>
      <c r="M745" s="63">
        <v>38982</v>
      </c>
      <c r="N745" s="63">
        <v>26953</v>
      </c>
      <c r="O745" s="63">
        <v>14262</v>
      </c>
      <c r="P745" s="63">
        <v>47999</v>
      </c>
      <c r="Q745" s="63">
        <v>179681</v>
      </c>
      <c r="R745" s="63">
        <v>172274</v>
      </c>
      <c r="S745" s="63">
        <v>230449</v>
      </c>
      <c r="T745" s="63">
        <v>126570</v>
      </c>
    </row>
    <row r="746" spans="1:20" ht="14.5" x14ac:dyDescent="0.35">
      <c r="A746" t="str">
        <f t="shared" si="18"/>
        <v>Oberösterreich666</v>
      </c>
      <c r="B746">
        <v>746</v>
      </c>
      <c r="C746" s="62" t="s">
        <v>265</v>
      </c>
      <c r="D746" s="62" t="s">
        <v>592</v>
      </c>
      <c r="E746" s="62" t="s">
        <v>163</v>
      </c>
      <c r="F746" s="63">
        <v>24879551</v>
      </c>
      <c r="G746" s="63">
        <v>37262052</v>
      </c>
      <c r="H746" s="63">
        <v>40179809</v>
      </c>
      <c r="I746" s="63">
        <v>48950992</v>
      </c>
      <c r="J746" s="63">
        <v>53669032</v>
      </c>
      <c r="K746" s="63">
        <v>61050275</v>
      </c>
      <c r="L746" s="63">
        <v>88039709</v>
      </c>
      <c r="M746" s="63">
        <v>98190999</v>
      </c>
      <c r="N746" s="63">
        <v>103543088</v>
      </c>
      <c r="O746" s="63">
        <v>109637952</v>
      </c>
      <c r="P746" s="63">
        <v>116626565</v>
      </c>
      <c r="Q746" s="63">
        <v>141868435</v>
      </c>
      <c r="R746" s="63">
        <v>224338636</v>
      </c>
      <c r="S746" s="63">
        <v>172319563</v>
      </c>
      <c r="T746" s="63">
        <v>183916251</v>
      </c>
    </row>
    <row r="747" spans="1:20" ht="14.5" x14ac:dyDescent="0.35">
      <c r="A747" t="str">
        <f t="shared" si="18"/>
        <v>Oberösterreich017</v>
      </c>
      <c r="B747">
        <v>747</v>
      </c>
      <c r="C747" s="62" t="s">
        <v>265</v>
      </c>
      <c r="D747" s="62" t="s">
        <v>313</v>
      </c>
      <c r="E747" s="62" t="s">
        <v>11</v>
      </c>
      <c r="F747" s="63">
        <v>264434828</v>
      </c>
      <c r="G747" s="63">
        <v>312004518</v>
      </c>
      <c r="H747" s="63">
        <v>280164569</v>
      </c>
      <c r="I747" s="63">
        <v>258215768</v>
      </c>
      <c r="J747" s="63">
        <v>286938170</v>
      </c>
      <c r="K747" s="63">
        <v>293894084</v>
      </c>
      <c r="L747" s="63">
        <v>260772007</v>
      </c>
      <c r="M747" s="63">
        <v>258667889</v>
      </c>
      <c r="N747" s="63">
        <v>293423511</v>
      </c>
      <c r="O747" s="63">
        <v>284275040</v>
      </c>
      <c r="P747" s="63">
        <v>248872878</v>
      </c>
      <c r="Q747" s="63">
        <v>331005394</v>
      </c>
      <c r="R747" s="63">
        <v>386143311</v>
      </c>
      <c r="S747" s="63">
        <v>424434767</v>
      </c>
      <c r="T747" s="63">
        <v>533515249</v>
      </c>
    </row>
    <row r="748" spans="1:20" ht="14.5" x14ac:dyDescent="0.35">
      <c r="A748" t="str">
        <f t="shared" si="18"/>
        <v>Oberösterreich236</v>
      </c>
      <c r="B748">
        <v>748</v>
      </c>
      <c r="C748" s="62" t="s">
        <v>265</v>
      </c>
      <c r="D748" s="62" t="s">
        <v>410</v>
      </c>
      <c r="E748" s="62" t="s">
        <v>59</v>
      </c>
      <c r="F748" s="63">
        <v>21552</v>
      </c>
      <c r="G748" s="63">
        <v>28961</v>
      </c>
      <c r="H748" s="63">
        <v>32581</v>
      </c>
      <c r="I748" s="63">
        <v>19298</v>
      </c>
      <c r="J748" s="63">
        <v>111150</v>
      </c>
      <c r="K748" s="63">
        <v>41837</v>
      </c>
      <c r="L748" s="63">
        <v>348245</v>
      </c>
      <c r="M748" s="63">
        <v>48035</v>
      </c>
      <c r="N748" s="63">
        <v>40643</v>
      </c>
      <c r="O748" s="63">
        <v>110035</v>
      </c>
      <c r="P748" s="63">
        <v>77996</v>
      </c>
      <c r="Q748" s="63">
        <v>78698</v>
      </c>
      <c r="R748" s="63">
        <v>283440</v>
      </c>
      <c r="S748" s="63">
        <v>233812</v>
      </c>
      <c r="T748" s="63">
        <v>371357</v>
      </c>
    </row>
    <row r="749" spans="1:20" ht="14.5" x14ac:dyDescent="0.35">
      <c r="A749" t="str">
        <f t="shared" si="18"/>
        <v>Oberösterreich068</v>
      </c>
      <c r="B749">
        <v>749</v>
      </c>
      <c r="C749" s="62" t="s">
        <v>265</v>
      </c>
      <c r="D749" s="62" t="s">
        <v>355</v>
      </c>
      <c r="E749" s="62" t="s">
        <v>35</v>
      </c>
      <c r="F749" s="63">
        <v>44032890</v>
      </c>
      <c r="G749" s="63">
        <v>70685011</v>
      </c>
      <c r="H749" s="63">
        <v>71275433</v>
      </c>
      <c r="I749" s="63">
        <v>50310180</v>
      </c>
      <c r="J749" s="63">
        <v>47088557</v>
      </c>
      <c r="K749" s="63">
        <v>44910622</v>
      </c>
      <c r="L749" s="63">
        <v>54038189</v>
      </c>
      <c r="M749" s="63">
        <v>60993741</v>
      </c>
      <c r="N749" s="63">
        <v>68749577</v>
      </c>
      <c r="O749" s="63">
        <v>70804285</v>
      </c>
      <c r="P749" s="63">
        <v>68013989</v>
      </c>
      <c r="Q749" s="63">
        <v>96706031</v>
      </c>
      <c r="R749" s="63">
        <v>198534269</v>
      </c>
      <c r="S749" s="63">
        <v>216252665</v>
      </c>
      <c r="T749" s="63">
        <v>142609921</v>
      </c>
    </row>
    <row r="750" spans="1:20" ht="14.5" x14ac:dyDescent="0.35">
      <c r="A750" t="str">
        <f t="shared" si="18"/>
        <v>Oberösterreich640</v>
      </c>
      <c r="B750">
        <v>750</v>
      </c>
      <c r="C750" s="62" t="s">
        <v>265</v>
      </c>
      <c r="D750" s="62" t="s">
        <v>580</v>
      </c>
      <c r="E750" s="62" t="s">
        <v>155</v>
      </c>
      <c r="F750" s="63">
        <v>850747</v>
      </c>
      <c r="G750" s="63">
        <v>1100204</v>
      </c>
      <c r="H750" s="63">
        <v>9780615</v>
      </c>
      <c r="I750" s="63">
        <v>8488050</v>
      </c>
      <c r="J750" s="63">
        <v>9811017</v>
      </c>
      <c r="K750" s="63">
        <v>8660068</v>
      </c>
      <c r="L750" s="63">
        <v>18296929</v>
      </c>
      <c r="M750" s="63">
        <v>21829367</v>
      </c>
      <c r="N750" s="63">
        <v>28486720</v>
      </c>
      <c r="O750" s="63">
        <v>23491426</v>
      </c>
      <c r="P750" s="63">
        <v>16869698</v>
      </c>
      <c r="Q750" s="63">
        <v>31432569</v>
      </c>
      <c r="R750" s="63">
        <v>41679719</v>
      </c>
      <c r="S750" s="63">
        <v>55604619</v>
      </c>
      <c r="T750" s="63">
        <v>54169681</v>
      </c>
    </row>
    <row r="751" spans="1:20" ht="14.5" x14ac:dyDescent="0.35">
      <c r="A751" t="str">
        <f t="shared" si="18"/>
        <v>Oberösterreich328</v>
      </c>
      <c r="B751">
        <v>751</v>
      </c>
      <c r="C751" s="62" t="s">
        <v>265</v>
      </c>
      <c r="D751" s="62" t="s">
        <v>444</v>
      </c>
      <c r="E751" s="62" t="s">
        <v>79</v>
      </c>
      <c r="F751" s="63">
        <v>98507</v>
      </c>
      <c r="G751" s="63">
        <v>54311</v>
      </c>
      <c r="H751" s="63">
        <v>73041</v>
      </c>
      <c r="I751" s="64"/>
      <c r="J751" s="63">
        <v>52934</v>
      </c>
      <c r="K751" s="63">
        <v>90299</v>
      </c>
      <c r="L751" s="63">
        <v>75209</v>
      </c>
      <c r="M751" s="63">
        <v>46453</v>
      </c>
      <c r="N751" s="63">
        <v>81545</v>
      </c>
      <c r="O751" s="63">
        <v>55535</v>
      </c>
      <c r="P751" s="63">
        <v>53913</v>
      </c>
      <c r="Q751" s="63">
        <v>67879</v>
      </c>
      <c r="R751" s="63">
        <v>67102</v>
      </c>
      <c r="S751" s="63">
        <v>10328</v>
      </c>
      <c r="T751" s="63">
        <v>25693</v>
      </c>
    </row>
    <row r="752" spans="1:20" ht="14.5" x14ac:dyDescent="0.35">
      <c r="A752" t="str">
        <f t="shared" si="18"/>
        <v>Oberösterreich284</v>
      </c>
      <c r="B752">
        <v>752</v>
      </c>
      <c r="C752" s="62" t="s">
        <v>265</v>
      </c>
      <c r="D752" s="62" t="s">
        <v>426</v>
      </c>
      <c r="E752" s="62" t="s">
        <v>71</v>
      </c>
      <c r="F752" s="63">
        <v>2223</v>
      </c>
      <c r="G752" s="64"/>
      <c r="H752" s="64"/>
      <c r="I752" s="63">
        <v>777</v>
      </c>
      <c r="J752" s="64"/>
      <c r="K752" s="63">
        <v>2103</v>
      </c>
      <c r="L752" s="63">
        <v>322</v>
      </c>
      <c r="M752" s="63">
        <v>1355</v>
      </c>
      <c r="N752" s="63">
        <v>14896</v>
      </c>
      <c r="O752" s="63">
        <v>1900</v>
      </c>
      <c r="P752" s="63">
        <v>16998</v>
      </c>
      <c r="Q752" s="63">
        <v>1956</v>
      </c>
      <c r="R752" s="64"/>
      <c r="S752" s="63">
        <v>17687</v>
      </c>
      <c r="T752" s="63">
        <v>46536</v>
      </c>
    </row>
    <row r="753" spans="1:20" ht="14.5" x14ac:dyDescent="0.35">
      <c r="A753" t="str">
        <f t="shared" si="18"/>
        <v>Oberösterreich466</v>
      </c>
      <c r="B753">
        <v>753</v>
      </c>
      <c r="C753" s="62" t="s">
        <v>265</v>
      </c>
      <c r="D753" s="62" t="s">
        <v>523</v>
      </c>
      <c r="E753" s="62" t="s">
        <v>222</v>
      </c>
      <c r="F753" s="64"/>
      <c r="G753" s="64"/>
      <c r="H753" s="64"/>
      <c r="I753" s="63">
        <v>5</v>
      </c>
      <c r="J753" s="64"/>
      <c r="K753" s="63">
        <v>6</v>
      </c>
      <c r="L753" s="63">
        <v>7</v>
      </c>
      <c r="M753" s="63">
        <v>143</v>
      </c>
      <c r="N753" s="63">
        <v>852</v>
      </c>
      <c r="O753" s="63">
        <v>19</v>
      </c>
      <c r="P753" s="63">
        <v>28</v>
      </c>
      <c r="Q753" s="63">
        <v>21</v>
      </c>
      <c r="R753" s="63">
        <v>3085</v>
      </c>
      <c r="S753" s="63">
        <v>656</v>
      </c>
      <c r="T753" s="63">
        <v>2157</v>
      </c>
    </row>
    <row r="754" spans="1:20" ht="14.5" x14ac:dyDescent="0.35">
      <c r="A754" t="str">
        <f t="shared" si="18"/>
        <v>Oberösterreich413</v>
      </c>
      <c r="B754">
        <v>754</v>
      </c>
      <c r="C754" s="62" t="s">
        <v>265</v>
      </c>
      <c r="D754" s="62" t="s">
        <v>494</v>
      </c>
      <c r="E754" s="62" t="s">
        <v>108</v>
      </c>
      <c r="F754" s="63">
        <v>795</v>
      </c>
      <c r="G754" s="64"/>
      <c r="H754" s="63">
        <v>78</v>
      </c>
      <c r="I754" s="64"/>
      <c r="J754" s="63">
        <v>4001</v>
      </c>
      <c r="K754" s="63">
        <v>3295</v>
      </c>
      <c r="L754" s="63">
        <v>3071</v>
      </c>
      <c r="M754" s="63">
        <v>2985</v>
      </c>
      <c r="N754" s="63">
        <v>29834</v>
      </c>
      <c r="O754" s="63">
        <v>19337</v>
      </c>
      <c r="P754" s="63">
        <v>6707</v>
      </c>
      <c r="Q754" s="63">
        <v>5409</v>
      </c>
      <c r="R754" s="63">
        <v>1027</v>
      </c>
      <c r="S754" s="63">
        <v>3617</v>
      </c>
      <c r="T754" s="63">
        <v>5730</v>
      </c>
    </row>
    <row r="755" spans="1:20" ht="14.5" x14ac:dyDescent="0.35">
      <c r="A755" t="str">
        <f t="shared" si="18"/>
        <v>Oberösterreich703</v>
      </c>
      <c r="B755">
        <v>755</v>
      </c>
      <c r="C755" s="62" t="s">
        <v>265</v>
      </c>
      <c r="D755" s="62" t="s">
        <v>609</v>
      </c>
      <c r="E755" s="62" t="s">
        <v>241</v>
      </c>
      <c r="F755" s="63">
        <v>786</v>
      </c>
      <c r="G755" s="63">
        <v>91649</v>
      </c>
      <c r="H755" s="63">
        <v>46006</v>
      </c>
      <c r="I755" s="63">
        <v>53476</v>
      </c>
      <c r="J755" s="63">
        <v>11564</v>
      </c>
      <c r="K755" s="63">
        <v>8304</v>
      </c>
      <c r="L755" s="63">
        <v>6586</v>
      </c>
      <c r="M755" s="63">
        <v>7087</v>
      </c>
      <c r="N755" s="63">
        <v>15360</v>
      </c>
      <c r="O755" s="63">
        <v>5508</v>
      </c>
      <c r="P755" s="63">
        <v>1926</v>
      </c>
      <c r="Q755" s="63">
        <v>5854</v>
      </c>
      <c r="R755" s="63">
        <v>2980</v>
      </c>
      <c r="S755" s="63">
        <v>5072</v>
      </c>
      <c r="T755" s="63">
        <v>59849</v>
      </c>
    </row>
    <row r="756" spans="1:20" ht="14.5" x14ac:dyDescent="0.35">
      <c r="A756" t="str">
        <f t="shared" si="18"/>
        <v>Oberösterreich516</v>
      </c>
      <c r="B756">
        <v>756</v>
      </c>
      <c r="C756" s="62" t="s">
        <v>265</v>
      </c>
      <c r="D756" s="62" t="s">
        <v>553</v>
      </c>
      <c r="E756" s="62" t="s">
        <v>142</v>
      </c>
      <c r="F756" s="63">
        <v>153154</v>
      </c>
      <c r="G756" s="63">
        <v>148127</v>
      </c>
      <c r="H756" s="63">
        <v>86465</v>
      </c>
      <c r="I756" s="63">
        <v>104644</v>
      </c>
      <c r="J756" s="63">
        <v>434184</v>
      </c>
      <c r="K756" s="63">
        <v>442375</v>
      </c>
      <c r="L756" s="63">
        <v>210870</v>
      </c>
      <c r="M756" s="63">
        <v>378445</v>
      </c>
      <c r="N756" s="63">
        <v>358217</v>
      </c>
      <c r="O756" s="63">
        <v>585866</v>
      </c>
      <c r="P756" s="63">
        <v>1311682</v>
      </c>
      <c r="Q756" s="63">
        <v>735753</v>
      </c>
      <c r="R756" s="63">
        <v>953685</v>
      </c>
      <c r="S756" s="63">
        <v>939381</v>
      </c>
      <c r="T756" s="63">
        <v>1201970</v>
      </c>
    </row>
    <row r="757" spans="1:20" ht="14.5" x14ac:dyDescent="0.35">
      <c r="A757" t="str">
        <f t="shared" si="18"/>
        <v>Oberösterreich477</v>
      </c>
      <c r="B757">
        <v>757</v>
      </c>
      <c r="C757" s="62" t="s">
        <v>265</v>
      </c>
      <c r="D757" s="62" t="s">
        <v>537</v>
      </c>
      <c r="E757" s="62" t="s">
        <v>224</v>
      </c>
      <c r="F757" s="64"/>
      <c r="G757" s="64"/>
      <c r="H757" s="64"/>
      <c r="I757" s="64"/>
      <c r="J757" s="64"/>
      <c r="K757" s="63">
        <v>28</v>
      </c>
      <c r="L757" s="64"/>
      <c r="M757" s="64"/>
      <c r="N757" s="64"/>
      <c r="O757" s="64"/>
      <c r="P757" s="63">
        <v>3</v>
      </c>
      <c r="Q757" s="64"/>
      <c r="R757" s="64"/>
      <c r="S757" s="64"/>
      <c r="T757" s="63">
        <v>344</v>
      </c>
    </row>
    <row r="758" spans="1:20" ht="14.5" x14ac:dyDescent="0.35">
      <c r="A758" t="str">
        <f t="shared" si="18"/>
        <v>Oberösterreich508</v>
      </c>
      <c r="B758">
        <v>758</v>
      </c>
      <c r="C758" s="62" t="s">
        <v>265</v>
      </c>
      <c r="D758" s="62" t="s">
        <v>550</v>
      </c>
      <c r="E758" s="62" t="s">
        <v>140</v>
      </c>
      <c r="F758" s="63">
        <v>169973311</v>
      </c>
      <c r="G758" s="63">
        <v>279396058</v>
      </c>
      <c r="H758" s="63">
        <v>189359938</v>
      </c>
      <c r="I758" s="63">
        <v>137809419</v>
      </c>
      <c r="J758" s="63">
        <v>82204411</v>
      </c>
      <c r="K758" s="63">
        <v>132119148</v>
      </c>
      <c r="L758" s="63">
        <v>120023262</v>
      </c>
      <c r="M758" s="63">
        <v>123665103</v>
      </c>
      <c r="N758" s="63">
        <v>117236816</v>
      </c>
      <c r="O758" s="63">
        <v>121955275</v>
      </c>
      <c r="P758" s="63">
        <v>101959301</v>
      </c>
      <c r="Q758" s="63">
        <v>134865630</v>
      </c>
      <c r="R758" s="63">
        <v>199688460</v>
      </c>
      <c r="S758" s="63">
        <v>122659447</v>
      </c>
      <c r="T758" s="63">
        <v>113446325</v>
      </c>
    </row>
    <row r="759" spans="1:20" ht="14.5" x14ac:dyDescent="0.35">
      <c r="A759" t="str">
        <f t="shared" si="18"/>
        <v>Oberösterreich453</v>
      </c>
      <c r="B759">
        <v>759</v>
      </c>
      <c r="C759" s="62" t="s">
        <v>265</v>
      </c>
      <c r="D759" s="62" t="s">
        <v>508</v>
      </c>
      <c r="E759" s="62" t="s">
        <v>120</v>
      </c>
      <c r="F759" s="63">
        <v>5163</v>
      </c>
      <c r="G759" s="63">
        <v>12096</v>
      </c>
      <c r="H759" s="63">
        <v>783911</v>
      </c>
      <c r="I759" s="63">
        <v>652495</v>
      </c>
      <c r="J759" s="63">
        <v>4069</v>
      </c>
      <c r="K759" s="63">
        <v>2162</v>
      </c>
      <c r="L759" s="63">
        <v>14003</v>
      </c>
      <c r="M759" s="63">
        <v>19211</v>
      </c>
      <c r="N759" s="63">
        <v>46641</v>
      </c>
      <c r="O759" s="63">
        <v>43364</v>
      </c>
      <c r="P759" s="63">
        <v>52050</v>
      </c>
      <c r="Q759" s="63">
        <v>10836</v>
      </c>
      <c r="R759" s="63">
        <v>17044</v>
      </c>
      <c r="S759" s="63">
        <v>21443</v>
      </c>
      <c r="T759" s="63">
        <v>17797</v>
      </c>
    </row>
    <row r="760" spans="1:20" ht="14.5" x14ac:dyDescent="0.35">
      <c r="A760" t="str">
        <f t="shared" si="18"/>
        <v>Oberösterreich675</v>
      </c>
      <c r="B760">
        <v>760</v>
      </c>
      <c r="C760" s="62" t="s">
        <v>265</v>
      </c>
      <c r="D760" s="62" t="s">
        <v>598</v>
      </c>
      <c r="E760" s="62" t="s">
        <v>167</v>
      </c>
      <c r="F760" s="63">
        <v>498</v>
      </c>
      <c r="G760" s="63">
        <v>135</v>
      </c>
      <c r="H760" s="64"/>
      <c r="I760" s="63">
        <v>3633</v>
      </c>
      <c r="J760" s="63">
        <v>50899</v>
      </c>
      <c r="K760" s="63">
        <v>819</v>
      </c>
      <c r="L760" s="63">
        <v>627</v>
      </c>
      <c r="M760" s="63">
        <v>165</v>
      </c>
      <c r="N760" s="63">
        <v>7074</v>
      </c>
      <c r="O760" s="63">
        <v>18642</v>
      </c>
      <c r="P760" s="63">
        <v>12179</v>
      </c>
      <c r="Q760" s="63">
        <v>13586</v>
      </c>
      <c r="R760" s="63">
        <v>1867</v>
      </c>
      <c r="S760" s="63">
        <v>10105</v>
      </c>
      <c r="T760" s="63">
        <v>20533</v>
      </c>
    </row>
    <row r="761" spans="1:20" ht="14.5" x14ac:dyDescent="0.35">
      <c r="A761" t="str">
        <f t="shared" si="18"/>
        <v>Oberösterreich892</v>
      </c>
      <c r="B761">
        <v>761</v>
      </c>
      <c r="C761" s="62" t="s">
        <v>265</v>
      </c>
      <c r="D761" s="62" t="s">
        <v>678</v>
      </c>
      <c r="E761" s="62" t="s">
        <v>207</v>
      </c>
      <c r="F761" s="63">
        <v>3</v>
      </c>
      <c r="G761" s="63">
        <v>2</v>
      </c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3">
        <v>243</v>
      </c>
    </row>
    <row r="762" spans="1:20" ht="14.5" x14ac:dyDescent="0.35">
      <c r="A762" t="str">
        <f t="shared" si="18"/>
        <v>Oberösterreich391</v>
      </c>
      <c r="B762">
        <v>762</v>
      </c>
      <c r="C762" s="62" t="s">
        <v>265</v>
      </c>
      <c r="D762" s="62" t="s">
        <v>479</v>
      </c>
      <c r="E762" s="62" t="s">
        <v>100</v>
      </c>
      <c r="F762" s="63">
        <v>124686</v>
      </c>
      <c r="G762" s="63">
        <v>3947</v>
      </c>
      <c r="H762" s="63">
        <v>1800</v>
      </c>
      <c r="I762" s="63">
        <v>656</v>
      </c>
      <c r="J762" s="63">
        <v>1653</v>
      </c>
      <c r="K762" s="63">
        <v>53108</v>
      </c>
      <c r="L762" s="63">
        <v>124799</v>
      </c>
      <c r="M762" s="63">
        <v>138920</v>
      </c>
      <c r="N762" s="63">
        <v>70156</v>
      </c>
      <c r="O762" s="63">
        <v>28844</v>
      </c>
      <c r="P762" s="63">
        <v>36091</v>
      </c>
      <c r="Q762" s="63">
        <v>1446</v>
      </c>
      <c r="R762" s="63">
        <v>6900</v>
      </c>
      <c r="S762" s="63">
        <v>2539</v>
      </c>
      <c r="T762" s="63">
        <v>20387</v>
      </c>
    </row>
    <row r="763" spans="1:20" ht="14.5" x14ac:dyDescent="0.35">
      <c r="A763" t="str">
        <f t="shared" si="18"/>
        <v>Oberösterreich073</v>
      </c>
      <c r="B763">
        <v>763</v>
      </c>
      <c r="C763" s="62" t="s">
        <v>265</v>
      </c>
      <c r="D763" s="62" t="s">
        <v>360</v>
      </c>
      <c r="E763" s="62" t="s">
        <v>242</v>
      </c>
      <c r="F763" s="63">
        <v>16330599</v>
      </c>
      <c r="G763" s="63">
        <v>1827416</v>
      </c>
      <c r="H763" s="63">
        <v>4037053</v>
      </c>
      <c r="I763" s="63">
        <v>7703881</v>
      </c>
      <c r="J763" s="63">
        <v>3641495</v>
      </c>
      <c r="K763" s="63">
        <v>3634371</v>
      </c>
      <c r="L763" s="63">
        <v>3582409</v>
      </c>
      <c r="M763" s="63">
        <v>4501591</v>
      </c>
      <c r="N763" s="63">
        <v>10030612</v>
      </c>
      <c r="O763" s="63">
        <v>7310390</v>
      </c>
      <c r="P763" s="63">
        <v>7419940</v>
      </c>
      <c r="Q763" s="63">
        <v>4143956</v>
      </c>
      <c r="R763" s="63">
        <v>5793643</v>
      </c>
      <c r="S763" s="63">
        <v>772750</v>
      </c>
      <c r="T763" s="63">
        <v>487833</v>
      </c>
    </row>
    <row r="764" spans="1:20" ht="14.5" x14ac:dyDescent="0.35">
      <c r="A764" t="str">
        <f t="shared" si="18"/>
        <v>Oberösterreich421</v>
      </c>
      <c r="B764">
        <v>764</v>
      </c>
      <c r="C764" s="62" t="s">
        <v>265</v>
      </c>
      <c r="D764" s="62" t="s">
        <v>496</v>
      </c>
      <c r="E764" s="62" t="s">
        <v>110</v>
      </c>
      <c r="F764" s="63">
        <v>120319</v>
      </c>
      <c r="G764" s="64"/>
      <c r="H764" s="63">
        <v>74903</v>
      </c>
      <c r="I764" s="63">
        <v>125712</v>
      </c>
      <c r="J764" s="63">
        <v>16852</v>
      </c>
      <c r="K764" s="63">
        <v>6107</v>
      </c>
      <c r="L764" s="63">
        <v>234706</v>
      </c>
      <c r="M764" s="63">
        <v>39131</v>
      </c>
      <c r="N764" s="63">
        <v>273933</v>
      </c>
      <c r="O764" s="63">
        <v>74922</v>
      </c>
      <c r="P764" s="63">
        <v>39189</v>
      </c>
      <c r="Q764" s="63">
        <v>8337</v>
      </c>
      <c r="R764" s="63">
        <v>5951</v>
      </c>
      <c r="S764" s="63">
        <v>99783</v>
      </c>
      <c r="T764" s="63">
        <v>211388</v>
      </c>
    </row>
    <row r="765" spans="1:20" ht="14.5" x14ac:dyDescent="0.35">
      <c r="A765" t="str">
        <f t="shared" si="18"/>
        <v>Oberösterreich404</v>
      </c>
      <c r="B765">
        <v>765</v>
      </c>
      <c r="C765" s="62" t="s">
        <v>265</v>
      </c>
      <c r="D765" s="62" t="s">
        <v>486</v>
      </c>
      <c r="E765" s="62" t="s">
        <v>104</v>
      </c>
      <c r="F765" s="63">
        <v>91328492</v>
      </c>
      <c r="G765" s="63">
        <v>144479661</v>
      </c>
      <c r="H765" s="63">
        <v>96057727</v>
      </c>
      <c r="I765" s="63">
        <v>110479238</v>
      </c>
      <c r="J765" s="63">
        <v>73917877</v>
      </c>
      <c r="K765" s="63">
        <v>115497806</v>
      </c>
      <c r="L765" s="63">
        <v>75870078</v>
      </c>
      <c r="M765" s="63">
        <v>88544139</v>
      </c>
      <c r="N765" s="63">
        <v>103842207</v>
      </c>
      <c r="O765" s="63">
        <v>102723476</v>
      </c>
      <c r="P765" s="63">
        <v>101017920</v>
      </c>
      <c r="Q765" s="63">
        <v>200566130</v>
      </c>
      <c r="R765" s="63">
        <v>221638753</v>
      </c>
      <c r="S765" s="63">
        <v>266144067</v>
      </c>
      <c r="T765" s="63">
        <v>228058434</v>
      </c>
    </row>
    <row r="766" spans="1:20" ht="14.5" x14ac:dyDescent="0.35">
      <c r="A766" t="str">
        <f t="shared" si="18"/>
        <v>Oberösterreich833</v>
      </c>
      <c r="B766">
        <v>766</v>
      </c>
      <c r="C766" s="62" t="s">
        <v>265</v>
      </c>
      <c r="D766" s="62" t="s">
        <v>662</v>
      </c>
      <c r="E766" s="62" t="s">
        <v>202</v>
      </c>
      <c r="F766" s="63">
        <v>2012</v>
      </c>
      <c r="G766" s="63">
        <v>2166</v>
      </c>
      <c r="H766" s="64"/>
      <c r="I766" s="64"/>
      <c r="J766" s="63">
        <v>27</v>
      </c>
      <c r="K766" s="64"/>
      <c r="L766" s="64"/>
      <c r="M766" s="63">
        <v>857</v>
      </c>
      <c r="N766" s="64"/>
      <c r="O766" s="64"/>
      <c r="P766" s="64"/>
      <c r="Q766" s="63">
        <v>814</v>
      </c>
      <c r="R766" s="63">
        <v>1144</v>
      </c>
      <c r="S766" s="64"/>
      <c r="T766" s="64"/>
    </row>
    <row r="767" spans="1:20" ht="14.5" x14ac:dyDescent="0.35">
      <c r="A767" t="str">
        <f t="shared" si="18"/>
        <v>Oberösterreich322</v>
      </c>
      <c r="B767">
        <v>767</v>
      </c>
      <c r="C767" s="62" t="s">
        <v>265</v>
      </c>
      <c r="D767" s="62" t="s">
        <v>440</v>
      </c>
      <c r="E767" s="62" t="s">
        <v>243</v>
      </c>
      <c r="F767" s="63">
        <v>308025</v>
      </c>
      <c r="G767" s="63">
        <v>34513</v>
      </c>
      <c r="H767" s="63">
        <v>52849</v>
      </c>
      <c r="I767" s="63">
        <v>63004</v>
      </c>
      <c r="J767" s="63">
        <v>159425</v>
      </c>
      <c r="K767" s="63">
        <v>14358</v>
      </c>
      <c r="L767" s="63">
        <v>10421</v>
      </c>
      <c r="M767" s="63">
        <v>10730</v>
      </c>
      <c r="N767" s="63">
        <v>4122</v>
      </c>
      <c r="O767" s="63">
        <v>4303</v>
      </c>
      <c r="P767" s="63">
        <v>4716</v>
      </c>
      <c r="Q767" s="63">
        <v>117544</v>
      </c>
      <c r="R767" s="63">
        <v>29843</v>
      </c>
      <c r="S767" s="63">
        <v>40807</v>
      </c>
      <c r="T767" s="63">
        <v>105287</v>
      </c>
    </row>
    <row r="768" spans="1:20" ht="14.5" x14ac:dyDescent="0.35">
      <c r="A768" t="str">
        <f t="shared" si="18"/>
        <v>Oberösterreich306</v>
      </c>
      <c r="B768">
        <v>768</v>
      </c>
      <c r="C768" s="62" t="s">
        <v>265</v>
      </c>
      <c r="D768" s="62" t="s">
        <v>430</v>
      </c>
      <c r="E768" s="62" t="s">
        <v>74</v>
      </c>
      <c r="F768" s="63">
        <v>831161</v>
      </c>
      <c r="G768" s="63">
        <v>930</v>
      </c>
      <c r="H768" s="63">
        <v>1932</v>
      </c>
      <c r="I768" s="63">
        <v>1715</v>
      </c>
      <c r="J768" s="63">
        <v>2287</v>
      </c>
      <c r="K768" s="63">
        <v>1877</v>
      </c>
      <c r="L768" s="63">
        <v>2984</v>
      </c>
      <c r="M768" s="63">
        <v>4642</v>
      </c>
      <c r="N768" s="64"/>
      <c r="O768" s="63">
        <v>23688</v>
      </c>
      <c r="P768" s="63">
        <v>4959</v>
      </c>
      <c r="Q768" s="63">
        <v>21441</v>
      </c>
      <c r="R768" s="63">
        <v>15635</v>
      </c>
      <c r="S768" s="63">
        <v>19941</v>
      </c>
      <c r="T768" s="63">
        <v>8392</v>
      </c>
    </row>
    <row r="769" spans="1:20" ht="14.5" x14ac:dyDescent="0.35">
      <c r="A769" t="str">
        <f t="shared" si="18"/>
        <v>Oberösterreich318</v>
      </c>
      <c r="B769">
        <v>769</v>
      </c>
      <c r="C769" s="62" t="s">
        <v>265</v>
      </c>
      <c r="D769" s="62" t="s">
        <v>438</v>
      </c>
      <c r="E769" s="62" t="s">
        <v>244</v>
      </c>
      <c r="F769" s="63">
        <v>43764</v>
      </c>
      <c r="G769" s="63">
        <v>682</v>
      </c>
      <c r="H769" s="63">
        <v>3416</v>
      </c>
      <c r="I769" s="63">
        <v>1474</v>
      </c>
      <c r="J769" s="63">
        <v>6</v>
      </c>
      <c r="K769" s="63">
        <v>29214</v>
      </c>
      <c r="L769" s="63">
        <v>611447</v>
      </c>
      <c r="M769" s="63">
        <v>40075</v>
      </c>
      <c r="N769" s="63">
        <v>130980</v>
      </c>
      <c r="O769" s="63">
        <v>12286</v>
      </c>
      <c r="P769" s="64"/>
      <c r="Q769" s="63">
        <v>97645</v>
      </c>
      <c r="R769" s="63">
        <v>134794</v>
      </c>
      <c r="S769" s="63">
        <v>55060</v>
      </c>
      <c r="T769" s="63">
        <v>48800</v>
      </c>
    </row>
    <row r="770" spans="1:20" ht="14.5" x14ac:dyDescent="0.35">
      <c r="A770" t="str">
        <f t="shared" si="18"/>
        <v>Oberösterreich039</v>
      </c>
      <c r="B770">
        <v>770</v>
      </c>
      <c r="C770" s="62" t="s">
        <v>265</v>
      </c>
      <c r="D770" s="62" t="s">
        <v>327</v>
      </c>
      <c r="E770" s="62" t="s">
        <v>20</v>
      </c>
      <c r="F770" s="63">
        <v>442454150</v>
      </c>
      <c r="G770" s="63">
        <v>495479293</v>
      </c>
      <c r="H770" s="63">
        <v>450831843</v>
      </c>
      <c r="I770" s="63">
        <v>422589292</v>
      </c>
      <c r="J770" s="63">
        <v>506864878</v>
      </c>
      <c r="K770" s="63">
        <v>640270776</v>
      </c>
      <c r="L770" s="63">
        <v>665119384</v>
      </c>
      <c r="M770" s="63">
        <v>653401825</v>
      </c>
      <c r="N770" s="63">
        <v>617280919</v>
      </c>
      <c r="O770" s="63">
        <v>577303054</v>
      </c>
      <c r="P770" s="63">
        <v>521166311</v>
      </c>
      <c r="Q770" s="63">
        <v>491525229</v>
      </c>
      <c r="R770" s="63">
        <v>682039434</v>
      </c>
      <c r="S770" s="63">
        <v>642074961</v>
      </c>
      <c r="T770" s="63">
        <v>713414520</v>
      </c>
    </row>
    <row r="771" spans="1:20" ht="14.5" x14ac:dyDescent="0.35">
      <c r="A771" t="str">
        <f t="shared" si="18"/>
        <v>Oberösterreich272</v>
      </c>
      <c r="B771">
        <v>771</v>
      </c>
      <c r="C771" s="62" t="s">
        <v>265</v>
      </c>
      <c r="D771" s="62" t="s">
        <v>422</v>
      </c>
      <c r="E771" s="62" t="s">
        <v>245</v>
      </c>
      <c r="F771" s="63">
        <v>4510595</v>
      </c>
      <c r="G771" s="63">
        <v>5068084</v>
      </c>
      <c r="H771" s="63">
        <v>3868002</v>
      </c>
      <c r="I771" s="63">
        <v>2131851</v>
      </c>
      <c r="J771" s="63">
        <v>2300106</v>
      </c>
      <c r="K771" s="63">
        <v>2220080</v>
      </c>
      <c r="L771" s="63">
        <v>1803670</v>
      </c>
      <c r="M771" s="63">
        <v>1832632</v>
      </c>
      <c r="N771" s="63">
        <v>1857584</v>
      </c>
      <c r="O771" s="63">
        <v>1011200</v>
      </c>
      <c r="P771" s="63">
        <v>3715661</v>
      </c>
      <c r="Q771" s="63">
        <v>1645833</v>
      </c>
      <c r="R771" s="63">
        <v>914498</v>
      </c>
      <c r="S771" s="63">
        <v>4931077</v>
      </c>
      <c r="T771" s="63">
        <v>6849161</v>
      </c>
    </row>
    <row r="772" spans="1:20" ht="14.5" x14ac:dyDescent="0.35">
      <c r="A772" t="str">
        <f t="shared" si="18"/>
        <v>Oberösterreich837</v>
      </c>
      <c r="B772">
        <v>772</v>
      </c>
      <c r="C772" s="62" t="s">
        <v>265</v>
      </c>
      <c r="D772" s="62" t="s">
        <v>671</v>
      </c>
      <c r="E772" s="62" t="s">
        <v>203</v>
      </c>
      <c r="F772" s="63">
        <v>457</v>
      </c>
      <c r="G772" s="63">
        <v>5</v>
      </c>
      <c r="H772" s="63">
        <v>1</v>
      </c>
      <c r="I772" s="64"/>
      <c r="J772" s="64"/>
      <c r="K772" s="64"/>
      <c r="L772" s="64"/>
      <c r="M772" s="64"/>
      <c r="N772" s="63">
        <v>7</v>
      </c>
      <c r="O772" s="63">
        <v>20481</v>
      </c>
      <c r="P772" s="63">
        <v>19</v>
      </c>
      <c r="Q772" s="63">
        <v>9308</v>
      </c>
      <c r="R772" s="63">
        <v>1134</v>
      </c>
      <c r="S772" s="63">
        <v>1803</v>
      </c>
      <c r="T772" s="63">
        <v>1843</v>
      </c>
    </row>
    <row r="773" spans="1:20" ht="14.5" x14ac:dyDescent="0.35">
      <c r="A773" t="str">
        <f t="shared" si="18"/>
        <v>Oberösterreich512</v>
      </c>
      <c r="B773">
        <v>773</v>
      </c>
      <c r="C773" s="62" t="s">
        <v>265</v>
      </c>
      <c r="D773" s="62" t="s">
        <v>552</v>
      </c>
      <c r="E773" s="62" t="s">
        <v>141</v>
      </c>
      <c r="F773" s="63">
        <v>12233365</v>
      </c>
      <c r="G773" s="63">
        <v>18514342</v>
      </c>
      <c r="H773" s="63">
        <v>24000469</v>
      </c>
      <c r="I773" s="63">
        <v>18120960</v>
      </c>
      <c r="J773" s="63">
        <v>18195508</v>
      </c>
      <c r="K773" s="63">
        <v>15624716</v>
      </c>
      <c r="L773" s="63">
        <v>14380868</v>
      </c>
      <c r="M773" s="63">
        <v>13079511</v>
      </c>
      <c r="N773" s="63">
        <v>14628515</v>
      </c>
      <c r="O773" s="63">
        <v>11259287</v>
      </c>
      <c r="P773" s="63">
        <v>13413900</v>
      </c>
      <c r="Q773" s="63">
        <v>10465103</v>
      </c>
      <c r="R773" s="63">
        <v>30395289</v>
      </c>
      <c r="S773" s="63">
        <v>45929691</v>
      </c>
      <c r="T773" s="63">
        <v>53404276</v>
      </c>
    </row>
    <row r="774" spans="1:20" ht="14.5" x14ac:dyDescent="0.35">
      <c r="A774" t="str">
        <f t="shared" si="18"/>
        <v>Oberösterreich302</v>
      </c>
      <c r="B774">
        <v>774</v>
      </c>
      <c r="C774" s="62" t="s">
        <v>265</v>
      </c>
      <c r="D774" s="62" t="s">
        <v>428</v>
      </c>
      <c r="E774" s="62" t="s">
        <v>73</v>
      </c>
      <c r="F774" s="63">
        <v>4200106</v>
      </c>
      <c r="G774" s="63">
        <v>3641024</v>
      </c>
      <c r="H774" s="63">
        <v>3415333</v>
      </c>
      <c r="I774" s="63">
        <v>2638564</v>
      </c>
      <c r="J774" s="63">
        <v>1998498</v>
      </c>
      <c r="K774" s="63">
        <v>1681377</v>
      </c>
      <c r="L774" s="63">
        <v>370275</v>
      </c>
      <c r="M774" s="63">
        <v>2655712</v>
      </c>
      <c r="N774" s="63">
        <v>2438935</v>
      </c>
      <c r="O774" s="63">
        <v>1888422</v>
      </c>
      <c r="P774" s="63">
        <v>889510</v>
      </c>
      <c r="Q774" s="63">
        <v>3876908</v>
      </c>
      <c r="R774" s="63">
        <v>1497386</v>
      </c>
      <c r="S774" s="63">
        <v>2115082</v>
      </c>
      <c r="T774" s="63">
        <v>1419637</v>
      </c>
    </row>
    <row r="775" spans="1:20" ht="14.5" x14ac:dyDescent="0.35">
      <c r="A775" t="str">
        <f t="shared" si="18"/>
        <v>Oberösterreich720</v>
      </c>
      <c r="B775">
        <v>775</v>
      </c>
      <c r="C775" s="62" t="s">
        <v>265</v>
      </c>
      <c r="D775" s="62" t="s">
        <v>616</v>
      </c>
      <c r="E775" s="62" t="s">
        <v>177</v>
      </c>
      <c r="F775" s="63">
        <v>857230551</v>
      </c>
      <c r="G775" s="63">
        <v>1004819580</v>
      </c>
      <c r="H775" s="63">
        <v>1049490547</v>
      </c>
      <c r="I775" s="63">
        <v>981000201</v>
      </c>
      <c r="J775" s="63">
        <v>1100945095</v>
      </c>
      <c r="K775" s="63">
        <v>1215227497</v>
      </c>
      <c r="L775" s="63">
        <v>1325713880</v>
      </c>
      <c r="M775" s="63">
        <v>1460960123</v>
      </c>
      <c r="N775" s="63">
        <v>1561547729</v>
      </c>
      <c r="O775" s="63">
        <v>1712900095</v>
      </c>
      <c r="P775" s="63">
        <v>1872856315</v>
      </c>
      <c r="Q775" s="63">
        <v>2527895905</v>
      </c>
      <c r="R775" s="63">
        <v>3534273851</v>
      </c>
      <c r="S775" s="63">
        <v>3074286202</v>
      </c>
      <c r="T775" s="63">
        <v>2813629105</v>
      </c>
    </row>
    <row r="776" spans="1:20" ht="14.5" x14ac:dyDescent="0.35">
      <c r="A776" t="str">
        <f t="shared" ref="A776:A839" si="19">C776&amp;D776</f>
        <v>Oberösterreich480</v>
      </c>
      <c r="B776">
        <v>776</v>
      </c>
      <c r="C776" s="62" t="s">
        <v>265</v>
      </c>
      <c r="D776" s="62" t="s">
        <v>543</v>
      </c>
      <c r="E776" s="62" t="s">
        <v>134</v>
      </c>
      <c r="F776" s="63">
        <v>9227905</v>
      </c>
      <c r="G776" s="63">
        <v>12966662</v>
      </c>
      <c r="H776" s="63">
        <v>7539409</v>
      </c>
      <c r="I776" s="63">
        <v>9755855</v>
      </c>
      <c r="J776" s="63">
        <v>8533697</v>
      </c>
      <c r="K776" s="63">
        <v>10535631</v>
      </c>
      <c r="L776" s="63">
        <v>10792951</v>
      </c>
      <c r="M776" s="63">
        <v>12098754</v>
      </c>
      <c r="N776" s="63">
        <v>17357904</v>
      </c>
      <c r="O776" s="63">
        <v>10277567</v>
      </c>
      <c r="P776" s="63">
        <v>8589209</v>
      </c>
      <c r="Q776" s="63">
        <v>9704753</v>
      </c>
      <c r="R776" s="63">
        <v>18986794</v>
      </c>
      <c r="S776" s="63">
        <v>56250045</v>
      </c>
      <c r="T776" s="63">
        <v>52595638</v>
      </c>
    </row>
    <row r="777" spans="1:20" ht="14.5" x14ac:dyDescent="0.35">
      <c r="A777" t="str">
        <f t="shared" si="19"/>
        <v>Oberösterreich436</v>
      </c>
      <c r="B777">
        <v>777</v>
      </c>
      <c r="C777" s="62" t="s">
        <v>265</v>
      </c>
      <c r="D777" s="62" t="s">
        <v>500</v>
      </c>
      <c r="E777" s="62" t="s">
        <v>114</v>
      </c>
      <c r="F777" s="63">
        <v>20532236</v>
      </c>
      <c r="G777" s="63">
        <v>16309983</v>
      </c>
      <c r="H777" s="63">
        <v>17215804</v>
      </c>
      <c r="I777" s="63">
        <v>14360077</v>
      </c>
      <c r="J777" s="63">
        <v>19026858</v>
      </c>
      <c r="K777" s="63">
        <v>19852547</v>
      </c>
      <c r="L777" s="63">
        <v>15006805</v>
      </c>
      <c r="M777" s="63">
        <v>13774748</v>
      </c>
      <c r="N777" s="63">
        <v>10609083</v>
      </c>
      <c r="O777" s="63">
        <v>10239709</v>
      </c>
      <c r="P777" s="63">
        <v>8503272</v>
      </c>
      <c r="Q777" s="63">
        <v>8631131</v>
      </c>
      <c r="R777" s="63">
        <v>11468381</v>
      </c>
      <c r="S777" s="63">
        <v>19664502</v>
      </c>
      <c r="T777" s="63">
        <v>14970657</v>
      </c>
    </row>
    <row r="778" spans="1:20" ht="14.5" x14ac:dyDescent="0.35">
      <c r="A778" t="str">
        <f t="shared" si="19"/>
        <v>Oberösterreich448</v>
      </c>
      <c r="B778">
        <v>778</v>
      </c>
      <c r="C778" s="62" t="s">
        <v>265</v>
      </c>
      <c r="D778" s="62" t="s">
        <v>503</v>
      </c>
      <c r="E778" s="62" t="s">
        <v>117</v>
      </c>
      <c r="F778" s="63">
        <v>799633</v>
      </c>
      <c r="G778" s="63">
        <v>674909</v>
      </c>
      <c r="H778" s="63">
        <v>194128</v>
      </c>
      <c r="I778" s="63">
        <v>38533</v>
      </c>
      <c r="J778" s="63">
        <v>209558</v>
      </c>
      <c r="K778" s="63">
        <v>10231</v>
      </c>
      <c r="L778" s="63">
        <v>30794</v>
      </c>
      <c r="M778" s="63">
        <v>56448</v>
      </c>
      <c r="N778" s="63">
        <v>46077</v>
      </c>
      <c r="O778" s="63">
        <v>30008</v>
      </c>
      <c r="P778" s="63">
        <v>63008</v>
      </c>
      <c r="Q778" s="63">
        <v>34496</v>
      </c>
      <c r="R778" s="63">
        <v>84784</v>
      </c>
      <c r="S778" s="63">
        <v>49162</v>
      </c>
      <c r="T778" s="63">
        <v>92402</v>
      </c>
    </row>
    <row r="779" spans="1:20" ht="14.5" x14ac:dyDescent="0.35">
      <c r="A779" t="str">
        <f t="shared" si="19"/>
        <v>Oberösterreich247</v>
      </c>
      <c r="B779">
        <v>779</v>
      </c>
      <c r="C779" s="62" t="s">
        <v>265</v>
      </c>
      <c r="D779" s="62" t="s">
        <v>414</v>
      </c>
      <c r="E779" s="62" t="s">
        <v>62</v>
      </c>
      <c r="F779" s="64"/>
      <c r="G779" s="63">
        <v>207</v>
      </c>
      <c r="H779" s="63">
        <v>939</v>
      </c>
      <c r="I779" s="63">
        <v>13190</v>
      </c>
      <c r="J779" s="64"/>
      <c r="K779" s="63">
        <v>6256</v>
      </c>
      <c r="L779" s="63">
        <v>311</v>
      </c>
      <c r="M779" s="63">
        <v>137</v>
      </c>
      <c r="N779" s="63">
        <v>579</v>
      </c>
      <c r="O779" s="64"/>
      <c r="P779" s="63">
        <v>52</v>
      </c>
      <c r="Q779" s="63">
        <v>239</v>
      </c>
      <c r="R779" s="64"/>
      <c r="S779" s="64"/>
      <c r="T779" s="63">
        <v>5567</v>
      </c>
    </row>
    <row r="780" spans="1:20" ht="14.5" x14ac:dyDescent="0.35">
      <c r="A780" t="str">
        <f t="shared" si="19"/>
        <v>Oberösterreich475</v>
      </c>
      <c r="B780">
        <v>780</v>
      </c>
      <c r="C780" s="62" t="s">
        <v>265</v>
      </c>
      <c r="D780" s="62" t="s">
        <v>535</v>
      </c>
      <c r="E780" s="62" t="s">
        <v>223</v>
      </c>
      <c r="F780" s="64"/>
      <c r="G780" s="64"/>
      <c r="H780" s="64"/>
      <c r="I780" s="63">
        <v>31879</v>
      </c>
      <c r="J780" s="63">
        <v>238870</v>
      </c>
      <c r="K780" s="63">
        <v>21904</v>
      </c>
      <c r="L780" s="63">
        <v>92</v>
      </c>
      <c r="M780" s="63">
        <v>7992</v>
      </c>
      <c r="N780" s="64"/>
      <c r="O780" s="63">
        <v>2</v>
      </c>
      <c r="P780" s="63">
        <v>32</v>
      </c>
      <c r="Q780" s="64"/>
      <c r="R780" s="63">
        <v>1</v>
      </c>
      <c r="S780" s="64"/>
      <c r="T780" s="63">
        <v>94</v>
      </c>
    </row>
    <row r="781" spans="1:20" ht="14.5" x14ac:dyDescent="0.35">
      <c r="A781" t="str">
        <f t="shared" si="19"/>
        <v>Oberösterreich834</v>
      </c>
      <c r="B781">
        <v>781</v>
      </c>
      <c r="C781" s="62" t="s">
        <v>265</v>
      </c>
      <c r="D781" s="62" t="s">
        <v>664</v>
      </c>
      <c r="E781" s="62" t="s">
        <v>274</v>
      </c>
      <c r="F781" s="63">
        <v>11</v>
      </c>
      <c r="G781" s="64"/>
      <c r="H781" s="63">
        <v>225</v>
      </c>
      <c r="I781" s="64"/>
      <c r="J781" s="63">
        <v>4</v>
      </c>
      <c r="K781" s="63">
        <v>13</v>
      </c>
      <c r="L781" s="64"/>
      <c r="M781" s="64"/>
      <c r="N781" s="64"/>
      <c r="O781" s="63">
        <v>15064</v>
      </c>
      <c r="P781" s="63">
        <v>40441</v>
      </c>
      <c r="Q781" s="63">
        <v>729</v>
      </c>
      <c r="R781" s="63">
        <v>6516</v>
      </c>
      <c r="S781" s="63">
        <v>9646</v>
      </c>
      <c r="T781" s="63">
        <v>50889</v>
      </c>
    </row>
    <row r="782" spans="1:20" ht="14.5" x14ac:dyDescent="0.35">
      <c r="A782" t="str">
        <f t="shared" si="19"/>
        <v>Oberösterreich600</v>
      </c>
      <c r="B782">
        <v>782</v>
      </c>
      <c r="C782" s="62" t="s">
        <v>265</v>
      </c>
      <c r="D782" s="62" t="s">
        <v>561</v>
      </c>
      <c r="E782" s="62" t="s">
        <v>147</v>
      </c>
      <c r="F782" s="63">
        <v>15573267</v>
      </c>
      <c r="G782" s="63">
        <v>58423419</v>
      </c>
      <c r="H782" s="63">
        <v>2846438</v>
      </c>
      <c r="I782" s="63">
        <v>50728737</v>
      </c>
      <c r="J782" s="63">
        <v>11803720</v>
      </c>
      <c r="K782" s="63">
        <v>13069719</v>
      </c>
      <c r="L782" s="63">
        <v>6389086</v>
      </c>
      <c r="M782" s="63">
        <v>7515804</v>
      </c>
      <c r="N782" s="63">
        <v>7230276</v>
      </c>
      <c r="O782" s="63">
        <v>6769302</v>
      </c>
      <c r="P782" s="63">
        <v>11442232</v>
      </c>
      <c r="Q782" s="63">
        <v>8856991</v>
      </c>
      <c r="R782" s="63">
        <v>6544282</v>
      </c>
      <c r="S782" s="63">
        <v>4560508</v>
      </c>
      <c r="T782" s="63">
        <v>3783211</v>
      </c>
    </row>
    <row r="783" spans="1:20" ht="14.5" x14ac:dyDescent="0.35">
      <c r="A783" t="str">
        <f t="shared" si="19"/>
        <v>Oberösterreich061</v>
      </c>
      <c r="B783">
        <v>783</v>
      </c>
      <c r="C783" s="62" t="s">
        <v>265</v>
      </c>
      <c r="D783" s="62" t="s">
        <v>347</v>
      </c>
      <c r="E783" s="62" t="s">
        <v>31</v>
      </c>
      <c r="F783" s="63">
        <v>1109313433</v>
      </c>
      <c r="G783" s="63">
        <v>1244745879</v>
      </c>
      <c r="H783" s="63">
        <v>1211852199</v>
      </c>
      <c r="I783" s="63">
        <v>1282380825</v>
      </c>
      <c r="J783" s="63">
        <v>1281105722</v>
      </c>
      <c r="K783" s="63">
        <v>1308546389</v>
      </c>
      <c r="L783" s="63">
        <v>1368048759</v>
      </c>
      <c r="M783" s="63">
        <v>1525938067</v>
      </c>
      <c r="N783" s="63">
        <v>1645482938</v>
      </c>
      <c r="O783" s="63">
        <v>1603271823</v>
      </c>
      <c r="P783" s="63">
        <v>1473352197</v>
      </c>
      <c r="Q783" s="63">
        <v>1984350826</v>
      </c>
      <c r="R783" s="63">
        <v>2597925720</v>
      </c>
      <c r="S783" s="63">
        <v>2109026132</v>
      </c>
      <c r="T783" s="63">
        <v>1947859584</v>
      </c>
    </row>
    <row r="784" spans="1:20" ht="14.5" x14ac:dyDescent="0.35">
      <c r="A784" t="str">
        <f t="shared" si="19"/>
        <v>Oberösterreich004</v>
      </c>
      <c r="B784">
        <v>784</v>
      </c>
      <c r="C784" s="62" t="s">
        <v>265</v>
      </c>
      <c r="D784" s="62" t="s">
        <v>297</v>
      </c>
      <c r="E784" s="62" t="s">
        <v>3</v>
      </c>
      <c r="F784" s="63">
        <v>9905099167</v>
      </c>
      <c r="G784" s="63">
        <v>10898523837</v>
      </c>
      <c r="H784" s="63">
        <v>10649507285</v>
      </c>
      <c r="I784" s="63">
        <v>10655554472</v>
      </c>
      <c r="J784" s="63">
        <v>10928384764</v>
      </c>
      <c r="K784" s="63">
        <v>11151976362</v>
      </c>
      <c r="L784" s="63">
        <v>11297076965</v>
      </c>
      <c r="M784" s="63">
        <v>11790878218</v>
      </c>
      <c r="N784" s="63">
        <v>12082453822</v>
      </c>
      <c r="O784" s="63">
        <v>12035658644</v>
      </c>
      <c r="P784" s="63">
        <v>11261218943</v>
      </c>
      <c r="Q784" s="63">
        <v>12850638682</v>
      </c>
      <c r="R784" s="63">
        <v>14388214455</v>
      </c>
      <c r="S784" s="63">
        <v>13618669193</v>
      </c>
      <c r="T784" s="63">
        <v>13137830546</v>
      </c>
    </row>
    <row r="785" spans="1:20" ht="14.5" x14ac:dyDescent="0.35">
      <c r="A785" t="str">
        <f t="shared" si="19"/>
        <v>Oberösterreich338</v>
      </c>
      <c r="B785">
        <v>785</v>
      </c>
      <c r="C785" s="62" t="s">
        <v>265</v>
      </c>
      <c r="D785" s="62" t="s">
        <v>451</v>
      </c>
      <c r="E785" s="62" t="s">
        <v>84</v>
      </c>
      <c r="F785" s="63">
        <v>1652</v>
      </c>
      <c r="G785" s="63">
        <v>14307</v>
      </c>
      <c r="H785" s="63">
        <v>154</v>
      </c>
      <c r="I785" s="64"/>
      <c r="J785" s="64"/>
      <c r="K785" s="63">
        <v>32013</v>
      </c>
      <c r="L785" s="64"/>
      <c r="M785" s="63">
        <v>32322</v>
      </c>
      <c r="N785" s="63">
        <v>6544</v>
      </c>
      <c r="O785" s="63">
        <v>1185</v>
      </c>
      <c r="P785" s="63">
        <v>3187</v>
      </c>
      <c r="Q785" s="63">
        <v>12267</v>
      </c>
      <c r="R785" s="63">
        <v>23543</v>
      </c>
      <c r="S785" s="63">
        <v>23550</v>
      </c>
      <c r="T785" s="63">
        <v>11027</v>
      </c>
    </row>
    <row r="786" spans="1:20" ht="14.5" x14ac:dyDescent="0.35">
      <c r="A786" t="str">
        <f t="shared" si="19"/>
        <v>Oberösterreich008</v>
      </c>
      <c r="B786">
        <v>786</v>
      </c>
      <c r="C786" s="62" t="s">
        <v>265</v>
      </c>
      <c r="D786" s="62" t="s">
        <v>306</v>
      </c>
      <c r="E786" s="62" t="s">
        <v>7</v>
      </c>
      <c r="F786" s="63">
        <v>78395545</v>
      </c>
      <c r="G786" s="63">
        <v>100427283</v>
      </c>
      <c r="H786" s="63">
        <v>98756339</v>
      </c>
      <c r="I786" s="63">
        <v>90953245</v>
      </c>
      <c r="J786" s="63">
        <v>92404313</v>
      </c>
      <c r="K786" s="63">
        <v>86889368</v>
      </c>
      <c r="L786" s="63">
        <v>95522645</v>
      </c>
      <c r="M786" s="63">
        <v>106577487</v>
      </c>
      <c r="N786" s="63">
        <v>108201586</v>
      </c>
      <c r="O786" s="63">
        <v>102229746</v>
      </c>
      <c r="P786" s="63">
        <v>101206128</v>
      </c>
      <c r="Q786" s="63">
        <v>122177905</v>
      </c>
      <c r="R786" s="63">
        <v>138390718</v>
      </c>
      <c r="S786" s="63">
        <v>130662790</v>
      </c>
      <c r="T786" s="63">
        <v>138027022</v>
      </c>
    </row>
    <row r="787" spans="1:20" ht="14.5" x14ac:dyDescent="0.35">
      <c r="A787" t="str">
        <f t="shared" si="19"/>
        <v>Oberösterreich460</v>
      </c>
      <c r="B787">
        <v>787</v>
      </c>
      <c r="C787" s="62" t="s">
        <v>265</v>
      </c>
      <c r="D787" s="62" t="s">
        <v>517</v>
      </c>
      <c r="E787" s="62" t="s">
        <v>125</v>
      </c>
      <c r="F787" s="63">
        <v>11490</v>
      </c>
      <c r="G787" s="63">
        <v>238282</v>
      </c>
      <c r="H787" s="63">
        <v>245721</v>
      </c>
      <c r="I787" s="63">
        <v>217992</v>
      </c>
      <c r="J787" s="63">
        <v>34176</v>
      </c>
      <c r="K787" s="63">
        <v>2348</v>
      </c>
      <c r="L787" s="63">
        <v>37</v>
      </c>
      <c r="M787" s="64"/>
      <c r="N787" s="63">
        <v>1980</v>
      </c>
      <c r="O787" s="63">
        <v>10</v>
      </c>
      <c r="P787" s="63">
        <v>970</v>
      </c>
      <c r="Q787" s="63">
        <v>1260</v>
      </c>
      <c r="R787" s="63">
        <v>5799</v>
      </c>
      <c r="S787" s="63">
        <v>9858</v>
      </c>
      <c r="T787" s="63">
        <v>5144</v>
      </c>
    </row>
    <row r="788" spans="1:20" ht="14.5" x14ac:dyDescent="0.35">
      <c r="A788" t="str">
        <f t="shared" si="19"/>
        <v>Oberösterreich456</v>
      </c>
      <c r="B788">
        <v>788</v>
      </c>
      <c r="C788" s="62" t="s">
        <v>265</v>
      </c>
      <c r="D788" s="62" t="s">
        <v>511</v>
      </c>
      <c r="E788" s="62" t="s">
        <v>122</v>
      </c>
      <c r="F788" s="63">
        <v>1350653</v>
      </c>
      <c r="G788" s="63">
        <v>904403</v>
      </c>
      <c r="H788" s="63">
        <v>789323</v>
      </c>
      <c r="I788" s="63">
        <v>1000691</v>
      </c>
      <c r="J788" s="63">
        <v>1127769</v>
      </c>
      <c r="K788" s="63">
        <v>1732638</v>
      </c>
      <c r="L788" s="63">
        <v>851875</v>
      </c>
      <c r="M788" s="63">
        <v>1833315</v>
      </c>
      <c r="N788" s="63">
        <v>2836318</v>
      </c>
      <c r="O788" s="63">
        <v>1839599</v>
      </c>
      <c r="P788" s="63">
        <v>1759705</v>
      </c>
      <c r="Q788" s="63">
        <v>2216053</v>
      </c>
      <c r="R788" s="63">
        <v>1831402</v>
      </c>
      <c r="S788" s="63">
        <v>6954263</v>
      </c>
      <c r="T788" s="63">
        <v>10978851</v>
      </c>
    </row>
    <row r="789" spans="1:20" ht="14.5" x14ac:dyDescent="0.35">
      <c r="A789" t="str">
        <f t="shared" si="19"/>
        <v>Oberösterreich208</v>
      </c>
      <c r="B789">
        <v>789</v>
      </c>
      <c r="C789" s="62" t="s">
        <v>265</v>
      </c>
      <c r="D789" s="62" t="s">
        <v>394</v>
      </c>
      <c r="E789" s="62" t="s">
        <v>53</v>
      </c>
      <c r="F789" s="63">
        <v>10167</v>
      </c>
      <c r="G789" s="63">
        <v>34783</v>
      </c>
      <c r="H789" s="63">
        <v>42887</v>
      </c>
      <c r="I789" s="63">
        <v>178097</v>
      </c>
      <c r="J789" s="63">
        <v>127314</v>
      </c>
      <c r="K789" s="63">
        <v>172809</v>
      </c>
      <c r="L789" s="63">
        <v>504686</v>
      </c>
      <c r="M789" s="63">
        <v>56106</v>
      </c>
      <c r="N789" s="63">
        <v>132453</v>
      </c>
      <c r="O789" s="63">
        <v>194757</v>
      </c>
      <c r="P789" s="63">
        <v>125136</v>
      </c>
      <c r="Q789" s="63">
        <v>307483</v>
      </c>
      <c r="R789" s="63">
        <v>8393559</v>
      </c>
      <c r="S789" s="63">
        <v>6823559</v>
      </c>
      <c r="T789" s="63">
        <v>5264296</v>
      </c>
    </row>
    <row r="790" spans="1:20" ht="14.5" x14ac:dyDescent="0.35">
      <c r="A790" t="str">
        <f t="shared" si="19"/>
        <v>Oberösterreich500</v>
      </c>
      <c r="B790">
        <v>790</v>
      </c>
      <c r="C790" s="62" t="s">
        <v>265</v>
      </c>
      <c r="D790" s="62" t="s">
        <v>548</v>
      </c>
      <c r="E790" s="62" t="s">
        <v>138</v>
      </c>
      <c r="F790" s="63">
        <v>17410625</v>
      </c>
      <c r="G790" s="63">
        <v>19562694</v>
      </c>
      <c r="H790" s="63">
        <v>21725742</v>
      </c>
      <c r="I790" s="63">
        <v>13394128</v>
      </c>
      <c r="J790" s="63">
        <v>16192066</v>
      </c>
      <c r="K790" s="63">
        <v>12920668</v>
      </c>
      <c r="L790" s="63">
        <v>6246609</v>
      </c>
      <c r="M790" s="63">
        <v>1126796</v>
      </c>
      <c r="N790" s="63">
        <v>1828040</v>
      </c>
      <c r="O790" s="63">
        <v>1334730</v>
      </c>
      <c r="P790" s="63">
        <v>5865597</v>
      </c>
      <c r="Q790" s="63">
        <v>10138575</v>
      </c>
      <c r="R790" s="63">
        <v>11156799</v>
      </c>
      <c r="S790" s="63">
        <v>29540997</v>
      </c>
      <c r="T790" s="63">
        <v>54878083</v>
      </c>
    </row>
    <row r="791" spans="1:20" ht="14.5" x14ac:dyDescent="0.35">
      <c r="A791" t="str">
        <f t="shared" si="19"/>
        <v>Oberösterreich053</v>
      </c>
      <c r="B791">
        <v>791</v>
      </c>
      <c r="C791" s="62" t="s">
        <v>265</v>
      </c>
      <c r="D791" s="62" t="s">
        <v>339</v>
      </c>
      <c r="E791" s="62" t="s">
        <v>27</v>
      </c>
      <c r="F791" s="63">
        <v>12686520</v>
      </c>
      <c r="G791" s="63">
        <v>13618577</v>
      </c>
      <c r="H791" s="63">
        <v>12210857</v>
      </c>
      <c r="I791" s="63">
        <v>9043228</v>
      </c>
      <c r="J791" s="63">
        <v>9674850</v>
      </c>
      <c r="K791" s="63">
        <v>12745093</v>
      </c>
      <c r="L791" s="63">
        <v>11035098</v>
      </c>
      <c r="M791" s="63">
        <v>11459535</v>
      </c>
      <c r="N791" s="63">
        <v>13411927</v>
      </c>
      <c r="O791" s="63">
        <v>16268361</v>
      </c>
      <c r="P791" s="63">
        <v>22528776</v>
      </c>
      <c r="Q791" s="63">
        <v>30127938</v>
      </c>
      <c r="R791" s="63">
        <v>28123900</v>
      </c>
      <c r="S791" s="63">
        <v>13199363</v>
      </c>
      <c r="T791" s="63">
        <v>22128010</v>
      </c>
    </row>
    <row r="792" spans="1:20" ht="14.5" x14ac:dyDescent="0.35">
      <c r="A792" t="str">
        <f t="shared" si="19"/>
        <v>Oberösterreich220</v>
      </c>
      <c r="B792">
        <v>792</v>
      </c>
      <c r="C792" s="62" t="s">
        <v>265</v>
      </c>
      <c r="D792" s="62" t="s">
        <v>400</v>
      </c>
      <c r="E792" s="62" t="s">
        <v>55</v>
      </c>
      <c r="F792" s="63">
        <v>8018684</v>
      </c>
      <c r="G792" s="63">
        <v>13559754</v>
      </c>
      <c r="H792" s="63">
        <v>9136195</v>
      </c>
      <c r="I792" s="63">
        <v>7933618</v>
      </c>
      <c r="J792" s="63">
        <v>7198942</v>
      </c>
      <c r="K792" s="63">
        <v>7015854</v>
      </c>
      <c r="L792" s="63">
        <v>6402078</v>
      </c>
      <c r="M792" s="63">
        <v>7408861</v>
      </c>
      <c r="N792" s="63">
        <v>12864791</v>
      </c>
      <c r="O792" s="63">
        <v>13228620</v>
      </c>
      <c r="P792" s="63">
        <v>10007010</v>
      </c>
      <c r="Q792" s="63">
        <v>9664921</v>
      </c>
      <c r="R792" s="63">
        <v>11293821</v>
      </c>
      <c r="S792" s="63">
        <v>26023724</v>
      </c>
      <c r="T792" s="63">
        <v>22402802</v>
      </c>
    </row>
    <row r="793" spans="1:20" ht="14.5" x14ac:dyDescent="0.35">
      <c r="A793" t="str">
        <f t="shared" si="19"/>
        <v>Oberösterreich229</v>
      </c>
      <c r="B793">
        <v>793</v>
      </c>
      <c r="C793" s="62" t="s">
        <v>265</v>
      </c>
      <c r="D793" s="62" t="s">
        <v>407</v>
      </c>
      <c r="E793" s="62" t="s">
        <v>221</v>
      </c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3">
        <v>61</v>
      </c>
      <c r="S793" s="64"/>
      <c r="T793" s="63">
        <v>1421</v>
      </c>
    </row>
    <row r="794" spans="1:20" ht="14.5" x14ac:dyDescent="0.35">
      <c r="A794" t="str">
        <f t="shared" si="19"/>
        <v>Oberösterreich336</v>
      </c>
      <c r="B794">
        <v>794</v>
      </c>
      <c r="C794" s="62" t="s">
        <v>265</v>
      </c>
      <c r="D794" s="62" t="s">
        <v>450</v>
      </c>
      <c r="E794" s="62" t="s">
        <v>83</v>
      </c>
      <c r="F794" s="63">
        <v>1628</v>
      </c>
      <c r="G794" s="63">
        <v>3467</v>
      </c>
      <c r="H794" s="63">
        <v>595</v>
      </c>
      <c r="I794" s="64"/>
      <c r="J794" s="64"/>
      <c r="K794" s="63">
        <v>47</v>
      </c>
      <c r="L794" s="63">
        <v>2369</v>
      </c>
      <c r="M794" s="63">
        <v>811</v>
      </c>
      <c r="N794" s="64"/>
      <c r="O794" s="64"/>
      <c r="P794" s="63">
        <v>31289</v>
      </c>
      <c r="Q794" s="64"/>
      <c r="R794" s="64"/>
      <c r="S794" s="63">
        <v>8188</v>
      </c>
      <c r="T794" s="63">
        <v>9611</v>
      </c>
    </row>
    <row r="795" spans="1:20" ht="14.5" x14ac:dyDescent="0.35">
      <c r="A795" t="str">
        <f t="shared" si="19"/>
        <v>Oberösterreich011</v>
      </c>
      <c r="B795">
        <v>795</v>
      </c>
      <c r="C795" s="62" t="s">
        <v>265</v>
      </c>
      <c r="D795" s="62" t="s">
        <v>311</v>
      </c>
      <c r="E795" s="62" t="s">
        <v>10</v>
      </c>
      <c r="F795" s="63">
        <v>191408505</v>
      </c>
      <c r="G795" s="63">
        <v>204809982</v>
      </c>
      <c r="H795" s="63">
        <v>222526599</v>
      </c>
      <c r="I795" s="63">
        <v>241076479</v>
      </c>
      <c r="J795" s="63">
        <v>262006821</v>
      </c>
      <c r="K795" s="63">
        <v>246118864</v>
      </c>
      <c r="L795" s="63">
        <v>272293704</v>
      </c>
      <c r="M795" s="63">
        <v>298821555</v>
      </c>
      <c r="N795" s="63">
        <v>283759789</v>
      </c>
      <c r="O795" s="63">
        <v>290984916</v>
      </c>
      <c r="P795" s="63">
        <v>306681622</v>
      </c>
      <c r="Q795" s="63">
        <v>351000310</v>
      </c>
      <c r="R795" s="63">
        <v>422879727</v>
      </c>
      <c r="S795" s="63">
        <v>497877573</v>
      </c>
      <c r="T795" s="63">
        <v>540569903</v>
      </c>
    </row>
    <row r="796" spans="1:20" ht="14.5" x14ac:dyDescent="0.35">
      <c r="A796" t="str">
        <f t="shared" si="19"/>
        <v>Oberösterreich334</v>
      </c>
      <c r="B796">
        <v>796</v>
      </c>
      <c r="C796" s="62" t="s">
        <v>265</v>
      </c>
      <c r="D796" s="62" t="s">
        <v>448</v>
      </c>
      <c r="E796" s="62" t="s">
        <v>82</v>
      </c>
      <c r="F796" s="63">
        <v>471254</v>
      </c>
      <c r="G796" s="63">
        <v>823623</v>
      </c>
      <c r="H796" s="63">
        <v>858398</v>
      </c>
      <c r="I796" s="63">
        <v>791117</v>
      </c>
      <c r="J796" s="63">
        <v>946329</v>
      </c>
      <c r="K796" s="63">
        <v>845851</v>
      </c>
      <c r="L796" s="63">
        <v>756968</v>
      </c>
      <c r="M796" s="63">
        <v>737140</v>
      </c>
      <c r="N796" s="63">
        <v>494915</v>
      </c>
      <c r="O796" s="63">
        <v>235912</v>
      </c>
      <c r="P796" s="63">
        <v>1573550</v>
      </c>
      <c r="Q796" s="63">
        <v>249754</v>
      </c>
      <c r="R796" s="63">
        <v>1221948</v>
      </c>
      <c r="S796" s="63">
        <v>1173782</v>
      </c>
      <c r="T796" s="63">
        <v>1070814</v>
      </c>
    </row>
    <row r="797" spans="1:20" ht="14.5" x14ac:dyDescent="0.35">
      <c r="A797" t="str">
        <f t="shared" si="19"/>
        <v>Oberösterreich032</v>
      </c>
      <c r="B797">
        <v>797</v>
      </c>
      <c r="C797" s="62" t="s">
        <v>265</v>
      </c>
      <c r="D797" s="62" t="s">
        <v>324</v>
      </c>
      <c r="E797" s="62" t="s">
        <v>18</v>
      </c>
      <c r="F797" s="63">
        <v>73591787</v>
      </c>
      <c r="G797" s="63">
        <v>84739670</v>
      </c>
      <c r="H797" s="63">
        <v>73742560</v>
      </c>
      <c r="I797" s="63">
        <v>55413055</v>
      </c>
      <c r="J797" s="63">
        <v>59411946</v>
      </c>
      <c r="K797" s="63">
        <v>61586265</v>
      </c>
      <c r="L797" s="63">
        <v>64386100</v>
      </c>
      <c r="M797" s="63">
        <v>68747121</v>
      </c>
      <c r="N797" s="63">
        <v>78305168</v>
      </c>
      <c r="O797" s="63">
        <v>84028643</v>
      </c>
      <c r="P797" s="63">
        <v>75939711</v>
      </c>
      <c r="Q797" s="63">
        <v>86616253</v>
      </c>
      <c r="R797" s="63">
        <v>136998507</v>
      </c>
      <c r="S797" s="63">
        <v>102965441</v>
      </c>
      <c r="T797" s="63">
        <v>86064945</v>
      </c>
    </row>
    <row r="798" spans="1:20" ht="14.5" x14ac:dyDescent="0.35">
      <c r="A798" t="str">
        <f t="shared" si="19"/>
        <v>Oberösterreich815</v>
      </c>
      <c r="B798">
        <v>798</v>
      </c>
      <c r="C798" s="62" t="s">
        <v>265</v>
      </c>
      <c r="D798" s="62" t="s">
        <v>643</v>
      </c>
      <c r="E798" s="62" t="s">
        <v>191</v>
      </c>
      <c r="F798" s="63">
        <v>129157</v>
      </c>
      <c r="G798" s="63">
        <v>118858</v>
      </c>
      <c r="H798" s="63">
        <v>13195</v>
      </c>
      <c r="I798" s="63">
        <v>67494</v>
      </c>
      <c r="J798" s="63">
        <v>72020</v>
      </c>
      <c r="K798" s="63">
        <v>94974</v>
      </c>
      <c r="L798" s="63">
        <v>1991</v>
      </c>
      <c r="M798" s="63">
        <v>69379</v>
      </c>
      <c r="N798" s="63">
        <v>62633</v>
      </c>
      <c r="O798" s="63">
        <v>696</v>
      </c>
      <c r="P798" s="63">
        <v>8250</v>
      </c>
      <c r="Q798" s="63">
        <v>7229</v>
      </c>
      <c r="R798" s="63">
        <v>2801</v>
      </c>
      <c r="S798" s="63">
        <v>25868</v>
      </c>
      <c r="T798" s="63">
        <v>17752</v>
      </c>
    </row>
    <row r="799" spans="1:20" ht="14.5" x14ac:dyDescent="0.35">
      <c r="A799" t="str">
        <f t="shared" si="19"/>
        <v>Oberösterreich529</v>
      </c>
      <c r="B799">
        <v>799</v>
      </c>
      <c r="C799" s="62" t="s">
        <v>265</v>
      </c>
      <c r="D799" s="62" t="s">
        <v>559</v>
      </c>
      <c r="E799" s="62" t="s">
        <v>146</v>
      </c>
      <c r="F799" s="64"/>
      <c r="G799" s="63">
        <v>18</v>
      </c>
      <c r="H799" s="64"/>
      <c r="I799" s="64"/>
      <c r="J799" s="63">
        <v>35</v>
      </c>
      <c r="K799" s="64"/>
      <c r="L799" s="63">
        <v>3</v>
      </c>
      <c r="M799" s="63">
        <v>2697</v>
      </c>
      <c r="N799" s="64"/>
      <c r="O799" s="64"/>
      <c r="P799" s="63">
        <v>4928</v>
      </c>
      <c r="Q799" s="64"/>
      <c r="R799" s="63">
        <v>16738</v>
      </c>
      <c r="S799" s="63">
        <v>40585</v>
      </c>
      <c r="T799" s="63">
        <v>46235</v>
      </c>
    </row>
    <row r="800" spans="1:20" ht="14.5" x14ac:dyDescent="0.35">
      <c r="A800" t="str">
        <f t="shared" si="19"/>
        <v>Oberösterreich823</v>
      </c>
      <c r="B800">
        <v>800</v>
      </c>
      <c r="C800" s="62" t="s">
        <v>265</v>
      </c>
      <c r="D800" s="62" t="s">
        <v>652</v>
      </c>
      <c r="E800" s="62" t="s">
        <v>197</v>
      </c>
      <c r="F800" s="63">
        <v>6360</v>
      </c>
      <c r="G800" s="63">
        <v>369</v>
      </c>
      <c r="H800" s="64"/>
      <c r="I800" s="64"/>
      <c r="J800" s="64"/>
      <c r="K800" s="64"/>
      <c r="L800" s="64"/>
      <c r="M800" s="64"/>
      <c r="N800" s="64"/>
      <c r="O800" s="64"/>
      <c r="P800" s="63">
        <v>17</v>
      </c>
      <c r="Q800" s="63">
        <v>267</v>
      </c>
      <c r="R800" s="64"/>
      <c r="S800" s="63">
        <v>5163</v>
      </c>
      <c r="T800" s="63">
        <v>10055</v>
      </c>
    </row>
    <row r="801" spans="1:20" ht="14.5" x14ac:dyDescent="0.35">
      <c r="A801" t="str">
        <f t="shared" si="19"/>
        <v>Oberösterreich041</v>
      </c>
      <c r="B801">
        <v>801</v>
      </c>
      <c r="C801" s="62" t="s">
        <v>265</v>
      </c>
      <c r="D801" s="62" t="s">
        <v>329</v>
      </c>
      <c r="E801" s="62" t="s">
        <v>21</v>
      </c>
      <c r="F801" s="63">
        <v>974</v>
      </c>
      <c r="G801" s="63">
        <v>3949</v>
      </c>
      <c r="H801" s="63">
        <v>2054</v>
      </c>
      <c r="I801" s="63">
        <v>2152</v>
      </c>
      <c r="J801" s="63">
        <v>491</v>
      </c>
      <c r="K801" s="63">
        <v>13170</v>
      </c>
      <c r="L801" s="63">
        <v>89061</v>
      </c>
      <c r="M801" s="63">
        <v>99916</v>
      </c>
      <c r="N801" s="63">
        <v>3558</v>
      </c>
      <c r="O801" s="63">
        <v>5240</v>
      </c>
      <c r="P801" s="63">
        <v>178</v>
      </c>
      <c r="Q801" s="63">
        <v>5586</v>
      </c>
      <c r="R801" s="63">
        <v>12178</v>
      </c>
      <c r="S801" s="63">
        <v>105437</v>
      </c>
      <c r="T801" s="63">
        <v>162113</v>
      </c>
    </row>
    <row r="802" spans="1:20" ht="14.5" x14ac:dyDescent="0.35">
      <c r="A802" t="str">
        <f t="shared" si="19"/>
        <v>Oberösterreich001</v>
      </c>
      <c r="B802">
        <v>802</v>
      </c>
      <c r="C802" s="62" t="s">
        <v>265</v>
      </c>
      <c r="D802" s="62" t="s">
        <v>292</v>
      </c>
      <c r="E802" s="62" t="s">
        <v>1</v>
      </c>
      <c r="F802" s="63">
        <v>529064876</v>
      </c>
      <c r="G802" s="63">
        <v>635017376</v>
      </c>
      <c r="H802" s="63">
        <v>610503934</v>
      </c>
      <c r="I802" s="63">
        <v>581690014</v>
      </c>
      <c r="J802" s="63">
        <v>587810753</v>
      </c>
      <c r="K802" s="63">
        <v>646832579</v>
      </c>
      <c r="L802" s="63">
        <v>650392085</v>
      </c>
      <c r="M802" s="63">
        <v>717347193</v>
      </c>
      <c r="N802" s="63">
        <v>683806178</v>
      </c>
      <c r="O802" s="63">
        <v>659759714</v>
      </c>
      <c r="P802" s="63">
        <v>612348407</v>
      </c>
      <c r="Q802" s="63">
        <v>720801133</v>
      </c>
      <c r="R802" s="63">
        <v>846478162</v>
      </c>
      <c r="S802" s="63">
        <v>915675211</v>
      </c>
      <c r="T802" s="63">
        <v>813369901</v>
      </c>
    </row>
    <row r="803" spans="1:20" ht="14.5" x14ac:dyDescent="0.35">
      <c r="A803" t="str">
        <f t="shared" si="19"/>
        <v>Oberösterreich314</v>
      </c>
      <c r="B803">
        <v>803</v>
      </c>
      <c r="C803" s="62" t="s">
        <v>265</v>
      </c>
      <c r="D803" s="62" t="s">
        <v>436</v>
      </c>
      <c r="E803" s="62" t="s">
        <v>77</v>
      </c>
      <c r="F803" s="63">
        <v>17399</v>
      </c>
      <c r="G803" s="63">
        <v>157085</v>
      </c>
      <c r="H803" s="63">
        <v>12768</v>
      </c>
      <c r="I803" s="63">
        <v>4822</v>
      </c>
      <c r="J803" s="63">
        <v>1536</v>
      </c>
      <c r="K803" s="63">
        <v>1254</v>
      </c>
      <c r="L803" s="64"/>
      <c r="M803" s="63">
        <v>804</v>
      </c>
      <c r="N803" s="63">
        <v>10084</v>
      </c>
      <c r="O803" s="63">
        <v>9982</v>
      </c>
      <c r="P803" s="63">
        <v>37096</v>
      </c>
      <c r="Q803" s="63">
        <v>21582</v>
      </c>
      <c r="R803" s="63">
        <v>9457</v>
      </c>
      <c r="S803" s="63">
        <v>10648</v>
      </c>
      <c r="T803" s="63">
        <v>13080</v>
      </c>
    </row>
    <row r="804" spans="1:20" ht="14.5" x14ac:dyDescent="0.35">
      <c r="A804" t="str">
        <f t="shared" si="19"/>
        <v>Oberösterreich006</v>
      </c>
      <c r="B804">
        <v>804</v>
      </c>
      <c r="C804" s="62" t="s">
        <v>265</v>
      </c>
      <c r="D804" s="62" t="s">
        <v>302</v>
      </c>
      <c r="E804" s="62" t="s">
        <v>5</v>
      </c>
      <c r="F804" s="63">
        <v>253499687</v>
      </c>
      <c r="G804" s="63">
        <v>299968861</v>
      </c>
      <c r="H804" s="63">
        <v>294893669</v>
      </c>
      <c r="I804" s="63">
        <v>278666737</v>
      </c>
      <c r="J804" s="63">
        <v>290127531</v>
      </c>
      <c r="K804" s="63">
        <v>343167300</v>
      </c>
      <c r="L804" s="63">
        <v>426616581</v>
      </c>
      <c r="M804" s="63">
        <v>393051334</v>
      </c>
      <c r="N804" s="63">
        <v>392323024</v>
      </c>
      <c r="O804" s="63">
        <v>377721680</v>
      </c>
      <c r="P804" s="63">
        <v>278577372</v>
      </c>
      <c r="Q804" s="63">
        <v>386275951</v>
      </c>
      <c r="R804" s="63">
        <v>435657096</v>
      </c>
      <c r="S804" s="63">
        <v>455057069</v>
      </c>
      <c r="T804" s="63">
        <v>437541263</v>
      </c>
    </row>
    <row r="805" spans="1:20" ht="14.5" x14ac:dyDescent="0.35">
      <c r="A805" t="str">
        <f t="shared" si="19"/>
        <v>Oberösterreich473</v>
      </c>
      <c r="B805">
        <v>805</v>
      </c>
      <c r="C805" s="62" t="s">
        <v>265</v>
      </c>
      <c r="D805" s="62" t="s">
        <v>533</v>
      </c>
      <c r="E805" s="62" t="s">
        <v>132</v>
      </c>
      <c r="F805" s="63">
        <v>153558</v>
      </c>
      <c r="G805" s="64"/>
      <c r="H805" s="63">
        <v>399</v>
      </c>
      <c r="I805" s="64"/>
      <c r="J805" s="63">
        <v>341850</v>
      </c>
      <c r="K805" s="64"/>
      <c r="L805" s="63">
        <v>23</v>
      </c>
      <c r="M805" s="63">
        <v>166300</v>
      </c>
      <c r="N805" s="63">
        <v>149365</v>
      </c>
      <c r="O805" s="63">
        <v>296953</v>
      </c>
      <c r="P805" s="63">
        <v>33573</v>
      </c>
      <c r="Q805" s="63">
        <v>185</v>
      </c>
      <c r="R805" s="63">
        <v>3925</v>
      </c>
      <c r="S805" s="63">
        <v>4462</v>
      </c>
      <c r="T805" s="63">
        <v>204</v>
      </c>
    </row>
    <row r="806" spans="1:20" ht="14.5" x14ac:dyDescent="0.35">
      <c r="A806" t="str">
        <f t="shared" si="19"/>
        <v>Oberösterreich076</v>
      </c>
      <c r="B806">
        <v>806</v>
      </c>
      <c r="C806" s="62" t="s">
        <v>265</v>
      </c>
      <c r="D806" s="62" t="s">
        <v>365</v>
      </c>
      <c r="E806" s="62" t="s">
        <v>38</v>
      </c>
      <c r="F806" s="63">
        <v>71739</v>
      </c>
      <c r="G806" s="63">
        <v>163082</v>
      </c>
      <c r="H806" s="63">
        <v>629348</v>
      </c>
      <c r="I806" s="63">
        <v>136949</v>
      </c>
      <c r="J806" s="63">
        <v>2988895</v>
      </c>
      <c r="K806" s="63">
        <v>1648288</v>
      </c>
      <c r="L806" s="63">
        <v>834674</v>
      </c>
      <c r="M806" s="63">
        <v>718008</v>
      </c>
      <c r="N806" s="63">
        <v>816862</v>
      </c>
      <c r="O806" s="63">
        <v>1176081</v>
      </c>
      <c r="P806" s="63">
        <v>1705667</v>
      </c>
      <c r="Q806" s="63">
        <v>1975347</v>
      </c>
      <c r="R806" s="63">
        <v>2769301</v>
      </c>
      <c r="S806" s="63">
        <v>3237619</v>
      </c>
      <c r="T806" s="63">
        <v>1470639</v>
      </c>
    </row>
    <row r="807" spans="1:20" ht="14.5" x14ac:dyDescent="0.35">
      <c r="A807" t="str">
        <f t="shared" si="19"/>
        <v>Oberösterreich276</v>
      </c>
      <c r="B807">
        <v>807</v>
      </c>
      <c r="C807" s="62" t="s">
        <v>265</v>
      </c>
      <c r="D807" s="62" t="s">
        <v>424</v>
      </c>
      <c r="E807" s="62" t="s">
        <v>69</v>
      </c>
      <c r="F807" s="63">
        <v>465564</v>
      </c>
      <c r="G807" s="63">
        <v>301291</v>
      </c>
      <c r="H807" s="63">
        <v>106759</v>
      </c>
      <c r="I807" s="63">
        <v>636317</v>
      </c>
      <c r="J807" s="63">
        <v>555226</v>
      </c>
      <c r="K807" s="63">
        <v>719672</v>
      </c>
      <c r="L807" s="63">
        <v>730824</v>
      </c>
      <c r="M807" s="63">
        <v>1132065</v>
      </c>
      <c r="N807" s="63">
        <v>1172213</v>
      </c>
      <c r="O807" s="63">
        <v>1709636</v>
      </c>
      <c r="P807" s="63">
        <v>2863537</v>
      </c>
      <c r="Q807" s="63">
        <v>1969986</v>
      </c>
      <c r="R807" s="63">
        <v>169736</v>
      </c>
      <c r="S807" s="63">
        <v>4004849</v>
      </c>
      <c r="T807" s="63">
        <v>9771998</v>
      </c>
    </row>
    <row r="808" spans="1:20" ht="14.5" x14ac:dyDescent="0.35">
      <c r="A808" t="str">
        <f t="shared" si="19"/>
        <v>Oberösterreich044</v>
      </c>
      <c r="B808">
        <v>808</v>
      </c>
      <c r="C808" s="62" t="s">
        <v>265</v>
      </c>
      <c r="D808" s="62" t="s">
        <v>332</v>
      </c>
      <c r="E808" s="62" t="s">
        <v>23</v>
      </c>
      <c r="F808" s="63">
        <v>8365</v>
      </c>
      <c r="G808" s="63">
        <v>4343</v>
      </c>
      <c r="H808" s="63">
        <v>1218</v>
      </c>
      <c r="I808" s="64"/>
      <c r="J808" s="63">
        <v>1024</v>
      </c>
      <c r="K808" s="64"/>
      <c r="L808" s="64"/>
      <c r="M808" s="63">
        <v>11336</v>
      </c>
      <c r="N808" s="63">
        <v>7657</v>
      </c>
      <c r="O808" s="64"/>
      <c r="P808" s="63">
        <v>7366</v>
      </c>
      <c r="Q808" s="64"/>
      <c r="R808" s="63">
        <v>6989</v>
      </c>
      <c r="S808" s="63">
        <v>14844</v>
      </c>
      <c r="T808" s="63">
        <v>16533</v>
      </c>
    </row>
    <row r="809" spans="1:20" ht="14.5" x14ac:dyDescent="0.35">
      <c r="A809" t="str">
        <f t="shared" si="19"/>
        <v>Oberösterreich406</v>
      </c>
      <c r="B809">
        <v>809</v>
      </c>
      <c r="C809" s="62" t="s">
        <v>265</v>
      </c>
      <c r="D809" s="62" t="s">
        <v>488</v>
      </c>
      <c r="E809" s="62" t="s">
        <v>105</v>
      </c>
      <c r="F809" s="63">
        <v>215852</v>
      </c>
      <c r="G809" s="63">
        <v>86877</v>
      </c>
      <c r="H809" s="63">
        <v>19777</v>
      </c>
      <c r="I809" s="63">
        <v>174</v>
      </c>
      <c r="J809" s="63">
        <v>1804</v>
      </c>
      <c r="K809" s="63">
        <v>2770</v>
      </c>
      <c r="L809" s="63">
        <v>11921</v>
      </c>
      <c r="M809" s="63">
        <v>6409</v>
      </c>
      <c r="N809" s="64"/>
      <c r="O809" s="63">
        <v>9920</v>
      </c>
      <c r="P809" s="63">
        <v>14132</v>
      </c>
      <c r="Q809" s="63">
        <v>4307</v>
      </c>
      <c r="R809" s="63">
        <v>45553</v>
      </c>
      <c r="S809" s="63">
        <v>118513</v>
      </c>
      <c r="T809" s="63">
        <v>44264</v>
      </c>
    </row>
    <row r="810" spans="1:20" ht="14.5" x14ac:dyDescent="0.35">
      <c r="A810" t="str">
        <f t="shared" si="19"/>
        <v>Oberösterreich252</v>
      </c>
      <c r="B810">
        <v>810</v>
      </c>
      <c r="C810" s="62" t="s">
        <v>265</v>
      </c>
      <c r="D810" s="62" t="s">
        <v>417</v>
      </c>
      <c r="E810" s="62" t="s">
        <v>64</v>
      </c>
      <c r="F810" s="64"/>
      <c r="G810" s="63">
        <v>64</v>
      </c>
      <c r="H810" s="63">
        <v>2802</v>
      </c>
      <c r="I810" s="63">
        <v>2358</v>
      </c>
      <c r="J810" s="63">
        <v>1793</v>
      </c>
      <c r="K810" s="64"/>
      <c r="L810" s="63">
        <v>135</v>
      </c>
      <c r="M810" s="63">
        <v>1875</v>
      </c>
      <c r="N810" s="63">
        <v>1289</v>
      </c>
      <c r="O810" s="63">
        <v>6106</v>
      </c>
      <c r="P810" s="63">
        <v>1414</v>
      </c>
      <c r="Q810" s="63">
        <v>2611</v>
      </c>
      <c r="R810" s="63">
        <v>1106</v>
      </c>
      <c r="S810" s="63">
        <v>4419</v>
      </c>
      <c r="T810" s="63">
        <v>475</v>
      </c>
    </row>
    <row r="811" spans="1:20" ht="14.5" x14ac:dyDescent="0.35">
      <c r="A811" t="str">
        <f t="shared" si="19"/>
        <v>Oberösterreich260</v>
      </c>
      <c r="B811">
        <v>811</v>
      </c>
      <c r="C811" s="62" t="s">
        <v>265</v>
      </c>
      <c r="D811" s="62" t="s">
        <v>419</v>
      </c>
      <c r="E811" s="62" t="s">
        <v>66</v>
      </c>
      <c r="F811" s="63">
        <v>9225</v>
      </c>
      <c r="G811" s="63">
        <v>1409</v>
      </c>
      <c r="H811" s="63">
        <v>109</v>
      </c>
      <c r="I811" s="63">
        <v>458</v>
      </c>
      <c r="J811" s="63">
        <v>2323</v>
      </c>
      <c r="K811" s="63">
        <v>49</v>
      </c>
      <c r="L811" s="63">
        <v>2830</v>
      </c>
      <c r="M811" s="63">
        <v>27689</v>
      </c>
      <c r="N811" s="64"/>
      <c r="O811" s="63">
        <v>3162</v>
      </c>
      <c r="P811" s="63">
        <v>49656</v>
      </c>
      <c r="Q811" s="63">
        <v>25151</v>
      </c>
      <c r="R811" s="63">
        <v>160580</v>
      </c>
      <c r="S811" s="63">
        <v>1408</v>
      </c>
      <c r="T811" s="63">
        <v>7680</v>
      </c>
    </row>
    <row r="812" spans="1:20" ht="14.5" x14ac:dyDescent="0.35">
      <c r="A812" t="str">
        <f t="shared" si="19"/>
        <v>Oberösterreich310</v>
      </c>
      <c r="B812">
        <v>812</v>
      </c>
      <c r="C812" s="62" t="s">
        <v>265</v>
      </c>
      <c r="D812" s="62" t="s">
        <v>432</v>
      </c>
      <c r="E812" s="62" t="s">
        <v>75</v>
      </c>
      <c r="F812" s="64"/>
      <c r="G812" s="64"/>
      <c r="H812" s="64"/>
      <c r="I812" s="64"/>
      <c r="J812" s="64"/>
      <c r="K812" s="64"/>
      <c r="L812" s="64"/>
      <c r="M812" s="63">
        <v>78602</v>
      </c>
      <c r="N812" s="64"/>
      <c r="O812" s="63">
        <v>17</v>
      </c>
      <c r="P812" s="63">
        <v>32</v>
      </c>
      <c r="Q812" s="63">
        <v>3794</v>
      </c>
      <c r="R812" s="63">
        <v>2005</v>
      </c>
      <c r="S812" s="63">
        <v>162</v>
      </c>
      <c r="T812" s="63">
        <v>3007</v>
      </c>
    </row>
    <row r="813" spans="1:20" ht="14.5" x14ac:dyDescent="0.35">
      <c r="A813" t="str">
        <f t="shared" si="19"/>
        <v>Oberösterreich009</v>
      </c>
      <c r="B813">
        <v>813</v>
      </c>
      <c r="C813" s="62" t="s">
        <v>265</v>
      </c>
      <c r="D813" s="62" t="s">
        <v>308</v>
      </c>
      <c r="E813" s="62" t="s">
        <v>8</v>
      </c>
      <c r="F813" s="63">
        <v>28408125</v>
      </c>
      <c r="G813" s="63">
        <v>32209519</v>
      </c>
      <c r="H813" s="63">
        <v>35405423</v>
      </c>
      <c r="I813" s="63">
        <v>40899984</v>
      </c>
      <c r="J813" s="63">
        <v>44595276</v>
      </c>
      <c r="K813" s="63">
        <v>44514092</v>
      </c>
      <c r="L813" s="63">
        <v>44271293</v>
      </c>
      <c r="M813" s="63">
        <v>52911850</v>
      </c>
      <c r="N813" s="63">
        <v>49950830</v>
      </c>
      <c r="O813" s="63">
        <v>39369646</v>
      </c>
      <c r="P813" s="63">
        <v>51880569</v>
      </c>
      <c r="Q813" s="63">
        <v>62656117</v>
      </c>
      <c r="R813" s="63">
        <v>73275643</v>
      </c>
      <c r="S813" s="63">
        <v>67589412</v>
      </c>
      <c r="T813" s="63">
        <v>75116927</v>
      </c>
    </row>
    <row r="814" spans="1:20" ht="14.5" x14ac:dyDescent="0.35">
      <c r="A814" t="str">
        <f t="shared" si="19"/>
        <v>Oberösterreich893</v>
      </c>
      <c r="B814">
        <v>814</v>
      </c>
      <c r="C814" s="62" t="s">
        <v>265</v>
      </c>
      <c r="D814" s="62" t="s">
        <v>680</v>
      </c>
      <c r="E814" s="62" t="s">
        <v>275</v>
      </c>
      <c r="F814" s="63">
        <v>47</v>
      </c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3">
        <v>59</v>
      </c>
    </row>
    <row r="815" spans="1:20" ht="14.5" x14ac:dyDescent="0.35">
      <c r="A815" t="str">
        <f t="shared" si="19"/>
        <v>Oberösterreich416</v>
      </c>
      <c r="B815">
        <v>815</v>
      </c>
      <c r="C815" s="62" t="s">
        <v>265</v>
      </c>
      <c r="D815" s="62" t="s">
        <v>495</v>
      </c>
      <c r="E815" s="62" t="s">
        <v>109</v>
      </c>
      <c r="F815" s="63">
        <v>351211</v>
      </c>
      <c r="G815" s="63">
        <v>402261</v>
      </c>
      <c r="H815" s="63">
        <v>469576</v>
      </c>
      <c r="I815" s="63">
        <v>334743</v>
      </c>
      <c r="J815" s="63">
        <v>552443</v>
      </c>
      <c r="K815" s="63">
        <v>325609</v>
      </c>
      <c r="L815" s="63">
        <v>361388</v>
      </c>
      <c r="M815" s="63">
        <v>524773</v>
      </c>
      <c r="N815" s="63">
        <v>772154</v>
      </c>
      <c r="O815" s="63">
        <v>323935</v>
      </c>
      <c r="P815" s="63">
        <v>379024</v>
      </c>
      <c r="Q815" s="63">
        <v>1351510</v>
      </c>
      <c r="R815" s="63">
        <v>876595</v>
      </c>
      <c r="S815" s="63">
        <v>1460689</v>
      </c>
      <c r="T815" s="63">
        <v>1980987</v>
      </c>
    </row>
    <row r="816" spans="1:20" ht="14.5" x14ac:dyDescent="0.35">
      <c r="A816" t="str">
        <f t="shared" si="19"/>
        <v>Oberösterreich831</v>
      </c>
      <c r="B816">
        <v>816</v>
      </c>
      <c r="C816" s="62" t="s">
        <v>265</v>
      </c>
      <c r="D816" s="62" t="s">
        <v>659</v>
      </c>
      <c r="E816" s="62" t="s">
        <v>201</v>
      </c>
      <c r="F816" s="63">
        <v>203</v>
      </c>
      <c r="G816" s="64"/>
      <c r="H816" s="63">
        <v>2</v>
      </c>
      <c r="I816" s="64"/>
      <c r="J816" s="64"/>
      <c r="K816" s="63">
        <v>5</v>
      </c>
      <c r="L816" s="64"/>
      <c r="M816" s="64"/>
      <c r="N816" s="64"/>
      <c r="O816" s="63">
        <v>2</v>
      </c>
      <c r="P816" s="63">
        <v>534</v>
      </c>
      <c r="Q816" s="63">
        <v>2767</v>
      </c>
      <c r="R816" s="63">
        <v>9546</v>
      </c>
      <c r="S816" s="63">
        <v>3562</v>
      </c>
      <c r="T816" s="64"/>
    </row>
    <row r="817" spans="1:20" ht="14.5" x14ac:dyDescent="0.35">
      <c r="A817" t="str">
        <f t="shared" si="19"/>
        <v>Oberösterreich257</v>
      </c>
      <c r="B817">
        <v>817</v>
      </c>
      <c r="C817" s="62" t="s">
        <v>265</v>
      </c>
      <c r="D817" s="62" t="s">
        <v>418</v>
      </c>
      <c r="E817" s="62" t="s">
        <v>65</v>
      </c>
      <c r="F817" s="63">
        <v>246</v>
      </c>
      <c r="G817" s="64"/>
      <c r="H817" s="64"/>
      <c r="I817" s="64"/>
      <c r="J817" s="63">
        <v>116</v>
      </c>
      <c r="K817" s="64"/>
      <c r="L817" s="64"/>
      <c r="M817" s="64"/>
      <c r="N817" s="64"/>
      <c r="O817" s="64"/>
      <c r="P817" s="64"/>
      <c r="Q817" s="63">
        <v>45737</v>
      </c>
      <c r="R817" s="64"/>
      <c r="S817" s="64"/>
      <c r="T817" s="64"/>
    </row>
    <row r="818" spans="1:20" ht="14.5" x14ac:dyDescent="0.35">
      <c r="A818" t="str">
        <f t="shared" si="19"/>
        <v>Oberösterreich488</v>
      </c>
      <c r="B818">
        <v>818</v>
      </c>
      <c r="C818" s="62" t="s">
        <v>265</v>
      </c>
      <c r="D818" s="62" t="s">
        <v>546</v>
      </c>
      <c r="E818" s="62" t="s">
        <v>136</v>
      </c>
      <c r="F818" s="63">
        <v>10772</v>
      </c>
      <c r="G818" s="63">
        <v>68622</v>
      </c>
      <c r="H818" s="63">
        <v>1558</v>
      </c>
      <c r="I818" s="63">
        <v>3883</v>
      </c>
      <c r="J818" s="63">
        <v>863</v>
      </c>
      <c r="K818" s="63">
        <v>4952</v>
      </c>
      <c r="L818" s="63">
        <v>2469</v>
      </c>
      <c r="M818" s="63">
        <v>3815</v>
      </c>
      <c r="N818" s="63">
        <v>2206</v>
      </c>
      <c r="O818" s="63">
        <v>1033</v>
      </c>
      <c r="P818" s="63">
        <v>2066</v>
      </c>
      <c r="Q818" s="63">
        <v>5811</v>
      </c>
      <c r="R818" s="63">
        <v>1322</v>
      </c>
      <c r="S818" s="63">
        <v>3370</v>
      </c>
      <c r="T818" s="63">
        <v>5166</v>
      </c>
    </row>
    <row r="819" spans="1:20" ht="14.5" x14ac:dyDescent="0.35">
      <c r="A819" t="str">
        <f t="shared" si="19"/>
        <v>Oberösterreich740</v>
      </c>
      <c r="B819">
        <v>819</v>
      </c>
      <c r="C819" s="62" t="s">
        <v>265</v>
      </c>
      <c r="D819" s="62" t="s">
        <v>623</v>
      </c>
      <c r="E819" s="62" t="s">
        <v>180</v>
      </c>
      <c r="F819" s="63">
        <v>11850985</v>
      </c>
      <c r="G819" s="63">
        <v>14775763</v>
      </c>
      <c r="H819" s="63">
        <v>14074160</v>
      </c>
      <c r="I819" s="63">
        <v>12483439</v>
      </c>
      <c r="J819" s="63">
        <v>9347717</v>
      </c>
      <c r="K819" s="63">
        <v>7279297</v>
      </c>
      <c r="L819" s="63">
        <v>17662255</v>
      </c>
      <c r="M819" s="63">
        <v>11663735</v>
      </c>
      <c r="N819" s="63">
        <v>11633946</v>
      </c>
      <c r="O819" s="63">
        <v>11814218</v>
      </c>
      <c r="P819" s="63">
        <v>11019578</v>
      </c>
      <c r="Q819" s="63">
        <v>10839067</v>
      </c>
      <c r="R819" s="63">
        <v>12551049</v>
      </c>
      <c r="S819" s="63">
        <v>42967150</v>
      </c>
      <c r="T819" s="63">
        <v>13885527</v>
      </c>
    </row>
    <row r="820" spans="1:20" ht="14.5" x14ac:dyDescent="0.35">
      <c r="A820" t="str">
        <f t="shared" si="19"/>
        <v>Oberösterreich424</v>
      </c>
      <c r="B820">
        <v>820</v>
      </c>
      <c r="C820" s="62" t="s">
        <v>265</v>
      </c>
      <c r="D820" s="62" t="s">
        <v>497</v>
      </c>
      <c r="E820" s="62" t="s">
        <v>111</v>
      </c>
      <c r="F820" s="63">
        <v>112166</v>
      </c>
      <c r="G820" s="63">
        <v>410491</v>
      </c>
      <c r="H820" s="63">
        <v>322805</v>
      </c>
      <c r="I820" s="63">
        <v>417145</v>
      </c>
      <c r="J820" s="63">
        <v>480676</v>
      </c>
      <c r="K820" s="63">
        <v>541011</v>
      </c>
      <c r="L820" s="63">
        <v>825463</v>
      </c>
      <c r="M820" s="63">
        <v>727078</v>
      </c>
      <c r="N820" s="63">
        <v>379940</v>
      </c>
      <c r="O820" s="63">
        <v>410880</v>
      </c>
      <c r="P820" s="63">
        <v>590960</v>
      </c>
      <c r="Q820" s="63">
        <v>1337584</v>
      </c>
      <c r="R820" s="63">
        <v>1961552</v>
      </c>
      <c r="S820" s="63">
        <v>1791785</v>
      </c>
      <c r="T820" s="63">
        <v>1643559</v>
      </c>
    </row>
    <row r="821" spans="1:20" ht="14.5" x14ac:dyDescent="0.35">
      <c r="A821" t="str">
        <f t="shared" si="19"/>
        <v>Oberösterreich092</v>
      </c>
      <c r="B821">
        <v>821</v>
      </c>
      <c r="C821" s="62" t="s">
        <v>265</v>
      </c>
      <c r="D821" s="62" t="s">
        <v>382</v>
      </c>
      <c r="E821" s="62" t="s">
        <v>47</v>
      </c>
      <c r="F821" s="63">
        <v>68501805</v>
      </c>
      <c r="G821" s="63">
        <v>83936472</v>
      </c>
      <c r="H821" s="63">
        <v>97848540</v>
      </c>
      <c r="I821" s="63">
        <v>96267491</v>
      </c>
      <c r="J821" s="63">
        <v>71439596</v>
      </c>
      <c r="K821" s="63">
        <v>80578047</v>
      </c>
      <c r="L821" s="63">
        <v>111493516</v>
      </c>
      <c r="M821" s="63">
        <v>135702677</v>
      </c>
      <c r="N821" s="63">
        <v>126279383</v>
      </c>
      <c r="O821" s="63">
        <v>135237930</v>
      </c>
      <c r="P821" s="63">
        <v>137724365</v>
      </c>
      <c r="Q821" s="63">
        <v>176545545</v>
      </c>
      <c r="R821" s="63">
        <v>225229385</v>
      </c>
      <c r="S821" s="63">
        <v>211304033</v>
      </c>
      <c r="T821" s="63">
        <v>227379803</v>
      </c>
    </row>
    <row r="822" spans="1:20" ht="14.5" x14ac:dyDescent="0.35">
      <c r="A822" t="str">
        <f t="shared" si="19"/>
        <v>Oberösterreich452</v>
      </c>
      <c r="B822">
        <v>822</v>
      </c>
      <c r="C822" s="62" t="s">
        <v>265</v>
      </c>
      <c r="D822" s="62" t="s">
        <v>507</v>
      </c>
      <c r="E822" s="62" t="s">
        <v>119</v>
      </c>
      <c r="F822" s="63">
        <v>3161</v>
      </c>
      <c r="G822" s="63">
        <v>3834</v>
      </c>
      <c r="H822" s="63">
        <v>17398</v>
      </c>
      <c r="I822" s="63">
        <v>26289</v>
      </c>
      <c r="J822" s="63">
        <v>3058</v>
      </c>
      <c r="K822" s="63">
        <v>115884</v>
      </c>
      <c r="L822" s="63">
        <v>18216</v>
      </c>
      <c r="M822" s="63">
        <v>10621</v>
      </c>
      <c r="N822" s="63">
        <v>145990</v>
      </c>
      <c r="O822" s="63">
        <v>197584</v>
      </c>
      <c r="P822" s="63">
        <v>381215</v>
      </c>
      <c r="Q822" s="63">
        <v>115185</v>
      </c>
      <c r="R822" s="63">
        <v>54252</v>
      </c>
      <c r="S822" s="63">
        <v>78256</v>
      </c>
      <c r="T822" s="63">
        <v>96843</v>
      </c>
    </row>
    <row r="823" spans="1:20" ht="14.5" x14ac:dyDescent="0.35">
      <c r="A823" t="str">
        <f t="shared" si="19"/>
        <v>Oberösterreich064</v>
      </c>
      <c r="B823">
        <v>823</v>
      </c>
      <c r="C823" s="62" t="s">
        <v>265</v>
      </c>
      <c r="D823" s="62" t="s">
        <v>351</v>
      </c>
      <c r="E823" s="62" t="s">
        <v>33</v>
      </c>
      <c r="F823" s="63">
        <v>619024850</v>
      </c>
      <c r="G823" s="63">
        <v>758452874</v>
      </c>
      <c r="H823" s="63">
        <v>819983361</v>
      </c>
      <c r="I823" s="63">
        <v>868292351</v>
      </c>
      <c r="J823" s="63">
        <v>811609429</v>
      </c>
      <c r="K823" s="63">
        <v>789429235</v>
      </c>
      <c r="L823" s="63">
        <v>780725329</v>
      </c>
      <c r="M823" s="63">
        <v>888272965</v>
      </c>
      <c r="N823" s="63">
        <v>935075084</v>
      </c>
      <c r="O823" s="63">
        <v>919329225</v>
      </c>
      <c r="P823" s="63">
        <v>871227168</v>
      </c>
      <c r="Q823" s="63">
        <v>1061630344</v>
      </c>
      <c r="R823" s="63">
        <v>1233467320</v>
      </c>
      <c r="S823" s="63">
        <v>1174604966</v>
      </c>
      <c r="T823" s="63">
        <v>1087548625</v>
      </c>
    </row>
    <row r="824" spans="1:20" ht="14.5" x14ac:dyDescent="0.35">
      <c r="A824" t="str">
        <f t="shared" si="19"/>
        <v>Oberösterreich700</v>
      </c>
      <c r="B824">
        <v>824</v>
      </c>
      <c r="C824" s="62" t="s">
        <v>265</v>
      </c>
      <c r="D824" s="62" t="s">
        <v>606</v>
      </c>
      <c r="E824" s="62" t="s">
        <v>172</v>
      </c>
      <c r="F824" s="63">
        <v>33825903</v>
      </c>
      <c r="G824" s="63">
        <v>39413864</v>
      </c>
      <c r="H824" s="63">
        <v>29606685</v>
      </c>
      <c r="I824" s="63">
        <v>31788563</v>
      </c>
      <c r="J824" s="63">
        <v>33646725</v>
      </c>
      <c r="K824" s="63">
        <v>35512170</v>
      </c>
      <c r="L824" s="63">
        <v>37866144</v>
      </c>
      <c r="M824" s="63">
        <v>40751908</v>
      </c>
      <c r="N824" s="63">
        <v>43090004</v>
      </c>
      <c r="O824" s="63">
        <v>47902577</v>
      </c>
      <c r="P824" s="63">
        <v>51027153</v>
      </c>
      <c r="Q824" s="63">
        <v>61567134</v>
      </c>
      <c r="R824" s="63">
        <v>86374626</v>
      </c>
      <c r="S824" s="63">
        <v>71040726</v>
      </c>
      <c r="T824" s="63">
        <v>60028418</v>
      </c>
    </row>
    <row r="825" spans="1:20" ht="14.5" x14ac:dyDescent="0.35">
      <c r="A825" t="str">
        <f t="shared" si="19"/>
        <v>Oberösterreich007</v>
      </c>
      <c r="B825">
        <v>825</v>
      </c>
      <c r="C825" s="62" t="s">
        <v>265</v>
      </c>
      <c r="D825" s="62" t="s">
        <v>304</v>
      </c>
      <c r="E825" s="62" t="s">
        <v>6</v>
      </c>
      <c r="F825" s="63">
        <v>43873139</v>
      </c>
      <c r="G825" s="63">
        <v>36224801</v>
      </c>
      <c r="H825" s="63">
        <v>34997418</v>
      </c>
      <c r="I825" s="63">
        <v>30603939</v>
      </c>
      <c r="J825" s="63">
        <v>36303318</v>
      </c>
      <c r="K825" s="63">
        <v>34536651</v>
      </c>
      <c r="L825" s="63">
        <v>30625127</v>
      </c>
      <c r="M825" s="63">
        <v>42728743</v>
      </c>
      <c r="N825" s="63">
        <v>48647986</v>
      </c>
      <c r="O825" s="63">
        <v>78448121</v>
      </c>
      <c r="P825" s="63">
        <v>66831650</v>
      </c>
      <c r="Q825" s="63">
        <v>49567708</v>
      </c>
      <c r="R825" s="63">
        <v>63143205</v>
      </c>
      <c r="S825" s="63">
        <v>52219441</v>
      </c>
      <c r="T825" s="63">
        <v>45067527</v>
      </c>
    </row>
    <row r="826" spans="1:20" ht="14.5" x14ac:dyDescent="0.35">
      <c r="A826" t="str">
        <f t="shared" si="19"/>
        <v>Oberösterreich624</v>
      </c>
      <c r="B826">
        <v>826</v>
      </c>
      <c r="C826" s="62" t="s">
        <v>265</v>
      </c>
      <c r="D826" s="62" t="s">
        <v>571</v>
      </c>
      <c r="E826" s="62" t="s">
        <v>150</v>
      </c>
      <c r="F826" s="63">
        <v>21128575</v>
      </c>
      <c r="G826" s="63">
        <v>23667375</v>
      </c>
      <c r="H826" s="63">
        <v>19670385</v>
      </c>
      <c r="I826" s="63">
        <v>22449326</v>
      </c>
      <c r="J826" s="63">
        <v>37082016</v>
      </c>
      <c r="K826" s="63">
        <v>47338240</v>
      </c>
      <c r="L826" s="63">
        <v>29597208</v>
      </c>
      <c r="M826" s="63">
        <v>41554970</v>
      </c>
      <c r="N826" s="63">
        <v>44135499</v>
      </c>
      <c r="O826" s="63">
        <v>37145150</v>
      </c>
      <c r="P826" s="63">
        <v>44165922</v>
      </c>
      <c r="Q826" s="63">
        <v>58685204</v>
      </c>
      <c r="R826" s="63">
        <v>88310541</v>
      </c>
      <c r="S826" s="63">
        <v>115951910</v>
      </c>
      <c r="T826" s="63">
        <v>97602877</v>
      </c>
    </row>
    <row r="827" spans="1:20" ht="14.5" x14ac:dyDescent="0.35">
      <c r="A827" t="str">
        <f t="shared" si="19"/>
        <v>Oberösterreich664</v>
      </c>
      <c r="B827">
        <v>827</v>
      </c>
      <c r="C827" s="62" t="s">
        <v>265</v>
      </c>
      <c r="D827" s="62" t="s">
        <v>590</v>
      </c>
      <c r="E827" s="62" t="s">
        <v>162</v>
      </c>
      <c r="F827" s="63">
        <v>94310822</v>
      </c>
      <c r="G827" s="63">
        <v>108740426</v>
      </c>
      <c r="H827" s="63">
        <v>114739720</v>
      </c>
      <c r="I827" s="63">
        <v>113814527</v>
      </c>
      <c r="J827" s="63">
        <v>141877085</v>
      </c>
      <c r="K827" s="63">
        <v>152976478</v>
      </c>
      <c r="L827" s="63">
        <v>157469882</v>
      </c>
      <c r="M827" s="63">
        <v>197241275</v>
      </c>
      <c r="N827" s="63">
        <v>225617224</v>
      </c>
      <c r="O827" s="63">
        <v>237897811</v>
      </c>
      <c r="P827" s="63">
        <v>246157377</v>
      </c>
      <c r="Q827" s="63">
        <v>297236119</v>
      </c>
      <c r="R827" s="63">
        <v>420970625</v>
      </c>
      <c r="S827" s="63">
        <v>314103309</v>
      </c>
      <c r="T827" s="63">
        <v>340946915</v>
      </c>
    </row>
    <row r="828" spans="1:20" ht="14.5" x14ac:dyDescent="0.35">
      <c r="A828" t="str">
        <f t="shared" si="19"/>
        <v>Oberösterreich357</v>
      </c>
      <c r="B828">
        <v>828</v>
      </c>
      <c r="C828" s="62" t="s">
        <v>265</v>
      </c>
      <c r="D828" s="62" t="s">
        <v>461</v>
      </c>
      <c r="E828" s="62" t="s">
        <v>89</v>
      </c>
      <c r="F828" s="63">
        <v>1095</v>
      </c>
      <c r="G828" s="63">
        <v>6</v>
      </c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3">
        <v>25</v>
      </c>
    </row>
    <row r="829" spans="1:20" ht="14.5" x14ac:dyDescent="0.35">
      <c r="A829" t="str">
        <f t="shared" si="19"/>
        <v>Oberösterreich612</v>
      </c>
      <c r="B829">
        <v>829</v>
      </c>
      <c r="C829" s="62" t="s">
        <v>265</v>
      </c>
      <c r="D829" s="62" t="s">
        <v>567</v>
      </c>
      <c r="E829" s="62" t="s">
        <v>149</v>
      </c>
      <c r="F829" s="64"/>
      <c r="G829" s="63">
        <v>125261</v>
      </c>
      <c r="H829" s="63">
        <v>37081</v>
      </c>
      <c r="I829" s="63">
        <v>100670</v>
      </c>
      <c r="J829" s="63">
        <v>1749</v>
      </c>
      <c r="K829" s="63">
        <v>11498</v>
      </c>
      <c r="L829" s="63">
        <v>5281</v>
      </c>
      <c r="M829" s="63">
        <v>12815</v>
      </c>
      <c r="N829" s="63">
        <v>185379</v>
      </c>
      <c r="O829" s="64"/>
      <c r="P829" s="63">
        <v>3099</v>
      </c>
      <c r="Q829" s="63">
        <v>7683</v>
      </c>
      <c r="R829" s="63">
        <v>4479</v>
      </c>
      <c r="S829" s="63">
        <v>3190</v>
      </c>
      <c r="T829" s="63">
        <v>7550</v>
      </c>
    </row>
    <row r="830" spans="1:20" ht="14.5" x14ac:dyDescent="0.35">
      <c r="A830" t="str">
        <f t="shared" si="19"/>
        <v>Oberösterreich616</v>
      </c>
      <c r="B830">
        <v>830</v>
      </c>
      <c r="C830" s="62" t="s">
        <v>265</v>
      </c>
      <c r="D830" s="62" t="s">
        <v>569</v>
      </c>
      <c r="E830" s="62" t="s">
        <v>246</v>
      </c>
      <c r="F830" s="63">
        <v>5848704</v>
      </c>
      <c r="G830" s="63">
        <v>5450288</v>
      </c>
      <c r="H830" s="63">
        <v>7503023</v>
      </c>
      <c r="I830" s="63">
        <v>6820827</v>
      </c>
      <c r="J830" s="63">
        <v>5085621</v>
      </c>
      <c r="K830" s="63">
        <v>1872346</v>
      </c>
      <c r="L830" s="63">
        <v>2338743</v>
      </c>
      <c r="M830" s="63">
        <v>1357810</v>
      </c>
      <c r="N830" s="63">
        <v>3393013</v>
      </c>
      <c r="O830" s="63">
        <v>3171575</v>
      </c>
      <c r="P830" s="63">
        <v>2514903</v>
      </c>
      <c r="Q830" s="63">
        <v>7618855</v>
      </c>
      <c r="R830" s="63">
        <v>8417243</v>
      </c>
      <c r="S830" s="63">
        <v>4006226</v>
      </c>
      <c r="T830" s="63">
        <v>2022051</v>
      </c>
    </row>
    <row r="831" spans="1:20" ht="14.5" x14ac:dyDescent="0.35">
      <c r="A831" t="str">
        <f t="shared" si="19"/>
        <v>Oberösterreich024</v>
      </c>
      <c r="B831">
        <v>831</v>
      </c>
      <c r="C831" s="62" t="s">
        <v>265</v>
      </c>
      <c r="D831" s="62" t="s">
        <v>318</v>
      </c>
      <c r="E831" s="62" t="s">
        <v>15</v>
      </c>
      <c r="F831" s="63">
        <v>5049865</v>
      </c>
      <c r="G831" s="63">
        <v>5804618</v>
      </c>
      <c r="H831" s="63">
        <v>900636</v>
      </c>
      <c r="I831" s="63">
        <v>11645195</v>
      </c>
      <c r="J831" s="63">
        <v>3079890</v>
      </c>
      <c r="K831" s="63">
        <v>10464120</v>
      </c>
      <c r="L831" s="63">
        <v>14300742</v>
      </c>
      <c r="M831" s="63">
        <v>70532222</v>
      </c>
      <c r="N831" s="63">
        <v>68014667</v>
      </c>
      <c r="O831" s="63">
        <v>55083356</v>
      </c>
      <c r="P831" s="63">
        <v>46206730</v>
      </c>
      <c r="Q831" s="63">
        <v>24510920</v>
      </c>
      <c r="R831" s="63">
        <v>38612855</v>
      </c>
      <c r="S831" s="63">
        <v>42954947</v>
      </c>
      <c r="T831" s="63">
        <v>32253901</v>
      </c>
    </row>
    <row r="832" spans="1:20" ht="14.5" x14ac:dyDescent="0.35">
      <c r="A832" t="str">
        <f t="shared" si="19"/>
        <v>Oberösterreich005</v>
      </c>
      <c r="B832">
        <v>832</v>
      </c>
      <c r="C832" s="62" t="s">
        <v>265</v>
      </c>
      <c r="D832" s="62" t="s">
        <v>300</v>
      </c>
      <c r="E832" s="62" t="s">
        <v>4</v>
      </c>
      <c r="F832" s="63">
        <v>1269810984</v>
      </c>
      <c r="G832" s="63">
        <v>1501266140</v>
      </c>
      <c r="H832" s="63">
        <v>1442847984</v>
      </c>
      <c r="I832" s="63">
        <v>1467103071</v>
      </c>
      <c r="J832" s="63">
        <v>1598269696</v>
      </c>
      <c r="K832" s="63">
        <v>1621963310</v>
      </c>
      <c r="L832" s="63">
        <v>1631123719</v>
      </c>
      <c r="M832" s="63">
        <v>1864525160</v>
      </c>
      <c r="N832" s="63">
        <v>2022795385</v>
      </c>
      <c r="O832" s="63">
        <v>2147687490</v>
      </c>
      <c r="P832" s="63">
        <v>2095083859</v>
      </c>
      <c r="Q832" s="63">
        <v>2703094795</v>
      </c>
      <c r="R832" s="63">
        <v>3080137154</v>
      </c>
      <c r="S832" s="63">
        <v>2882217712</v>
      </c>
      <c r="T832" s="63">
        <v>2592714297</v>
      </c>
    </row>
    <row r="833" spans="1:20" ht="14.5" x14ac:dyDescent="0.35">
      <c r="A833" t="str">
        <f t="shared" si="19"/>
        <v>Oberösterreich464</v>
      </c>
      <c r="B833">
        <v>833</v>
      </c>
      <c r="C833" s="62" t="s">
        <v>265</v>
      </c>
      <c r="D833" s="62" t="s">
        <v>520</v>
      </c>
      <c r="E833" s="62" t="s">
        <v>127</v>
      </c>
      <c r="F833" s="63">
        <v>10641</v>
      </c>
      <c r="G833" s="63">
        <v>9041</v>
      </c>
      <c r="H833" s="63">
        <v>80662</v>
      </c>
      <c r="I833" s="63">
        <v>61235</v>
      </c>
      <c r="J833" s="63">
        <v>62332</v>
      </c>
      <c r="K833" s="63">
        <v>71432</v>
      </c>
      <c r="L833" s="63">
        <v>62561</v>
      </c>
      <c r="M833" s="63">
        <v>82606</v>
      </c>
      <c r="N833" s="63">
        <v>56593</v>
      </c>
      <c r="O833" s="63">
        <v>47584</v>
      </c>
      <c r="P833" s="63">
        <v>21703</v>
      </c>
      <c r="Q833" s="63">
        <v>17411</v>
      </c>
      <c r="R833" s="63">
        <v>38093</v>
      </c>
      <c r="S833" s="63">
        <v>35643</v>
      </c>
      <c r="T833" s="63">
        <v>24386</v>
      </c>
    </row>
    <row r="834" spans="1:20" ht="14.5" x14ac:dyDescent="0.35">
      <c r="A834" t="str">
        <f t="shared" si="19"/>
        <v>Oberösterreich628</v>
      </c>
      <c r="B834">
        <v>834</v>
      </c>
      <c r="C834" s="62" t="s">
        <v>265</v>
      </c>
      <c r="D834" s="62" t="s">
        <v>575</v>
      </c>
      <c r="E834" s="62" t="s">
        <v>152</v>
      </c>
      <c r="F834" s="63">
        <v>363461</v>
      </c>
      <c r="G834" s="63">
        <v>3104196</v>
      </c>
      <c r="H834" s="63">
        <v>3348222</v>
      </c>
      <c r="I834" s="63">
        <v>1207055</v>
      </c>
      <c r="J834" s="63">
        <v>805607</v>
      </c>
      <c r="K834" s="63">
        <v>2063001</v>
      </c>
      <c r="L834" s="63">
        <v>2613930</v>
      </c>
      <c r="M834" s="63">
        <v>3958761</v>
      </c>
      <c r="N834" s="63">
        <v>1758607</v>
      </c>
      <c r="O834" s="63">
        <v>2144255</v>
      </c>
      <c r="P834" s="63">
        <v>1773399</v>
      </c>
      <c r="Q834" s="63">
        <v>2945327</v>
      </c>
      <c r="R834" s="63">
        <v>3802597</v>
      </c>
      <c r="S834" s="63">
        <v>1424890</v>
      </c>
      <c r="T834" s="63">
        <v>2088719</v>
      </c>
    </row>
    <row r="835" spans="1:20" ht="14.5" x14ac:dyDescent="0.35">
      <c r="A835" t="str">
        <f t="shared" si="19"/>
        <v>Oberösterreich732</v>
      </c>
      <c r="B835">
        <v>835</v>
      </c>
      <c r="C835" s="62" t="s">
        <v>265</v>
      </c>
      <c r="D835" s="62" t="s">
        <v>621</v>
      </c>
      <c r="E835" s="62" t="s">
        <v>178</v>
      </c>
      <c r="F835" s="63">
        <v>336994154</v>
      </c>
      <c r="G835" s="63">
        <v>370774697</v>
      </c>
      <c r="H835" s="63">
        <v>380064044</v>
      </c>
      <c r="I835" s="63">
        <v>332803158</v>
      </c>
      <c r="J835" s="63">
        <v>364425539</v>
      </c>
      <c r="K835" s="63">
        <v>380768559</v>
      </c>
      <c r="L835" s="63">
        <v>406153043</v>
      </c>
      <c r="M835" s="63">
        <v>449205554</v>
      </c>
      <c r="N835" s="63">
        <v>475003546</v>
      </c>
      <c r="O835" s="63">
        <v>439866118</v>
      </c>
      <c r="P835" s="63">
        <v>432037608</v>
      </c>
      <c r="Q835" s="63">
        <v>546369922</v>
      </c>
      <c r="R835" s="63">
        <v>582982377</v>
      </c>
      <c r="S835" s="63">
        <v>512035842</v>
      </c>
      <c r="T835" s="63">
        <v>398462769</v>
      </c>
    </row>
    <row r="836" spans="1:20" ht="14.5" x14ac:dyDescent="0.35">
      <c r="A836" t="str">
        <f t="shared" si="19"/>
        <v>Oberösterreich346</v>
      </c>
      <c r="B836">
        <v>836</v>
      </c>
      <c r="C836" s="62" t="s">
        <v>265</v>
      </c>
      <c r="D836" s="62" t="s">
        <v>454</v>
      </c>
      <c r="E836" s="62" t="s">
        <v>86</v>
      </c>
      <c r="F836" s="63">
        <v>402272</v>
      </c>
      <c r="G836" s="63">
        <v>1122945</v>
      </c>
      <c r="H836" s="63">
        <v>1086028</v>
      </c>
      <c r="I836" s="63">
        <v>1253425</v>
      </c>
      <c r="J836" s="63">
        <v>1266571</v>
      </c>
      <c r="K836" s="63">
        <v>1065774</v>
      </c>
      <c r="L836" s="63">
        <v>936785</v>
      </c>
      <c r="M836" s="63">
        <v>1081346</v>
      </c>
      <c r="N836" s="63">
        <v>686848</v>
      </c>
      <c r="O836" s="63">
        <v>786922</v>
      </c>
      <c r="P836" s="63">
        <v>3085658</v>
      </c>
      <c r="Q836" s="63">
        <v>3700500</v>
      </c>
      <c r="R836" s="63">
        <v>1544798</v>
      </c>
      <c r="S836" s="63">
        <v>2564421</v>
      </c>
      <c r="T836" s="63">
        <v>6733692</v>
      </c>
    </row>
    <row r="837" spans="1:20" ht="14.5" x14ac:dyDescent="0.35">
      <c r="A837" t="str">
        <f t="shared" si="19"/>
        <v>Oberösterreich083</v>
      </c>
      <c r="B837">
        <v>837</v>
      </c>
      <c r="C837" s="62" t="s">
        <v>265</v>
      </c>
      <c r="D837" s="62" t="s">
        <v>378</v>
      </c>
      <c r="E837" s="62" t="s">
        <v>45</v>
      </c>
      <c r="F837" s="63">
        <v>3333</v>
      </c>
      <c r="G837" s="63">
        <v>71336</v>
      </c>
      <c r="H837" s="63">
        <v>41335</v>
      </c>
      <c r="I837" s="63">
        <v>34137</v>
      </c>
      <c r="J837" s="63">
        <v>38205</v>
      </c>
      <c r="K837" s="63">
        <v>15320</v>
      </c>
      <c r="L837" s="63">
        <v>33484</v>
      </c>
      <c r="M837" s="63">
        <v>19509</v>
      </c>
      <c r="N837" s="63">
        <v>6405</v>
      </c>
      <c r="O837" s="63">
        <v>26712</v>
      </c>
      <c r="P837" s="63">
        <v>6868</v>
      </c>
      <c r="Q837" s="63">
        <v>146259</v>
      </c>
      <c r="R837" s="63">
        <v>429642</v>
      </c>
      <c r="S837" s="63">
        <v>497403</v>
      </c>
      <c r="T837" s="63">
        <v>839062</v>
      </c>
    </row>
    <row r="838" spans="1:20" ht="14.5" x14ac:dyDescent="0.35">
      <c r="A838" t="str">
        <f t="shared" si="19"/>
        <v>Oberösterreich696</v>
      </c>
      <c r="B838">
        <v>838</v>
      </c>
      <c r="C838" s="62" t="s">
        <v>265</v>
      </c>
      <c r="D838" s="62" t="s">
        <v>604</v>
      </c>
      <c r="E838" s="62" t="s">
        <v>171</v>
      </c>
      <c r="F838" s="63">
        <v>2883091</v>
      </c>
      <c r="G838" s="63">
        <v>3959086</v>
      </c>
      <c r="H838" s="63">
        <v>5827218</v>
      </c>
      <c r="I838" s="63">
        <v>12147651</v>
      </c>
      <c r="J838" s="63">
        <v>16081976</v>
      </c>
      <c r="K838" s="63">
        <v>18859720</v>
      </c>
      <c r="L838" s="63">
        <v>29247812</v>
      </c>
      <c r="M838" s="63">
        <v>34591416</v>
      </c>
      <c r="N838" s="63">
        <v>35089968</v>
      </c>
      <c r="O838" s="63">
        <v>42195893</v>
      </c>
      <c r="P838" s="63">
        <v>32522829</v>
      </c>
      <c r="Q838" s="63">
        <v>36270212</v>
      </c>
      <c r="R838" s="63">
        <v>76292275</v>
      </c>
      <c r="S838" s="63">
        <v>58269026</v>
      </c>
      <c r="T838" s="63">
        <v>35689759</v>
      </c>
    </row>
    <row r="839" spans="1:20" ht="14.5" x14ac:dyDescent="0.35">
      <c r="A839" t="str">
        <f t="shared" si="19"/>
        <v>Oberösterreich812</v>
      </c>
      <c r="B839">
        <v>839</v>
      </c>
      <c r="C839" s="62" t="s">
        <v>265</v>
      </c>
      <c r="D839" s="62" t="s">
        <v>641</v>
      </c>
      <c r="E839" s="62" t="s">
        <v>189</v>
      </c>
      <c r="F839" s="64"/>
      <c r="G839" s="63">
        <v>22</v>
      </c>
      <c r="H839" s="63">
        <v>1</v>
      </c>
      <c r="I839" s="64"/>
      <c r="J839" s="63">
        <v>22</v>
      </c>
      <c r="K839" s="64"/>
      <c r="L839" s="64"/>
      <c r="M839" s="64"/>
      <c r="N839" s="64"/>
      <c r="O839" s="64"/>
      <c r="P839" s="64"/>
      <c r="Q839" s="64"/>
      <c r="R839" s="63">
        <v>1</v>
      </c>
      <c r="S839" s="64"/>
      <c r="T839" s="64"/>
    </row>
    <row r="840" spans="1:20" ht="14.5" x14ac:dyDescent="0.35">
      <c r="A840" t="str">
        <f t="shared" ref="A840:A903" si="20">C840&amp;D840</f>
        <v>Oberösterreich375</v>
      </c>
      <c r="B840">
        <v>840</v>
      </c>
      <c r="C840" s="62" t="s">
        <v>265</v>
      </c>
      <c r="D840" s="62" t="s">
        <v>468</v>
      </c>
      <c r="E840" s="62" t="s">
        <v>93</v>
      </c>
      <c r="F840" s="63">
        <v>4963</v>
      </c>
      <c r="G840" s="63">
        <v>78256</v>
      </c>
      <c r="H840" s="63">
        <v>4383</v>
      </c>
      <c r="I840" s="63">
        <v>41501</v>
      </c>
      <c r="J840" s="64"/>
      <c r="K840" s="64"/>
      <c r="L840" s="63">
        <v>2263</v>
      </c>
      <c r="M840" s="64"/>
      <c r="N840" s="63">
        <v>29572</v>
      </c>
      <c r="O840" s="63">
        <v>42645</v>
      </c>
      <c r="P840" s="63">
        <v>19702</v>
      </c>
      <c r="Q840" s="64"/>
      <c r="R840" s="63">
        <v>1482</v>
      </c>
      <c r="S840" s="63">
        <v>5997</v>
      </c>
      <c r="T840" s="63">
        <v>3297</v>
      </c>
    </row>
    <row r="841" spans="1:20" ht="14.5" x14ac:dyDescent="0.35">
      <c r="A841" t="str">
        <f t="shared" si="20"/>
        <v>Oberösterreich449</v>
      </c>
      <c r="B841">
        <v>841</v>
      </c>
      <c r="C841" s="62" t="s">
        <v>265</v>
      </c>
      <c r="D841" s="62" t="s">
        <v>505</v>
      </c>
      <c r="E841" s="62" t="s">
        <v>118</v>
      </c>
      <c r="F841" s="64"/>
      <c r="G841" s="63">
        <v>12</v>
      </c>
      <c r="H841" s="63">
        <v>3</v>
      </c>
      <c r="I841" s="64"/>
      <c r="J841" s="63">
        <v>870</v>
      </c>
      <c r="K841" s="63">
        <v>2068</v>
      </c>
      <c r="L841" s="63">
        <v>2512</v>
      </c>
      <c r="M841" s="63">
        <v>1171</v>
      </c>
      <c r="N841" s="63">
        <v>183</v>
      </c>
      <c r="O841" s="63">
        <v>457</v>
      </c>
      <c r="P841" s="63">
        <v>1202</v>
      </c>
      <c r="Q841" s="63">
        <v>27212</v>
      </c>
      <c r="R841" s="63">
        <v>20215</v>
      </c>
      <c r="S841" s="63">
        <v>3573</v>
      </c>
      <c r="T841" s="63">
        <v>4562</v>
      </c>
    </row>
    <row r="842" spans="1:20" ht="14.5" x14ac:dyDescent="0.35">
      <c r="A842" t="str">
        <f t="shared" si="20"/>
        <v>Oberösterreich724</v>
      </c>
      <c r="B842">
        <v>842</v>
      </c>
      <c r="C842" s="62" t="s">
        <v>265</v>
      </c>
      <c r="D842" s="62" t="s">
        <v>617</v>
      </c>
      <c r="E842" s="62" t="s">
        <v>247</v>
      </c>
      <c r="F842" s="63">
        <v>66624</v>
      </c>
      <c r="G842" s="63">
        <v>11894</v>
      </c>
      <c r="H842" s="63">
        <v>102182</v>
      </c>
      <c r="I842" s="63">
        <v>33078</v>
      </c>
      <c r="J842" s="63">
        <v>13906</v>
      </c>
      <c r="K842" s="63">
        <v>124901</v>
      </c>
      <c r="L842" s="63">
        <v>10074</v>
      </c>
      <c r="M842" s="63">
        <v>26200</v>
      </c>
      <c r="N842" s="64"/>
      <c r="O842" s="63">
        <v>336098</v>
      </c>
      <c r="P842" s="63">
        <v>108100</v>
      </c>
      <c r="Q842" s="64"/>
      <c r="R842" s="63">
        <v>932045</v>
      </c>
      <c r="S842" s="63">
        <v>5053120</v>
      </c>
      <c r="T842" s="63">
        <v>2786438</v>
      </c>
    </row>
    <row r="843" spans="1:20" ht="14.5" x14ac:dyDescent="0.35">
      <c r="A843" t="str">
        <f t="shared" si="20"/>
        <v>Oberösterreich728</v>
      </c>
      <c r="B843">
        <v>843</v>
      </c>
      <c r="C843" s="62" t="s">
        <v>265</v>
      </c>
      <c r="D843" s="62" t="s">
        <v>619</v>
      </c>
      <c r="E843" s="62" t="s">
        <v>962</v>
      </c>
      <c r="F843" s="63">
        <v>58857319</v>
      </c>
      <c r="G843" s="63">
        <v>93959649</v>
      </c>
      <c r="H843" s="63">
        <v>96684079</v>
      </c>
      <c r="I843" s="63">
        <v>119558251</v>
      </c>
      <c r="J843" s="63">
        <v>171650902</v>
      </c>
      <c r="K843" s="63">
        <v>217864213</v>
      </c>
      <c r="L843" s="63">
        <v>220621012</v>
      </c>
      <c r="M843" s="63">
        <v>239111454</v>
      </c>
      <c r="N843" s="63">
        <v>227974017</v>
      </c>
      <c r="O843" s="63">
        <v>185299448</v>
      </c>
      <c r="P843" s="63">
        <v>182324090</v>
      </c>
      <c r="Q843" s="63">
        <v>211104054</v>
      </c>
      <c r="R843" s="63">
        <v>233657417</v>
      </c>
      <c r="S843" s="63">
        <v>207139155</v>
      </c>
      <c r="T843" s="63">
        <v>157067252</v>
      </c>
    </row>
    <row r="844" spans="1:20" ht="14.5" x14ac:dyDescent="0.35">
      <c r="A844" t="str">
        <f t="shared" si="20"/>
        <v>Oberösterreich636</v>
      </c>
      <c r="B844">
        <v>844</v>
      </c>
      <c r="C844" s="62" t="s">
        <v>265</v>
      </c>
      <c r="D844" s="62" t="s">
        <v>579</v>
      </c>
      <c r="E844" s="62" t="s">
        <v>154</v>
      </c>
      <c r="F844" s="63">
        <v>116776</v>
      </c>
      <c r="G844" s="63">
        <v>45982</v>
      </c>
      <c r="H844" s="63">
        <v>118610</v>
      </c>
      <c r="I844" s="63">
        <v>88453</v>
      </c>
      <c r="J844" s="63">
        <v>37684</v>
      </c>
      <c r="K844" s="63">
        <v>48247</v>
      </c>
      <c r="L844" s="63">
        <v>45307</v>
      </c>
      <c r="M844" s="63">
        <v>317746</v>
      </c>
      <c r="N844" s="63">
        <v>1341517</v>
      </c>
      <c r="O844" s="63">
        <v>1442255</v>
      </c>
      <c r="P844" s="63">
        <v>1812975</v>
      </c>
      <c r="Q844" s="63">
        <v>1097840</v>
      </c>
      <c r="R844" s="63">
        <v>1781479</v>
      </c>
      <c r="S844" s="63">
        <v>1440622</v>
      </c>
      <c r="T844" s="63">
        <v>1463963</v>
      </c>
    </row>
    <row r="845" spans="1:20" ht="14.5" x14ac:dyDescent="0.35">
      <c r="A845" t="str">
        <f t="shared" si="20"/>
        <v>Oberösterreich463</v>
      </c>
      <c r="B845">
        <v>845</v>
      </c>
      <c r="C845" s="62" t="s">
        <v>265</v>
      </c>
      <c r="D845" s="62" t="s">
        <v>518</v>
      </c>
      <c r="E845" s="62" t="s">
        <v>126</v>
      </c>
      <c r="F845" s="63">
        <v>38</v>
      </c>
      <c r="G845" s="63">
        <v>15</v>
      </c>
      <c r="H845" s="64"/>
      <c r="I845" s="64"/>
      <c r="J845" s="63">
        <v>47</v>
      </c>
      <c r="K845" s="64"/>
      <c r="L845" s="63">
        <v>33</v>
      </c>
      <c r="M845" s="63">
        <v>10</v>
      </c>
      <c r="N845" s="63">
        <v>234</v>
      </c>
      <c r="O845" s="64"/>
      <c r="P845" s="63">
        <v>24</v>
      </c>
      <c r="Q845" s="63">
        <v>3</v>
      </c>
      <c r="R845" s="64"/>
      <c r="S845" s="63">
        <v>28038</v>
      </c>
      <c r="T845" s="63">
        <v>10368</v>
      </c>
    </row>
    <row r="846" spans="1:20" ht="14.5" x14ac:dyDescent="0.35">
      <c r="A846" t="str">
        <f t="shared" si="20"/>
        <v>Oberösterreich079</v>
      </c>
      <c r="B846">
        <v>846</v>
      </c>
      <c r="C846" s="62" t="s">
        <v>265</v>
      </c>
      <c r="D846" s="62" t="s">
        <v>371</v>
      </c>
      <c r="E846" s="62" t="s">
        <v>41</v>
      </c>
      <c r="F846" s="63">
        <v>4778109</v>
      </c>
      <c r="G846" s="63">
        <v>5818949</v>
      </c>
      <c r="H846" s="63">
        <v>4901398</v>
      </c>
      <c r="I846" s="63">
        <v>3329088</v>
      </c>
      <c r="J846" s="63">
        <v>4154844</v>
      </c>
      <c r="K846" s="63">
        <v>5147432</v>
      </c>
      <c r="L846" s="63">
        <v>3313199</v>
      </c>
      <c r="M846" s="63">
        <v>2649476</v>
      </c>
      <c r="N846" s="63">
        <v>2634976</v>
      </c>
      <c r="O846" s="63">
        <v>4034956</v>
      </c>
      <c r="P846" s="63">
        <v>1865306</v>
      </c>
      <c r="Q846" s="63">
        <v>1823607</v>
      </c>
      <c r="R846" s="63">
        <v>4281926</v>
      </c>
      <c r="S846" s="63">
        <v>9007090</v>
      </c>
      <c r="T846" s="63">
        <v>10796973</v>
      </c>
    </row>
    <row r="847" spans="1:20" ht="14.5" x14ac:dyDescent="0.35">
      <c r="A847" t="str">
        <f t="shared" si="20"/>
        <v>Oberösterreich684</v>
      </c>
      <c r="B847">
        <v>847</v>
      </c>
      <c r="C847" s="62" t="s">
        <v>265</v>
      </c>
      <c r="D847" s="62" t="s">
        <v>601</v>
      </c>
      <c r="E847" s="62" t="s">
        <v>249</v>
      </c>
      <c r="F847" s="63">
        <v>381016</v>
      </c>
      <c r="G847" s="63">
        <v>401516</v>
      </c>
      <c r="H847" s="63">
        <v>634282</v>
      </c>
      <c r="I847" s="63">
        <v>528686</v>
      </c>
      <c r="J847" s="63">
        <v>511006</v>
      </c>
      <c r="K847" s="63">
        <v>369435</v>
      </c>
      <c r="L847" s="63">
        <v>437579</v>
      </c>
      <c r="M847" s="63">
        <v>388508</v>
      </c>
      <c r="N847" s="63">
        <v>379651</v>
      </c>
      <c r="O847" s="63">
        <v>819539</v>
      </c>
      <c r="P847" s="63">
        <v>630781</v>
      </c>
      <c r="Q847" s="63">
        <v>1487872</v>
      </c>
      <c r="R847" s="63">
        <v>9262163</v>
      </c>
      <c r="S847" s="63">
        <v>10713287</v>
      </c>
      <c r="T847" s="63">
        <v>9649367</v>
      </c>
    </row>
    <row r="848" spans="1:20" ht="14.5" x14ac:dyDescent="0.35">
      <c r="A848" t="str">
        <f t="shared" si="20"/>
        <v>Oberösterreich604</v>
      </c>
      <c r="B848">
        <v>848</v>
      </c>
      <c r="C848" s="62" t="s">
        <v>265</v>
      </c>
      <c r="D848" s="62" t="s">
        <v>563</v>
      </c>
      <c r="E848" s="62" t="s">
        <v>148</v>
      </c>
      <c r="F848" s="63">
        <v>1430925</v>
      </c>
      <c r="G848" s="63">
        <v>418035</v>
      </c>
      <c r="H848" s="63">
        <v>259472</v>
      </c>
      <c r="I848" s="63">
        <v>371592</v>
      </c>
      <c r="J848" s="63">
        <v>249405</v>
      </c>
      <c r="K848" s="63">
        <v>554533</v>
      </c>
      <c r="L848" s="63">
        <v>1132250</v>
      </c>
      <c r="M848" s="63">
        <v>130099</v>
      </c>
      <c r="N848" s="63">
        <v>111076</v>
      </c>
      <c r="O848" s="63">
        <v>55034</v>
      </c>
      <c r="P848" s="63">
        <v>180851</v>
      </c>
      <c r="Q848" s="63">
        <v>35384</v>
      </c>
      <c r="R848" s="63">
        <v>268118</v>
      </c>
      <c r="S848" s="63">
        <v>174347</v>
      </c>
      <c r="T848" s="63">
        <v>179188</v>
      </c>
    </row>
    <row r="849" spans="1:20" ht="14.5" x14ac:dyDescent="0.35">
      <c r="A849" t="str">
        <f t="shared" si="20"/>
        <v>Oberösterreich465</v>
      </c>
      <c r="B849">
        <v>849</v>
      </c>
      <c r="C849" s="62" t="s">
        <v>265</v>
      </c>
      <c r="D849" s="62" t="s">
        <v>522</v>
      </c>
      <c r="E849" s="62" t="s">
        <v>128</v>
      </c>
      <c r="F849" s="63">
        <v>9</v>
      </c>
      <c r="G849" s="63">
        <v>12</v>
      </c>
      <c r="H849" s="64"/>
      <c r="I849" s="64"/>
      <c r="J849" s="63">
        <v>17</v>
      </c>
      <c r="K849" s="63">
        <v>318</v>
      </c>
      <c r="L849" s="63">
        <v>114</v>
      </c>
      <c r="M849" s="64"/>
      <c r="N849" s="64"/>
      <c r="O849" s="63">
        <v>238</v>
      </c>
      <c r="P849" s="63">
        <v>846</v>
      </c>
      <c r="Q849" s="63">
        <v>572</v>
      </c>
      <c r="R849" s="63">
        <v>29340</v>
      </c>
      <c r="S849" s="63">
        <v>189</v>
      </c>
      <c r="T849" s="63">
        <v>235</v>
      </c>
    </row>
    <row r="850" spans="1:20" ht="14.5" x14ac:dyDescent="0.35">
      <c r="A850" t="str">
        <f t="shared" si="20"/>
        <v>Oberösterreich037</v>
      </c>
      <c r="B850">
        <v>850</v>
      </c>
      <c r="C850" s="62" t="s">
        <v>265</v>
      </c>
      <c r="D850" s="62" t="s">
        <v>326</v>
      </c>
      <c r="E850" s="62" t="s">
        <v>19</v>
      </c>
      <c r="F850" s="64"/>
      <c r="G850" s="63">
        <v>23519458</v>
      </c>
      <c r="H850" s="63">
        <v>30432717</v>
      </c>
      <c r="I850" s="63">
        <v>33060505</v>
      </c>
      <c r="J850" s="63">
        <v>20368708</v>
      </c>
      <c r="K850" s="63">
        <v>20141021</v>
      </c>
      <c r="L850" s="63">
        <v>22683023</v>
      </c>
      <c r="M850" s="63">
        <v>26992676</v>
      </c>
      <c r="N850" s="63">
        <v>24842059</v>
      </c>
      <c r="O850" s="63">
        <v>28245636</v>
      </c>
      <c r="P850" s="63">
        <v>32694549</v>
      </c>
      <c r="Q850" s="63">
        <v>39164639</v>
      </c>
      <c r="R850" s="63">
        <v>78964211</v>
      </c>
      <c r="S850" s="63">
        <v>122927905</v>
      </c>
      <c r="T850" s="63">
        <v>73172658</v>
      </c>
    </row>
    <row r="851" spans="1:20" ht="14.5" x14ac:dyDescent="0.35">
      <c r="A851" t="str">
        <f t="shared" si="20"/>
        <v>Oberösterreich669</v>
      </c>
      <c r="B851">
        <v>851</v>
      </c>
      <c r="C851" s="62" t="s">
        <v>265</v>
      </c>
      <c r="D851" s="62" t="s">
        <v>596</v>
      </c>
      <c r="E851" s="62" t="s">
        <v>165</v>
      </c>
      <c r="F851" s="63">
        <v>12878453</v>
      </c>
      <c r="G851" s="63">
        <v>12435044</v>
      </c>
      <c r="H851" s="63">
        <v>15270910</v>
      </c>
      <c r="I851" s="63">
        <v>15673857</v>
      </c>
      <c r="J851" s="63">
        <v>19502404</v>
      </c>
      <c r="K851" s="63">
        <v>21550430</v>
      </c>
      <c r="L851" s="63">
        <v>26250850</v>
      </c>
      <c r="M851" s="63">
        <v>31134382</v>
      </c>
      <c r="N851" s="63">
        <v>37335937</v>
      </c>
      <c r="O851" s="63">
        <v>41954047</v>
      </c>
      <c r="P851" s="63">
        <v>36194368</v>
      </c>
      <c r="Q851" s="63">
        <v>43471935</v>
      </c>
      <c r="R851" s="63">
        <v>59129515</v>
      </c>
      <c r="S851" s="63">
        <v>48396097</v>
      </c>
      <c r="T851" s="63">
        <v>48249715</v>
      </c>
    </row>
    <row r="852" spans="1:20" ht="14.5" x14ac:dyDescent="0.35">
      <c r="A852" t="str">
        <f t="shared" si="20"/>
        <v>Oberösterreich268</v>
      </c>
      <c r="B852">
        <v>852</v>
      </c>
      <c r="C852" s="62" t="s">
        <v>265</v>
      </c>
      <c r="D852" s="62" t="s">
        <v>421</v>
      </c>
      <c r="E852" s="62" t="s">
        <v>68</v>
      </c>
      <c r="F852" s="63">
        <v>8015</v>
      </c>
      <c r="G852" s="63">
        <v>77</v>
      </c>
      <c r="H852" s="64"/>
      <c r="I852" s="63">
        <v>139350</v>
      </c>
      <c r="J852" s="63">
        <v>480</v>
      </c>
      <c r="K852" s="63">
        <v>1757</v>
      </c>
      <c r="L852" s="63">
        <v>1022</v>
      </c>
      <c r="M852" s="63">
        <v>1623</v>
      </c>
      <c r="N852" s="63">
        <v>1032</v>
      </c>
      <c r="O852" s="63">
        <v>14</v>
      </c>
      <c r="P852" s="63">
        <v>706</v>
      </c>
      <c r="Q852" s="63">
        <v>278</v>
      </c>
      <c r="R852" s="63">
        <v>38644</v>
      </c>
      <c r="S852" s="63">
        <v>69708</v>
      </c>
      <c r="T852" s="63">
        <v>10981</v>
      </c>
    </row>
    <row r="853" spans="1:20" ht="14.5" x14ac:dyDescent="0.35">
      <c r="A853" t="str">
        <f t="shared" si="20"/>
        <v>Oberösterreich395</v>
      </c>
      <c r="B853">
        <v>853</v>
      </c>
      <c r="C853" s="62" t="s">
        <v>265</v>
      </c>
      <c r="D853" s="62" t="s">
        <v>483</v>
      </c>
      <c r="E853" s="62" t="s">
        <v>102</v>
      </c>
      <c r="F853" s="64"/>
      <c r="G853" s="64"/>
      <c r="H853" s="63">
        <v>78</v>
      </c>
      <c r="I853" s="64"/>
      <c r="J853" s="63">
        <v>1892</v>
      </c>
      <c r="K853" s="63">
        <v>9286</v>
      </c>
      <c r="L853" s="63">
        <v>67</v>
      </c>
      <c r="M853" s="63">
        <v>1345</v>
      </c>
      <c r="N853" s="63">
        <v>1336</v>
      </c>
      <c r="O853" s="63">
        <v>1109</v>
      </c>
      <c r="P853" s="63">
        <v>1546</v>
      </c>
      <c r="Q853" s="63">
        <v>1099</v>
      </c>
      <c r="R853" s="63">
        <v>3424</v>
      </c>
      <c r="S853" s="63">
        <v>3817</v>
      </c>
      <c r="T853" s="63">
        <v>1949</v>
      </c>
    </row>
    <row r="854" spans="1:20" ht="14.5" x14ac:dyDescent="0.35">
      <c r="A854" t="str">
        <f t="shared" si="20"/>
        <v>Oberösterreich055</v>
      </c>
      <c r="B854">
        <v>854</v>
      </c>
      <c r="C854" s="62" t="s">
        <v>265</v>
      </c>
      <c r="D854" s="62" t="s">
        <v>343</v>
      </c>
      <c r="E854" s="62" t="s">
        <v>29</v>
      </c>
      <c r="F854" s="63">
        <v>9871961</v>
      </c>
      <c r="G854" s="63">
        <v>6543761</v>
      </c>
      <c r="H854" s="63">
        <v>9422929</v>
      </c>
      <c r="I854" s="63">
        <v>10667065</v>
      </c>
      <c r="J854" s="63">
        <v>11510205</v>
      </c>
      <c r="K854" s="63">
        <v>13413304</v>
      </c>
      <c r="L854" s="63">
        <v>20301387</v>
      </c>
      <c r="M854" s="63">
        <v>24518447</v>
      </c>
      <c r="N854" s="63">
        <v>33443214</v>
      </c>
      <c r="O854" s="63">
        <v>45345475</v>
      </c>
      <c r="P854" s="63">
        <v>50277153</v>
      </c>
      <c r="Q854" s="63">
        <v>57567386</v>
      </c>
      <c r="R854" s="63">
        <v>57216754</v>
      </c>
      <c r="S854" s="63">
        <v>48698100</v>
      </c>
      <c r="T854" s="63">
        <v>41293558</v>
      </c>
    </row>
    <row r="855" spans="1:20" ht="14.5" x14ac:dyDescent="0.35">
      <c r="A855" t="str">
        <f t="shared" si="20"/>
        <v>Oberösterreich018</v>
      </c>
      <c r="B855">
        <v>855</v>
      </c>
      <c r="C855" s="62" t="s">
        <v>265</v>
      </c>
      <c r="D855" s="62" t="s">
        <v>315</v>
      </c>
      <c r="E855" s="62" t="s">
        <v>12</v>
      </c>
      <c r="F855" s="63">
        <v>45385196</v>
      </c>
      <c r="G855" s="63">
        <v>60534560</v>
      </c>
      <c r="H855" s="63">
        <v>110938389</v>
      </c>
      <c r="I855" s="63">
        <v>65005740</v>
      </c>
      <c r="J855" s="63">
        <v>90567384</v>
      </c>
      <c r="K855" s="63">
        <v>96073579</v>
      </c>
      <c r="L855" s="63">
        <v>89699803</v>
      </c>
      <c r="M855" s="63">
        <v>128880791</v>
      </c>
      <c r="N855" s="63">
        <v>149401925</v>
      </c>
      <c r="O855" s="63">
        <v>141434945</v>
      </c>
      <c r="P855" s="63">
        <v>104525575</v>
      </c>
      <c r="Q855" s="63">
        <v>136608124</v>
      </c>
      <c r="R855" s="63">
        <v>166011484</v>
      </c>
      <c r="S855" s="63">
        <v>148485479</v>
      </c>
      <c r="T855" s="63">
        <v>114992679</v>
      </c>
    </row>
    <row r="856" spans="1:20" ht="14.5" x14ac:dyDescent="0.35">
      <c r="A856" t="str">
        <f t="shared" si="20"/>
        <v>Oberösterreich054</v>
      </c>
      <c r="B856">
        <v>856</v>
      </c>
      <c r="C856" s="62" t="s">
        <v>265</v>
      </c>
      <c r="D856" s="62" t="s">
        <v>341</v>
      </c>
      <c r="E856" s="62" t="s">
        <v>28</v>
      </c>
      <c r="F856" s="63">
        <v>4287251</v>
      </c>
      <c r="G856" s="63">
        <v>3784991</v>
      </c>
      <c r="H856" s="63">
        <v>4288805</v>
      </c>
      <c r="I856" s="63">
        <v>5310739</v>
      </c>
      <c r="J856" s="63">
        <v>4745382</v>
      </c>
      <c r="K856" s="63">
        <v>4499029</v>
      </c>
      <c r="L856" s="63">
        <v>5090025</v>
      </c>
      <c r="M856" s="63">
        <v>8348293</v>
      </c>
      <c r="N856" s="63">
        <v>12591860</v>
      </c>
      <c r="O856" s="63">
        <v>11309896</v>
      </c>
      <c r="P856" s="63">
        <v>14489290</v>
      </c>
      <c r="Q856" s="63">
        <v>18718130</v>
      </c>
      <c r="R856" s="63">
        <v>15031870</v>
      </c>
      <c r="S856" s="63">
        <v>9740950</v>
      </c>
      <c r="T856" s="63">
        <v>9802094</v>
      </c>
    </row>
    <row r="857" spans="1:20" ht="14.5" x14ac:dyDescent="0.35">
      <c r="A857" t="str">
        <f t="shared" si="20"/>
        <v>Oberösterreich216</v>
      </c>
      <c r="B857">
        <v>857</v>
      </c>
      <c r="C857" s="62" t="s">
        <v>265</v>
      </c>
      <c r="D857" s="62" t="s">
        <v>398</v>
      </c>
      <c r="E857" s="62" t="s">
        <v>250</v>
      </c>
      <c r="F857" s="63">
        <v>33259</v>
      </c>
      <c r="G857" s="63">
        <v>332220</v>
      </c>
      <c r="H857" s="63">
        <v>7494</v>
      </c>
      <c r="I857" s="63">
        <v>298</v>
      </c>
      <c r="J857" s="63">
        <v>49263</v>
      </c>
      <c r="K857" s="63">
        <v>16582</v>
      </c>
      <c r="L857" s="64"/>
      <c r="M857" s="63">
        <v>24</v>
      </c>
      <c r="N857" s="63">
        <v>17379</v>
      </c>
      <c r="O857" s="63">
        <v>18689</v>
      </c>
      <c r="P857" s="63">
        <v>32354</v>
      </c>
      <c r="Q857" s="63">
        <v>64633</v>
      </c>
      <c r="R857" s="63">
        <v>1319</v>
      </c>
      <c r="S857" s="63">
        <v>198</v>
      </c>
      <c r="T857" s="64"/>
    </row>
    <row r="858" spans="1:20" ht="14.5" x14ac:dyDescent="0.35">
      <c r="A858" t="str">
        <f t="shared" si="20"/>
        <v>Oberösterreich204</v>
      </c>
      <c r="B858">
        <v>858</v>
      </c>
      <c r="C858" s="62" t="s">
        <v>265</v>
      </c>
      <c r="D858" s="62" t="s">
        <v>392</v>
      </c>
      <c r="E858" s="62" t="s">
        <v>52</v>
      </c>
      <c r="F858" s="63">
        <v>5194675</v>
      </c>
      <c r="G858" s="63">
        <v>6720691</v>
      </c>
      <c r="H858" s="63">
        <v>7412429</v>
      </c>
      <c r="I858" s="63">
        <v>9242953</v>
      </c>
      <c r="J858" s="63">
        <v>9416816</v>
      </c>
      <c r="K858" s="63">
        <v>12141664</v>
      </c>
      <c r="L858" s="63">
        <v>12240107</v>
      </c>
      <c r="M858" s="63">
        <v>13606711</v>
      </c>
      <c r="N858" s="63">
        <v>17209048</v>
      </c>
      <c r="O858" s="63">
        <v>17873862</v>
      </c>
      <c r="P858" s="63">
        <v>16888393</v>
      </c>
      <c r="Q858" s="63">
        <v>22369779</v>
      </c>
      <c r="R858" s="63">
        <v>48050529</v>
      </c>
      <c r="S858" s="63">
        <v>65237178</v>
      </c>
      <c r="T858" s="63">
        <v>60366246</v>
      </c>
    </row>
    <row r="859" spans="1:20" ht="14.5" x14ac:dyDescent="0.35">
      <c r="A859" t="str">
        <f t="shared" si="20"/>
        <v>Oberösterreich074</v>
      </c>
      <c r="B859">
        <v>859</v>
      </c>
      <c r="C859" s="62" t="s">
        <v>265</v>
      </c>
      <c r="D859" s="62" t="s">
        <v>361</v>
      </c>
      <c r="E859" s="62" t="s">
        <v>251</v>
      </c>
      <c r="F859" s="63">
        <v>1358631</v>
      </c>
      <c r="G859" s="63">
        <v>2761587</v>
      </c>
      <c r="H859" s="63">
        <v>2270719</v>
      </c>
      <c r="I859" s="63">
        <v>1103093</v>
      </c>
      <c r="J859" s="63">
        <v>2240892</v>
      </c>
      <c r="K859" s="63">
        <v>1832956</v>
      </c>
      <c r="L859" s="63">
        <v>3482491</v>
      </c>
      <c r="M859" s="63">
        <v>7647743</v>
      </c>
      <c r="N859" s="63">
        <v>15551179</v>
      </c>
      <c r="O859" s="63">
        <v>17142658</v>
      </c>
      <c r="P859" s="63">
        <v>14675779</v>
      </c>
      <c r="Q859" s="63">
        <v>10453023</v>
      </c>
      <c r="R859" s="63">
        <v>14191366</v>
      </c>
      <c r="S859" s="63">
        <v>21271303</v>
      </c>
      <c r="T859" s="63">
        <v>12905756</v>
      </c>
    </row>
    <row r="860" spans="1:20" ht="14.5" x14ac:dyDescent="0.35">
      <c r="A860" t="str">
        <f t="shared" si="20"/>
        <v>Oberösterreich097</v>
      </c>
      <c r="B860">
        <v>860</v>
      </c>
      <c r="C860" s="62" t="s">
        <v>265</v>
      </c>
      <c r="D860" s="62" t="s">
        <v>389</v>
      </c>
      <c r="E860" s="62" t="s">
        <v>50</v>
      </c>
      <c r="F860" s="63">
        <v>2658676</v>
      </c>
      <c r="G860" s="63">
        <v>5244998</v>
      </c>
      <c r="H860" s="63">
        <v>209136</v>
      </c>
      <c r="I860" s="63">
        <v>46445</v>
      </c>
      <c r="J860" s="63">
        <v>103644</v>
      </c>
      <c r="K860" s="63">
        <v>248771</v>
      </c>
      <c r="L860" s="63">
        <v>202804</v>
      </c>
      <c r="M860" s="63">
        <v>222272</v>
      </c>
      <c r="N860" s="63">
        <v>161648</v>
      </c>
      <c r="O860" s="63">
        <v>81962</v>
      </c>
      <c r="P860" s="63">
        <v>669343</v>
      </c>
      <c r="Q860" s="63">
        <v>380966</v>
      </c>
      <c r="R860" s="63">
        <v>100278</v>
      </c>
      <c r="S860" s="63">
        <v>220803</v>
      </c>
      <c r="T860" s="63">
        <v>914018</v>
      </c>
    </row>
    <row r="861" spans="1:20" ht="14.5" x14ac:dyDescent="0.35">
      <c r="A861" t="str">
        <f t="shared" si="20"/>
        <v>Oberösterreich370</v>
      </c>
      <c r="B861">
        <v>861</v>
      </c>
      <c r="C861" s="62" t="s">
        <v>265</v>
      </c>
      <c r="D861" s="62" t="s">
        <v>465</v>
      </c>
      <c r="E861" s="62" t="s">
        <v>91</v>
      </c>
      <c r="F861" s="63">
        <v>496575</v>
      </c>
      <c r="G861" s="63">
        <v>628932</v>
      </c>
      <c r="H861" s="63">
        <v>507866</v>
      </c>
      <c r="I861" s="63">
        <v>272447</v>
      </c>
      <c r="J861" s="63">
        <v>308740</v>
      </c>
      <c r="K861" s="63">
        <v>522668</v>
      </c>
      <c r="L861" s="63">
        <v>364563</v>
      </c>
      <c r="M861" s="63">
        <v>709672</v>
      </c>
      <c r="N861" s="63">
        <v>571076</v>
      </c>
      <c r="O861" s="63">
        <v>727217</v>
      </c>
      <c r="P861" s="63">
        <v>966180</v>
      </c>
      <c r="Q861" s="63">
        <v>1043280</v>
      </c>
      <c r="R861" s="63">
        <v>1032402</v>
      </c>
      <c r="S861" s="63">
        <v>1217460</v>
      </c>
      <c r="T861" s="63">
        <v>1494362</v>
      </c>
    </row>
    <row r="862" spans="1:20" ht="14.5" x14ac:dyDescent="0.35">
      <c r="A862" t="str">
        <f t="shared" si="20"/>
        <v>Oberösterreich824</v>
      </c>
      <c r="B862">
        <v>862</v>
      </c>
      <c r="C862" s="62" t="s">
        <v>265</v>
      </c>
      <c r="D862" s="62" t="s">
        <v>654</v>
      </c>
      <c r="E862" s="62" t="s">
        <v>198</v>
      </c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3">
        <v>54</v>
      </c>
      <c r="T862" s="64"/>
    </row>
    <row r="863" spans="1:20" ht="14.5" x14ac:dyDescent="0.35">
      <c r="A863" t="str">
        <f t="shared" si="20"/>
        <v>Oberösterreich096</v>
      </c>
      <c r="B863">
        <v>863</v>
      </c>
      <c r="C863" s="62" t="s">
        <v>265</v>
      </c>
      <c r="D863" s="62" t="s">
        <v>387</v>
      </c>
      <c r="E863" s="62" t="s">
        <v>252</v>
      </c>
      <c r="F863" s="63">
        <v>5767032</v>
      </c>
      <c r="G863" s="63">
        <v>8730146</v>
      </c>
      <c r="H863" s="63">
        <v>8541655</v>
      </c>
      <c r="I863" s="63">
        <v>9721732</v>
      </c>
      <c r="J863" s="63">
        <v>12734639</v>
      </c>
      <c r="K863" s="63">
        <v>10164654</v>
      </c>
      <c r="L863" s="63">
        <v>10484002</v>
      </c>
      <c r="M863" s="63">
        <v>10119932</v>
      </c>
      <c r="N863" s="63">
        <v>10735148</v>
      </c>
      <c r="O863" s="63">
        <v>19238236</v>
      </c>
      <c r="P863" s="63">
        <v>45403602</v>
      </c>
      <c r="Q863" s="63">
        <v>45739889</v>
      </c>
      <c r="R863" s="63">
        <v>64148022</v>
      </c>
      <c r="S863" s="63">
        <v>75799499</v>
      </c>
      <c r="T863" s="63">
        <v>83637602</v>
      </c>
    </row>
    <row r="864" spans="1:20" ht="14.5" x14ac:dyDescent="0.35">
      <c r="A864" t="str">
        <f t="shared" si="20"/>
        <v>Oberösterreich232</v>
      </c>
      <c r="B864">
        <v>864</v>
      </c>
      <c r="C864" s="62" t="s">
        <v>265</v>
      </c>
      <c r="D864" s="62" t="s">
        <v>409</v>
      </c>
      <c r="E864" s="62" t="s">
        <v>58</v>
      </c>
      <c r="F864" s="63">
        <v>3667</v>
      </c>
      <c r="G864" s="63">
        <v>574172</v>
      </c>
      <c r="H864" s="63">
        <v>422637</v>
      </c>
      <c r="I864" s="63">
        <v>36875</v>
      </c>
      <c r="J864" s="63">
        <v>3959</v>
      </c>
      <c r="K864" s="63">
        <v>23100</v>
      </c>
      <c r="L864" s="63">
        <v>12652</v>
      </c>
      <c r="M864" s="63">
        <v>14364</v>
      </c>
      <c r="N864" s="63">
        <v>32783</v>
      </c>
      <c r="O864" s="63">
        <v>18946</v>
      </c>
      <c r="P864" s="63">
        <v>17477</v>
      </c>
      <c r="Q864" s="63">
        <v>73735</v>
      </c>
      <c r="R864" s="63">
        <v>12721</v>
      </c>
      <c r="S864" s="63">
        <v>143243</v>
      </c>
      <c r="T864" s="63">
        <v>112083</v>
      </c>
    </row>
    <row r="865" spans="1:20" ht="14.5" x14ac:dyDescent="0.35">
      <c r="A865" t="str">
        <f t="shared" si="20"/>
        <v>Oberösterreich676</v>
      </c>
      <c r="B865">
        <v>865</v>
      </c>
      <c r="C865" s="62" t="s">
        <v>265</v>
      </c>
      <c r="D865" s="62" t="s">
        <v>599</v>
      </c>
      <c r="E865" s="62" t="s">
        <v>168</v>
      </c>
      <c r="F865" s="63">
        <v>453849</v>
      </c>
      <c r="G865" s="63">
        <v>880583</v>
      </c>
      <c r="H865" s="63">
        <v>744192</v>
      </c>
      <c r="I865" s="63">
        <v>1184192</v>
      </c>
      <c r="J865" s="63">
        <v>1764201</v>
      </c>
      <c r="K865" s="63">
        <v>3041223</v>
      </c>
      <c r="L865" s="63">
        <v>7051649</v>
      </c>
      <c r="M865" s="63">
        <v>11155692</v>
      </c>
      <c r="N865" s="63">
        <v>14625112</v>
      </c>
      <c r="O865" s="63">
        <v>20867706</v>
      </c>
      <c r="P865" s="63">
        <v>23177319</v>
      </c>
      <c r="Q865" s="63">
        <v>27993016</v>
      </c>
      <c r="R865" s="63">
        <v>39056184</v>
      </c>
      <c r="S865" s="63">
        <v>29140136</v>
      </c>
      <c r="T865" s="63">
        <v>32595351</v>
      </c>
    </row>
    <row r="866" spans="1:20" ht="14.5" x14ac:dyDescent="0.35">
      <c r="A866" t="str">
        <f t="shared" si="20"/>
        <v>Oberösterreich716</v>
      </c>
      <c r="B866">
        <v>866</v>
      </c>
      <c r="C866" s="62" t="s">
        <v>265</v>
      </c>
      <c r="D866" s="62" t="s">
        <v>614</v>
      </c>
      <c r="E866" s="62" t="s">
        <v>176</v>
      </c>
      <c r="F866" s="63">
        <v>20046</v>
      </c>
      <c r="G866" s="63">
        <v>94786</v>
      </c>
      <c r="H866" s="63">
        <v>68019</v>
      </c>
      <c r="I866" s="63">
        <v>159907</v>
      </c>
      <c r="J866" s="63">
        <v>47743</v>
      </c>
      <c r="K866" s="63">
        <v>86084</v>
      </c>
      <c r="L866" s="63">
        <v>160093</v>
      </c>
      <c r="M866" s="63">
        <v>135213</v>
      </c>
      <c r="N866" s="63">
        <v>120505</v>
      </c>
      <c r="O866" s="63">
        <v>122391</v>
      </c>
      <c r="P866" s="63">
        <v>100372</v>
      </c>
      <c r="Q866" s="63">
        <v>159381</v>
      </c>
      <c r="R866" s="63">
        <v>228414</v>
      </c>
      <c r="S866" s="63">
        <v>220790</v>
      </c>
      <c r="T866" s="63">
        <v>276710</v>
      </c>
    </row>
    <row r="867" spans="1:20" ht="14.5" x14ac:dyDescent="0.35">
      <c r="A867" t="str">
        <f t="shared" si="20"/>
        <v>Oberösterreich743</v>
      </c>
      <c r="B867">
        <v>867</v>
      </c>
      <c r="C867" s="62" t="s">
        <v>265</v>
      </c>
      <c r="D867" s="62" t="s">
        <v>625</v>
      </c>
      <c r="E867" s="62" t="s">
        <v>181</v>
      </c>
      <c r="F867" s="63">
        <v>232710</v>
      </c>
      <c r="G867" s="63">
        <v>265139</v>
      </c>
      <c r="H867" s="63">
        <v>216869</v>
      </c>
      <c r="I867" s="63">
        <v>141614</v>
      </c>
      <c r="J867" s="63">
        <v>137775</v>
      </c>
      <c r="K867" s="63">
        <v>169037</v>
      </c>
      <c r="L867" s="63">
        <v>254383</v>
      </c>
      <c r="M867" s="63">
        <v>162168</v>
      </c>
      <c r="N867" s="63">
        <v>39800</v>
      </c>
      <c r="O867" s="63">
        <v>80128</v>
      </c>
      <c r="P867" s="63">
        <v>98283</v>
      </c>
      <c r="Q867" s="63">
        <v>56946</v>
      </c>
      <c r="R867" s="63">
        <v>222949</v>
      </c>
      <c r="S867" s="63">
        <v>189690</v>
      </c>
      <c r="T867" s="63">
        <v>153557</v>
      </c>
    </row>
    <row r="868" spans="1:20" ht="14.5" x14ac:dyDescent="0.35">
      <c r="A868" t="str">
        <f t="shared" si="20"/>
        <v>Oberösterreich820</v>
      </c>
      <c r="B868">
        <v>868</v>
      </c>
      <c r="C868" s="62" t="s">
        <v>265</v>
      </c>
      <c r="D868" s="62" t="s">
        <v>648</v>
      </c>
      <c r="E868" s="62" t="s">
        <v>195</v>
      </c>
      <c r="F868" s="64"/>
      <c r="G868" s="63">
        <v>371</v>
      </c>
      <c r="H868" s="64"/>
      <c r="I868" s="64"/>
      <c r="J868" s="64"/>
      <c r="K868" s="63">
        <v>144</v>
      </c>
      <c r="L868" s="64"/>
      <c r="M868" s="64"/>
      <c r="N868" s="64"/>
      <c r="O868" s="64"/>
      <c r="P868" s="64"/>
      <c r="Q868" s="64"/>
      <c r="R868" s="63">
        <v>1328</v>
      </c>
      <c r="S868" s="63">
        <v>214</v>
      </c>
      <c r="T868" s="63">
        <v>2</v>
      </c>
    </row>
    <row r="869" spans="1:20" ht="14.5" x14ac:dyDescent="0.35">
      <c r="A869" t="str">
        <f t="shared" si="20"/>
        <v>Oberösterreich228</v>
      </c>
      <c r="B869">
        <v>869</v>
      </c>
      <c r="C869" s="62" t="s">
        <v>265</v>
      </c>
      <c r="D869" s="62" t="s">
        <v>405</v>
      </c>
      <c r="E869" s="62" t="s">
        <v>57</v>
      </c>
      <c r="F869" s="64"/>
      <c r="G869" s="63">
        <v>3693</v>
      </c>
      <c r="H869" s="63">
        <v>15986</v>
      </c>
      <c r="I869" s="63">
        <v>449</v>
      </c>
      <c r="J869" s="63">
        <v>1858</v>
      </c>
      <c r="K869" s="63">
        <v>1449</v>
      </c>
      <c r="L869" s="63">
        <v>1465</v>
      </c>
      <c r="M869" s="63">
        <v>1675</v>
      </c>
      <c r="N869" s="63">
        <v>24042</v>
      </c>
      <c r="O869" s="63">
        <v>1474</v>
      </c>
      <c r="P869" s="63">
        <v>978</v>
      </c>
      <c r="Q869" s="63">
        <v>3253</v>
      </c>
      <c r="R869" s="63">
        <v>15435065</v>
      </c>
      <c r="S869" s="63">
        <v>4223523</v>
      </c>
      <c r="T869" s="63">
        <v>2571</v>
      </c>
    </row>
    <row r="870" spans="1:20" ht="14.5" x14ac:dyDescent="0.35">
      <c r="A870" t="str">
        <f t="shared" si="20"/>
        <v>Oberösterreich470</v>
      </c>
      <c r="B870">
        <v>870</v>
      </c>
      <c r="C870" s="62" t="s">
        <v>265</v>
      </c>
      <c r="D870" s="62" t="s">
        <v>530</v>
      </c>
      <c r="E870" s="62" t="s">
        <v>130</v>
      </c>
      <c r="F870" s="63">
        <v>7</v>
      </c>
      <c r="G870" s="64"/>
      <c r="H870" s="64"/>
      <c r="I870" s="63">
        <v>1</v>
      </c>
      <c r="J870" s="63">
        <v>7</v>
      </c>
      <c r="K870" s="64"/>
      <c r="L870" s="63">
        <v>1642</v>
      </c>
      <c r="M870" s="64"/>
      <c r="N870" s="63">
        <v>406</v>
      </c>
      <c r="O870" s="64"/>
      <c r="P870" s="63">
        <v>7</v>
      </c>
      <c r="Q870" s="64"/>
      <c r="R870" s="63">
        <v>1437</v>
      </c>
      <c r="S870" s="64"/>
      <c r="T870" s="64"/>
    </row>
    <row r="871" spans="1:20" ht="14.5" x14ac:dyDescent="0.35">
      <c r="A871" t="str">
        <f t="shared" si="20"/>
        <v>Oberösterreich046</v>
      </c>
      <c r="B871">
        <v>871</v>
      </c>
      <c r="C871" s="62" t="s">
        <v>265</v>
      </c>
      <c r="D871" s="62" t="s">
        <v>335</v>
      </c>
      <c r="E871" s="62" t="s">
        <v>24</v>
      </c>
      <c r="F871" s="63">
        <v>1128959</v>
      </c>
      <c r="G871" s="63">
        <v>663951</v>
      </c>
      <c r="H871" s="63">
        <v>1180115</v>
      </c>
      <c r="I871" s="63">
        <v>9852149</v>
      </c>
      <c r="J871" s="63">
        <v>2314609</v>
      </c>
      <c r="K871" s="63">
        <v>2243485</v>
      </c>
      <c r="L871" s="63">
        <v>1524206</v>
      </c>
      <c r="M871" s="63">
        <v>8586346</v>
      </c>
      <c r="N871" s="63">
        <v>1441581</v>
      </c>
      <c r="O871" s="63">
        <v>17869448</v>
      </c>
      <c r="P871" s="63">
        <v>2027920</v>
      </c>
      <c r="Q871" s="63">
        <v>2173987</v>
      </c>
      <c r="R871" s="63">
        <v>2474504</v>
      </c>
      <c r="S871" s="63">
        <v>3190867</v>
      </c>
      <c r="T871" s="63">
        <v>5987570</v>
      </c>
    </row>
    <row r="872" spans="1:20" ht="14.5" x14ac:dyDescent="0.35">
      <c r="A872" t="str">
        <f t="shared" si="20"/>
        <v>Oberösterreich373</v>
      </c>
      <c r="B872">
        <v>872</v>
      </c>
      <c r="C872" s="62" t="s">
        <v>265</v>
      </c>
      <c r="D872" s="62" t="s">
        <v>467</v>
      </c>
      <c r="E872" s="62" t="s">
        <v>92</v>
      </c>
      <c r="F872" s="63">
        <v>2048773</v>
      </c>
      <c r="G872" s="63">
        <v>3233465</v>
      </c>
      <c r="H872" s="63">
        <v>3413111</v>
      </c>
      <c r="I872" s="63">
        <v>2554431</v>
      </c>
      <c r="J872" s="63">
        <v>1530902</v>
      </c>
      <c r="K872" s="63">
        <v>1739105</v>
      </c>
      <c r="L872" s="63">
        <v>1376648</v>
      </c>
      <c r="M872" s="63">
        <v>1878765</v>
      </c>
      <c r="N872" s="63">
        <v>1340579</v>
      </c>
      <c r="O872" s="63">
        <v>1965352</v>
      </c>
      <c r="P872" s="63">
        <v>2429006</v>
      </c>
      <c r="Q872" s="63">
        <v>1982288</v>
      </c>
      <c r="R872" s="63">
        <v>1847942</v>
      </c>
      <c r="S872" s="63">
        <v>2242549</v>
      </c>
      <c r="T872" s="63">
        <v>2697589</v>
      </c>
    </row>
    <row r="873" spans="1:20" ht="14.5" x14ac:dyDescent="0.35">
      <c r="A873" t="str">
        <f t="shared" si="20"/>
        <v>Oberösterreich667</v>
      </c>
      <c r="B873">
        <v>873</v>
      </c>
      <c r="C873" s="62" t="s">
        <v>265</v>
      </c>
      <c r="D873" s="62" t="s">
        <v>594</v>
      </c>
      <c r="E873" s="62" t="s">
        <v>164</v>
      </c>
      <c r="F873" s="63">
        <v>805</v>
      </c>
      <c r="G873" s="63">
        <v>2729</v>
      </c>
      <c r="H873" s="63">
        <v>12595</v>
      </c>
      <c r="I873" s="63">
        <v>16440</v>
      </c>
      <c r="J873" s="63">
        <v>25304</v>
      </c>
      <c r="K873" s="63">
        <v>58876</v>
      </c>
      <c r="L873" s="63">
        <v>83218</v>
      </c>
      <c r="M873" s="63">
        <v>238819</v>
      </c>
      <c r="N873" s="63">
        <v>107716</v>
      </c>
      <c r="O873" s="63">
        <v>110232</v>
      </c>
      <c r="P873" s="63">
        <v>111354</v>
      </c>
      <c r="Q873" s="63">
        <v>199035</v>
      </c>
      <c r="R873" s="63">
        <v>574356</v>
      </c>
      <c r="S873" s="63">
        <v>463346</v>
      </c>
      <c r="T873" s="63">
        <v>450354</v>
      </c>
    </row>
    <row r="874" spans="1:20" ht="14.5" x14ac:dyDescent="0.35">
      <c r="A874" t="str">
        <f t="shared" si="20"/>
        <v>Oberösterreich386</v>
      </c>
      <c r="B874">
        <v>874</v>
      </c>
      <c r="C874" s="62" t="s">
        <v>265</v>
      </c>
      <c r="D874" s="62" t="s">
        <v>475</v>
      </c>
      <c r="E874" s="62" t="s">
        <v>97</v>
      </c>
      <c r="F874" s="63">
        <v>25039</v>
      </c>
      <c r="G874" s="63">
        <v>2648</v>
      </c>
      <c r="H874" s="63">
        <v>2087</v>
      </c>
      <c r="I874" s="63">
        <v>512</v>
      </c>
      <c r="J874" s="63">
        <v>492</v>
      </c>
      <c r="K874" s="63">
        <v>2915</v>
      </c>
      <c r="L874" s="63">
        <v>394</v>
      </c>
      <c r="M874" s="63">
        <v>10</v>
      </c>
      <c r="N874" s="63">
        <v>13346</v>
      </c>
      <c r="O874" s="63">
        <v>25878</v>
      </c>
      <c r="P874" s="63">
        <v>296601</v>
      </c>
      <c r="Q874" s="63">
        <v>219</v>
      </c>
      <c r="R874" s="63">
        <v>17103</v>
      </c>
      <c r="S874" s="63">
        <v>24551</v>
      </c>
      <c r="T874" s="63">
        <v>311284</v>
      </c>
    </row>
    <row r="875" spans="1:20" ht="14.5" x14ac:dyDescent="0.35">
      <c r="A875" t="str">
        <f t="shared" si="20"/>
        <v>Oberösterreich412</v>
      </c>
      <c r="B875">
        <v>875</v>
      </c>
      <c r="C875" s="62" t="s">
        <v>265</v>
      </c>
      <c r="D875" s="62" t="s">
        <v>492</v>
      </c>
      <c r="E875" s="62" t="s">
        <v>107</v>
      </c>
      <c r="F875" s="63">
        <v>19404558</v>
      </c>
      <c r="G875" s="63">
        <v>25772679</v>
      </c>
      <c r="H875" s="63">
        <v>30580712</v>
      </c>
      <c r="I875" s="63">
        <v>26002748</v>
      </c>
      <c r="J875" s="63">
        <v>26852623</v>
      </c>
      <c r="K875" s="63">
        <v>35395877</v>
      </c>
      <c r="L875" s="63">
        <v>34191755</v>
      </c>
      <c r="M875" s="63">
        <v>43021653</v>
      </c>
      <c r="N875" s="63">
        <v>41890979</v>
      </c>
      <c r="O875" s="63">
        <v>36838748</v>
      </c>
      <c r="P875" s="63">
        <v>29718013</v>
      </c>
      <c r="Q875" s="63">
        <v>38842183</v>
      </c>
      <c r="R875" s="63">
        <v>46136077</v>
      </c>
      <c r="S875" s="63">
        <v>40428325</v>
      </c>
      <c r="T875" s="63">
        <v>53479545</v>
      </c>
    </row>
    <row r="876" spans="1:20" ht="14.5" x14ac:dyDescent="0.35">
      <c r="A876" t="str">
        <f t="shared" si="20"/>
        <v>Oberösterreich701</v>
      </c>
      <c r="B876">
        <v>876</v>
      </c>
      <c r="C876" s="62" t="s">
        <v>265</v>
      </c>
      <c r="D876" s="62" t="s">
        <v>608</v>
      </c>
      <c r="E876" s="62" t="s">
        <v>173</v>
      </c>
      <c r="F876" s="63">
        <v>26704103</v>
      </c>
      <c r="G876" s="63">
        <v>32537333</v>
      </c>
      <c r="H876" s="63">
        <v>37365504</v>
      </c>
      <c r="I876" s="63">
        <v>35149966</v>
      </c>
      <c r="J876" s="63">
        <v>32689007</v>
      </c>
      <c r="K876" s="63">
        <v>42539908</v>
      </c>
      <c r="L876" s="63">
        <v>47630767</v>
      </c>
      <c r="M876" s="63">
        <v>43139890</v>
      </c>
      <c r="N876" s="63">
        <v>52383658</v>
      </c>
      <c r="O876" s="63">
        <v>60117105</v>
      </c>
      <c r="P876" s="63">
        <v>60967236</v>
      </c>
      <c r="Q876" s="63">
        <v>105476746</v>
      </c>
      <c r="R876" s="63">
        <v>118027757</v>
      </c>
      <c r="S876" s="63">
        <v>94778526</v>
      </c>
      <c r="T876" s="63">
        <v>68208402</v>
      </c>
    </row>
    <row r="877" spans="1:20" ht="14.5" x14ac:dyDescent="0.35">
      <c r="A877" t="str">
        <f t="shared" si="20"/>
        <v>Oberösterreich366</v>
      </c>
      <c r="B877">
        <v>877</v>
      </c>
      <c r="C877" s="62" t="s">
        <v>265</v>
      </c>
      <c r="D877" s="62" t="s">
        <v>463</v>
      </c>
      <c r="E877" s="62" t="s">
        <v>90</v>
      </c>
      <c r="F877" s="63">
        <v>7769</v>
      </c>
      <c r="G877" s="63">
        <v>4092643</v>
      </c>
      <c r="H877" s="63">
        <v>6714199</v>
      </c>
      <c r="I877" s="63">
        <v>2444807</v>
      </c>
      <c r="J877" s="63">
        <v>3327570</v>
      </c>
      <c r="K877" s="63">
        <v>8071280</v>
      </c>
      <c r="L877" s="63">
        <v>608313</v>
      </c>
      <c r="M877" s="63">
        <v>2001807</v>
      </c>
      <c r="N877" s="63">
        <v>28259125</v>
      </c>
      <c r="O877" s="63">
        <v>19470861</v>
      </c>
      <c r="P877" s="63">
        <v>12739254</v>
      </c>
      <c r="Q877" s="63">
        <v>4061846</v>
      </c>
      <c r="R877" s="63">
        <v>5470561</v>
      </c>
      <c r="S877" s="63">
        <v>969025</v>
      </c>
      <c r="T877" s="63">
        <v>867113</v>
      </c>
    </row>
    <row r="878" spans="1:20" ht="14.5" x14ac:dyDescent="0.35">
      <c r="A878" t="str">
        <f t="shared" si="20"/>
        <v>Oberösterreich389</v>
      </c>
      <c r="B878">
        <v>878</v>
      </c>
      <c r="C878" s="62" t="s">
        <v>265</v>
      </c>
      <c r="D878" s="62" t="s">
        <v>478</v>
      </c>
      <c r="E878" s="62" t="s">
        <v>99</v>
      </c>
      <c r="F878" s="63">
        <v>160507</v>
      </c>
      <c r="G878" s="63">
        <v>294196</v>
      </c>
      <c r="H878" s="63">
        <v>292101</v>
      </c>
      <c r="I878" s="63">
        <v>226312</v>
      </c>
      <c r="J878" s="63">
        <v>470746</v>
      </c>
      <c r="K878" s="63">
        <v>184058</v>
      </c>
      <c r="L878" s="63">
        <v>449023</v>
      </c>
      <c r="M878" s="63">
        <v>80640</v>
      </c>
      <c r="N878" s="63">
        <v>1446866</v>
      </c>
      <c r="O878" s="63">
        <v>215542</v>
      </c>
      <c r="P878" s="63">
        <v>1226214</v>
      </c>
      <c r="Q878" s="63">
        <v>1656796</v>
      </c>
      <c r="R878" s="63">
        <v>1468346</v>
      </c>
      <c r="S878" s="63">
        <v>1899573</v>
      </c>
      <c r="T878" s="63">
        <v>2364583</v>
      </c>
    </row>
    <row r="879" spans="1:20" ht="14.5" x14ac:dyDescent="0.35">
      <c r="A879" t="str">
        <f t="shared" si="20"/>
        <v>Oberösterreich809</v>
      </c>
      <c r="B879">
        <v>879</v>
      </c>
      <c r="C879" s="62" t="s">
        <v>265</v>
      </c>
      <c r="D879" s="62" t="s">
        <v>637</v>
      </c>
      <c r="E879" s="62" t="s">
        <v>188</v>
      </c>
      <c r="F879" s="63">
        <v>13168</v>
      </c>
      <c r="G879" s="63">
        <v>16032</v>
      </c>
      <c r="H879" s="63">
        <v>51190</v>
      </c>
      <c r="I879" s="63">
        <v>1834</v>
      </c>
      <c r="J879" s="63">
        <v>2249</v>
      </c>
      <c r="K879" s="63">
        <v>7577</v>
      </c>
      <c r="L879" s="63">
        <v>1577</v>
      </c>
      <c r="M879" s="63">
        <v>7450</v>
      </c>
      <c r="N879" s="63">
        <v>3062</v>
      </c>
      <c r="O879" s="63">
        <v>5186</v>
      </c>
      <c r="P879" s="63">
        <v>3204</v>
      </c>
      <c r="Q879" s="63">
        <v>4292</v>
      </c>
      <c r="R879" s="63">
        <v>1516</v>
      </c>
      <c r="S879" s="63">
        <v>8490</v>
      </c>
      <c r="T879" s="63">
        <v>3474</v>
      </c>
    </row>
    <row r="880" spans="1:20" ht="14.5" x14ac:dyDescent="0.35">
      <c r="A880" t="str">
        <f t="shared" si="20"/>
        <v>Oberösterreich240</v>
      </c>
      <c r="B880">
        <v>880</v>
      </c>
      <c r="C880" s="62" t="s">
        <v>265</v>
      </c>
      <c r="D880" s="62" t="s">
        <v>411</v>
      </c>
      <c r="E880" s="62" t="s">
        <v>60</v>
      </c>
      <c r="F880" s="63">
        <v>3268</v>
      </c>
      <c r="G880" s="63">
        <v>7392</v>
      </c>
      <c r="H880" s="63">
        <v>9082</v>
      </c>
      <c r="I880" s="64"/>
      <c r="J880" s="63">
        <v>11104</v>
      </c>
      <c r="K880" s="63">
        <v>56726</v>
      </c>
      <c r="L880" s="63">
        <v>87302</v>
      </c>
      <c r="M880" s="63">
        <v>12912</v>
      </c>
      <c r="N880" s="63">
        <v>11076</v>
      </c>
      <c r="O880" s="63">
        <v>6781</v>
      </c>
      <c r="P880" s="63">
        <v>10025</v>
      </c>
      <c r="Q880" s="63">
        <v>41608</v>
      </c>
      <c r="R880" s="63">
        <v>34369</v>
      </c>
      <c r="S880" s="63">
        <v>20667</v>
      </c>
      <c r="T880" s="63">
        <v>37376</v>
      </c>
    </row>
    <row r="881" spans="1:20" ht="14.5" x14ac:dyDescent="0.35">
      <c r="A881" t="str">
        <f t="shared" si="20"/>
        <v>Oberösterreich836</v>
      </c>
      <c r="B881">
        <v>881</v>
      </c>
      <c r="C881" s="62" t="s">
        <v>265</v>
      </c>
      <c r="D881" s="62" t="s">
        <v>669</v>
      </c>
      <c r="E881" s="62" t="s">
        <v>277</v>
      </c>
      <c r="F881" s="63">
        <v>2</v>
      </c>
      <c r="G881" s="64"/>
      <c r="H881" s="64"/>
      <c r="I881" s="64"/>
      <c r="J881" s="64"/>
      <c r="K881" s="64"/>
      <c r="L881" s="64"/>
      <c r="M881" s="64"/>
      <c r="N881" s="63">
        <v>290</v>
      </c>
      <c r="O881" s="64"/>
      <c r="P881" s="64"/>
      <c r="Q881" s="63">
        <v>6</v>
      </c>
      <c r="R881" s="64"/>
      <c r="S881" s="64"/>
      <c r="T881" s="64"/>
    </row>
    <row r="882" spans="1:20" ht="14.5" x14ac:dyDescent="0.35">
      <c r="A882" t="str">
        <f t="shared" si="20"/>
        <v>Oberösterreich288</v>
      </c>
      <c r="B882">
        <v>882</v>
      </c>
      <c r="C882" s="62" t="s">
        <v>265</v>
      </c>
      <c r="D882" s="62" t="s">
        <v>427</v>
      </c>
      <c r="E882" s="62" t="s">
        <v>72</v>
      </c>
      <c r="F882" s="63">
        <v>796695</v>
      </c>
      <c r="G882" s="63">
        <v>3927494</v>
      </c>
      <c r="H882" s="63">
        <v>3501255</v>
      </c>
      <c r="I882" s="63">
        <v>457973</v>
      </c>
      <c r="J882" s="63">
        <v>305796</v>
      </c>
      <c r="K882" s="63">
        <v>615513</v>
      </c>
      <c r="L882" s="63">
        <v>657112</v>
      </c>
      <c r="M882" s="63">
        <v>372537</v>
      </c>
      <c r="N882" s="63">
        <v>130601</v>
      </c>
      <c r="O882" s="63">
        <v>319195</v>
      </c>
      <c r="P882" s="63">
        <v>62975</v>
      </c>
      <c r="Q882" s="63">
        <v>107039</v>
      </c>
      <c r="R882" s="63">
        <v>327363</v>
      </c>
      <c r="S882" s="63">
        <v>297072</v>
      </c>
      <c r="T882" s="63">
        <v>250291</v>
      </c>
    </row>
    <row r="883" spans="1:20" ht="14.5" x14ac:dyDescent="0.35">
      <c r="A883" t="str">
        <f t="shared" si="20"/>
        <v>Oberösterreich432</v>
      </c>
      <c r="B883">
        <v>883</v>
      </c>
      <c r="C883" s="62" t="s">
        <v>265</v>
      </c>
      <c r="D883" s="62" t="s">
        <v>499</v>
      </c>
      <c r="E883" s="62" t="s">
        <v>113</v>
      </c>
      <c r="F883" s="63">
        <v>148714</v>
      </c>
      <c r="G883" s="63">
        <v>150641</v>
      </c>
      <c r="H883" s="63">
        <v>58577</v>
      </c>
      <c r="I883" s="63">
        <v>324450</v>
      </c>
      <c r="J883" s="63">
        <v>339502</v>
      </c>
      <c r="K883" s="63">
        <v>202168</v>
      </c>
      <c r="L883" s="63">
        <v>311297</v>
      </c>
      <c r="M883" s="63">
        <v>311855</v>
      </c>
      <c r="N883" s="63">
        <v>511060</v>
      </c>
      <c r="O883" s="63">
        <v>514127</v>
      </c>
      <c r="P883" s="63">
        <v>307452</v>
      </c>
      <c r="Q883" s="63">
        <v>951514</v>
      </c>
      <c r="R883" s="63">
        <v>2081648</v>
      </c>
      <c r="S883" s="63">
        <v>301344</v>
      </c>
      <c r="T883" s="63">
        <v>1023669</v>
      </c>
    </row>
    <row r="884" spans="1:20" ht="14.5" x14ac:dyDescent="0.35">
      <c r="A884" t="str">
        <f t="shared" si="20"/>
        <v>Oberösterreich003</v>
      </c>
      <c r="B884">
        <v>884</v>
      </c>
      <c r="C884" s="62" t="s">
        <v>265</v>
      </c>
      <c r="D884" s="62" t="s">
        <v>295</v>
      </c>
      <c r="E884" s="62" t="s">
        <v>2</v>
      </c>
      <c r="F884" s="63">
        <v>656636248</v>
      </c>
      <c r="G884" s="63">
        <v>826200886</v>
      </c>
      <c r="H884" s="63">
        <v>894260633</v>
      </c>
      <c r="I884" s="63">
        <v>694191036</v>
      </c>
      <c r="J884" s="63">
        <v>684818784</v>
      </c>
      <c r="K884" s="63">
        <v>738643210</v>
      </c>
      <c r="L884" s="63">
        <v>687897398</v>
      </c>
      <c r="M884" s="63">
        <v>766493312</v>
      </c>
      <c r="N884" s="63">
        <v>777404750</v>
      </c>
      <c r="O884" s="63">
        <v>776416757</v>
      </c>
      <c r="P884" s="63">
        <v>745463451</v>
      </c>
      <c r="Q884" s="63">
        <v>875125359</v>
      </c>
      <c r="R884" s="63">
        <v>1154103084</v>
      </c>
      <c r="S884" s="63">
        <v>1115190182</v>
      </c>
      <c r="T884" s="63">
        <v>1178995383</v>
      </c>
    </row>
    <row r="885" spans="1:20" ht="14.5" x14ac:dyDescent="0.35">
      <c r="A885" t="str">
        <f t="shared" si="20"/>
        <v>Oberösterreich028</v>
      </c>
      <c r="B885">
        <v>885</v>
      </c>
      <c r="C885" s="62" t="s">
        <v>265</v>
      </c>
      <c r="D885" s="62" t="s">
        <v>320</v>
      </c>
      <c r="E885" s="62" t="s">
        <v>16</v>
      </c>
      <c r="F885" s="63">
        <v>59361165</v>
      </c>
      <c r="G885" s="63">
        <v>69438426</v>
      </c>
      <c r="H885" s="63">
        <v>102661752</v>
      </c>
      <c r="I885" s="63">
        <v>63725701</v>
      </c>
      <c r="J885" s="63">
        <v>79978959</v>
      </c>
      <c r="K885" s="63">
        <v>67556555</v>
      </c>
      <c r="L885" s="63">
        <v>61727164</v>
      </c>
      <c r="M885" s="63">
        <v>85432647</v>
      </c>
      <c r="N885" s="63">
        <v>98450275</v>
      </c>
      <c r="O885" s="63">
        <v>104769863</v>
      </c>
      <c r="P885" s="63">
        <v>96252139</v>
      </c>
      <c r="Q885" s="63">
        <v>148346979</v>
      </c>
      <c r="R885" s="63">
        <v>248159644</v>
      </c>
      <c r="S885" s="63">
        <v>192988919</v>
      </c>
      <c r="T885" s="63">
        <v>166192927</v>
      </c>
    </row>
    <row r="886" spans="1:20" ht="14.5" x14ac:dyDescent="0.35">
      <c r="A886" t="str">
        <f t="shared" si="20"/>
        <v>Oberösterreich672</v>
      </c>
      <c r="B886">
        <v>886</v>
      </c>
      <c r="C886" s="62" t="s">
        <v>265</v>
      </c>
      <c r="D886" s="62" t="s">
        <v>597</v>
      </c>
      <c r="E886" s="62" t="s">
        <v>166</v>
      </c>
      <c r="F886" s="63">
        <v>919083</v>
      </c>
      <c r="G886" s="63">
        <v>735384</v>
      </c>
      <c r="H886" s="63">
        <v>106140</v>
      </c>
      <c r="I886" s="63">
        <v>215610</v>
      </c>
      <c r="J886" s="63">
        <v>148998</v>
      </c>
      <c r="K886" s="63">
        <v>166831</v>
      </c>
      <c r="L886" s="63">
        <v>217681</v>
      </c>
      <c r="M886" s="63">
        <v>233778</v>
      </c>
      <c r="N886" s="63">
        <v>250688</v>
      </c>
      <c r="O886" s="63">
        <v>280589</v>
      </c>
      <c r="P886" s="63">
        <v>218196</v>
      </c>
      <c r="Q886" s="63">
        <v>247742</v>
      </c>
      <c r="R886" s="63">
        <v>222930</v>
      </c>
      <c r="S886" s="63">
        <v>234416</v>
      </c>
      <c r="T886" s="63">
        <v>344297</v>
      </c>
    </row>
    <row r="887" spans="1:20" ht="14.5" x14ac:dyDescent="0.35">
      <c r="A887" t="str">
        <f t="shared" si="20"/>
        <v>Oberösterreich803</v>
      </c>
      <c r="B887">
        <v>887</v>
      </c>
      <c r="C887" s="62" t="s">
        <v>265</v>
      </c>
      <c r="D887" s="62" t="s">
        <v>631</v>
      </c>
      <c r="E887" s="62" t="s">
        <v>184</v>
      </c>
      <c r="F887" s="63">
        <v>7</v>
      </c>
      <c r="G887" s="64"/>
      <c r="H887" s="63">
        <v>4</v>
      </c>
      <c r="I887" s="64"/>
      <c r="J887" s="64"/>
      <c r="K887" s="64"/>
      <c r="L887" s="64"/>
      <c r="M887" s="64"/>
      <c r="N887" s="64"/>
      <c r="O887" s="63">
        <v>1</v>
      </c>
      <c r="P887" s="64"/>
      <c r="Q887" s="63">
        <v>4466</v>
      </c>
      <c r="R887" s="63">
        <v>2497</v>
      </c>
      <c r="S887" s="63">
        <v>37040</v>
      </c>
      <c r="T887" s="63">
        <v>694</v>
      </c>
    </row>
    <row r="888" spans="1:20" ht="14.5" x14ac:dyDescent="0.35">
      <c r="A888" t="str">
        <f t="shared" si="20"/>
        <v>Oberösterreich838</v>
      </c>
      <c r="B888">
        <v>888</v>
      </c>
      <c r="C888" s="62" t="s">
        <v>265</v>
      </c>
      <c r="D888" s="62" t="s">
        <v>673</v>
      </c>
      <c r="E888" s="62" t="s">
        <v>204</v>
      </c>
      <c r="F888" s="63">
        <v>29</v>
      </c>
      <c r="G888" s="63">
        <v>33</v>
      </c>
      <c r="H888" s="63">
        <v>7</v>
      </c>
      <c r="I888" s="64"/>
      <c r="J888" s="64"/>
      <c r="K888" s="64"/>
      <c r="L888" s="64"/>
      <c r="M888" s="64"/>
      <c r="N888" s="64"/>
      <c r="O888" s="64"/>
      <c r="P888" s="63">
        <v>1426</v>
      </c>
      <c r="Q888" s="63">
        <v>367</v>
      </c>
      <c r="R888" s="63">
        <v>24194</v>
      </c>
      <c r="S888" s="63">
        <v>2066</v>
      </c>
      <c r="T888" s="63">
        <v>4584</v>
      </c>
    </row>
    <row r="889" spans="1:20" ht="14.5" x14ac:dyDescent="0.35">
      <c r="A889" t="str">
        <f t="shared" si="20"/>
        <v>Oberösterreich804</v>
      </c>
      <c r="B889">
        <v>889</v>
      </c>
      <c r="C889" s="62" t="s">
        <v>265</v>
      </c>
      <c r="D889" s="62" t="s">
        <v>632</v>
      </c>
      <c r="E889" s="62" t="s">
        <v>185</v>
      </c>
      <c r="F889" s="63">
        <v>12369543</v>
      </c>
      <c r="G889" s="63">
        <v>38781515</v>
      </c>
      <c r="H889" s="63">
        <v>16660775</v>
      </c>
      <c r="I889" s="63">
        <v>16114418</v>
      </c>
      <c r="J889" s="63">
        <v>5439700</v>
      </c>
      <c r="K889" s="63">
        <v>7723779</v>
      </c>
      <c r="L889" s="63">
        <v>7705861</v>
      </c>
      <c r="M889" s="63">
        <v>19239176</v>
      </c>
      <c r="N889" s="63">
        <v>11654899</v>
      </c>
      <c r="O889" s="63">
        <v>11680915</v>
      </c>
      <c r="P889" s="63">
        <v>12767226</v>
      </c>
      <c r="Q889" s="63">
        <v>3513074</v>
      </c>
      <c r="R889" s="63">
        <v>7302674</v>
      </c>
      <c r="S889" s="63">
        <v>15138685</v>
      </c>
      <c r="T889" s="63">
        <v>14576960</v>
      </c>
    </row>
    <row r="890" spans="1:20" ht="14.5" x14ac:dyDescent="0.35">
      <c r="A890" t="str">
        <f t="shared" si="20"/>
        <v>Oberösterreich649</v>
      </c>
      <c r="B890">
        <v>890</v>
      </c>
      <c r="C890" s="62" t="s">
        <v>265</v>
      </c>
      <c r="D890" s="62" t="s">
        <v>585</v>
      </c>
      <c r="E890" s="62" t="s">
        <v>158</v>
      </c>
      <c r="F890" s="63">
        <v>564080</v>
      </c>
      <c r="G890" s="63">
        <v>5734927</v>
      </c>
      <c r="H890" s="63">
        <v>2457500</v>
      </c>
      <c r="I890" s="63">
        <v>5886218</v>
      </c>
      <c r="J890" s="63">
        <v>755044</v>
      </c>
      <c r="K890" s="63">
        <v>905549</v>
      </c>
      <c r="L890" s="63">
        <v>372434</v>
      </c>
      <c r="M890" s="63">
        <v>469089</v>
      </c>
      <c r="N890" s="63">
        <v>555444</v>
      </c>
      <c r="O890" s="63">
        <v>721540</v>
      </c>
      <c r="P890" s="63">
        <v>796065</v>
      </c>
      <c r="Q890" s="63">
        <v>495766</v>
      </c>
      <c r="R890" s="63">
        <v>1781375</v>
      </c>
      <c r="S890" s="63">
        <v>1737918</v>
      </c>
      <c r="T890" s="63">
        <v>93171</v>
      </c>
    </row>
    <row r="891" spans="1:20" ht="14.5" x14ac:dyDescent="0.35">
      <c r="A891" t="str">
        <f t="shared" si="20"/>
        <v>Oberösterreich442</v>
      </c>
      <c r="B891">
        <v>891</v>
      </c>
      <c r="C891" s="62" t="s">
        <v>265</v>
      </c>
      <c r="D891" s="62" t="s">
        <v>501</v>
      </c>
      <c r="E891" s="62" t="s">
        <v>115</v>
      </c>
      <c r="F891" s="63">
        <v>248260</v>
      </c>
      <c r="G891" s="63">
        <v>297161</v>
      </c>
      <c r="H891" s="63">
        <v>387890</v>
      </c>
      <c r="I891" s="63">
        <v>312200</v>
      </c>
      <c r="J891" s="63">
        <v>759178</v>
      </c>
      <c r="K891" s="63">
        <v>374907</v>
      </c>
      <c r="L891" s="63">
        <v>4141215</v>
      </c>
      <c r="M891" s="63">
        <v>5417690</v>
      </c>
      <c r="N891" s="63">
        <v>1574376</v>
      </c>
      <c r="O891" s="63">
        <v>881223</v>
      </c>
      <c r="P891" s="63">
        <v>2313761</v>
      </c>
      <c r="Q891" s="63">
        <v>2496191</v>
      </c>
      <c r="R891" s="63">
        <v>1846809</v>
      </c>
      <c r="S891" s="63">
        <v>2236411</v>
      </c>
      <c r="T891" s="63">
        <v>2366362</v>
      </c>
    </row>
    <row r="892" spans="1:20" ht="14.5" x14ac:dyDescent="0.35">
      <c r="A892" t="str">
        <f t="shared" si="20"/>
        <v>Oberösterreich504</v>
      </c>
      <c r="B892">
        <v>892</v>
      </c>
      <c r="C892" s="62" t="s">
        <v>265</v>
      </c>
      <c r="D892" s="62" t="s">
        <v>549</v>
      </c>
      <c r="E892" s="62" t="s">
        <v>139</v>
      </c>
      <c r="F892" s="63">
        <v>3432075</v>
      </c>
      <c r="G892" s="63">
        <v>2277608</v>
      </c>
      <c r="H892" s="63">
        <v>2618309</v>
      </c>
      <c r="I892" s="63">
        <v>2123605</v>
      </c>
      <c r="J892" s="63">
        <v>2999315</v>
      </c>
      <c r="K892" s="63">
        <v>6934211</v>
      </c>
      <c r="L892" s="63">
        <v>12589730</v>
      </c>
      <c r="M892" s="63">
        <v>17272519</v>
      </c>
      <c r="N892" s="63">
        <v>18233673</v>
      </c>
      <c r="O892" s="63">
        <v>15466755</v>
      </c>
      <c r="P892" s="63">
        <v>15679802</v>
      </c>
      <c r="Q892" s="63">
        <v>16283997</v>
      </c>
      <c r="R892" s="63">
        <v>15845033</v>
      </c>
      <c r="S892" s="63">
        <v>30030602</v>
      </c>
      <c r="T892" s="63">
        <v>28554885</v>
      </c>
    </row>
    <row r="893" spans="1:20" ht="14.5" x14ac:dyDescent="0.35">
      <c r="A893" t="str">
        <f t="shared" si="20"/>
        <v>Oberösterreich822</v>
      </c>
      <c r="B893">
        <v>893</v>
      </c>
      <c r="C893" s="62" t="s">
        <v>265</v>
      </c>
      <c r="D893" s="62" t="s">
        <v>650</v>
      </c>
      <c r="E893" s="62" t="s">
        <v>196</v>
      </c>
      <c r="F893" s="63">
        <v>23841</v>
      </c>
      <c r="G893" s="63">
        <v>15123</v>
      </c>
      <c r="H893" s="63">
        <v>32959</v>
      </c>
      <c r="I893" s="63">
        <v>28696</v>
      </c>
      <c r="J893" s="63">
        <v>41547</v>
      </c>
      <c r="K893" s="63">
        <v>49115</v>
      </c>
      <c r="L893" s="63">
        <v>24667</v>
      </c>
      <c r="M893" s="63">
        <v>14642</v>
      </c>
      <c r="N893" s="63">
        <v>13216</v>
      </c>
      <c r="O893" s="63">
        <v>6832</v>
      </c>
      <c r="P893" s="63">
        <v>14683</v>
      </c>
      <c r="Q893" s="63">
        <v>7704</v>
      </c>
      <c r="R893" s="63">
        <v>36598</v>
      </c>
      <c r="S893" s="63">
        <v>10053</v>
      </c>
      <c r="T893" s="63">
        <v>18371</v>
      </c>
    </row>
    <row r="894" spans="1:20" ht="14.5" x14ac:dyDescent="0.35">
      <c r="A894" t="str">
        <f t="shared" si="20"/>
        <v>Oberösterreich801</v>
      </c>
      <c r="B894">
        <v>894</v>
      </c>
      <c r="C894" s="62" t="s">
        <v>265</v>
      </c>
      <c r="D894" s="62" t="s">
        <v>629</v>
      </c>
      <c r="E894" s="62" t="s">
        <v>183</v>
      </c>
      <c r="F894" s="63">
        <v>24758</v>
      </c>
      <c r="G894" s="63">
        <v>203660</v>
      </c>
      <c r="H894" s="63">
        <v>113956</v>
      </c>
      <c r="I894" s="63">
        <v>139433</v>
      </c>
      <c r="J894" s="63">
        <v>212367</v>
      </c>
      <c r="K894" s="63">
        <v>482969</v>
      </c>
      <c r="L894" s="63">
        <v>551743</v>
      </c>
      <c r="M894" s="63">
        <v>620744</v>
      </c>
      <c r="N894" s="63">
        <v>208266</v>
      </c>
      <c r="O894" s="63">
        <v>164270</v>
      </c>
      <c r="P894" s="63">
        <v>110270</v>
      </c>
      <c r="Q894" s="63">
        <v>1287426</v>
      </c>
      <c r="R894" s="63">
        <v>1616332</v>
      </c>
      <c r="S894" s="63">
        <v>1309852</v>
      </c>
      <c r="T894" s="63">
        <v>842122</v>
      </c>
    </row>
    <row r="895" spans="1:20" ht="14.5" x14ac:dyDescent="0.35">
      <c r="A895" t="str">
        <f t="shared" si="20"/>
        <v>Oberösterreich708</v>
      </c>
      <c r="B895">
        <v>895</v>
      </c>
      <c r="C895" s="62" t="s">
        <v>265</v>
      </c>
      <c r="D895" s="62" t="s">
        <v>612</v>
      </c>
      <c r="E895" s="62" t="s">
        <v>175</v>
      </c>
      <c r="F895" s="63">
        <v>28815096</v>
      </c>
      <c r="G895" s="63">
        <v>31108994</v>
      </c>
      <c r="H895" s="63">
        <v>19405761</v>
      </c>
      <c r="I895" s="63">
        <v>13925645</v>
      </c>
      <c r="J895" s="63">
        <v>11383339</v>
      </c>
      <c r="K895" s="63">
        <v>15233646</v>
      </c>
      <c r="L895" s="63">
        <v>14994373</v>
      </c>
      <c r="M895" s="63">
        <v>20682679</v>
      </c>
      <c r="N895" s="63">
        <v>23230803</v>
      </c>
      <c r="O895" s="63">
        <v>20608570</v>
      </c>
      <c r="P895" s="63">
        <v>20725395</v>
      </c>
      <c r="Q895" s="63">
        <v>38299909</v>
      </c>
      <c r="R895" s="63">
        <v>41298913</v>
      </c>
      <c r="S895" s="63">
        <v>38670716</v>
      </c>
      <c r="T895" s="63">
        <v>20939302</v>
      </c>
    </row>
    <row r="896" spans="1:20" ht="14.5" x14ac:dyDescent="0.35">
      <c r="A896" t="str">
        <f t="shared" si="20"/>
        <v>Oberösterreich662</v>
      </c>
      <c r="B896">
        <v>896</v>
      </c>
      <c r="C896" s="62" t="s">
        <v>265</v>
      </c>
      <c r="D896" s="62" t="s">
        <v>589</v>
      </c>
      <c r="E896" s="62" t="s">
        <v>161</v>
      </c>
      <c r="F896" s="63">
        <v>15068757</v>
      </c>
      <c r="G896" s="63">
        <v>19652940</v>
      </c>
      <c r="H896" s="63">
        <v>15890002</v>
      </c>
      <c r="I896" s="63">
        <v>15018226</v>
      </c>
      <c r="J896" s="63">
        <v>20028346</v>
      </c>
      <c r="K896" s="63">
        <v>22901757</v>
      </c>
      <c r="L896" s="63">
        <v>28775293</v>
      </c>
      <c r="M896" s="63">
        <v>31742191</v>
      </c>
      <c r="N896" s="63">
        <v>31213404</v>
      </c>
      <c r="O896" s="63">
        <v>35149223</v>
      </c>
      <c r="P896" s="63">
        <v>41148139</v>
      </c>
      <c r="Q896" s="63">
        <v>49348671</v>
      </c>
      <c r="R896" s="63">
        <v>64429209</v>
      </c>
      <c r="S896" s="63">
        <v>48957271</v>
      </c>
      <c r="T896" s="63">
        <v>59911558</v>
      </c>
    </row>
    <row r="897" spans="1:20" ht="14.5" x14ac:dyDescent="0.35">
      <c r="A897" t="str">
        <f t="shared" si="20"/>
        <v>Oberösterreich060</v>
      </c>
      <c r="B897">
        <v>897</v>
      </c>
      <c r="C897" s="62" t="s">
        <v>265</v>
      </c>
      <c r="D897" s="62" t="s">
        <v>345</v>
      </c>
      <c r="E897" s="62" t="s">
        <v>30</v>
      </c>
      <c r="F897" s="63">
        <v>413921578</v>
      </c>
      <c r="G897" s="63">
        <v>488896876</v>
      </c>
      <c r="H897" s="63">
        <v>510651955</v>
      </c>
      <c r="I897" s="63">
        <v>485850077</v>
      </c>
      <c r="J897" s="63">
        <v>519249296</v>
      </c>
      <c r="K897" s="63">
        <v>580174367</v>
      </c>
      <c r="L897" s="63">
        <v>656369404</v>
      </c>
      <c r="M897" s="63">
        <v>800769546</v>
      </c>
      <c r="N897" s="63">
        <v>815916690</v>
      </c>
      <c r="O897" s="63">
        <v>975856320</v>
      </c>
      <c r="P897" s="63">
        <v>957185469</v>
      </c>
      <c r="Q897" s="63">
        <v>1284777469</v>
      </c>
      <c r="R897" s="63">
        <v>1765869752</v>
      </c>
      <c r="S897" s="63">
        <v>1518965134</v>
      </c>
      <c r="T897" s="63">
        <v>1333794288</v>
      </c>
    </row>
    <row r="898" spans="1:20" ht="14.5" x14ac:dyDescent="0.35">
      <c r="A898" t="str">
        <f t="shared" si="20"/>
        <v>Oberösterreich408</v>
      </c>
      <c r="B898">
        <v>898</v>
      </c>
      <c r="C898" s="62" t="s">
        <v>265</v>
      </c>
      <c r="D898" s="62" t="s">
        <v>490</v>
      </c>
      <c r="E898" s="62" t="s">
        <v>106</v>
      </c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3">
        <v>19</v>
      </c>
    </row>
    <row r="899" spans="1:20" ht="14.5" x14ac:dyDescent="0.35">
      <c r="A899" t="str">
        <f t="shared" si="20"/>
        <v>Oberösterreich813</v>
      </c>
      <c r="B899">
        <v>899</v>
      </c>
      <c r="C899" s="62" t="s">
        <v>265</v>
      </c>
      <c r="D899" s="62" t="s">
        <v>642</v>
      </c>
      <c r="E899" s="62" t="s">
        <v>190</v>
      </c>
      <c r="F899" s="63">
        <v>18</v>
      </c>
      <c r="G899" s="63">
        <v>303</v>
      </c>
      <c r="H899" s="63">
        <v>1835</v>
      </c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3">
        <v>14</v>
      </c>
    </row>
    <row r="900" spans="1:20" ht="14.5" x14ac:dyDescent="0.35">
      <c r="A900" t="str">
        <f t="shared" si="20"/>
        <v>Oberösterreich625</v>
      </c>
      <c r="B900">
        <v>900</v>
      </c>
      <c r="C900" s="62" t="s">
        <v>265</v>
      </c>
      <c r="D900" s="62" t="s">
        <v>572</v>
      </c>
      <c r="E900" s="62" t="s">
        <v>253</v>
      </c>
      <c r="F900" s="63">
        <v>8849</v>
      </c>
      <c r="G900" s="63">
        <v>14157</v>
      </c>
      <c r="H900" s="63">
        <v>15919</v>
      </c>
      <c r="I900" s="63">
        <v>15206</v>
      </c>
      <c r="J900" s="63">
        <v>14253</v>
      </c>
      <c r="K900" s="63">
        <v>12382</v>
      </c>
      <c r="L900" s="64"/>
      <c r="M900" s="64"/>
      <c r="N900" s="63">
        <v>22503</v>
      </c>
      <c r="O900" s="63">
        <v>38028</v>
      </c>
      <c r="P900" s="63">
        <v>53966</v>
      </c>
      <c r="Q900" s="63">
        <v>49262</v>
      </c>
      <c r="R900" s="63">
        <v>44226</v>
      </c>
      <c r="S900" s="63">
        <v>41281</v>
      </c>
      <c r="T900" s="63">
        <v>52916</v>
      </c>
    </row>
    <row r="901" spans="1:20" ht="14.5" x14ac:dyDescent="0.35">
      <c r="A901" t="str">
        <f t="shared" si="20"/>
        <v>Oberösterreich010</v>
      </c>
      <c r="B901">
        <v>901</v>
      </c>
      <c r="C901" s="62" t="s">
        <v>265</v>
      </c>
      <c r="D901" s="62" t="s">
        <v>310</v>
      </c>
      <c r="E901" s="62" t="s">
        <v>9</v>
      </c>
      <c r="F901" s="63">
        <v>48400634</v>
      </c>
      <c r="G901" s="63">
        <v>54204843</v>
      </c>
      <c r="H901" s="63">
        <v>52066580</v>
      </c>
      <c r="I901" s="63">
        <v>59802756</v>
      </c>
      <c r="J901" s="63">
        <v>63721101</v>
      </c>
      <c r="K901" s="63">
        <v>66106057</v>
      </c>
      <c r="L901" s="63">
        <v>67534564</v>
      </c>
      <c r="M901" s="63">
        <v>72590855</v>
      </c>
      <c r="N901" s="63">
        <v>79065724</v>
      </c>
      <c r="O901" s="63">
        <v>73431574</v>
      </c>
      <c r="P901" s="63">
        <v>73695032</v>
      </c>
      <c r="Q901" s="63">
        <v>94688747</v>
      </c>
      <c r="R901" s="63">
        <v>104987879</v>
      </c>
      <c r="S901" s="63">
        <v>141670979</v>
      </c>
      <c r="T901" s="63">
        <v>191566748</v>
      </c>
    </row>
    <row r="902" spans="1:20" ht="14.5" x14ac:dyDescent="0.35">
      <c r="A902" t="str">
        <f t="shared" si="20"/>
        <v>Oberösterreich825</v>
      </c>
      <c r="B902">
        <v>902</v>
      </c>
      <c r="C902" s="62" t="s">
        <v>265</v>
      </c>
      <c r="D902" s="62" t="s">
        <v>656</v>
      </c>
      <c r="E902" s="62" t="s">
        <v>199</v>
      </c>
      <c r="F902" s="64"/>
      <c r="G902" s="64"/>
      <c r="H902" s="63">
        <v>10</v>
      </c>
      <c r="I902" s="64"/>
      <c r="J902" s="63">
        <v>1</v>
      </c>
      <c r="K902" s="64"/>
      <c r="L902" s="64"/>
      <c r="M902" s="64"/>
      <c r="N902" s="64"/>
      <c r="O902" s="64"/>
      <c r="P902" s="63">
        <v>1</v>
      </c>
      <c r="Q902" s="63">
        <v>5</v>
      </c>
      <c r="R902" s="63">
        <v>22</v>
      </c>
      <c r="S902" s="63">
        <v>5</v>
      </c>
      <c r="T902" s="63">
        <v>226</v>
      </c>
    </row>
    <row r="903" spans="1:20" ht="14.5" x14ac:dyDescent="0.35">
      <c r="A903" t="str">
        <f t="shared" si="20"/>
        <v>Oberösterreich520</v>
      </c>
      <c r="B903">
        <v>903</v>
      </c>
      <c r="C903" s="62" t="s">
        <v>265</v>
      </c>
      <c r="D903" s="62" t="s">
        <v>555</v>
      </c>
      <c r="E903" s="62" t="s">
        <v>143</v>
      </c>
      <c r="F903" s="63">
        <v>67352</v>
      </c>
      <c r="G903" s="63">
        <v>166309</v>
      </c>
      <c r="H903" s="63">
        <v>52043</v>
      </c>
      <c r="I903" s="63">
        <v>38491</v>
      </c>
      <c r="J903" s="63">
        <v>148005</v>
      </c>
      <c r="K903" s="63">
        <v>70794</v>
      </c>
      <c r="L903" s="63">
        <v>95903</v>
      </c>
      <c r="M903" s="63">
        <v>183800</v>
      </c>
      <c r="N903" s="63">
        <v>599225</v>
      </c>
      <c r="O903" s="63">
        <v>715765</v>
      </c>
      <c r="P903" s="63">
        <v>893785</v>
      </c>
      <c r="Q903" s="63">
        <v>242443</v>
      </c>
      <c r="R903" s="63">
        <v>378139</v>
      </c>
      <c r="S903" s="63">
        <v>146280</v>
      </c>
      <c r="T903" s="63">
        <v>112126</v>
      </c>
    </row>
    <row r="904" spans="1:20" ht="14.5" x14ac:dyDescent="0.35">
      <c r="A904" t="str">
        <f t="shared" ref="A904:A967" si="21">C904&amp;D904</f>
        <v>Oberösterreich644</v>
      </c>
      <c r="B904">
        <v>904</v>
      </c>
      <c r="C904" s="62" t="s">
        <v>265</v>
      </c>
      <c r="D904" s="62" t="s">
        <v>581</v>
      </c>
      <c r="E904" s="62" t="s">
        <v>156</v>
      </c>
      <c r="F904" s="63">
        <v>115999</v>
      </c>
      <c r="G904" s="63">
        <v>54429</v>
      </c>
      <c r="H904" s="63">
        <v>452019</v>
      </c>
      <c r="I904" s="63">
        <v>4348484</v>
      </c>
      <c r="J904" s="63">
        <v>23066504</v>
      </c>
      <c r="K904" s="63">
        <v>17788902</v>
      </c>
      <c r="L904" s="63">
        <v>6575548</v>
      </c>
      <c r="M904" s="63">
        <v>16619891</v>
      </c>
      <c r="N904" s="63">
        <v>9902870</v>
      </c>
      <c r="O904" s="63">
        <v>7366294</v>
      </c>
      <c r="P904" s="63">
        <v>4020011</v>
      </c>
      <c r="Q904" s="63">
        <v>3202022</v>
      </c>
      <c r="R904" s="63">
        <v>4127715</v>
      </c>
      <c r="S904" s="63">
        <v>10906404</v>
      </c>
      <c r="T904" s="63">
        <v>17880394</v>
      </c>
    </row>
    <row r="905" spans="1:20" ht="14.5" x14ac:dyDescent="0.35">
      <c r="A905" t="str">
        <f t="shared" si="21"/>
        <v>Oberösterreich959</v>
      </c>
      <c r="B905">
        <v>905</v>
      </c>
      <c r="C905" s="62" t="s">
        <v>265</v>
      </c>
      <c r="D905" s="62" t="s">
        <v>688</v>
      </c>
      <c r="E905" s="62" t="s">
        <v>966</v>
      </c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3">
        <v>969325</v>
      </c>
    </row>
    <row r="906" spans="1:20" ht="14.5" x14ac:dyDescent="0.35">
      <c r="A906" t="str">
        <f t="shared" si="21"/>
        <v>Oberösterreich960</v>
      </c>
      <c r="B906">
        <v>906</v>
      </c>
      <c r="C906" s="62" t="s">
        <v>265</v>
      </c>
      <c r="D906" s="62" t="s">
        <v>691</v>
      </c>
      <c r="E906" s="62" t="s">
        <v>284</v>
      </c>
      <c r="F906" s="64"/>
      <c r="G906" s="64"/>
      <c r="H906" s="64"/>
      <c r="I906" s="64"/>
      <c r="J906" s="63">
        <v>49798</v>
      </c>
      <c r="K906" s="64"/>
      <c r="L906" s="64"/>
      <c r="M906" s="64"/>
      <c r="N906" s="64"/>
      <c r="O906" s="64"/>
      <c r="P906" s="64"/>
      <c r="Q906" s="64"/>
      <c r="R906" s="64"/>
      <c r="S906" s="64"/>
      <c r="T906" s="63">
        <v>433507</v>
      </c>
    </row>
    <row r="907" spans="1:20" ht="14.5" x14ac:dyDescent="0.35">
      <c r="A907" t="str">
        <f t="shared" si="21"/>
        <v>Oberösterreich066</v>
      </c>
      <c r="B907">
        <v>907</v>
      </c>
      <c r="C907" s="62" t="s">
        <v>265</v>
      </c>
      <c r="D907" s="62" t="s">
        <v>353</v>
      </c>
      <c r="E907" s="62" t="s">
        <v>34</v>
      </c>
      <c r="F907" s="63">
        <v>175370036</v>
      </c>
      <c r="G907" s="63">
        <v>276549325</v>
      </c>
      <c r="H907" s="63">
        <v>320522030</v>
      </c>
      <c r="I907" s="63">
        <v>192523330</v>
      </c>
      <c r="J907" s="63">
        <v>214156969</v>
      </c>
      <c r="K907" s="63">
        <v>230844015</v>
      </c>
      <c r="L907" s="63">
        <v>241851995</v>
      </c>
      <c r="M907" s="63">
        <v>267057699</v>
      </c>
      <c r="N907" s="63">
        <v>323139219</v>
      </c>
      <c r="O907" s="63">
        <v>369452608</v>
      </c>
      <c r="P907" s="63">
        <v>442355678</v>
      </c>
      <c r="Q907" s="63">
        <v>761391948</v>
      </c>
      <c r="R907" s="63">
        <v>798924757</v>
      </c>
      <c r="S907" s="63">
        <v>635273215</v>
      </c>
      <c r="T907" s="63">
        <v>573151100</v>
      </c>
    </row>
    <row r="908" spans="1:20" ht="14.5" x14ac:dyDescent="0.35">
      <c r="A908" t="str">
        <f t="shared" si="21"/>
        <v>Oberösterreich075</v>
      </c>
      <c r="B908">
        <v>908</v>
      </c>
      <c r="C908" s="62" t="s">
        <v>265</v>
      </c>
      <c r="D908" s="62" t="s">
        <v>363</v>
      </c>
      <c r="E908" s="62" t="s">
        <v>254</v>
      </c>
      <c r="F908" s="63">
        <v>136242784</v>
      </c>
      <c r="G908" s="63">
        <v>136523431</v>
      </c>
      <c r="H908" s="63">
        <v>130112809</v>
      </c>
      <c r="I908" s="63">
        <v>126287954</v>
      </c>
      <c r="J908" s="63">
        <v>116995170</v>
      </c>
      <c r="K908" s="63">
        <v>162910233</v>
      </c>
      <c r="L908" s="63">
        <v>194904499</v>
      </c>
      <c r="M908" s="63">
        <v>243050922</v>
      </c>
      <c r="N908" s="63">
        <v>265747614</v>
      </c>
      <c r="O908" s="63">
        <v>227268749</v>
      </c>
      <c r="P908" s="63">
        <v>167028776</v>
      </c>
      <c r="Q908" s="63">
        <v>299995376</v>
      </c>
      <c r="R908" s="63">
        <v>256611730</v>
      </c>
      <c r="S908" s="63">
        <v>126535540</v>
      </c>
      <c r="T908" s="63">
        <v>99737417</v>
      </c>
    </row>
    <row r="909" spans="1:20" ht="14.5" x14ac:dyDescent="0.35">
      <c r="A909" t="str">
        <f t="shared" si="21"/>
        <v>Oberösterreich324</v>
      </c>
      <c r="B909">
        <v>909</v>
      </c>
      <c r="C909" s="62" t="s">
        <v>265</v>
      </c>
      <c r="D909" s="62" t="s">
        <v>442</v>
      </c>
      <c r="E909" s="62" t="s">
        <v>78</v>
      </c>
      <c r="F909" s="63">
        <v>2726</v>
      </c>
      <c r="G909" s="63">
        <v>532</v>
      </c>
      <c r="H909" s="63">
        <v>115</v>
      </c>
      <c r="I909" s="63">
        <v>139471</v>
      </c>
      <c r="J909" s="63">
        <v>91067</v>
      </c>
      <c r="K909" s="63">
        <v>214296</v>
      </c>
      <c r="L909" s="63">
        <v>68042</v>
      </c>
      <c r="M909" s="63">
        <v>97200</v>
      </c>
      <c r="N909" s="63">
        <v>38491</v>
      </c>
      <c r="O909" s="63">
        <v>18444</v>
      </c>
      <c r="P909" s="63">
        <v>56298</v>
      </c>
      <c r="Q909" s="63">
        <v>67025</v>
      </c>
      <c r="R909" s="63">
        <v>21634</v>
      </c>
      <c r="S909" s="63">
        <v>40745</v>
      </c>
      <c r="T909" s="63">
        <v>51215</v>
      </c>
    </row>
    <row r="910" spans="1:20" ht="14.5" x14ac:dyDescent="0.35">
      <c r="A910" t="str">
        <f t="shared" si="21"/>
        <v>Oberösterreich632</v>
      </c>
      <c r="B910">
        <v>910</v>
      </c>
      <c r="C910" s="62" t="s">
        <v>265</v>
      </c>
      <c r="D910" s="62" t="s">
        <v>577</v>
      </c>
      <c r="E910" s="62" t="s">
        <v>153</v>
      </c>
      <c r="F910" s="63">
        <v>6091960</v>
      </c>
      <c r="G910" s="63">
        <v>8156109</v>
      </c>
      <c r="H910" s="63">
        <v>5359587</v>
      </c>
      <c r="I910" s="63">
        <v>3381070</v>
      </c>
      <c r="J910" s="63">
        <v>4214387</v>
      </c>
      <c r="K910" s="63">
        <v>6623599</v>
      </c>
      <c r="L910" s="63">
        <v>5122947</v>
      </c>
      <c r="M910" s="63">
        <v>3952714</v>
      </c>
      <c r="N910" s="63">
        <v>5682465</v>
      </c>
      <c r="O910" s="63">
        <v>4639914</v>
      </c>
      <c r="P910" s="63">
        <v>6102707</v>
      </c>
      <c r="Q910" s="63">
        <v>5128442</v>
      </c>
      <c r="R910" s="63">
        <v>22163926</v>
      </c>
      <c r="S910" s="63">
        <v>9541642</v>
      </c>
      <c r="T910" s="63">
        <v>3863274</v>
      </c>
    </row>
    <row r="911" spans="1:20" ht="14.5" x14ac:dyDescent="0.35">
      <c r="A911" t="str">
        <f t="shared" si="21"/>
        <v>Oberösterreich806</v>
      </c>
      <c r="B911">
        <v>911</v>
      </c>
      <c r="C911" s="62" t="s">
        <v>265</v>
      </c>
      <c r="D911" s="62" t="s">
        <v>634</v>
      </c>
      <c r="E911" s="62" t="s">
        <v>186</v>
      </c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3">
        <v>4</v>
      </c>
      <c r="Q911" s="63">
        <v>1</v>
      </c>
      <c r="R911" s="63">
        <v>42883</v>
      </c>
      <c r="S911" s="63">
        <v>2697</v>
      </c>
      <c r="T911" s="64"/>
    </row>
    <row r="912" spans="1:20" ht="14.5" x14ac:dyDescent="0.35">
      <c r="A912" t="str">
        <f t="shared" si="21"/>
        <v>Oberösterreich355</v>
      </c>
      <c r="B912">
        <v>912</v>
      </c>
      <c r="C912" s="62" t="s">
        <v>265</v>
      </c>
      <c r="D912" s="62" t="s">
        <v>459</v>
      </c>
      <c r="E912" s="62" t="s">
        <v>88</v>
      </c>
      <c r="F912" s="63">
        <v>779798</v>
      </c>
      <c r="G912" s="63">
        <v>1660977</v>
      </c>
      <c r="H912" s="63">
        <v>2029215</v>
      </c>
      <c r="I912" s="63">
        <v>2533810</v>
      </c>
      <c r="J912" s="63">
        <v>1143912</v>
      </c>
      <c r="K912" s="63">
        <v>832094</v>
      </c>
      <c r="L912" s="63">
        <v>99091</v>
      </c>
      <c r="M912" s="63">
        <v>82936</v>
      </c>
      <c r="N912" s="63">
        <v>81095</v>
      </c>
      <c r="O912" s="63">
        <v>7995</v>
      </c>
      <c r="P912" s="63">
        <v>54590</v>
      </c>
      <c r="Q912" s="63">
        <v>6867</v>
      </c>
      <c r="R912" s="63">
        <v>28636</v>
      </c>
      <c r="S912" s="63">
        <v>13254</v>
      </c>
      <c r="T912" s="63">
        <v>36689</v>
      </c>
    </row>
    <row r="913" spans="1:20" ht="14.5" x14ac:dyDescent="0.35">
      <c r="A913" t="str">
        <f t="shared" si="21"/>
        <v>Oberösterreich224</v>
      </c>
      <c r="B913">
        <v>913</v>
      </c>
      <c r="C913" s="62" t="s">
        <v>265</v>
      </c>
      <c r="D913" s="62" t="s">
        <v>402</v>
      </c>
      <c r="E913" s="62" t="s">
        <v>56</v>
      </c>
      <c r="F913" s="63">
        <v>188561</v>
      </c>
      <c r="G913" s="63">
        <v>153157</v>
      </c>
      <c r="H913" s="63">
        <v>44841</v>
      </c>
      <c r="I913" s="63">
        <v>26713</v>
      </c>
      <c r="J913" s="63">
        <v>745</v>
      </c>
      <c r="K913" s="63">
        <v>14494</v>
      </c>
      <c r="L913" s="63">
        <v>19495</v>
      </c>
      <c r="M913" s="63">
        <v>40714</v>
      </c>
      <c r="N913" s="63">
        <v>27080</v>
      </c>
      <c r="O913" s="63">
        <v>1270</v>
      </c>
      <c r="P913" s="63">
        <v>1409</v>
      </c>
      <c r="Q913" s="63">
        <v>2216</v>
      </c>
      <c r="R913" s="63">
        <v>70679</v>
      </c>
      <c r="S913" s="63">
        <v>5470</v>
      </c>
      <c r="T913" s="63">
        <v>26797</v>
      </c>
    </row>
    <row r="914" spans="1:20" ht="14.5" x14ac:dyDescent="0.35">
      <c r="A914" t="str">
        <f t="shared" si="21"/>
        <v>Oberösterreich030</v>
      </c>
      <c r="B914">
        <v>914</v>
      </c>
      <c r="C914" s="62" t="s">
        <v>265</v>
      </c>
      <c r="D914" s="62" t="s">
        <v>322</v>
      </c>
      <c r="E914" s="62" t="s">
        <v>17</v>
      </c>
      <c r="F914" s="63">
        <v>213645807</v>
      </c>
      <c r="G914" s="63">
        <v>232084796</v>
      </c>
      <c r="H914" s="63">
        <v>221815437</v>
      </c>
      <c r="I914" s="63">
        <v>207476367</v>
      </c>
      <c r="J914" s="63">
        <v>222507617</v>
      </c>
      <c r="K914" s="63">
        <v>210792932</v>
      </c>
      <c r="L914" s="63">
        <v>224614947</v>
      </c>
      <c r="M914" s="63">
        <v>241114944</v>
      </c>
      <c r="N914" s="63">
        <v>251961346</v>
      </c>
      <c r="O914" s="63">
        <v>263872153</v>
      </c>
      <c r="P914" s="63">
        <v>248808192</v>
      </c>
      <c r="Q914" s="63">
        <v>294532152</v>
      </c>
      <c r="R914" s="63">
        <v>337007373</v>
      </c>
      <c r="S914" s="63">
        <v>344353425</v>
      </c>
      <c r="T914" s="63">
        <v>349943345</v>
      </c>
    </row>
    <row r="915" spans="1:20" ht="14.5" x14ac:dyDescent="0.35">
      <c r="A915" t="str">
        <f t="shared" si="21"/>
        <v>Oberösterreich706</v>
      </c>
      <c r="B915">
        <v>915</v>
      </c>
      <c r="C915" s="62" t="s">
        <v>265</v>
      </c>
      <c r="D915" s="62" t="s">
        <v>610</v>
      </c>
      <c r="E915" s="62" t="s">
        <v>174</v>
      </c>
      <c r="F915" s="63">
        <v>20819652</v>
      </c>
      <c r="G915" s="63">
        <v>21897748</v>
      </c>
      <c r="H915" s="63">
        <v>26368546</v>
      </c>
      <c r="I915" s="63">
        <v>22338655</v>
      </c>
      <c r="J915" s="63">
        <v>12816424</v>
      </c>
      <c r="K915" s="63">
        <v>13433717</v>
      </c>
      <c r="L915" s="63">
        <v>11721765</v>
      </c>
      <c r="M915" s="63">
        <v>10344020</v>
      </c>
      <c r="N915" s="63">
        <v>14548919</v>
      </c>
      <c r="O915" s="63">
        <v>18433099</v>
      </c>
      <c r="P915" s="63">
        <v>20967460</v>
      </c>
      <c r="Q915" s="63">
        <v>27670107</v>
      </c>
      <c r="R915" s="63">
        <v>62064657</v>
      </c>
      <c r="S915" s="63">
        <v>27587704</v>
      </c>
      <c r="T915" s="63">
        <v>21002913</v>
      </c>
    </row>
    <row r="916" spans="1:20" ht="14.5" x14ac:dyDescent="0.35">
      <c r="A916" t="str">
        <f t="shared" si="21"/>
        <v>Oberösterreich329</v>
      </c>
      <c r="B916">
        <v>916</v>
      </c>
      <c r="C916" s="62" t="s">
        <v>265</v>
      </c>
      <c r="D916" s="62" t="s">
        <v>445</v>
      </c>
      <c r="E916" s="62" t="s">
        <v>80</v>
      </c>
      <c r="F916" s="64"/>
      <c r="G916" s="63">
        <v>15</v>
      </c>
      <c r="H916" s="63">
        <v>6707</v>
      </c>
      <c r="I916" s="64"/>
      <c r="J916" s="63">
        <v>5</v>
      </c>
      <c r="K916" s="63">
        <v>588</v>
      </c>
      <c r="L916" s="64"/>
      <c r="M916" s="63">
        <v>607</v>
      </c>
      <c r="N916" s="64"/>
      <c r="O916" s="64"/>
      <c r="P916" s="63">
        <v>14</v>
      </c>
      <c r="Q916" s="64"/>
      <c r="R916" s="63">
        <v>613</v>
      </c>
      <c r="S916" s="63">
        <v>1185</v>
      </c>
      <c r="T916" s="63">
        <v>7461</v>
      </c>
    </row>
    <row r="917" spans="1:20" ht="14.5" x14ac:dyDescent="0.35">
      <c r="A917" t="str">
        <f t="shared" si="21"/>
        <v>Oberösterreich091</v>
      </c>
      <c r="B917">
        <v>917</v>
      </c>
      <c r="C917" s="62" t="s">
        <v>265</v>
      </c>
      <c r="D917" s="62" t="s">
        <v>380</v>
      </c>
      <c r="E917" s="62" t="s">
        <v>46</v>
      </c>
      <c r="F917" s="63">
        <v>148935908</v>
      </c>
      <c r="G917" s="63">
        <v>200732392</v>
      </c>
      <c r="H917" s="63">
        <v>285208584</v>
      </c>
      <c r="I917" s="63">
        <v>234381621</v>
      </c>
      <c r="J917" s="63">
        <v>229607648</v>
      </c>
      <c r="K917" s="63">
        <v>252317075</v>
      </c>
      <c r="L917" s="63">
        <v>249193720</v>
      </c>
      <c r="M917" s="63">
        <v>281594994</v>
      </c>
      <c r="N917" s="63">
        <v>291124311</v>
      </c>
      <c r="O917" s="63">
        <v>283404012</v>
      </c>
      <c r="P917" s="63">
        <v>312759824</v>
      </c>
      <c r="Q917" s="63">
        <v>414580946</v>
      </c>
      <c r="R917" s="63">
        <v>493105897</v>
      </c>
      <c r="S917" s="63">
        <v>431288510</v>
      </c>
      <c r="T917" s="63">
        <v>359648035</v>
      </c>
    </row>
    <row r="918" spans="1:20" ht="14.5" x14ac:dyDescent="0.35">
      <c r="A918" t="str">
        <f t="shared" si="21"/>
        <v>Oberösterreich063</v>
      </c>
      <c r="B918">
        <v>918</v>
      </c>
      <c r="C918" s="62" t="s">
        <v>265</v>
      </c>
      <c r="D918" s="62" t="s">
        <v>349</v>
      </c>
      <c r="E918" s="62" t="s">
        <v>32</v>
      </c>
      <c r="F918" s="63">
        <v>331980304</v>
      </c>
      <c r="G918" s="63">
        <v>419262865</v>
      </c>
      <c r="H918" s="63">
        <v>395865901</v>
      </c>
      <c r="I918" s="63">
        <v>404214182</v>
      </c>
      <c r="J918" s="63">
        <v>472668367</v>
      </c>
      <c r="K918" s="63">
        <v>571590583</v>
      </c>
      <c r="L918" s="63">
        <v>575139043</v>
      </c>
      <c r="M918" s="63">
        <v>627344394</v>
      </c>
      <c r="N918" s="63">
        <v>627827022</v>
      </c>
      <c r="O918" s="63">
        <v>460573211</v>
      </c>
      <c r="P918" s="63">
        <v>458213693</v>
      </c>
      <c r="Q918" s="63">
        <v>685348172</v>
      </c>
      <c r="R918" s="63">
        <v>708078757</v>
      </c>
      <c r="S918" s="63">
        <v>651406018</v>
      </c>
      <c r="T918" s="63">
        <v>600217911</v>
      </c>
    </row>
    <row r="919" spans="1:20" ht="14.5" x14ac:dyDescent="0.35">
      <c r="A919" t="str">
        <f t="shared" si="21"/>
        <v>Oberösterreich264</v>
      </c>
      <c r="B919">
        <v>919</v>
      </c>
      <c r="C919" s="62" t="s">
        <v>265</v>
      </c>
      <c r="D919" s="62" t="s">
        <v>420</v>
      </c>
      <c r="E919" s="62" t="s">
        <v>67</v>
      </c>
      <c r="F919" s="63">
        <v>8977</v>
      </c>
      <c r="G919" s="63">
        <v>4496</v>
      </c>
      <c r="H919" s="63">
        <v>293</v>
      </c>
      <c r="I919" s="63">
        <v>27651</v>
      </c>
      <c r="J919" s="63">
        <v>90930</v>
      </c>
      <c r="K919" s="63">
        <v>237180</v>
      </c>
      <c r="L919" s="63">
        <v>512254</v>
      </c>
      <c r="M919" s="63">
        <v>337529</v>
      </c>
      <c r="N919" s="63">
        <v>288299</v>
      </c>
      <c r="O919" s="63">
        <v>276849</v>
      </c>
      <c r="P919" s="63">
        <v>1003313</v>
      </c>
      <c r="Q919" s="63">
        <v>462473</v>
      </c>
      <c r="R919" s="63">
        <v>264484</v>
      </c>
      <c r="S919" s="63">
        <v>691980</v>
      </c>
      <c r="T919" s="63">
        <v>930791</v>
      </c>
    </row>
    <row r="920" spans="1:20" ht="14.5" x14ac:dyDescent="0.35">
      <c r="A920" t="str">
        <f t="shared" si="21"/>
        <v>Oberösterreich047</v>
      </c>
      <c r="B920">
        <v>920</v>
      </c>
      <c r="C920" s="62" t="s">
        <v>265</v>
      </c>
      <c r="D920" s="62" t="s">
        <v>336</v>
      </c>
      <c r="E920" s="62" t="s">
        <v>25</v>
      </c>
      <c r="F920" s="63">
        <v>331722</v>
      </c>
      <c r="G920" s="63">
        <v>63785</v>
      </c>
      <c r="H920" s="63">
        <v>85944</v>
      </c>
      <c r="I920" s="63">
        <v>225535</v>
      </c>
      <c r="J920" s="63">
        <v>266611</v>
      </c>
      <c r="K920" s="63">
        <v>220461</v>
      </c>
      <c r="L920" s="63">
        <v>133591</v>
      </c>
      <c r="M920" s="63">
        <v>83090</v>
      </c>
      <c r="N920" s="63">
        <v>38089</v>
      </c>
      <c r="O920" s="63">
        <v>66788</v>
      </c>
      <c r="P920" s="63">
        <v>12833</v>
      </c>
      <c r="Q920" s="63">
        <v>42110</v>
      </c>
      <c r="R920" s="63">
        <v>1738312</v>
      </c>
      <c r="S920" s="63">
        <v>1396789</v>
      </c>
      <c r="T920" s="63">
        <v>1443238</v>
      </c>
    </row>
    <row r="921" spans="1:20" ht="14.5" x14ac:dyDescent="0.35">
      <c r="A921" t="str">
        <f t="shared" si="21"/>
        <v>Oberösterreich248</v>
      </c>
      <c r="B921">
        <v>921</v>
      </c>
      <c r="C921" s="62" t="s">
        <v>265</v>
      </c>
      <c r="D921" s="62" t="s">
        <v>416</v>
      </c>
      <c r="E921" s="62" t="s">
        <v>63</v>
      </c>
      <c r="F921" s="63">
        <v>19012</v>
      </c>
      <c r="G921" s="63">
        <v>53697</v>
      </c>
      <c r="H921" s="63">
        <v>19673</v>
      </c>
      <c r="I921" s="63">
        <v>25371</v>
      </c>
      <c r="J921" s="63">
        <v>17328</v>
      </c>
      <c r="K921" s="63">
        <v>93383</v>
      </c>
      <c r="L921" s="63">
        <v>20453</v>
      </c>
      <c r="M921" s="63">
        <v>88569</v>
      </c>
      <c r="N921" s="63">
        <v>37679</v>
      </c>
      <c r="O921" s="63">
        <v>96951</v>
      </c>
      <c r="P921" s="63">
        <v>33205</v>
      </c>
      <c r="Q921" s="63">
        <v>25956</v>
      </c>
      <c r="R921" s="63">
        <v>14916</v>
      </c>
      <c r="S921" s="63">
        <v>45165</v>
      </c>
      <c r="T921" s="63">
        <v>190986</v>
      </c>
    </row>
    <row r="922" spans="1:20" ht="14.5" x14ac:dyDescent="0.35">
      <c r="A922" t="str">
        <f t="shared" si="21"/>
        <v>Oberösterreich342</v>
      </c>
      <c r="B922">
        <v>922</v>
      </c>
      <c r="C922" s="62" t="s">
        <v>265</v>
      </c>
      <c r="D922" s="62" t="s">
        <v>453</v>
      </c>
      <c r="E922" s="62" t="s">
        <v>85</v>
      </c>
      <c r="F922" s="63">
        <v>5560</v>
      </c>
      <c r="G922" s="63">
        <v>3315</v>
      </c>
      <c r="H922" s="63">
        <v>3444</v>
      </c>
      <c r="I922" s="63">
        <v>63358</v>
      </c>
      <c r="J922" s="63">
        <v>9106</v>
      </c>
      <c r="K922" s="63">
        <v>52699</v>
      </c>
      <c r="L922" s="63">
        <v>30047</v>
      </c>
      <c r="M922" s="63">
        <v>4524</v>
      </c>
      <c r="N922" s="63">
        <v>4765</v>
      </c>
      <c r="O922" s="63">
        <v>1659</v>
      </c>
      <c r="P922" s="63">
        <v>8673</v>
      </c>
      <c r="Q922" s="63">
        <v>11720</v>
      </c>
      <c r="R922" s="63">
        <v>1365</v>
      </c>
      <c r="S922" s="63">
        <v>27663</v>
      </c>
      <c r="T922" s="63">
        <v>31280</v>
      </c>
    </row>
    <row r="923" spans="1:20" ht="14.5" x14ac:dyDescent="0.35">
      <c r="A923" t="str">
        <f t="shared" si="21"/>
        <v>Oberösterreich492</v>
      </c>
      <c r="B923">
        <v>923</v>
      </c>
      <c r="C923" s="62" t="s">
        <v>265</v>
      </c>
      <c r="D923" s="62" t="s">
        <v>547</v>
      </c>
      <c r="E923" s="62" t="s">
        <v>137</v>
      </c>
      <c r="F923" s="63">
        <v>34956</v>
      </c>
      <c r="G923" s="63">
        <v>20144</v>
      </c>
      <c r="H923" s="63">
        <v>13470</v>
      </c>
      <c r="I923" s="63">
        <v>1806</v>
      </c>
      <c r="J923" s="63">
        <v>8827</v>
      </c>
      <c r="K923" s="63">
        <v>12369</v>
      </c>
      <c r="L923" s="63">
        <v>12720</v>
      </c>
      <c r="M923" s="63">
        <v>179221</v>
      </c>
      <c r="N923" s="63">
        <v>68927</v>
      </c>
      <c r="O923" s="63">
        <v>40794</v>
      </c>
      <c r="P923" s="63">
        <v>94533</v>
      </c>
      <c r="Q923" s="63">
        <v>8893</v>
      </c>
      <c r="R923" s="63">
        <v>408075</v>
      </c>
      <c r="S923" s="63">
        <v>69884</v>
      </c>
      <c r="T923" s="63">
        <v>71795</v>
      </c>
    </row>
    <row r="924" spans="1:20" ht="14.5" x14ac:dyDescent="0.35">
      <c r="A924" t="str">
        <f t="shared" si="21"/>
        <v>Oberösterreich225</v>
      </c>
      <c r="B924">
        <v>924</v>
      </c>
      <c r="C924" s="62" t="s">
        <v>265</v>
      </c>
      <c r="D924" s="62" t="s">
        <v>403</v>
      </c>
      <c r="E924" s="62" t="s">
        <v>220</v>
      </c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3">
        <v>90</v>
      </c>
    </row>
    <row r="925" spans="1:20" ht="14.5" x14ac:dyDescent="0.35">
      <c r="A925" t="str">
        <f t="shared" si="21"/>
        <v>Oberösterreich311</v>
      </c>
      <c r="B925">
        <v>925</v>
      </c>
      <c r="C925" s="62" t="s">
        <v>265</v>
      </c>
      <c r="D925" s="62" t="s">
        <v>434</v>
      </c>
      <c r="E925" s="62" t="s">
        <v>76</v>
      </c>
      <c r="F925" s="63">
        <v>1543</v>
      </c>
      <c r="G925" s="63">
        <v>13986</v>
      </c>
      <c r="H925" s="63">
        <v>23932</v>
      </c>
      <c r="I925" s="63">
        <v>5937</v>
      </c>
      <c r="J925" s="63">
        <v>899</v>
      </c>
      <c r="K925" s="63">
        <v>5869</v>
      </c>
      <c r="L925" s="63">
        <v>990</v>
      </c>
      <c r="M925" s="63">
        <v>1211</v>
      </c>
      <c r="N925" s="63">
        <v>12301</v>
      </c>
      <c r="O925" s="63">
        <v>4854</v>
      </c>
      <c r="P925" s="63">
        <v>2205</v>
      </c>
      <c r="Q925" s="63">
        <v>1015</v>
      </c>
      <c r="R925" s="63">
        <v>8256</v>
      </c>
      <c r="S925" s="63">
        <v>155588</v>
      </c>
      <c r="T925" s="63">
        <v>7880</v>
      </c>
    </row>
    <row r="926" spans="1:20" ht="14.5" x14ac:dyDescent="0.35">
      <c r="A926" t="str">
        <f t="shared" si="21"/>
        <v>Oberösterreich428</v>
      </c>
      <c r="B926">
        <v>926</v>
      </c>
      <c r="C926" s="62" t="s">
        <v>265</v>
      </c>
      <c r="D926" s="62" t="s">
        <v>498</v>
      </c>
      <c r="E926" s="62" t="s">
        <v>112</v>
      </c>
      <c r="F926" s="63">
        <v>76308</v>
      </c>
      <c r="G926" s="63">
        <v>133281</v>
      </c>
      <c r="H926" s="63">
        <v>142843</v>
      </c>
      <c r="I926" s="63">
        <v>176292</v>
      </c>
      <c r="J926" s="63">
        <v>198645</v>
      </c>
      <c r="K926" s="63">
        <v>596358</v>
      </c>
      <c r="L926" s="63">
        <v>325331</v>
      </c>
      <c r="M926" s="63">
        <v>401103</v>
      </c>
      <c r="N926" s="63">
        <v>505948</v>
      </c>
      <c r="O926" s="63">
        <v>362476</v>
      </c>
      <c r="P926" s="63">
        <v>246872</v>
      </c>
      <c r="Q926" s="63">
        <v>776824</v>
      </c>
      <c r="R926" s="63">
        <v>979173</v>
      </c>
      <c r="S926" s="63">
        <v>948125</v>
      </c>
      <c r="T926" s="63">
        <v>757789</v>
      </c>
    </row>
    <row r="927" spans="1:20" ht="14.5" x14ac:dyDescent="0.35">
      <c r="A927" t="str">
        <f t="shared" si="21"/>
        <v>Oberösterreich479</v>
      </c>
      <c r="B927">
        <v>927</v>
      </c>
      <c r="C927" s="62" t="s">
        <v>265</v>
      </c>
      <c r="D927" s="62" t="s">
        <v>541</v>
      </c>
      <c r="E927" s="62" t="s">
        <v>225</v>
      </c>
      <c r="F927" s="64"/>
      <c r="G927" s="64"/>
      <c r="H927" s="64"/>
      <c r="I927" s="63">
        <v>936</v>
      </c>
      <c r="J927" s="63">
        <v>189</v>
      </c>
      <c r="K927" s="63">
        <v>2867</v>
      </c>
      <c r="L927" s="64"/>
      <c r="M927" s="63">
        <v>18782</v>
      </c>
      <c r="N927" s="64"/>
      <c r="O927" s="63">
        <v>49</v>
      </c>
      <c r="P927" s="64"/>
      <c r="Q927" s="63">
        <v>8975</v>
      </c>
      <c r="R927" s="64"/>
      <c r="S927" s="63">
        <v>5936</v>
      </c>
      <c r="T927" s="63">
        <v>8229</v>
      </c>
    </row>
    <row r="928" spans="1:20" ht="14.5" x14ac:dyDescent="0.35">
      <c r="A928" t="str">
        <f t="shared" si="21"/>
        <v>Oberösterreich608</v>
      </c>
      <c r="B928">
        <v>928</v>
      </c>
      <c r="C928" s="62" t="s">
        <v>265</v>
      </c>
      <c r="D928" s="62" t="s">
        <v>565</v>
      </c>
      <c r="E928" s="62" t="s">
        <v>255</v>
      </c>
      <c r="F928" s="63">
        <v>3186231</v>
      </c>
      <c r="G928" s="63">
        <v>2493588</v>
      </c>
      <c r="H928" s="63">
        <v>316460</v>
      </c>
      <c r="I928" s="63">
        <v>48673</v>
      </c>
      <c r="J928" s="63">
        <v>25826</v>
      </c>
      <c r="K928" s="63">
        <v>55748</v>
      </c>
      <c r="L928" s="63">
        <v>26478</v>
      </c>
      <c r="M928" s="63">
        <v>51509</v>
      </c>
      <c r="N928" s="63">
        <v>33596</v>
      </c>
      <c r="O928" s="63">
        <v>12781</v>
      </c>
      <c r="P928" s="63">
        <v>14837</v>
      </c>
      <c r="Q928" s="63">
        <v>10593</v>
      </c>
      <c r="R928" s="63">
        <v>26968</v>
      </c>
      <c r="S928" s="63">
        <v>10119</v>
      </c>
      <c r="T928" s="63">
        <v>29665</v>
      </c>
    </row>
    <row r="929" spans="1:20" ht="14.5" x14ac:dyDescent="0.35">
      <c r="A929" t="str">
        <f t="shared" si="21"/>
        <v>Oberösterreich393</v>
      </c>
      <c r="B929">
        <v>929</v>
      </c>
      <c r="C929" s="62" t="s">
        <v>265</v>
      </c>
      <c r="D929" s="62" t="s">
        <v>481</v>
      </c>
      <c r="E929" s="62" t="s">
        <v>101</v>
      </c>
      <c r="F929" s="63">
        <v>3835</v>
      </c>
      <c r="G929" s="63">
        <v>377</v>
      </c>
      <c r="H929" s="63">
        <v>80916</v>
      </c>
      <c r="I929" s="63">
        <v>20424</v>
      </c>
      <c r="J929" s="63">
        <v>17824</v>
      </c>
      <c r="K929" s="63">
        <v>3909</v>
      </c>
      <c r="L929" s="63">
        <v>3755</v>
      </c>
      <c r="M929" s="63">
        <v>11738</v>
      </c>
      <c r="N929" s="63">
        <v>4979</v>
      </c>
      <c r="O929" s="63">
        <v>3274</v>
      </c>
      <c r="P929" s="63">
        <v>99369</v>
      </c>
      <c r="Q929" s="63">
        <v>97971</v>
      </c>
      <c r="R929" s="63">
        <v>38643</v>
      </c>
      <c r="S929" s="63">
        <v>80858</v>
      </c>
      <c r="T929" s="63">
        <v>203204</v>
      </c>
    </row>
    <row r="930" spans="1:20" ht="14.5" x14ac:dyDescent="0.35">
      <c r="A930" t="str">
        <f t="shared" si="21"/>
        <v>Oberösterreich454</v>
      </c>
      <c r="B930">
        <v>930</v>
      </c>
      <c r="C930" s="62" t="s">
        <v>265</v>
      </c>
      <c r="D930" s="62" t="s">
        <v>509</v>
      </c>
      <c r="E930" s="62" t="s">
        <v>121</v>
      </c>
      <c r="F930" s="64"/>
      <c r="G930" s="64"/>
      <c r="H930" s="64"/>
      <c r="I930" s="64"/>
      <c r="J930" s="63">
        <v>28</v>
      </c>
      <c r="K930" s="63">
        <v>494</v>
      </c>
      <c r="L930" s="64"/>
      <c r="M930" s="64"/>
      <c r="N930" s="64"/>
      <c r="O930" s="64"/>
      <c r="P930" s="63">
        <v>12</v>
      </c>
      <c r="Q930" s="64"/>
      <c r="R930" s="63">
        <v>15051</v>
      </c>
      <c r="S930" s="63">
        <v>3791</v>
      </c>
      <c r="T930" s="63">
        <v>9010</v>
      </c>
    </row>
    <row r="931" spans="1:20" ht="14.5" x14ac:dyDescent="0.35">
      <c r="A931" t="str">
        <f t="shared" si="21"/>
        <v>Oberösterreich244</v>
      </c>
      <c r="B931">
        <v>931</v>
      </c>
      <c r="C931" s="62" t="s">
        <v>265</v>
      </c>
      <c r="D931" s="62" t="s">
        <v>412</v>
      </c>
      <c r="E931" s="62" t="s">
        <v>61</v>
      </c>
      <c r="F931" s="63">
        <v>30125</v>
      </c>
      <c r="G931" s="64"/>
      <c r="H931" s="64"/>
      <c r="I931" s="63">
        <v>9</v>
      </c>
      <c r="J931" s="64"/>
      <c r="K931" s="63">
        <v>45264</v>
      </c>
      <c r="L931" s="63">
        <v>192265</v>
      </c>
      <c r="M931" s="63">
        <v>22186</v>
      </c>
      <c r="N931" s="63">
        <v>6707</v>
      </c>
      <c r="O931" s="64"/>
      <c r="P931" s="64"/>
      <c r="Q931" s="63">
        <v>45</v>
      </c>
      <c r="R931" s="63">
        <v>451</v>
      </c>
      <c r="S931" s="63">
        <v>75469</v>
      </c>
      <c r="T931" s="63">
        <v>8485</v>
      </c>
    </row>
    <row r="932" spans="1:20" ht="14.5" x14ac:dyDescent="0.35">
      <c r="A932" t="str">
        <f t="shared" si="21"/>
        <v>Oberösterreich894</v>
      </c>
      <c r="B932">
        <v>932</v>
      </c>
      <c r="C932" s="62" t="s">
        <v>265</v>
      </c>
      <c r="D932" s="62" t="s">
        <v>682</v>
      </c>
      <c r="E932" s="62" t="s">
        <v>256</v>
      </c>
      <c r="F932" s="64"/>
      <c r="G932" s="64"/>
      <c r="H932" s="63">
        <v>284</v>
      </c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3">
        <v>50</v>
      </c>
    </row>
    <row r="933" spans="1:20" ht="14.5" x14ac:dyDescent="0.35">
      <c r="A933" t="str">
        <f t="shared" si="21"/>
        <v>Oberösterreich280</v>
      </c>
      <c r="B933">
        <v>933</v>
      </c>
      <c r="C933" s="62" t="s">
        <v>265</v>
      </c>
      <c r="D933" s="62" t="s">
        <v>425</v>
      </c>
      <c r="E933" s="62" t="s">
        <v>70</v>
      </c>
      <c r="F933" s="64"/>
      <c r="G933" s="63">
        <v>942937</v>
      </c>
      <c r="H933" s="63">
        <v>12810</v>
      </c>
      <c r="I933" s="63">
        <v>1358</v>
      </c>
      <c r="J933" s="63">
        <v>7877</v>
      </c>
      <c r="K933" s="63">
        <v>27319</v>
      </c>
      <c r="L933" s="63">
        <v>170415</v>
      </c>
      <c r="M933" s="63">
        <v>1803</v>
      </c>
      <c r="N933" s="63">
        <v>1951</v>
      </c>
      <c r="O933" s="63">
        <v>1024</v>
      </c>
      <c r="P933" s="63">
        <v>1632</v>
      </c>
      <c r="Q933" s="63">
        <v>141053</v>
      </c>
      <c r="R933" s="63">
        <v>4637183</v>
      </c>
      <c r="S933" s="63">
        <v>7237</v>
      </c>
      <c r="T933" s="63">
        <v>15537</v>
      </c>
    </row>
    <row r="934" spans="1:20" ht="14.5" x14ac:dyDescent="0.35">
      <c r="A934" t="str">
        <f t="shared" si="21"/>
        <v>Oberösterreich680</v>
      </c>
      <c r="B934">
        <v>934</v>
      </c>
      <c r="C934" s="62" t="s">
        <v>265</v>
      </c>
      <c r="D934" s="62" t="s">
        <v>600</v>
      </c>
      <c r="E934" s="62" t="s">
        <v>169</v>
      </c>
      <c r="F934" s="63">
        <v>56058640</v>
      </c>
      <c r="G934" s="63">
        <v>55834058</v>
      </c>
      <c r="H934" s="63">
        <v>55639140</v>
      </c>
      <c r="I934" s="63">
        <v>59534210</v>
      </c>
      <c r="J934" s="63">
        <v>55386740</v>
      </c>
      <c r="K934" s="63">
        <v>57928164</v>
      </c>
      <c r="L934" s="63">
        <v>60796507</v>
      </c>
      <c r="M934" s="63">
        <v>65928489</v>
      </c>
      <c r="N934" s="63">
        <v>71428251</v>
      </c>
      <c r="O934" s="63">
        <v>70470212</v>
      </c>
      <c r="P934" s="63">
        <v>84375176</v>
      </c>
      <c r="Q934" s="63">
        <v>106265671</v>
      </c>
      <c r="R934" s="63">
        <v>143760406</v>
      </c>
      <c r="S934" s="63">
        <v>123140170</v>
      </c>
      <c r="T934" s="63">
        <v>128024693</v>
      </c>
    </row>
    <row r="935" spans="1:20" ht="14.5" x14ac:dyDescent="0.35">
      <c r="A935" t="str">
        <f t="shared" si="21"/>
        <v>Oberösterreich082</v>
      </c>
      <c r="B935">
        <v>935</v>
      </c>
      <c r="C935" s="62" t="s">
        <v>265</v>
      </c>
      <c r="D935" s="62" t="s">
        <v>376</v>
      </c>
      <c r="E935" s="62" t="s">
        <v>44</v>
      </c>
      <c r="F935" s="63">
        <v>1035091</v>
      </c>
      <c r="G935" s="63">
        <v>751100</v>
      </c>
      <c r="H935" s="63">
        <v>901</v>
      </c>
      <c r="I935" s="63">
        <v>60427</v>
      </c>
      <c r="J935" s="63">
        <v>11144</v>
      </c>
      <c r="K935" s="63">
        <v>3076</v>
      </c>
      <c r="L935" s="63">
        <v>9528</v>
      </c>
      <c r="M935" s="63">
        <v>69342</v>
      </c>
      <c r="N935" s="63">
        <v>68826</v>
      </c>
      <c r="O935" s="63">
        <v>2260</v>
      </c>
      <c r="P935" s="63">
        <v>55640</v>
      </c>
      <c r="Q935" s="63">
        <v>9207</v>
      </c>
      <c r="R935" s="63">
        <v>7029</v>
      </c>
      <c r="S935" s="63">
        <v>6308</v>
      </c>
      <c r="T935" s="63">
        <v>11441</v>
      </c>
    </row>
    <row r="936" spans="1:20" ht="14.5" x14ac:dyDescent="0.35">
      <c r="A936" t="str">
        <f t="shared" si="21"/>
        <v>Oberösterreich839</v>
      </c>
      <c r="B936">
        <v>936</v>
      </c>
      <c r="C936" s="62" t="s">
        <v>265</v>
      </c>
      <c r="D936" s="62" t="s">
        <v>674</v>
      </c>
      <c r="E936" s="62" t="s">
        <v>205</v>
      </c>
      <c r="F936" s="63">
        <v>204246</v>
      </c>
      <c r="G936" s="63">
        <v>424</v>
      </c>
      <c r="H936" s="64"/>
      <c r="I936" s="64"/>
      <c r="J936" s="63">
        <v>35</v>
      </c>
      <c r="K936" s="63">
        <v>10828</v>
      </c>
      <c r="L936" s="63">
        <v>2270</v>
      </c>
      <c r="M936" s="63">
        <v>377</v>
      </c>
      <c r="N936" s="63">
        <v>509</v>
      </c>
      <c r="O936" s="63">
        <v>3387</v>
      </c>
      <c r="P936" s="63">
        <v>15031</v>
      </c>
      <c r="Q936" s="63">
        <v>1976</v>
      </c>
      <c r="R936" s="63">
        <v>17087</v>
      </c>
      <c r="S936" s="63">
        <v>6656</v>
      </c>
      <c r="T936" s="63">
        <v>16155</v>
      </c>
    </row>
    <row r="937" spans="1:20" ht="14.5" x14ac:dyDescent="0.35">
      <c r="A937" t="str">
        <f t="shared" si="21"/>
        <v>Oberösterreich626</v>
      </c>
      <c r="B937">
        <v>937</v>
      </c>
      <c r="C937" s="62" t="s">
        <v>265</v>
      </c>
      <c r="D937" s="62" t="s">
        <v>574</v>
      </c>
      <c r="E937" s="62" t="s">
        <v>151</v>
      </c>
      <c r="F937" s="64"/>
      <c r="G937" s="64"/>
      <c r="H937" s="64"/>
      <c r="I937" s="64"/>
      <c r="J937" s="64"/>
      <c r="K937" s="64"/>
      <c r="L937" s="64"/>
      <c r="M937" s="64"/>
      <c r="N937" s="63">
        <v>77</v>
      </c>
      <c r="O937" s="64"/>
      <c r="P937" s="64"/>
      <c r="Q937" s="64"/>
      <c r="R937" s="63">
        <v>457</v>
      </c>
      <c r="S937" s="63">
        <v>1203</v>
      </c>
      <c r="T937" s="63">
        <v>4291</v>
      </c>
    </row>
    <row r="938" spans="1:20" ht="14.5" x14ac:dyDescent="0.35">
      <c r="A938" t="str">
        <f t="shared" si="21"/>
        <v>Oberösterreich080</v>
      </c>
      <c r="B938">
        <v>938</v>
      </c>
      <c r="C938" s="62" t="s">
        <v>265</v>
      </c>
      <c r="D938" s="62" t="s">
        <v>373</v>
      </c>
      <c r="E938" s="62" t="s">
        <v>42</v>
      </c>
      <c r="F938" s="63">
        <v>3441</v>
      </c>
      <c r="G938" s="64"/>
      <c r="H938" s="63">
        <v>9801</v>
      </c>
      <c r="I938" s="63">
        <v>247697</v>
      </c>
      <c r="J938" s="63">
        <v>299440</v>
      </c>
      <c r="K938" s="63">
        <v>603648</v>
      </c>
      <c r="L938" s="63">
        <v>90937</v>
      </c>
      <c r="M938" s="63">
        <v>150665</v>
      </c>
      <c r="N938" s="63">
        <v>492902</v>
      </c>
      <c r="O938" s="63">
        <v>432723</v>
      </c>
      <c r="P938" s="64"/>
      <c r="Q938" s="63">
        <v>32685</v>
      </c>
      <c r="R938" s="63">
        <v>27835</v>
      </c>
      <c r="S938" s="63">
        <v>457</v>
      </c>
      <c r="T938" s="63">
        <v>6250</v>
      </c>
    </row>
    <row r="939" spans="1:20" ht="14.5" x14ac:dyDescent="0.35">
      <c r="A939" t="str">
        <f t="shared" si="21"/>
        <v>Oberösterreich212</v>
      </c>
      <c r="B939">
        <v>939</v>
      </c>
      <c r="C939" s="62" t="s">
        <v>265</v>
      </c>
      <c r="D939" s="62" t="s">
        <v>396</v>
      </c>
      <c r="E939" s="62" t="s">
        <v>54</v>
      </c>
      <c r="F939" s="63">
        <v>16356387</v>
      </c>
      <c r="G939" s="63">
        <v>15945312</v>
      </c>
      <c r="H939" s="63">
        <v>13355799</v>
      </c>
      <c r="I939" s="63">
        <v>11106646</v>
      </c>
      <c r="J939" s="63">
        <v>15008691</v>
      </c>
      <c r="K939" s="63">
        <v>18499649</v>
      </c>
      <c r="L939" s="63">
        <v>18664266</v>
      </c>
      <c r="M939" s="63">
        <v>14653745</v>
      </c>
      <c r="N939" s="63">
        <v>17530156</v>
      </c>
      <c r="O939" s="63">
        <v>26337617</v>
      </c>
      <c r="P939" s="63">
        <v>33357428</v>
      </c>
      <c r="Q939" s="63">
        <v>47508399</v>
      </c>
      <c r="R939" s="63">
        <v>68466149</v>
      </c>
      <c r="S939" s="63">
        <v>86581329</v>
      </c>
      <c r="T939" s="63">
        <v>91818692</v>
      </c>
    </row>
    <row r="940" spans="1:20" ht="14.5" x14ac:dyDescent="0.35">
      <c r="A940" t="str">
        <f t="shared" si="21"/>
        <v>Oberösterreich817</v>
      </c>
      <c r="B940">
        <v>940</v>
      </c>
      <c r="C940" s="62" t="s">
        <v>265</v>
      </c>
      <c r="D940" s="62" t="s">
        <v>646</v>
      </c>
      <c r="E940" s="62" t="s">
        <v>193</v>
      </c>
      <c r="F940" s="63">
        <v>49</v>
      </c>
      <c r="G940" s="63">
        <v>293</v>
      </c>
      <c r="H940" s="64"/>
      <c r="I940" s="64"/>
      <c r="J940" s="64"/>
      <c r="K940" s="64"/>
      <c r="L940" s="64"/>
      <c r="M940" s="63">
        <v>35</v>
      </c>
      <c r="N940" s="64"/>
      <c r="O940" s="64"/>
      <c r="P940" s="64"/>
      <c r="Q940" s="63">
        <v>64</v>
      </c>
      <c r="R940" s="64"/>
      <c r="S940" s="63">
        <v>3</v>
      </c>
      <c r="T940" s="64"/>
    </row>
    <row r="941" spans="1:20" ht="14.5" x14ac:dyDescent="0.35">
      <c r="A941" t="str">
        <f t="shared" si="21"/>
        <v>Oberösterreich052</v>
      </c>
      <c r="B941">
        <v>941</v>
      </c>
      <c r="C941" s="62" t="s">
        <v>265</v>
      </c>
      <c r="D941" s="62" t="s">
        <v>337</v>
      </c>
      <c r="E941" s="62" t="s">
        <v>26</v>
      </c>
      <c r="F941" s="63">
        <v>154642698</v>
      </c>
      <c r="G941" s="63">
        <v>201636224</v>
      </c>
      <c r="H941" s="63">
        <v>196218853</v>
      </c>
      <c r="I941" s="63">
        <v>219381254</v>
      </c>
      <c r="J941" s="63">
        <v>221251129</v>
      </c>
      <c r="K941" s="63">
        <v>235365014</v>
      </c>
      <c r="L941" s="63">
        <v>242384637</v>
      </c>
      <c r="M941" s="63">
        <v>245179480</v>
      </c>
      <c r="N941" s="63">
        <v>266415211</v>
      </c>
      <c r="O941" s="63">
        <v>286105311</v>
      </c>
      <c r="P941" s="63">
        <v>296844406</v>
      </c>
      <c r="Q941" s="63">
        <v>380181000</v>
      </c>
      <c r="R941" s="63">
        <v>526374832</v>
      </c>
      <c r="S941" s="63">
        <v>592382611</v>
      </c>
      <c r="T941" s="63">
        <v>595444784</v>
      </c>
    </row>
    <row r="942" spans="1:20" ht="14.5" x14ac:dyDescent="0.35">
      <c r="A942" t="str">
        <f t="shared" si="21"/>
        <v>Oberösterreich472</v>
      </c>
      <c r="B942">
        <v>942</v>
      </c>
      <c r="C942" s="62" t="s">
        <v>265</v>
      </c>
      <c r="D942" s="62" t="s">
        <v>531</v>
      </c>
      <c r="E942" s="62" t="s">
        <v>131</v>
      </c>
      <c r="F942" s="63">
        <v>1438334</v>
      </c>
      <c r="G942" s="63">
        <v>52754</v>
      </c>
      <c r="H942" s="63">
        <v>36355</v>
      </c>
      <c r="I942" s="64"/>
      <c r="J942" s="63">
        <v>356070</v>
      </c>
      <c r="K942" s="63">
        <v>5497</v>
      </c>
      <c r="L942" s="63">
        <v>518086</v>
      </c>
      <c r="M942" s="63">
        <v>17403</v>
      </c>
      <c r="N942" s="63">
        <v>385959</v>
      </c>
      <c r="O942" s="63">
        <v>11857</v>
      </c>
      <c r="P942" s="63">
        <v>11689</v>
      </c>
      <c r="Q942" s="63">
        <v>430826</v>
      </c>
      <c r="R942" s="63">
        <v>69498</v>
      </c>
      <c r="S942" s="63">
        <v>69679</v>
      </c>
      <c r="T942" s="63">
        <v>14726</v>
      </c>
    </row>
    <row r="943" spans="1:20" ht="14.5" x14ac:dyDescent="0.35">
      <c r="A943" t="str">
        <f t="shared" si="21"/>
        <v>Oberösterreich807</v>
      </c>
      <c r="B943">
        <v>943</v>
      </c>
      <c r="C943" s="62" t="s">
        <v>265</v>
      </c>
      <c r="D943" s="62" t="s">
        <v>636</v>
      </c>
      <c r="E943" s="62" t="s">
        <v>187</v>
      </c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3">
        <v>5</v>
      </c>
      <c r="R943" s="64"/>
      <c r="S943" s="63">
        <v>18305</v>
      </c>
      <c r="T943" s="63">
        <v>11018</v>
      </c>
    </row>
    <row r="944" spans="1:20" ht="14.5" x14ac:dyDescent="0.35">
      <c r="A944" t="str">
        <f t="shared" si="21"/>
        <v>Oberösterreich736</v>
      </c>
      <c r="B944">
        <v>944</v>
      </c>
      <c r="C944" s="62" t="s">
        <v>265</v>
      </c>
      <c r="D944" s="62" t="s">
        <v>622</v>
      </c>
      <c r="E944" s="62" t="s">
        <v>179</v>
      </c>
      <c r="F944" s="63">
        <v>132360021</v>
      </c>
      <c r="G944" s="63">
        <v>132959181</v>
      </c>
      <c r="H944" s="63">
        <v>139687285</v>
      </c>
      <c r="I944" s="63">
        <v>143817872</v>
      </c>
      <c r="J944" s="63">
        <v>154599112</v>
      </c>
      <c r="K944" s="63">
        <v>176806054</v>
      </c>
      <c r="L944" s="63">
        <v>185726663</v>
      </c>
      <c r="M944" s="63">
        <v>182912778</v>
      </c>
      <c r="N944" s="63">
        <v>206970186</v>
      </c>
      <c r="O944" s="63">
        <v>217916643</v>
      </c>
      <c r="P944" s="63">
        <v>211537461</v>
      </c>
      <c r="Q944" s="63">
        <v>304411694</v>
      </c>
      <c r="R944" s="63">
        <v>419398381</v>
      </c>
      <c r="S944" s="63">
        <v>427583079</v>
      </c>
      <c r="T944" s="63">
        <v>294454367</v>
      </c>
    </row>
    <row r="945" spans="1:20" ht="14.5" x14ac:dyDescent="0.35">
      <c r="A945" t="str">
        <f t="shared" si="21"/>
        <v>Oberösterreich352</v>
      </c>
      <c r="B945">
        <v>945</v>
      </c>
      <c r="C945" s="62" t="s">
        <v>265</v>
      </c>
      <c r="D945" s="62" t="s">
        <v>457</v>
      </c>
      <c r="E945" s="62" t="s">
        <v>257</v>
      </c>
      <c r="F945" s="63">
        <v>104338</v>
      </c>
      <c r="G945" s="63">
        <v>118190</v>
      </c>
      <c r="H945" s="63">
        <v>84600</v>
      </c>
      <c r="I945" s="63">
        <v>82827</v>
      </c>
      <c r="J945" s="63">
        <v>113773</v>
      </c>
      <c r="K945" s="63">
        <v>258347</v>
      </c>
      <c r="L945" s="63">
        <v>155053</v>
      </c>
      <c r="M945" s="63">
        <v>129323</v>
      </c>
      <c r="N945" s="63">
        <v>105863</v>
      </c>
      <c r="O945" s="63">
        <v>81683</v>
      </c>
      <c r="P945" s="63">
        <v>97440</v>
      </c>
      <c r="Q945" s="63">
        <v>126878</v>
      </c>
      <c r="R945" s="63">
        <v>92779</v>
      </c>
      <c r="S945" s="63">
        <v>304921</v>
      </c>
      <c r="T945" s="63">
        <v>458814</v>
      </c>
    </row>
    <row r="946" spans="1:20" ht="14.5" x14ac:dyDescent="0.35">
      <c r="A946" t="str">
        <f t="shared" si="21"/>
        <v>Oberösterreich072</v>
      </c>
      <c r="B946">
        <v>946</v>
      </c>
      <c r="C946" s="62" t="s">
        <v>265</v>
      </c>
      <c r="D946" s="62" t="s">
        <v>359</v>
      </c>
      <c r="E946" s="62" t="s">
        <v>37</v>
      </c>
      <c r="F946" s="63">
        <v>568869967</v>
      </c>
      <c r="G946" s="63">
        <v>689948304</v>
      </c>
      <c r="H946" s="63">
        <v>579781933</v>
      </c>
      <c r="I946" s="63">
        <v>432357112</v>
      </c>
      <c r="J946" s="63">
        <v>384665986</v>
      </c>
      <c r="K946" s="63">
        <v>267817511</v>
      </c>
      <c r="L946" s="63">
        <v>276441748</v>
      </c>
      <c r="M946" s="63">
        <v>395580041</v>
      </c>
      <c r="N946" s="63">
        <v>396463131</v>
      </c>
      <c r="O946" s="63">
        <v>503503647</v>
      </c>
      <c r="P946" s="63">
        <v>576198397</v>
      </c>
      <c r="Q946" s="63">
        <v>710753717</v>
      </c>
      <c r="R946" s="63">
        <v>732137213</v>
      </c>
      <c r="S946" s="63">
        <v>579251282</v>
      </c>
      <c r="T946" s="63">
        <v>442274095</v>
      </c>
    </row>
    <row r="947" spans="1:20" ht="14.5" x14ac:dyDescent="0.35">
      <c r="A947" t="str">
        <f t="shared" si="21"/>
        <v>Oberösterreich350</v>
      </c>
      <c r="B947">
        <v>947</v>
      </c>
      <c r="C947" s="62" t="s">
        <v>265</v>
      </c>
      <c r="D947" s="62" t="s">
        <v>456</v>
      </c>
      <c r="E947" s="62" t="s">
        <v>87</v>
      </c>
      <c r="F947" s="63">
        <v>102841</v>
      </c>
      <c r="G947" s="63">
        <v>342415</v>
      </c>
      <c r="H947" s="63">
        <v>195545</v>
      </c>
      <c r="I947" s="63">
        <v>238780</v>
      </c>
      <c r="J947" s="63">
        <v>293178</v>
      </c>
      <c r="K947" s="63">
        <v>200641</v>
      </c>
      <c r="L947" s="63">
        <v>360164</v>
      </c>
      <c r="M947" s="63">
        <v>172427</v>
      </c>
      <c r="N947" s="63">
        <v>253756</v>
      </c>
      <c r="O947" s="63">
        <v>191380</v>
      </c>
      <c r="P947" s="63">
        <v>141034</v>
      </c>
      <c r="Q947" s="63">
        <v>264345</v>
      </c>
      <c r="R947" s="63">
        <v>474050</v>
      </c>
      <c r="S947" s="63">
        <v>335828</v>
      </c>
      <c r="T947" s="63">
        <v>307249</v>
      </c>
    </row>
    <row r="948" spans="1:20" ht="14.5" x14ac:dyDescent="0.35">
      <c r="A948" t="str">
        <f t="shared" si="21"/>
        <v>Oberösterreich832</v>
      </c>
      <c r="B948">
        <v>948</v>
      </c>
      <c r="C948" s="62" t="s">
        <v>265</v>
      </c>
      <c r="D948" s="62" t="s">
        <v>660</v>
      </c>
      <c r="E948" s="62" t="s">
        <v>276</v>
      </c>
      <c r="F948" s="63">
        <v>2010</v>
      </c>
      <c r="G948" s="64"/>
      <c r="H948" s="63">
        <v>347</v>
      </c>
      <c r="I948" s="64"/>
      <c r="J948" s="63">
        <v>81</v>
      </c>
      <c r="K948" s="63">
        <v>104</v>
      </c>
      <c r="L948" s="64"/>
      <c r="M948" s="63">
        <v>55</v>
      </c>
      <c r="N948" s="63">
        <v>7</v>
      </c>
      <c r="O948" s="64"/>
      <c r="P948" s="64"/>
      <c r="Q948" s="63">
        <v>1280</v>
      </c>
      <c r="R948" s="63">
        <v>754</v>
      </c>
      <c r="S948" s="63">
        <v>6107</v>
      </c>
      <c r="T948" s="63">
        <v>16932</v>
      </c>
    </row>
    <row r="949" spans="1:20" ht="14.5" x14ac:dyDescent="0.35">
      <c r="A949" t="str">
        <f t="shared" si="21"/>
        <v>Oberösterreich400</v>
      </c>
      <c r="B949">
        <v>949</v>
      </c>
      <c r="C949" s="62" t="s">
        <v>265</v>
      </c>
      <c r="D949" s="62" t="s">
        <v>484</v>
      </c>
      <c r="E949" s="62" t="s">
        <v>103</v>
      </c>
      <c r="F949" s="63">
        <v>444897409</v>
      </c>
      <c r="G949" s="63">
        <v>550025710</v>
      </c>
      <c r="H949" s="63">
        <v>547893234</v>
      </c>
      <c r="I949" s="63">
        <v>509881763</v>
      </c>
      <c r="J949" s="63">
        <v>482557310</v>
      </c>
      <c r="K949" s="63">
        <v>575443475</v>
      </c>
      <c r="L949" s="63">
        <v>573650707</v>
      </c>
      <c r="M949" s="63">
        <v>786820942</v>
      </c>
      <c r="N949" s="63">
        <v>769657151</v>
      </c>
      <c r="O949" s="63">
        <v>875746445</v>
      </c>
      <c r="P949" s="63">
        <v>743729947</v>
      </c>
      <c r="Q949" s="63">
        <v>860897814</v>
      </c>
      <c r="R949" s="63">
        <v>1291307010</v>
      </c>
      <c r="S949" s="63">
        <v>984669360</v>
      </c>
      <c r="T949" s="63">
        <v>1024095326</v>
      </c>
    </row>
    <row r="950" spans="1:20" ht="14.5" x14ac:dyDescent="0.35">
      <c r="A950" t="str">
        <f t="shared" si="21"/>
        <v>Oberösterreich524</v>
      </c>
      <c r="B950">
        <v>950</v>
      </c>
      <c r="C950" s="62" t="s">
        <v>265</v>
      </c>
      <c r="D950" s="62" t="s">
        <v>556</v>
      </c>
      <c r="E950" s="62" t="s">
        <v>144</v>
      </c>
      <c r="F950" s="63">
        <v>1824950</v>
      </c>
      <c r="G950" s="63">
        <v>847554</v>
      </c>
      <c r="H950" s="63">
        <v>112366</v>
      </c>
      <c r="I950" s="63">
        <v>110904</v>
      </c>
      <c r="J950" s="63">
        <v>487543</v>
      </c>
      <c r="K950" s="63">
        <v>214692</v>
      </c>
      <c r="L950" s="63">
        <v>30634043</v>
      </c>
      <c r="M950" s="63">
        <v>38257499</v>
      </c>
      <c r="N950" s="63">
        <v>40111661</v>
      </c>
      <c r="O950" s="63">
        <v>33011953</v>
      </c>
      <c r="P950" s="63">
        <v>21165364</v>
      </c>
      <c r="Q950" s="63">
        <v>35321141</v>
      </c>
      <c r="R950" s="63">
        <v>28685852</v>
      </c>
      <c r="S950" s="63">
        <v>28279005</v>
      </c>
      <c r="T950" s="63">
        <v>32003932</v>
      </c>
    </row>
    <row r="951" spans="1:20" ht="14.5" x14ac:dyDescent="0.35">
      <c r="A951" t="str">
        <f t="shared" si="21"/>
        <v>Oberösterreich081</v>
      </c>
      <c r="B951">
        <v>951</v>
      </c>
      <c r="C951" s="62" t="s">
        <v>265</v>
      </c>
      <c r="D951" s="62" t="s">
        <v>374</v>
      </c>
      <c r="E951" s="62" t="s">
        <v>43</v>
      </c>
      <c r="F951" s="63">
        <v>335653</v>
      </c>
      <c r="G951" s="63">
        <v>1003319</v>
      </c>
      <c r="H951" s="63">
        <v>64576</v>
      </c>
      <c r="I951" s="63">
        <v>135040</v>
      </c>
      <c r="J951" s="63">
        <v>124488</v>
      </c>
      <c r="K951" s="63">
        <v>126804</v>
      </c>
      <c r="L951" s="63">
        <v>62254</v>
      </c>
      <c r="M951" s="63">
        <v>142176</v>
      </c>
      <c r="N951" s="63">
        <v>223303</v>
      </c>
      <c r="O951" s="63">
        <v>448223</v>
      </c>
      <c r="P951" s="63">
        <v>359628</v>
      </c>
      <c r="Q951" s="63">
        <v>278420</v>
      </c>
      <c r="R951" s="63">
        <v>263068</v>
      </c>
      <c r="S951" s="63">
        <v>167494</v>
      </c>
      <c r="T951" s="63">
        <v>325156</v>
      </c>
    </row>
    <row r="952" spans="1:20" ht="14.5" x14ac:dyDescent="0.35">
      <c r="A952" t="str">
        <f t="shared" si="21"/>
        <v>Oberösterreich045</v>
      </c>
      <c r="B952">
        <v>952</v>
      </c>
      <c r="C952" s="62" t="s">
        <v>265</v>
      </c>
      <c r="D952" s="62" t="s">
        <v>333</v>
      </c>
      <c r="E952" s="62" t="s">
        <v>258</v>
      </c>
      <c r="F952" s="63">
        <v>1451</v>
      </c>
      <c r="G952" s="63">
        <v>2637</v>
      </c>
      <c r="H952" s="63">
        <v>2042</v>
      </c>
      <c r="I952" s="63">
        <v>2977</v>
      </c>
      <c r="J952" s="63">
        <v>2776</v>
      </c>
      <c r="K952" s="63">
        <v>2236</v>
      </c>
      <c r="L952" s="64"/>
      <c r="M952" s="63">
        <v>3169</v>
      </c>
      <c r="N952" s="64"/>
      <c r="O952" s="64"/>
      <c r="P952" s="64"/>
      <c r="Q952" s="63">
        <v>1045</v>
      </c>
      <c r="R952" s="63">
        <v>5950</v>
      </c>
      <c r="S952" s="63">
        <v>29632</v>
      </c>
      <c r="T952" s="63">
        <v>23099</v>
      </c>
    </row>
    <row r="953" spans="1:20" ht="14.5" x14ac:dyDescent="0.35">
      <c r="A953" t="str">
        <f t="shared" si="21"/>
        <v>Oberösterreich467</v>
      </c>
      <c r="B953">
        <v>953</v>
      </c>
      <c r="C953" s="62" t="s">
        <v>265</v>
      </c>
      <c r="D953" s="62" t="s">
        <v>525</v>
      </c>
      <c r="E953" s="62" t="s">
        <v>263</v>
      </c>
      <c r="F953" s="63">
        <v>177</v>
      </c>
      <c r="G953" s="63">
        <v>39</v>
      </c>
      <c r="H953" s="64"/>
      <c r="I953" s="64"/>
      <c r="J953" s="64"/>
      <c r="K953" s="64"/>
      <c r="L953" s="64"/>
      <c r="M953" s="63">
        <v>40880</v>
      </c>
      <c r="N953" s="63">
        <v>969</v>
      </c>
      <c r="O953" s="63">
        <v>742</v>
      </c>
      <c r="P953" s="63">
        <v>1577</v>
      </c>
      <c r="Q953" s="64"/>
      <c r="R953" s="63">
        <v>3916</v>
      </c>
      <c r="S953" s="63">
        <v>3408</v>
      </c>
      <c r="T953" s="63">
        <v>2608</v>
      </c>
    </row>
    <row r="954" spans="1:20" ht="14.5" x14ac:dyDescent="0.35">
      <c r="A954" t="str">
        <f t="shared" si="21"/>
        <v>Oberösterreich484</v>
      </c>
      <c r="B954">
        <v>954</v>
      </c>
      <c r="C954" s="62" t="s">
        <v>265</v>
      </c>
      <c r="D954" s="62" t="s">
        <v>545</v>
      </c>
      <c r="E954" s="62" t="s">
        <v>135</v>
      </c>
      <c r="F954" s="63">
        <v>38219</v>
      </c>
      <c r="G954" s="63">
        <v>9956425</v>
      </c>
      <c r="H954" s="63">
        <v>66551</v>
      </c>
      <c r="I954" s="63">
        <v>15422</v>
      </c>
      <c r="J954" s="63">
        <v>154781</v>
      </c>
      <c r="K954" s="63">
        <v>289458</v>
      </c>
      <c r="L954" s="63">
        <v>133353</v>
      </c>
      <c r="M954" s="63">
        <v>17328</v>
      </c>
      <c r="N954" s="63">
        <v>105221</v>
      </c>
      <c r="O954" s="63">
        <v>52311</v>
      </c>
      <c r="P954" s="63">
        <v>57824</v>
      </c>
      <c r="Q954" s="63">
        <v>95006</v>
      </c>
      <c r="R954" s="63">
        <v>199234</v>
      </c>
      <c r="S954" s="63">
        <v>220871</v>
      </c>
      <c r="T954" s="63">
        <v>299833</v>
      </c>
    </row>
    <row r="955" spans="1:20" ht="14.5" x14ac:dyDescent="0.35">
      <c r="A955" t="str">
        <f t="shared" si="21"/>
        <v>Oberösterreich468</v>
      </c>
      <c r="B955">
        <v>955</v>
      </c>
      <c r="C955" s="62" t="s">
        <v>265</v>
      </c>
      <c r="D955" s="62" t="s">
        <v>527</v>
      </c>
      <c r="E955" s="62" t="s">
        <v>259</v>
      </c>
      <c r="F955" s="63">
        <v>1602732</v>
      </c>
      <c r="G955" s="63">
        <v>1154</v>
      </c>
      <c r="H955" s="63">
        <v>2419</v>
      </c>
      <c r="I955" s="63">
        <v>5559</v>
      </c>
      <c r="J955" s="63">
        <v>96917</v>
      </c>
      <c r="K955" s="63">
        <v>43213</v>
      </c>
      <c r="L955" s="63">
        <v>40872</v>
      </c>
      <c r="M955" s="63">
        <v>9507</v>
      </c>
      <c r="N955" s="63">
        <v>2712</v>
      </c>
      <c r="O955" s="63">
        <v>13854</v>
      </c>
      <c r="P955" s="63">
        <v>40746</v>
      </c>
      <c r="Q955" s="63">
        <v>264944</v>
      </c>
      <c r="R955" s="63">
        <v>42823</v>
      </c>
      <c r="S955" s="63">
        <v>96835</v>
      </c>
      <c r="T955" s="63">
        <v>60440</v>
      </c>
    </row>
    <row r="956" spans="1:20" ht="14.5" x14ac:dyDescent="0.35">
      <c r="A956" t="str">
        <f t="shared" si="21"/>
        <v>Oberösterreich457</v>
      </c>
      <c r="B956">
        <v>956</v>
      </c>
      <c r="C956" s="62" t="s">
        <v>265</v>
      </c>
      <c r="D956" s="62" t="s">
        <v>513</v>
      </c>
      <c r="E956" s="62" t="s">
        <v>123</v>
      </c>
      <c r="F956" s="63">
        <v>8769</v>
      </c>
      <c r="G956" s="63">
        <v>26762</v>
      </c>
      <c r="H956" s="63">
        <v>6443</v>
      </c>
      <c r="I956" s="63">
        <v>29263</v>
      </c>
      <c r="J956" s="63">
        <v>8323</v>
      </c>
      <c r="K956" s="63">
        <v>7653</v>
      </c>
      <c r="L956" s="63">
        <v>2237</v>
      </c>
      <c r="M956" s="63">
        <v>7419</v>
      </c>
      <c r="N956" s="63">
        <v>13650</v>
      </c>
      <c r="O956" s="63">
        <v>106732</v>
      </c>
      <c r="P956" s="63">
        <v>48599</v>
      </c>
      <c r="Q956" s="63">
        <v>60028</v>
      </c>
      <c r="R956" s="63">
        <v>965136</v>
      </c>
      <c r="S956" s="63">
        <v>200614</v>
      </c>
      <c r="T956" s="63">
        <v>86271</v>
      </c>
    </row>
    <row r="957" spans="1:20" ht="14.5" x14ac:dyDescent="0.35">
      <c r="A957" t="str">
        <f t="shared" si="21"/>
        <v>Oberösterreich690</v>
      </c>
      <c r="B957">
        <v>957</v>
      </c>
      <c r="C957" s="62" t="s">
        <v>265</v>
      </c>
      <c r="D957" s="62" t="s">
        <v>603</v>
      </c>
      <c r="E957" s="62" t="s">
        <v>170</v>
      </c>
      <c r="F957" s="63">
        <v>39188088</v>
      </c>
      <c r="G957" s="63">
        <v>48656156</v>
      </c>
      <c r="H957" s="63">
        <v>48202955</v>
      </c>
      <c r="I957" s="63">
        <v>40075104</v>
      </c>
      <c r="J957" s="63">
        <v>46677232</v>
      </c>
      <c r="K957" s="63">
        <v>54157331</v>
      </c>
      <c r="L957" s="63">
        <v>62165352</v>
      </c>
      <c r="M957" s="63">
        <v>78188193</v>
      </c>
      <c r="N957" s="63">
        <v>96167062</v>
      </c>
      <c r="O957" s="63">
        <v>120331726</v>
      </c>
      <c r="P957" s="63">
        <v>127529030</v>
      </c>
      <c r="Q957" s="63">
        <v>152651702</v>
      </c>
      <c r="R957" s="63">
        <v>201184669</v>
      </c>
      <c r="S957" s="63">
        <v>177241475</v>
      </c>
      <c r="T957" s="63">
        <v>209303013</v>
      </c>
    </row>
    <row r="958" spans="1:20" ht="14.5" x14ac:dyDescent="0.35">
      <c r="A958" t="str">
        <f t="shared" si="21"/>
        <v>Oberösterreich816</v>
      </c>
      <c r="B958">
        <v>958</v>
      </c>
      <c r="C958" s="62" t="s">
        <v>265</v>
      </c>
      <c r="D958" s="62" t="s">
        <v>645</v>
      </c>
      <c r="E958" s="62" t="s">
        <v>192</v>
      </c>
      <c r="F958" s="64"/>
      <c r="G958" s="64"/>
      <c r="H958" s="64"/>
      <c r="I958" s="64"/>
      <c r="J958" s="63">
        <v>26</v>
      </c>
      <c r="K958" s="63">
        <v>563</v>
      </c>
      <c r="L958" s="63">
        <v>94</v>
      </c>
      <c r="M958" s="64"/>
      <c r="N958" s="64"/>
      <c r="O958" s="63">
        <v>6</v>
      </c>
      <c r="P958" s="64"/>
      <c r="Q958" s="64"/>
      <c r="R958" s="63">
        <v>23</v>
      </c>
      <c r="S958" s="63">
        <v>347</v>
      </c>
      <c r="T958" s="63">
        <v>140</v>
      </c>
    </row>
    <row r="959" spans="1:20" ht="14.5" x14ac:dyDescent="0.35">
      <c r="A959" t="str">
        <f t="shared" si="21"/>
        <v>Oberösterreich811</v>
      </c>
      <c r="B959">
        <v>959</v>
      </c>
      <c r="C959" s="62" t="s">
        <v>265</v>
      </c>
      <c r="D959" s="62" t="s">
        <v>639</v>
      </c>
      <c r="E959" s="62" t="s">
        <v>285</v>
      </c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3">
        <v>303</v>
      </c>
      <c r="S959" s="64"/>
      <c r="T959" s="64"/>
    </row>
    <row r="960" spans="1:20" ht="14.5" x14ac:dyDescent="0.35">
      <c r="A960" t="str">
        <f t="shared" si="21"/>
        <v>Oberösterreich819</v>
      </c>
      <c r="B960">
        <v>960</v>
      </c>
      <c r="C960" s="62" t="s">
        <v>265</v>
      </c>
      <c r="D960" s="62" t="s">
        <v>647</v>
      </c>
      <c r="E960" s="62" t="s">
        <v>194</v>
      </c>
      <c r="F960" s="64"/>
      <c r="G960" s="63">
        <v>10</v>
      </c>
      <c r="H960" s="64"/>
      <c r="I960" s="64"/>
      <c r="J960" s="64"/>
      <c r="K960" s="63">
        <v>343</v>
      </c>
      <c r="L960" s="63">
        <v>76</v>
      </c>
      <c r="M960" s="64"/>
      <c r="N960" s="64"/>
      <c r="O960" s="64"/>
      <c r="P960" s="63">
        <v>413</v>
      </c>
      <c r="Q960" s="63">
        <v>13</v>
      </c>
      <c r="R960" s="63">
        <v>76</v>
      </c>
      <c r="S960" s="64"/>
      <c r="T960" s="63">
        <v>1165</v>
      </c>
    </row>
    <row r="961" spans="1:20" ht="14.5" x14ac:dyDescent="0.35">
      <c r="A961" t="str">
        <f t="shared" si="21"/>
        <v>Oberösterreich022</v>
      </c>
      <c r="B961">
        <v>961</v>
      </c>
      <c r="C961" s="62" t="s">
        <v>265</v>
      </c>
      <c r="D961" s="62" t="s">
        <v>726</v>
      </c>
      <c r="E961" s="62" t="s">
        <v>13</v>
      </c>
      <c r="F961" s="63">
        <v>1</v>
      </c>
      <c r="G961" s="63">
        <v>6</v>
      </c>
      <c r="H961" s="63">
        <v>40</v>
      </c>
      <c r="I961" s="64"/>
      <c r="J961" s="63">
        <v>20</v>
      </c>
      <c r="K961" s="64"/>
      <c r="L961" s="64"/>
      <c r="M961" s="64"/>
      <c r="N961" s="63">
        <v>12091</v>
      </c>
      <c r="O961" s="64"/>
      <c r="P961" s="64"/>
      <c r="Q961" s="64"/>
      <c r="R961" s="63">
        <v>14138</v>
      </c>
      <c r="S961" s="63">
        <v>36020</v>
      </c>
      <c r="T961" s="63">
        <v>2026</v>
      </c>
    </row>
    <row r="962" spans="1:20" ht="14.5" x14ac:dyDescent="0.35">
      <c r="A962" t="str">
        <f t="shared" si="21"/>
        <v>Oberösterreich095</v>
      </c>
      <c r="B962">
        <v>962</v>
      </c>
      <c r="C962" s="62" t="s">
        <v>265</v>
      </c>
      <c r="D962" s="62" t="s">
        <v>386</v>
      </c>
      <c r="E962" s="62" t="s">
        <v>49</v>
      </c>
      <c r="F962" s="63">
        <v>732587</v>
      </c>
      <c r="G962" s="63">
        <v>700240</v>
      </c>
      <c r="H962" s="63">
        <v>628502</v>
      </c>
      <c r="I962" s="63">
        <v>477776</v>
      </c>
      <c r="J962" s="63">
        <v>641257</v>
      </c>
      <c r="K962" s="63">
        <v>399902</v>
      </c>
      <c r="L962" s="63">
        <v>419714</v>
      </c>
      <c r="M962" s="63">
        <v>357042</v>
      </c>
      <c r="N962" s="63">
        <v>991359</v>
      </c>
      <c r="O962" s="63">
        <v>528261</v>
      </c>
      <c r="P962" s="63">
        <v>1467729</v>
      </c>
      <c r="Q962" s="63">
        <v>1309445</v>
      </c>
      <c r="R962" s="63">
        <v>1993610</v>
      </c>
      <c r="S962" s="63">
        <v>1464824</v>
      </c>
      <c r="T962" s="63">
        <v>2008115</v>
      </c>
    </row>
    <row r="963" spans="1:20" ht="14.5" x14ac:dyDescent="0.35">
      <c r="A963" t="str">
        <f t="shared" si="21"/>
        <v>Oberösterreich023</v>
      </c>
      <c r="B963">
        <v>963</v>
      </c>
      <c r="C963" s="62" t="s">
        <v>265</v>
      </c>
      <c r="D963" s="62" t="s">
        <v>317</v>
      </c>
      <c r="E963" s="62" t="s">
        <v>14</v>
      </c>
      <c r="F963" s="64"/>
      <c r="G963" s="64"/>
      <c r="H963" s="63">
        <v>80</v>
      </c>
      <c r="I963" s="63">
        <v>316</v>
      </c>
      <c r="J963" s="63">
        <v>6</v>
      </c>
      <c r="K963" s="64"/>
      <c r="L963" s="64"/>
      <c r="M963" s="64"/>
      <c r="N963" s="64"/>
      <c r="O963" s="64"/>
      <c r="P963" s="64"/>
      <c r="Q963" s="64"/>
      <c r="R963" s="64"/>
      <c r="S963" s="63">
        <v>182</v>
      </c>
      <c r="T963" s="64"/>
    </row>
    <row r="964" spans="1:20" ht="14.5" x14ac:dyDescent="0.35">
      <c r="A964" t="str">
        <f t="shared" si="21"/>
        <v>Oberösterreich098</v>
      </c>
      <c r="B964">
        <v>964</v>
      </c>
      <c r="C964" s="62" t="s">
        <v>265</v>
      </c>
      <c r="D964" s="62" t="s">
        <v>390</v>
      </c>
      <c r="E964" s="62" t="s">
        <v>51</v>
      </c>
      <c r="F964" s="63">
        <v>37591891</v>
      </c>
      <c r="G964" s="63">
        <v>48978736</v>
      </c>
      <c r="H964" s="63">
        <v>38108680</v>
      </c>
      <c r="I964" s="63">
        <v>60151108</v>
      </c>
      <c r="J964" s="63">
        <v>56085606</v>
      </c>
      <c r="K964" s="63">
        <v>49032127</v>
      </c>
      <c r="L964" s="63">
        <v>60321260</v>
      </c>
      <c r="M964" s="63">
        <v>61293541</v>
      </c>
      <c r="N964" s="63">
        <v>73157371</v>
      </c>
      <c r="O964" s="63">
        <v>114260683</v>
      </c>
      <c r="P964" s="63">
        <v>78638053</v>
      </c>
      <c r="Q964" s="63">
        <v>106980111</v>
      </c>
      <c r="R964" s="63">
        <v>139164198</v>
      </c>
      <c r="S964" s="63">
        <v>136132312</v>
      </c>
      <c r="T964" s="63">
        <v>124421256</v>
      </c>
    </row>
    <row r="965" spans="1:20" ht="14.5" x14ac:dyDescent="0.35">
      <c r="A965" t="str">
        <f t="shared" si="21"/>
        <v>Oberösterreich653</v>
      </c>
      <c r="B965">
        <v>965</v>
      </c>
      <c r="C965" s="62" t="s">
        <v>265</v>
      </c>
      <c r="D965" s="62" t="s">
        <v>586</v>
      </c>
      <c r="E965" s="62" t="s">
        <v>159</v>
      </c>
      <c r="F965" s="63">
        <v>1245</v>
      </c>
      <c r="G965" s="63">
        <v>318886</v>
      </c>
      <c r="H965" s="63">
        <v>30497</v>
      </c>
      <c r="I965" s="63">
        <v>510</v>
      </c>
      <c r="J965" s="63">
        <v>43663</v>
      </c>
      <c r="K965" s="63">
        <v>54523</v>
      </c>
      <c r="L965" s="63">
        <v>16</v>
      </c>
      <c r="M965" s="64"/>
      <c r="N965" s="63">
        <v>65365</v>
      </c>
      <c r="O965" s="63">
        <v>109056</v>
      </c>
      <c r="P965" s="63">
        <v>158928</v>
      </c>
      <c r="Q965" s="63">
        <v>19674</v>
      </c>
      <c r="R965" s="63">
        <v>4617321</v>
      </c>
      <c r="S965" s="63">
        <v>1013</v>
      </c>
      <c r="T965" s="63">
        <v>2359</v>
      </c>
    </row>
    <row r="966" spans="1:20" ht="14.5" x14ac:dyDescent="0.35">
      <c r="A966" t="str">
        <f t="shared" si="21"/>
        <v>Oberösterreich388</v>
      </c>
      <c r="B966">
        <v>966</v>
      </c>
      <c r="C966" s="62" t="s">
        <v>265</v>
      </c>
      <c r="D966" s="62" t="s">
        <v>476</v>
      </c>
      <c r="E966" s="62" t="s">
        <v>98</v>
      </c>
      <c r="F966" s="63">
        <v>285703197</v>
      </c>
      <c r="G966" s="63">
        <v>314347642</v>
      </c>
      <c r="H966" s="63">
        <v>129786890</v>
      </c>
      <c r="I966" s="63">
        <v>265764140</v>
      </c>
      <c r="J966" s="63">
        <v>171292130</v>
      </c>
      <c r="K966" s="63">
        <v>126953809</v>
      </c>
      <c r="L966" s="63">
        <v>117879546</v>
      </c>
      <c r="M966" s="63">
        <v>128374569</v>
      </c>
      <c r="N966" s="63">
        <v>101931162</v>
      </c>
      <c r="O966" s="63">
        <v>175125051</v>
      </c>
      <c r="P966" s="63">
        <v>250858089</v>
      </c>
      <c r="Q966" s="63">
        <v>390130949</v>
      </c>
      <c r="R966" s="63">
        <v>318117661</v>
      </c>
      <c r="S966" s="63">
        <v>259498346</v>
      </c>
      <c r="T966" s="63">
        <v>231690651</v>
      </c>
    </row>
    <row r="967" spans="1:20" ht="14.5" x14ac:dyDescent="0.35">
      <c r="A967" t="str">
        <f t="shared" si="21"/>
        <v>Oberösterreich378</v>
      </c>
      <c r="B967">
        <v>967</v>
      </c>
      <c r="C967" s="62" t="s">
        <v>265</v>
      </c>
      <c r="D967" s="62" t="s">
        <v>471</v>
      </c>
      <c r="E967" s="62" t="s">
        <v>95</v>
      </c>
      <c r="F967" s="63">
        <v>11230</v>
      </c>
      <c r="G967" s="63">
        <v>24689</v>
      </c>
      <c r="H967" s="63">
        <v>2667</v>
      </c>
      <c r="I967" s="63">
        <v>23645</v>
      </c>
      <c r="J967" s="63">
        <v>4268</v>
      </c>
      <c r="K967" s="63">
        <v>1235</v>
      </c>
      <c r="L967" s="63">
        <v>14652</v>
      </c>
      <c r="M967" s="63">
        <v>83147</v>
      </c>
      <c r="N967" s="63">
        <v>41108</v>
      </c>
      <c r="O967" s="63">
        <v>38441</v>
      </c>
      <c r="P967" s="63">
        <v>81400</v>
      </c>
      <c r="Q967" s="63">
        <v>17076</v>
      </c>
      <c r="R967" s="63">
        <v>38727</v>
      </c>
      <c r="S967" s="63">
        <v>12181</v>
      </c>
      <c r="T967" s="63">
        <v>18013</v>
      </c>
    </row>
    <row r="968" spans="1:20" ht="14.5" x14ac:dyDescent="0.35">
      <c r="A968" t="str">
        <f t="shared" ref="A968:A1031" si="22">C968&amp;D968</f>
        <v>Oberösterreich382</v>
      </c>
      <c r="B968">
        <v>968</v>
      </c>
      <c r="C968" s="62" t="s">
        <v>265</v>
      </c>
      <c r="D968" s="62" t="s">
        <v>473</v>
      </c>
      <c r="E968" s="62" t="s">
        <v>96</v>
      </c>
      <c r="F968" s="63">
        <v>61896</v>
      </c>
      <c r="G968" s="63">
        <v>67998</v>
      </c>
      <c r="H968" s="63">
        <v>66625</v>
      </c>
      <c r="I968" s="63">
        <v>205574</v>
      </c>
      <c r="J968" s="63">
        <v>231270</v>
      </c>
      <c r="K968" s="63">
        <v>112643</v>
      </c>
      <c r="L968" s="63">
        <v>37322</v>
      </c>
      <c r="M968" s="63">
        <v>53311</v>
      </c>
      <c r="N968" s="63">
        <v>34411</v>
      </c>
      <c r="O968" s="63">
        <v>45518</v>
      </c>
      <c r="P968" s="63">
        <v>244854</v>
      </c>
      <c r="Q968" s="63">
        <v>140215</v>
      </c>
      <c r="R968" s="63">
        <v>824887</v>
      </c>
      <c r="S968" s="63">
        <v>820147</v>
      </c>
      <c r="T968" s="63">
        <v>2538575</v>
      </c>
    </row>
    <row r="969" spans="1:20" ht="14.5" x14ac:dyDescent="0.35">
      <c r="A969" t="str">
        <f t="shared" si="22"/>
        <v>Oberösterreich9V</v>
      </c>
      <c r="B969">
        <v>969</v>
      </c>
      <c r="C969" s="62" t="s">
        <v>265</v>
      </c>
      <c r="D969" s="62" t="s">
        <v>956</v>
      </c>
      <c r="E969" s="62" t="s">
        <v>260</v>
      </c>
      <c r="F969" s="63">
        <v>39839</v>
      </c>
      <c r="G969" s="63">
        <v>209916</v>
      </c>
      <c r="H969" s="63">
        <v>19790</v>
      </c>
      <c r="I969" s="63">
        <v>579309</v>
      </c>
      <c r="J969" s="63">
        <v>61516</v>
      </c>
      <c r="K969" s="63">
        <v>451420</v>
      </c>
      <c r="L969" s="63">
        <v>104424</v>
      </c>
      <c r="M969" s="63">
        <v>100466</v>
      </c>
      <c r="N969" s="63">
        <v>654771</v>
      </c>
      <c r="O969" s="63">
        <v>23826</v>
      </c>
      <c r="P969" s="63">
        <v>133505</v>
      </c>
      <c r="Q969" s="63">
        <v>170222</v>
      </c>
      <c r="R969" s="63">
        <v>83726</v>
      </c>
      <c r="S969" s="63">
        <v>7370</v>
      </c>
      <c r="T969" s="63">
        <v>1456</v>
      </c>
    </row>
    <row r="970" spans="1:20" ht="14.5" x14ac:dyDescent="0.35">
      <c r="A970" t="str">
        <f t="shared" si="22"/>
        <v>OberösterreichI00</v>
      </c>
      <c r="B970">
        <v>970</v>
      </c>
      <c r="C970" s="62" t="s">
        <v>265</v>
      </c>
      <c r="D970" s="62" t="s">
        <v>957</v>
      </c>
      <c r="E970" s="62" t="s">
        <v>261</v>
      </c>
      <c r="F970" s="63">
        <v>21027977318</v>
      </c>
      <c r="G970" s="63">
        <v>24328756566</v>
      </c>
      <c r="H970" s="63">
        <v>23759594970</v>
      </c>
      <c r="I970" s="63">
        <v>23203307777</v>
      </c>
      <c r="J970" s="63">
        <v>23817911762</v>
      </c>
      <c r="K970" s="63">
        <v>24899947068</v>
      </c>
      <c r="L970" s="63">
        <v>25550031408</v>
      </c>
      <c r="M970" s="63">
        <v>27949052344</v>
      </c>
      <c r="N970" s="63">
        <v>28933354259</v>
      </c>
      <c r="O970" s="63">
        <v>29403507104</v>
      </c>
      <c r="P970" s="63">
        <v>28229095806</v>
      </c>
      <c r="Q970" s="63">
        <v>34781084259</v>
      </c>
      <c r="R970" s="63">
        <v>41999766797</v>
      </c>
      <c r="S970" s="63">
        <v>38649922544</v>
      </c>
      <c r="T970" s="63">
        <v>36546113273</v>
      </c>
    </row>
    <row r="971" spans="1:20" ht="14.5" x14ac:dyDescent="0.35">
      <c r="A971" t="str">
        <f t="shared" si="22"/>
        <v>Salzburg043</v>
      </c>
      <c r="B971">
        <v>971</v>
      </c>
      <c r="C971" s="62" t="s">
        <v>266</v>
      </c>
      <c r="D971" s="62" t="s">
        <v>331</v>
      </c>
      <c r="E971" s="62" t="s">
        <v>22</v>
      </c>
      <c r="F971" s="63">
        <v>34243</v>
      </c>
      <c r="G971" s="63">
        <v>6645</v>
      </c>
      <c r="H971" s="63">
        <v>1342</v>
      </c>
      <c r="I971" s="63">
        <v>122</v>
      </c>
      <c r="J971" s="63">
        <v>3476</v>
      </c>
      <c r="K971" s="63">
        <v>5489</v>
      </c>
      <c r="L971" s="63">
        <v>16381</v>
      </c>
      <c r="M971" s="63">
        <v>43969</v>
      </c>
      <c r="N971" s="63">
        <v>18682</v>
      </c>
      <c r="O971" s="63">
        <v>13369</v>
      </c>
      <c r="P971" s="63">
        <v>44188</v>
      </c>
      <c r="Q971" s="63">
        <v>17686</v>
      </c>
      <c r="R971" s="63">
        <v>17500</v>
      </c>
      <c r="S971" s="63">
        <v>247959</v>
      </c>
      <c r="T971" s="63">
        <v>179893</v>
      </c>
    </row>
    <row r="972" spans="1:20" ht="14.5" x14ac:dyDescent="0.35">
      <c r="A972" t="str">
        <f t="shared" si="22"/>
        <v>Salzburg647</v>
      </c>
      <c r="B972">
        <v>972</v>
      </c>
      <c r="C972" s="62" t="s">
        <v>266</v>
      </c>
      <c r="D972" s="62" t="s">
        <v>583</v>
      </c>
      <c r="E972" s="62" t="s">
        <v>157</v>
      </c>
      <c r="F972" s="63">
        <v>681935</v>
      </c>
      <c r="G972" s="63">
        <v>672272</v>
      </c>
      <c r="H972" s="63">
        <v>573486</v>
      </c>
      <c r="I972" s="63">
        <v>938291</v>
      </c>
      <c r="J972" s="63">
        <v>1451907</v>
      </c>
      <c r="K972" s="63">
        <v>1662981</v>
      </c>
      <c r="L972" s="63">
        <v>1799798</v>
      </c>
      <c r="M972" s="63">
        <v>1107978</v>
      </c>
      <c r="N972" s="63">
        <v>3294871</v>
      </c>
      <c r="O972" s="63">
        <v>3610892</v>
      </c>
      <c r="P972" s="63">
        <v>874124</v>
      </c>
      <c r="Q972" s="63">
        <v>1148672</v>
      </c>
      <c r="R972" s="63">
        <v>2355559</v>
      </c>
      <c r="S972" s="63">
        <v>7127911</v>
      </c>
      <c r="T972" s="63">
        <v>1876677</v>
      </c>
    </row>
    <row r="973" spans="1:20" ht="14.5" x14ac:dyDescent="0.35">
      <c r="A973" t="str">
        <f t="shared" si="22"/>
        <v>Salzburg660</v>
      </c>
      <c r="B973">
        <v>973</v>
      </c>
      <c r="C973" s="62" t="s">
        <v>266</v>
      </c>
      <c r="D973" s="62" t="s">
        <v>588</v>
      </c>
      <c r="E973" s="62" t="s">
        <v>160</v>
      </c>
      <c r="F973" s="63">
        <v>225</v>
      </c>
      <c r="G973" s="63">
        <v>4934</v>
      </c>
      <c r="H973" s="63">
        <v>25236</v>
      </c>
      <c r="I973" s="63">
        <v>21736</v>
      </c>
      <c r="J973" s="63">
        <v>59338</v>
      </c>
      <c r="K973" s="63">
        <v>2857</v>
      </c>
      <c r="L973" s="63">
        <v>45176</v>
      </c>
      <c r="M973" s="63">
        <v>5880</v>
      </c>
      <c r="N973" s="63">
        <v>10115</v>
      </c>
      <c r="O973" s="63">
        <v>145332</v>
      </c>
      <c r="P973" s="63">
        <v>176453</v>
      </c>
      <c r="Q973" s="63">
        <v>234182</v>
      </c>
      <c r="R973" s="63">
        <v>135379</v>
      </c>
      <c r="S973" s="63">
        <v>85404</v>
      </c>
      <c r="T973" s="63">
        <v>137897</v>
      </c>
    </row>
    <row r="974" spans="1:20" ht="14.5" x14ac:dyDescent="0.35">
      <c r="A974" t="str">
        <f t="shared" si="22"/>
        <v>Salzburg459</v>
      </c>
      <c r="B974">
        <v>974</v>
      </c>
      <c r="C974" s="62" t="s">
        <v>266</v>
      </c>
      <c r="D974" s="62" t="s">
        <v>515</v>
      </c>
      <c r="E974" s="62" t="s">
        <v>124</v>
      </c>
      <c r="F974" s="64"/>
      <c r="G974" s="64"/>
      <c r="H974" s="63">
        <v>1685</v>
      </c>
      <c r="I974" s="64"/>
      <c r="J974" s="63">
        <v>20</v>
      </c>
      <c r="K974" s="63">
        <v>246</v>
      </c>
      <c r="L974" s="63">
        <v>2145</v>
      </c>
      <c r="M974" s="63">
        <v>221</v>
      </c>
      <c r="N974" s="63">
        <v>986</v>
      </c>
      <c r="O974" s="63">
        <v>368</v>
      </c>
      <c r="P974" s="63">
        <v>733</v>
      </c>
      <c r="Q974" s="63">
        <v>3734</v>
      </c>
      <c r="R974" s="63">
        <v>2821</v>
      </c>
      <c r="S974" s="63">
        <v>6972</v>
      </c>
      <c r="T974" s="63">
        <v>1819</v>
      </c>
    </row>
    <row r="975" spans="1:20" ht="14.5" x14ac:dyDescent="0.35">
      <c r="A975" t="str">
        <f t="shared" si="22"/>
        <v>Salzburg446</v>
      </c>
      <c r="B975">
        <v>975</v>
      </c>
      <c r="C975" s="62" t="s">
        <v>266</v>
      </c>
      <c r="D975" s="62" t="s">
        <v>502</v>
      </c>
      <c r="E975" s="62" t="s">
        <v>116</v>
      </c>
      <c r="F975" s="63">
        <v>69</v>
      </c>
      <c r="G975" s="63">
        <v>24</v>
      </c>
      <c r="H975" s="63">
        <v>23</v>
      </c>
      <c r="I975" s="64"/>
      <c r="J975" s="63">
        <v>45</v>
      </c>
      <c r="K975" s="63">
        <v>25</v>
      </c>
      <c r="L975" s="64"/>
      <c r="M975" s="64"/>
      <c r="N975" s="64"/>
      <c r="O975" s="63">
        <v>606</v>
      </c>
      <c r="P975" s="64"/>
      <c r="Q975" s="63">
        <v>2742</v>
      </c>
      <c r="R975" s="63">
        <v>1030</v>
      </c>
      <c r="S975" s="63">
        <v>662</v>
      </c>
      <c r="T975" s="63">
        <v>871</v>
      </c>
    </row>
    <row r="976" spans="1:20" ht="14.5" x14ac:dyDescent="0.35">
      <c r="A976" t="str">
        <f t="shared" si="22"/>
        <v>Salzburg070</v>
      </c>
      <c r="B976">
        <v>976</v>
      </c>
      <c r="C976" s="62" t="s">
        <v>266</v>
      </c>
      <c r="D976" s="62" t="s">
        <v>357</v>
      </c>
      <c r="E976" s="62" t="s">
        <v>36</v>
      </c>
      <c r="F976" s="63">
        <v>206116</v>
      </c>
      <c r="G976" s="63">
        <v>460261</v>
      </c>
      <c r="H976" s="63">
        <v>1205509</v>
      </c>
      <c r="I976" s="63">
        <v>1058720</v>
      </c>
      <c r="J976" s="63">
        <v>1478705</v>
      </c>
      <c r="K976" s="63">
        <v>1196415</v>
      </c>
      <c r="L976" s="63">
        <v>1115437</v>
      </c>
      <c r="M976" s="63">
        <v>1741229</v>
      </c>
      <c r="N976" s="63">
        <v>1565693</v>
      </c>
      <c r="O976" s="63">
        <v>2227006</v>
      </c>
      <c r="P976" s="63">
        <v>1305185</v>
      </c>
      <c r="Q976" s="63">
        <v>1812968</v>
      </c>
      <c r="R976" s="63">
        <v>2573817</v>
      </c>
      <c r="S976" s="63">
        <v>3739078</v>
      </c>
      <c r="T976" s="63">
        <v>2334863</v>
      </c>
    </row>
    <row r="977" spans="1:20" ht="14.5" x14ac:dyDescent="0.35">
      <c r="A977" t="str">
        <f t="shared" si="22"/>
        <v>Salzburg077</v>
      </c>
      <c r="B977">
        <v>977</v>
      </c>
      <c r="C977" s="62" t="s">
        <v>266</v>
      </c>
      <c r="D977" s="62" t="s">
        <v>367</v>
      </c>
      <c r="E977" s="62" t="s">
        <v>39</v>
      </c>
      <c r="F977" s="63">
        <v>105894</v>
      </c>
      <c r="G977" s="63">
        <v>66529</v>
      </c>
      <c r="H977" s="63">
        <v>84889</v>
      </c>
      <c r="I977" s="63">
        <v>66629</v>
      </c>
      <c r="J977" s="63">
        <v>55366</v>
      </c>
      <c r="K977" s="63">
        <v>16186</v>
      </c>
      <c r="L977" s="63">
        <v>32576</v>
      </c>
      <c r="M977" s="63">
        <v>84748</v>
      </c>
      <c r="N977" s="63">
        <v>62857</v>
      </c>
      <c r="O977" s="63">
        <v>59746</v>
      </c>
      <c r="P977" s="63">
        <v>116421</v>
      </c>
      <c r="Q977" s="63">
        <v>225767</v>
      </c>
      <c r="R977" s="63">
        <v>350732</v>
      </c>
      <c r="S977" s="63">
        <v>446979</v>
      </c>
      <c r="T977" s="63">
        <v>469004</v>
      </c>
    </row>
    <row r="978" spans="1:20" ht="14.5" x14ac:dyDescent="0.35">
      <c r="A978" t="str">
        <f t="shared" si="22"/>
        <v>Salzburg478</v>
      </c>
      <c r="B978">
        <v>978</v>
      </c>
      <c r="C978" s="62" t="s">
        <v>266</v>
      </c>
      <c r="D978" s="62" t="s">
        <v>539</v>
      </c>
      <c r="E978" s="62" t="s">
        <v>240</v>
      </c>
      <c r="F978" s="63">
        <v>75901</v>
      </c>
      <c r="G978" s="63">
        <v>193307</v>
      </c>
      <c r="H978" s="63">
        <v>247935</v>
      </c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</row>
    <row r="979" spans="1:20" ht="14.5" x14ac:dyDescent="0.35">
      <c r="A979" t="str">
        <f t="shared" si="22"/>
        <v>Salzburg330</v>
      </c>
      <c r="B979">
        <v>979</v>
      </c>
      <c r="C979" s="62" t="s">
        <v>266</v>
      </c>
      <c r="D979" s="62" t="s">
        <v>447</v>
      </c>
      <c r="E979" s="62" t="s">
        <v>81</v>
      </c>
      <c r="F979" s="63">
        <v>511</v>
      </c>
      <c r="G979" s="63">
        <v>181</v>
      </c>
      <c r="H979" s="63">
        <v>2274</v>
      </c>
      <c r="I979" s="63">
        <v>9052</v>
      </c>
      <c r="J979" s="63">
        <v>2171</v>
      </c>
      <c r="K979" s="63">
        <v>360</v>
      </c>
      <c r="L979" s="63">
        <v>8648</v>
      </c>
      <c r="M979" s="63">
        <v>791</v>
      </c>
      <c r="N979" s="63">
        <v>721</v>
      </c>
      <c r="O979" s="63">
        <v>285</v>
      </c>
      <c r="P979" s="63">
        <v>433</v>
      </c>
      <c r="Q979" s="63">
        <v>1200</v>
      </c>
      <c r="R979" s="63">
        <v>958</v>
      </c>
      <c r="S979" s="63">
        <v>803</v>
      </c>
      <c r="T979" s="63">
        <v>1732</v>
      </c>
    </row>
    <row r="980" spans="1:20" ht="14.5" x14ac:dyDescent="0.35">
      <c r="A980" t="str">
        <f t="shared" si="22"/>
        <v>Salzburg891</v>
      </c>
      <c r="B980">
        <v>980</v>
      </c>
      <c r="C980" s="62" t="s">
        <v>266</v>
      </c>
      <c r="D980" s="62" t="s">
        <v>676</v>
      </c>
      <c r="E980" s="62" t="s">
        <v>206</v>
      </c>
      <c r="F980" s="64"/>
      <c r="G980" s="63">
        <v>61</v>
      </c>
      <c r="H980" s="63">
        <v>47</v>
      </c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3">
        <v>26</v>
      </c>
    </row>
    <row r="981" spans="1:20" ht="14.5" x14ac:dyDescent="0.35">
      <c r="A981" t="str">
        <f t="shared" si="22"/>
        <v>Salzburg528</v>
      </c>
      <c r="B981">
        <v>981</v>
      </c>
      <c r="C981" s="62" t="s">
        <v>266</v>
      </c>
      <c r="D981" s="62" t="s">
        <v>557</v>
      </c>
      <c r="E981" s="62" t="s">
        <v>145</v>
      </c>
      <c r="F981" s="63">
        <v>8160219</v>
      </c>
      <c r="G981" s="63">
        <v>35709816</v>
      </c>
      <c r="H981" s="63">
        <v>16517228</v>
      </c>
      <c r="I981" s="63">
        <v>4216691</v>
      </c>
      <c r="J981" s="63">
        <v>3257753</v>
      </c>
      <c r="K981" s="63">
        <v>3164595</v>
      </c>
      <c r="L981" s="63">
        <v>3886562</v>
      </c>
      <c r="M981" s="63">
        <v>3768120</v>
      </c>
      <c r="N981" s="63">
        <v>4762916</v>
      </c>
      <c r="O981" s="63">
        <v>4424007</v>
      </c>
      <c r="P981" s="63">
        <v>3353101</v>
      </c>
      <c r="Q981" s="63">
        <v>3706660</v>
      </c>
      <c r="R981" s="63">
        <v>5909566</v>
      </c>
      <c r="S981" s="63">
        <v>6458945</v>
      </c>
      <c r="T981" s="63">
        <v>4913267</v>
      </c>
    </row>
    <row r="982" spans="1:20" ht="14.5" x14ac:dyDescent="0.35">
      <c r="A982" t="str">
        <f t="shared" si="22"/>
        <v>Salzburg830</v>
      </c>
      <c r="B982">
        <v>982</v>
      </c>
      <c r="C982" s="62" t="s">
        <v>266</v>
      </c>
      <c r="D982" s="62" t="s">
        <v>657</v>
      </c>
      <c r="E982" s="62" t="s">
        <v>200</v>
      </c>
      <c r="F982" s="64"/>
      <c r="G982" s="63">
        <v>25</v>
      </c>
      <c r="H982" s="64"/>
      <c r="I982" s="64"/>
      <c r="J982" s="64"/>
      <c r="K982" s="64"/>
      <c r="L982" s="64"/>
      <c r="M982" s="63">
        <v>185</v>
      </c>
      <c r="N982" s="63">
        <v>246</v>
      </c>
      <c r="O982" s="63">
        <v>21</v>
      </c>
      <c r="P982" s="64"/>
      <c r="Q982" s="63">
        <v>130</v>
      </c>
      <c r="R982" s="63">
        <v>433</v>
      </c>
      <c r="S982" s="63">
        <v>507</v>
      </c>
      <c r="T982" s="63">
        <v>1545</v>
      </c>
    </row>
    <row r="983" spans="1:20" ht="14.5" x14ac:dyDescent="0.35">
      <c r="A983" t="str">
        <f t="shared" si="22"/>
        <v>Salzburg800</v>
      </c>
      <c r="B983">
        <v>983</v>
      </c>
      <c r="C983" s="62" t="s">
        <v>266</v>
      </c>
      <c r="D983" s="62" t="s">
        <v>627</v>
      </c>
      <c r="E983" s="62" t="s">
        <v>182</v>
      </c>
      <c r="F983" s="63">
        <v>2614730</v>
      </c>
      <c r="G983" s="63">
        <v>3501304</v>
      </c>
      <c r="H983" s="63">
        <v>3111713</v>
      </c>
      <c r="I983" s="63">
        <v>3811498</v>
      </c>
      <c r="J983" s="63">
        <v>2871531</v>
      </c>
      <c r="K983" s="63">
        <v>2968344</v>
      </c>
      <c r="L983" s="63">
        <v>9856424</v>
      </c>
      <c r="M983" s="63">
        <v>3595107</v>
      </c>
      <c r="N983" s="63">
        <v>4719345</v>
      </c>
      <c r="O983" s="63">
        <v>3272342</v>
      </c>
      <c r="P983" s="63">
        <v>3056307</v>
      </c>
      <c r="Q983" s="63">
        <v>2775741</v>
      </c>
      <c r="R983" s="63">
        <v>5246890</v>
      </c>
      <c r="S983" s="63">
        <v>3883597</v>
      </c>
      <c r="T983" s="63">
        <v>4248541</v>
      </c>
    </row>
    <row r="984" spans="1:20" ht="14.5" x14ac:dyDescent="0.35">
      <c r="A984" t="str">
        <f t="shared" si="22"/>
        <v>Salzburg474</v>
      </c>
      <c r="B984">
        <v>984</v>
      </c>
      <c r="C984" s="62" t="s">
        <v>266</v>
      </c>
      <c r="D984" s="62" t="s">
        <v>534</v>
      </c>
      <c r="E984" s="62" t="s">
        <v>133</v>
      </c>
      <c r="F984" s="63">
        <v>49</v>
      </c>
      <c r="G984" s="63">
        <v>3117</v>
      </c>
      <c r="H984" s="64"/>
      <c r="I984" s="64"/>
      <c r="J984" s="63">
        <v>86</v>
      </c>
      <c r="K984" s="64"/>
      <c r="L984" s="63">
        <v>28</v>
      </c>
      <c r="M984" s="63">
        <v>9</v>
      </c>
      <c r="N984" s="64"/>
      <c r="O984" s="63">
        <v>1</v>
      </c>
      <c r="P984" s="63">
        <v>25</v>
      </c>
      <c r="Q984" s="63">
        <v>77</v>
      </c>
      <c r="R984" s="63">
        <v>44110</v>
      </c>
      <c r="S984" s="63">
        <v>25</v>
      </c>
      <c r="T984" s="63">
        <v>274</v>
      </c>
    </row>
    <row r="985" spans="1:20" ht="14.5" x14ac:dyDescent="0.35">
      <c r="A985" t="str">
        <f t="shared" si="22"/>
        <v>Salzburg078</v>
      </c>
      <c r="B985">
        <v>985</v>
      </c>
      <c r="C985" s="62" t="s">
        <v>266</v>
      </c>
      <c r="D985" s="62" t="s">
        <v>369</v>
      </c>
      <c r="E985" s="62" t="s">
        <v>40</v>
      </c>
      <c r="F985" s="63">
        <v>24275</v>
      </c>
      <c r="G985" s="63">
        <v>56116</v>
      </c>
      <c r="H985" s="63">
        <v>18032</v>
      </c>
      <c r="I985" s="63">
        <v>13064</v>
      </c>
      <c r="J985" s="63">
        <v>688695</v>
      </c>
      <c r="K985" s="63">
        <v>103112</v>
      </c>
      <c r="L985" s="63">
        <v>51589</v>
      </c>
      <c r="M985" s="63">
        <v>6403</v>
      </c>
      <c r="N985" s="63">
        <v>39291</v>
      </c>
      <c r="O985" s="63">
        <v>5160</v>
      </c>
      <c r="P985" s="63">
        <v>7945</v>
      </c>
      <c r="Q985" s="63">
        <v>19734</v>
      </c>
      <c r="R985" s="63">
        <v>15643</v>
      </c>
      <c r="S985" s="63">
        <v>144068</v>
      </c>
      <c r="T985" s="63">
        <v>176012</v>
      </c>
    </row>
    <row r="986" spans="1:20" ht="14.5" x14ac:dyDescent="0.35">
      <c r="A986" t="str">
        <f t="shared" si="22"/>
        <v>Salzburg093</v>
      </c>
      <c r="B986">
        <v>986</v>
      </c>
      <c r="C986" s="62" t="s">
        <v>266</v>
      </c>
      <c r="D986" s="62" t="s">
        <v>384</v>
      </c>
      <c r="E986" s="62" t="s">
        <v>48</v>
      </c>
      <c r="F986" s="63">
        <v>35039846</v>
      </c>
      <c r="G986" s="63">
        <v>56439322</v>
      </c>
      <c r="H986" s="63">
        <v>53153052</v>
      </c>
      <c r="I986" s="63">
        <v>56834386</v>
      </c>
      <c r="J986" s="63">
        <v>64743868</v>
      </c>
      <c r="K986" s="63">
        <v>66010702</v>
      </c>
      <c r="L986" s="63">
        <v>62383143</v>
      </c>
      <c r="M986" s="63">
        <v>67262189</v>
      </c>
      <c r="N986" s="63">
        <v>76046064</v>
      </c>
      <c r="O986" s="63">
        <v>77348077</v>
      </c>
      <c r="P986" s="63">
        <v>70367086</v>
      </c>
      <c r="Q986" s="63">
        <v>85915914</v>
      </c>
      <c r="R986" s="63">
        <v>117887841</v>
      </c>
      <c r="S986" s="63">
        <v>122872188</v>
      </c>
      <c r="T986" s="63">
        <v>140030824</v>
      </c>
    </row>
    <row r="987" spans="1:20" ht="14.5" x14ac:dyDescent="0.35">
      <c r="A987" t="str">
        <f t="shared" si="22"/>
        <v>Salzburg469</v>
      </c>
      <c r="B987">
        <v>987</v>
      </c>
      <c r="C987" s="62" t="s">
        <v>266</v>
      </c>
      <c r="D987" s="62" t="s">
        <v>529</v>
      </c>
      <c r="E987" s="62" t="s">
        <v>129</v>
      </c>
      <c r="F987" s="63">
        <v>1288</v>
      </c>
      <c r="G987" s="63">
        <v>671</v>
      </c>
      <c r="H987" s="63">
        <v>2691</v>
      </c>
      <c r="I987" s="63">
        <v>2445</v>
      </c>
      <c r="J987" s="63">
        <v>314</v>
      </c>
      <c r="K987" s="63">
        <v>17290</v>
      </c>
      <c r="L987" s="63">
        <v>5904</v>
      </c>
      <c r="M987" s="63">
        <v>12537</v>
      </c>
      <c r="N987" s="63">
        <v>13967</v>
      </c>
      <c r="O987" s="63">
        <v>6815</v>
      </c>
      <c r="P987" s="63">
        <v>42560</v>
      </c>
      <c r="Q987" s="63">
        <v>102774</v>
      </c>
      <c r="R987" s="63">
        <v>135945</v>
      </c>
      <c r="S987" s="63">
        <v>119255</v>
      </c>
      <c r="T987" s="63">
        <v>108481</v>
      </c>
    </row>
    <row r="988" spans="1:20" ht="14.5" x14ac:dyDescent="0.35">
      <c r="A988" t="str">
        <f t="shared" si="22"/>
        <v>Salzburg666</v>
      </c>
      <c r="B988">
        <v>988</v>
      </c>
      <c r="C988" s="62" t="s">
        <v>266</v>
      </c>
      <c r="D988" s="62" t="s">
        <v>592</v>
      </c>
      <c r="E988" s="62" t="s">
        <v>163</v>
      </c>
      <c r="F988" s="63">
        <v>10297422</v>
      </c>
      <c r="G988" s="63">
        <v>10851321</v>
      </c>
      <c r="H988" s="63">
        <v>12935481</v>
      </c>
      <c r="I988" s="63">
        <v>16179563</v>
      </c>
      <c r="J988" s="63">
        <v>22603091</v>
      </c>
      <c r="K988" s="63">
        <v>30723610</v>
      </c>
      <c r="L988" s="63">
        <v>63756813</v>
      </c>
      <c r="M988" s="63">
        <v>70125110</v>
      </c>
      <c r="N988" s="63">
        <v>75330725</v>
      </c>
      <c r="O988" s="63">
        <v>77436601</v>
      </c>
      <c r="P988" s="63">
        <v>79428110</v>
      </c>
      <c r="Q988" s="63">
        <v>76259226</v>
      </c>
      <c r="R988" s="63">
        <v>87129268</v>
      </c>
      <c r="S988" s="63">
        <v>60569840</v>
      </c>
      <c r="T988" s="63">
        <v>106585108</v>
      </c>
    </row>
    <row r="989" spans="1:20" ht="14.5" x14ac:dyDescent="0.35">
      <c r="A989" t="str">
        <f t="shared" si="22"/>
        <v>Salzburg017</v>
      </c>
      <c r="B989">
        <v>989</v>
      </c>
      <c r="C989" s="62" t="s">
        <v>266</v>
      </c>
      <c r="D989" s="62" t="s">
        <v>313</v>
      </c>
      <c r="E989" s="62" t="s">
        <v>11</v>
      </c>
      <c r="F989" s="63">
        <v>157490310</v>
      </c>
      <c r="G989" s="63">
        <v>175791077</v>
      </c>
      <c r="H989" s="63">
        <v>160440622</v>
      </c>
      <c r="I989" s="63">
        <v>129040717</v>
      </c>
      <c r="J989" s="63">
        <v>130464526</v>
      </c>
      <c r="K989" s="63">
        <v>133952109</v>
      </c>
      <c r="L989" s="63">
        <v>137584387</v>
      </c>
      <c r="M989" s="63">
        <v>130295187</v>
      </c>
      <c r="N989" s="63">
        <v>107200151</v>
      </c>
      <c r="O989" s="63">
        <v>123027212</v>
      </c>
      <c r="P989" s="63">
        <v>139866417</v>
      </c>
      <c r="Q989" s="63">
        <v>199152757</v>
      </c>
      <c r="R989" s="63">
        <v>189276623</v>
      </c>
      <c r="S989" s="63">
        <v>295122653</v>
      </c>
      <c r="T989" s="63">
        <v>157639789</v>
      </c>
    </row>
    <row r="990" spans="1:20" ht="14.5" x14ac:dyDescent="0.35">
      <c r="A990" t="str">
        <f t="shared" si="22"/>
        <v>Salzburg236</v>
      </c>
      <c r="B990">
        <v>990</v>
      </c>
      <c r="C990" s="62" t="s">
        <v>266</v>
      </c>
      <c r="D990" s="62" t="s">
        <v>410</v>
      </c>
      <c r="E990" s="62" t="s">
        <v>59</v>
      </c>
      <c r="F990" s="63">
        <v>387956</v>
      </c>
      <c r="G990" s="63">
        <v>323624</v>
      </c>
      <c r="H990" s="63">
        <v>621193</v>
      </c>
      <c r="I990" s="63">
        <v>718302</v>
      </c>
      <c r="J990" s="63">
        <v>1055680</v>
      </c>
      <c r="K990" s="63">
        <v>862434</v>
      </c>
      <c r="L990" s="63">
        <v>786277</v>
      </c>
      <c r="M990" s="63">
        <v>525796</v>
      </c>
      <c r="N990" s="63">
        <v>756397</v>
      </c>
      <c r="O990" s="63">
        <v>1209002</v>
      </c>
      <c r="P990" s="63">
        <v>862245</v>
      </c>
      <c r="Q990" s="63">
        <v>595958</v>
      </c>
      <c r="R990" s="63">
        <v>950691</v>
      </c>
      <c r="S990" s="63">
        <v>1311293</v>
      </c>
      <c r="T990" s="63">
        <v>1446924</v>
      </c>
    </row>
    <row r="991" spans="1:20" ht="14.5" x14ac:dyDescent="0.35">
      <c r="A991" t="str">
        <f t="shared" si="22"/>
        <v>Salzburg068</v>
      </c>
      <c r="B991">
        <v>991</v>
      </c>
      <c r="C991" s="62" t="s">
        <v>266</v>
      </c>
      <c r="D991" s="62" t="s">
        <v>355</v>
      </c>
      <c r="E991" s="62" t="s">
        <v>35</v>
      </c>
      <c r="F991" s="63">
        <v>62377184</v>
      </c>
      <c r="G991" s="63">
        <v>87417184</v>
      </c>
      <c r="H991" s="63">
        <v>83064803</v>
      </c>
      <c r="I991" s="63">
        <v>90707609</v>
      </c>
      <c r="J991" s="63">
        <v>91057717</v>
      </c>
      <c r="K991" s="63">
        <v>94982772</v>
      </c>
      <c r="L991" s="63">
        <v>100288607</v>
      </c>
      <c r="M991" s="63">
        <v>114607665</v>
      </c>
      <c r="N991" s="63">
        <v>125923286</v>
      </c>
      <c r="O991" s="63">
        <v>120090138</v>
      </c>
      <c r="P991" s="63">
        <v>102290920</v>
      </c>
      <c r="Q991" s="63">
        <v>126466166</v>
      </c>
      <c r="R991" s="63">
        <v>173181750</v>
      </c>
      <c r="S991" s="63">
        <v>168645392</v>
      </c>
      <c r="T991" s="63">
        <v>150933971</v>
      </c>
    </row>
    <row r="992" spans="1:20" ht="14.5" x14ac:dyDescent="0.35">
      <c r="A992" t="str">
        <f t="shared" si="22"/>
        <v>Salzburg640</v>
      </c>
      <c r="B992">
        <v>992</v>
      </c>
      <c r="C992" s="62" t="s">
        <v>266</v>
      </c>
      <c r="D992" s="62" t="s">
        <v>580</v>
      </c>
      <c r="E992" s="62" t="s">
        <v>155</v>
      </c>
      <c r="F992" s="63">
        <v>110760</v>
      </c>
      <c r="G992" s="63">
        <v>2381414</v>
      </c>
      <c r="H992" s="63">
        <v>2236624</v>
      </c>
      <c r="I992" s="63">
        <v>1038501</v>
      </c>
      <c r="J992" s="63">
        <v>2395115</v>
      </c>
      <c r="K992" s="63">
        <v>2481684</v>
      </c>
      <c r="L992" s="63">
        <v>1292342</v>
      </c>
      <c r="M992" s="63">
        <v>1756275</v>
      </c>
      <c r="N992" s="63">
        <v>3188589</v>
      </c>
      <c r="O992" s="63">
        <v>3417342</v>
      </c>
      <c r="P992" s="63">
        <v>1081465</v>
      </c>
      <c r="Q992" s="63">
        <v>3343900</v>
      </c>
      <c r="R992" s="63">
        <v>2275232</v>
      </c>
      <c r="S992" s="63">
        <v>1452365</v>
      </c>
      <c r="T992" s="63">
        <v>932974</v>
      </c>
    </row>
    <row r="993" spans="1:20" ht="14.5" x14ac:dyDescent="0.35">
      <c r="A993" t="str">
        <f t="shared" si="22"/>
        <v>Salzburg328</v>
      </c>
      <c r="B993">
        <v>993</v>
      </c>
      <c r="C993" s="62" t="s">
        <v>266</v>
      </c>
      <c r="D993" s="62" t="s">
        <v>444</v>
      </c>
      <c r="E993" s="62" t="s">
        <v>79</v>
      </c>
      <c r="F993" s="63">
        <v>10401</v>
      </c>
      <c r="G993" s="63">
        <v>17320</v>
      </c>
      <c r="H993" s="63">
        <v>36876</v>
      </c>
      <c r="I993" s="63">
        <v>12862</v>
      </c>
      <c r="J993" s="63">
        <v>22780</v>
      </c>
      <c r="K993" s="63">
        <v>38299</v>
      </c>
      <c r="L993" s="63">
        <v>33250</v>
      </c>
      <c r="M993" s="63">
        <v>16437</v>
      </c>
      <c r="N993" s="63">
        <v>29748</v>
      </c>
      <c r="O993" s="63">
        <v>23186</v>
      </c>
      <c r="P993" s="63">
        <v>14095</v>
      </c>
      <c r="Q993" s="63">
        <v>113807</v>
      </c>
      <c r="R993" s="63">
        <v>157652</v>
      </c>
      <c r="S993" s="63">
        <v>101053</v>
      </c>
      <c r="T993" s="63">
        <v>130372</v>
      </c>
    </row>
    <row r="994" spans="1:20" ht="14.5" x14ac:dyDescent="0.35">
      <c r="A994" t="str">
        <f t="shared" si="22"/>
        <v>Salzburg284</v>
      </c>
      <c r="B994">
        <v>994</v>
      </c>
      <c r="C994" s="62" t="s">
        <v>266</v>
      </c>
      <c r="D994" s="62" t="s">
        <v>426</v>
      </c>
      <c r="E994" s="62" t="s">
        <v>71</v>
      </c>
      <c r="F994" s="63">
        <v>393</v>
      </c>
      <c r="G994" s="63">
        <v>73</v>
      </c>
      <c r="H994" s="63">
        <v>150</v>
      </c>
      <c r="I994" s="63">
        <v>392</v>
      </c>
      <c r="J994" s="63">
        <v>409</v>
      </c>
      <c r="K994" s="63">
        <v>693</v>
      </c>
      <c r="L994" s="63">
        <v>167</v>
      </c>
      <c r="M994" s="63">
        <v>546</v>
      </c>
      <c r="N994" s="63">
        <v>2029</v>
      </c>
      <c r="O994" s="63">
        <v>6846</v>
      </c>
      <c r="P994" s="63">
        <v>648</v>
      </c>
      <c r="Q994" s="63">
        <v>2888</v>
      </c>
      <c r="R994" s="63">
        <v>1680</v>
      </c>
      <c r="S994" s="63">
        <v>49</v>
      </c>
      <c r="T994" s="63">
        <v>5587</v>
      </c>
    </row>
    <row r="995" spans="1:20" ht="14.5" x14ac:dyDescent="0.35">
      <c r="A995" t="str">
        <f t="shared" si="22"/>
        <v>Salzburg466</v>
      </c>
      <c r="B995">
        <v>995</v>
      </c>
      <c r="C995" s="62" t="s">
        <v>266</v>
      </c>
      <c r="D995" s="62" t="s">
        <v>523</v>
      </c>
      <c r="E995" s="62" t="s">
        <v>222</v>
      </c>
      <c r="F995" s="64"/>
      <c r="G995" s="64"/>
      <c r="H995" s="64"/>
      <c r="I995" s="63">
        <v>3</v>
      </c>
      <c r="J995" s="64"/>
      <c r="K995" s="64"/>
      <c r="L995" s="63">
        <v>2</v>
      </c>
      <c r="M995" s="63">
        <v>103</v>
      </c>
      <c r="N995" s="63">
        <v>45</v>
      </c>
      <c r="O995" s="63">
        <v>13</v>
      </c>
      <c r="P995" s="63">
        <v>17</v>
      </c>
      <c r="Q995" s="63">
        <v>16</v>
      </c>
      <c r="R995" s="63">
        <v>3578</v>
      </c>
      <c r="S995" s="63">
        <v>558</v>
      </c>
      <c r="T995" s="63">
        <v>782</v>
      </c>
    </row>
    <row r="996" spans="1:20" ht="14.5" x14ac:dyDescent="0.35">
      <c r="A996" t="str">
        <f t="shared" si="22"/>
        <v>Salzburg413</v>
      </c>
      <c r="B996">
        <v>996</v>
      </c>
      <c r="C996" s="62" t="s">
        <v>266</v>
      </c>
      <c r="D996" s="62" t="s">
        <v>494</v>
      </c>
      <c r="E996" s="62" t="s">
        <v>108</v>
      </c>
      <c r="F996" s="63">
        <v>230</v>
      </c>
      <c r="G996" s="63">
        <v>16</v>
      </c>
      <c r="H996" s="63">
        <v>83</v>
      </c>
      <c r="I996" s="64"/>
      <c r="J996" s="63">
        <v>11484</v>
      </c>
      <c r="K996" s="63">
        <v>11475</v>
      </c>
      <c r="L996" s="63">
        <v>7938</v>
      </c>
      <c r="M996" s="63">
        <v>5236</v>
      </c>
      <c r="N996" s="63">
        <v>33839</v>
      </c>
      <c r="O996" s="63">
        <v>24158</v>
      </c>
      <c r="P996" s="63">
        <v>3554</v>
      </c>
      <c r="Q996" s="63">
        <v>3447</v>
      </c>
      <c r="R996" s="63">
        <v>8889</v>
      </c>
      <c r="S996" s="63">
        <v>7174</v>
      </c>
      <c r="T996" s="63">
        <v>10508</v>
      </c>
    </row>
    <row r="997" spans="1:20" ht="14.5" x14ac:dyDescent="0.35">
      <c r="A997" t="str">
        <f t="shared" si="22"/>
        <v>Salzburg703</v>
      </c>
      <c r="B997">
        <v>997</v>
      </c>
      <c r="C997" s="62" t="s">
        <v>266</v>
      </c>
      <c r="D997" s="62" t="s">
        <v>609</v>
      </c>
      <c r="E997" s="62" t="s">
        <v>241</v>
      </c>
      <c r="F997" s="63">
        <v>28</v>
      </c>
      <c r="G997" s="63">
        <v>12533</v>
      </c>
      <c r="H997" s="63">
        <v>5717</v>
      </c>
      <c r="I997" s="63">
        <v>11185</v>
      </c>
      <c r="J997" s="63">
        <v>4122</v>
      </c>
      <c r="K997" s="63">
        <v>1451</v>
      </c>
      <c r="L997" s="63">
        <v>911</v>
      </c>
      <c r="M997" s="63">
        <v>41553</v>
      </c>
      <c r="N997" s="63">
        <v>13355</v>
      </c>
      <c r="O997" s="63">
        <v>4550</v>
      </c>
      <c r="P997" s="63">
        <v>2527</v>
      </c>
      <c r="Q997" s="63">
        <v>6089</v>
      </c>
      <c r="R997" s="63">
        <v>3979</v>
      </c>
      <c r="S997" s="63">
        <v>68346</v>
      </c>
      <c r="T997" s="63">
        <v>163485</v>
      </c>
    </row>
    <row r="998" spans="1:20" ht="14.5" x14ac:dyDescent="0.35">
      <c r="A998" t="str">
        <f t="shared" si="22"/>
        <v>Salzburg516</v>
      </c>
      <c r="B998">
        <v>998</v>
      </c>
      <c r="C998" s="62" t="s">
        <v>266</v>
      </c>
      <c r="D998" s="62" t="s">
        <v>553</v>
      </c>
      <c r="E998" s="62" t="s">
        <v>142</v>
      </c>
      <c r="F998" s="63">
        <v>261860</v>
      </c>
      <c r="G998" s="63">
        <v>381879</v>
      </c>
      <c r="H998" s="63">
        <v>436438</v>
      </c>
      <c r="I998" s="63">
        <v>718430</v>
      </c>
      <c r="J998" s="63">
        <v>643549</v>
      </c>
      <c r="K998" s="63">
        <v>900530</v>
      </c>
      <c r="L998" s="63">
        <v>1217113</v>
      </c>
      <c r="M998" s="63">
        <v>806151</v>
      </c>
      <c r="N998" s="63">
        <v>683890</v>
      </c>
      <c r="O998" s="63">
        <v>764062</v>
      </c>
      <c r="P998" s="63">
        <v>510272</v>
      </c>
      <c r="Q998" s="63">
        <v>273656</v>
      </c>
      <c r="R998" s="63">
        <v>280556</v>
      </c>
      <c r="S998" s="63">
        <v>182062</v>
      </c>
      <c r="T998" s="63">
        <v>473612</v>
      </c>
    </row>
    <row r="999" spans="1:20" ht="14.5" x14ac:dyDescent="0.35">
      <c r="A999" t="str">
        <f t="shared" si="22"/>
        <v>Salzburg477</v>
      </c>
      <c r="B999">
        <v>999</v>
      </c>
      <c r="C999" s="62" t="s">
        <v>266</v>
      </c>
      <c r="D999" s="62" t="s">
        <v>537</v>
      </c>
      <c r="E999" s="62" t="s">
        <v>224</v>
      </c>
      <c r="F999" s="64"/>
      <c r="G999" s="64"/>
      <c r="H999" s="64"/>
      <c r="I999" s="64"/>
      <c r="J999" s="64"/>
      <c r="K999" s="63">
        <v>28</v>
      </c>
      <c r="L999" s="64"/>
      <c r="M999" s="64"/>
      <c r="N999" s="63">
        <v>239</v>
      </c>
      <c r="O999" s="64"/>
      <c r="P999" s="63">
        <v>6</v>
      </c>
      <c r="Q999" s="64"/>
      <c r="R999" s="63">
        <v>18</v>
      </c>
      <c r="S999" s="64"/>
      <c r="T999" s="63">
        <v>94</v>
      </c>
    </row>
    <row r="1000" spans="1:20" ht="14.5" x14ac:dyDescent="0.35">
      <c r="A1000" t="str">
        <f t="shared" si="22"/>
        <v>Salzburg508</v>
      </c>
      <c r="B1000">
        <v>1000</v>
      </c>
      <c r="C1000" s="62" t="s">
        <v>266</v>
      </c>
      <c r="D1000" s="62" t="s">
        <v>550</v>
      </c>
      <c r="E1000" s="62" t="s">
        <v>140</v>
      </c>
      <c r="F1000" s="63">
        <v>20401903</v>
      </c>
      <c r="G1000" s="63">
        <v>19349910</v>
      </c>
      <c r="H1000" s="63">
        <v>12389680</v>
      </c>
      <c r="I1000" s="63">
        <v>10758395</v>
      </c>
      <c r="J1000" s="63">
        <v>11387537</v>
      </c>
      <c r="K1000" s="63">
        <v>11274507</v>
      </c>
      <c r="L1000" s="63">
        <v>10740738</v>
      </c>
      <c r="M1000" s="63">
        <v>11658578</v>
      </c>
      <c r="N1000" s="63">
        <v>13485173</v>
      </c>
      <c r="O1000" s="63">
        <v>13104521</v>
      </c>
      <c r="P1000" s="63">
        <v>10382398</v>
      </c>
      <c r="Q1000" s="63">
        <v>15482977</v>
      </c>
      <c r="R1000" s="63">
        <v>16966866</v>
      </c>
      <c r="S1000" s="63">
        <v>14042919</v>
      </c>
      <c r="T1000" s="63">
        <v>18323800</v>
      </c>
    </row>
    <row r="1001" spans="1:20" ht="14.5" x14ac:dyDescent="0.35">
      <c r="A1001" t="str">
        <f t="shared" si="22"/>
        <v>Salzburg453</v>
      </c>
      <c r="B1001">
        <v>1001</v>
      </c>
      <c r="C1001" s="62" t="s">
        <v>266</v>
      </c>
      <c r="D1001" s="62" t="s">
        <v>508</v>
      </c>
      <c r="E1001" s="62" t="s">
        <v>120</v>
      </c>
      <c r="F1001" s="63">
        <v>4116</v>
      </c>
      <c r="G1001" s="63">
        <v>7981</v>
      </c>
      <c r="H1001" s="63">
        <v>7500</v>
      </c>
      <c r="I1001" s="63">
        <v>67903</v>
      </c>
      <c r="J1001" s="63">
        <v>72623</v>
      </c>
      <c r="K1001" s="63">
        <v>41640</v>
      </c>
      <c r="L1001" s="63">
        <v>5803</v>
      </c>
      <c r="M1001" s="63">
        <v>16922</v>
      </c>
      <c r="N1001" s="63">
        <v>21403</v>
      </c>
      <c r="O1001" s="63">
        <v>16753</v>
      </c>
      <c r="P1001" s="63">
        <v>3532</v>
      </c>
      <c r="Q1001" s="63">
        <v>4034</v>
      </c>
      <c r="R1001" s="63">
        <v>7244</v>
      </c>
      <c r="S1001" s="63">
        <v>9184</v>
      </c>
      <c r="T1001" s="63">
        <v>5358</v>
      </c>
    </row>
    <row r="1002" spans="1:20" ht="14.5" x14ac:dyDescent="0.35">
      <c r="A1002" t="str">
        <f t="shared" si="22"/>
        <v>Salzburg675</v>
      </c>
      <c r="B1002">
        <v>1002</v>
      </c>
      <c r="C1002" s="62" t="s">
        <v>266</v>
      </c>
      <c r="D1002" s="62" t="s">
        <v>598</v>
      </c>
      <c r="E1002" s="62" t="s">
        <v>167</v>
      </c>
      <c r="F1002" s="63">
        <v>2155</v>
      </c>
      <c r="G1002" s="63">
        <v>3025</v>
      </c>
      <c r="H1002" s="63">
        <v>748</v>
      </c>
      <c r="I1002" s="63">
        <v>1085</v>
      </c>
      <c r="J1002" s="63">
        <v>1015</v>
      </c>
      <c r="K1002" s="63">
        <v>1814</v>
      </c>
      <c r="L1002" s="63">
        <v>276</v>
      </c>
      <c r="M1002" s="63">
        <v>29088</v>
      </c>
      <c r="N1002" s="63">
        <v>10879</v>
      </c>
      <c r="O1002" s="63">
        <v>7693</v>
      </c>
      <c r="P1002" s="63">
        <v>137</v>
      </c>
      <c r="Q1002" s="63">
        <v>169</v>
      </c>
      <c r="R1002" s="63">
        <v>865</v>
      </c>
      <c r="S1002" s="63">
        <v>3882</v>
      </c>
      <c r="T1002" s="63">
        <v>797</v>
      </c>
    </row>
    <row r="1003" spans="1:20" ht="14.5" x14ac:dyDescent="0.35">
      <c r="A1003" t="str">
        <f t="shared" si="22"/>
        <v>Salzburg892</v>
      </c>
      <c r="B1003">
        <v>1003</v>
      </c>
      <c r="C1003" s="62" t="s">
        <v>266</v>
      </c>
      <c r="D1003" s="62" t="s">
        <v>678</v>
      </c>
      <c r="E1003" s="62" t="s">
        <v>207</v>
      </c>
      <c r="F1003" s="63">
        <v>1</v>
      </c>
      <c r="G1003" s="63">
        <v>2</v>
      </c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3">
        <v>112</v>
      </c>
    </row>
    <row r="1004" spans="1:20" ht="14.5" x14ac:dyDescent="0.35">
      <c r="A1004" t="str">
        <f t="shared" si="22"/>
        <v>Salzburg391</v>
      </c>
      <c r="B1004">
        <v>1004</v>
      </c>
      <c r="C1004" s="62" t="s">
        <v>266</v>
      </c>
      <c r="D1004" s="62" t="s">
        <v>479</v>
      </c>
      <c r="E1004" s="62" t="s">
        <v>100</v>
      </c>
      <c r="F1004" s="63">
        <v>22476</v>
      </c>
      <c r="G1004" s="63">
        <v>909</v>
      </c>
      <c r="H1004" s="63">
        <v>11976</v>
      </c>
      <c r="I1004" s="63">
        <v>986</v>
      </c>
      <c r="J1004" s="63">
        <v>1636</v>
      </c>
      <c r="K1004" s="63">
        <v>68718</v>
      </c>
      <c r="L1004" s="63">
        <v>6387</v>
      </c>
      <c r="M1004" s="63">
        <v>49841</v>
      </c>
      <c r="N1004" s="63">
        <v>67612</v>
      </c>
      <c r="O1004" s="63">
        <v>33984</v>
      </c>
      <c r="P1004" s="63">
        <v>529</v>
      </c>
      <c r="Q1004" s="63">
        <v>676</v>
      </c>
      <c r="R1004" s="63">
        <v>44576</v>
      </c>
      <c r="S1004" s="63">
        <v>18050</v>
      </c>
      <c r="T1004" s="63">
        <v>33252</v>
      </c>
    </row>
    <row r="1005" spans="1:20" ht="14.5" x14ac:dyDescent="0.35">
      <c r="A1005" t="str">
        <f t="shared" si="22"/>
        <v>Salzburg073</v>
      </c>
      <c r="B1005">
        <v>1005</v>
      </c>
      <c r="C1005" s="62" t="s">
        <v>266</v>
      </c>
      <c r="D1005" s="62" t="s">
        <v>360</v>
      </c>
      <c r="E1005" s="62" t="s">
        <v>242</v>
      </c>
      <c r="F1005" s="63">
        <v>390768</v>
      </c>
      <c r="G1005" s="63">
        <v>424344</v>
      </c>
      <c r="H1005" s="63">
        <v>746471</v>
      </c>
      <c r="I1005" s="63">
        <v>957291</v>
      </c>
      <c r="J1005" s="63">
        <v>1293756</v>
      </c>
      <c r="K1005" s="63">
        <v>935823</v>
      </c>
      <c r="L1005" s="63">
        <v>972856</v>
      </c>
      <c r="M1005" s="63">
        <v>880009</v>
      </c>
      <c r="N1005" s="63">
        <v>1524747</v>
      </c>
      <c r="O1005" s="63">
        <v>2430764</v>
      </c>
      <c r="P1005" s="63">
        <v>2922483</v>
      </c>
      <c r="Q1005" s="63">
        <v>5314961</v>
      </c>
      <c r="R1005" s="63">
        <v>4208583</v>
      </c>
      <c r="S1005" s="63">
        <v>137622</v>
      </c>
      <c r="T1005" s="63">
        <v>74367</v>
      </c>
    </row>
    <row r="1006" spans="1:20" ht="14.5" x14ac:dyDescent="0.35">
      <c r="A1006" t="str">
        <f t="shared" si="22"/>
        <v>Salzburg421</v>
      </c>
      <c r="B1006">
        <v>1006</v>
      </c>
      <c r="C1006" s="62" t="s">
        <v>266</v>
      </c>
      <c r="D1006" s="62" t="s">
        <v>496</v>
      </c>
      <c r="E1006" s="62" t="s">
        <v>110</v>
      </c>
      <c r="F1006" s="63">
        <v>8514</v>
      </c>
      <c r="G1006" s="64"/>
      <c r="H1006" s="63">
        <v>556</v>
      </c>
      <c r="I1006" s="64"/>
      <c r="J1006" s="63">
        <v>263</v>
      </c>
      <c r="K1006" s="63">
        <v>4466</v>
      </c>
      <c r="L1006" s="63">
        <v>22240</v>
      </c>
      <c r="M1006" s="63">
        <v>28471</v>
      </c>
      <c r="N1006" s="63">
        <v>1548</v>
      </c>
      <c r="O1006" s="63">
        <v>235</v>
      </c>
      <c r="P1006" s="63">
        <v>2401</v>
      </c>
      <c r="Q1006" s="63">
        <v>3411</v>
      </c>
      <c r="R1006" s="63">
        <v>4484</v>
      </c>
      <c r="S1006" s="63">
        <v>10594</v>
      </c>
      <c r="T1006" s="63">
        <v>7183</v>
      </c>
    </row>
    <row r="1007" spans="1:20" ht="14.5" x14ac:dyDescent="0.35">
      <c r="A1007" t="str">
        <f t="shared" si="22"/>
        <v>Salzburg404</v>
      </c>
      <c r="B1007">
        <v>1007</v>
      </c>
      <c r="C1007" s="62" t="s">
        <v>266</v>
      </c>
      <c r="D1007" s="62" t="s">
        <v>486</v>
      </c>
      <c r="E1007" s="62" t="s">
        <v>104</v>
      </c>
      <c r="F1007" s="63">
        <v>26027286</v>
      </c>
      <c r="G1007" s="63">
        <v>15025077</v>
      </c>
      <c r="H1007" s="63">
        <v>12348339</v>
      </c>
      <c r="I1007" s="63">
        <v>8677407</v>
      </c>
      <c r="J1007" s="63">
        <v>7061462</v>
      </c>
      <c r="K1007" s="63">
        <v>7208404</v>
      </c>
      <c r="L1007" s="63">
        <v>11583929</v>
      </c>
      <c r="M1007" s="63">
        <v>8570092</v>
      </c>
      <c r="N1007" s="63">
        <v>5747540</v>
      </c>
      <c r="O1007" s="63">
        <v>7918386</v>
      </c>
      <c r="P1007" s="63">
        <v>5975624</v>
      </c>
      <c r="Q1007" s="63">
        <v>9629179</v>
      </c>
      <c r="R1007" s="63">
        <v>10842446</v>
      </c>
      <c r="S1007" s="63">
        <v>10904340</v>
      </c>
      <c r="T1007" s="63">
        <v>14019822</v>
      </c>
    </row>
    <row r="1008" spans="1:20" ht="14.5" x14ac:dyDescent="0.35">
      <c r="A1008" t="str">
        <f t="shared" si="22"/>
        <v>Salzburg833</v>
      </c>
      <c r="B1008">
        <v>1008</v>
      </c>
      <c r="C1008" s="62" t="s">
        <v>266</v>
      </c>
      <c r="D1008" s="62" t="s">
        <v>662</v>
      </c>
      <c r="E1008" s="62" t="s">
        <v>202</v>
      </c>
      <c r="F1008" s="64"/>
      <c r="G1008" s="63">
        <v>11</v>
      </c>
      <c r="H1008" s="64"/>
      <c r="I1008" s="64"/>
      <c r="J1008" s="63">
        <v>24</v>
      </c>
      <c r="K1008" s="64"/>
      <c r="L1008" s="64"/>
      <c r="M1008" s="64"/>
      <c r="N1008" s="64"/>
      <c r="O1008" s="64"/>
      <c r="P1008" s="63">
        <v>36</v>
      </c>
      <c r="Q1008" s="64"/>
      <c r="R1008" s="63">
        <v>55</v>
      </c>
      <c r="S1008" s="64"/>
      <c r="T1008" s="64"/>
    </row>
    <row r="1009" spans="1:20" ht="14.5" x14ac:dyDescent="0.35">
      <c r="A1009" t="str">
        <f t="shared" si="22"/>
        <v>Salzburg322</v>
      </c>
      <c r="B1009">
        <v>1009</v>
      </c>
      <c r="C1009" s="62" t="s">
        <v>266</v>
      </c>
      <c r="D1009" s="62" t="s">
        <v>440</v>
      </c>
      <c r="E1009" s="62" t="s">
        <v>243</v>
      </c>
      <c r="F1009" s="63">
        <v>8661</v>
      </c>
      <c r="G1009" s="63">
        <v>13564</v>
      </c>
      <c r="H1009" s="63">
        <v>18366</v>
      </c>
      <c r="I1009" s="63">
        <v>8193</v>
      </c>
      <c r="J1009" s="63">
        <v>651</v>
      </c>
      <c r="K1009" s="63">
        <v>16912</v>
      </c>
      <c r="L1009" s="63">
        <v>1387</v>
      </c>
      <c r="M1009" s="63">
        <v>25976</v>
      </c>
      <c r="N1009" s="63">
        <v>6307</v>
      </c>
      <c r="O1009" s="63">
        <v>396</v>
      </c>
      <c r="P1009" s="63">
        <v>88804</v>
      </c>
      <c r="Q1009" s="63">
        <v>17963</v>
      </c>
      <c r="R1009" s="63">
        <v>3279</v>
      </c>
      <c r="S1009" s="63">
        <v>4283</v>
      </c>
      <c r="T1009" s="63">
        <v>19424</v>
      </c>
    </row>
    <row r="1010" spans="1:20" ht="14.5" x14ac:dyDescent="0.35">
      <c r="A1010" t="str">
        <f t="shared" si="22"/>
        <v>Salzburg306</v>
      </c>
      <c r="B1010">
        <v>1010</v>
      </c>
      <c r="C1010" s="62" t="s">
        <v>266</v>
      </c>
      <c r="D1010" s="62" t="s">
        <v>430</v>
      </c>
      <c r="E1010" s="62" t="s">
        <v>74</v>
      </c>
      <c r="F1010" s="63">
        <v>2132</v>
      </c>
      <c r="G1010" s="63">
        <v>129857</v>
      </c>
      <c r="H1010" s="63">
        <v>1443</v>
      </c>
      <c r="I1010" s="63">
        <v>469</v>
      </c>
      <c r="J1010" s="63">
        <v>952</v>
      </c>
      <c r="K1010" s="63">
        <v>1</v>
      </c>
      <c r="L1010" s="63">
        <v>1660</v>
      </c>
      <c r="M1010" s="63">
        <v>3679</v>
      </c>
      <c r="N1010" s="63">
        <v>5964</v>
      </c>
      <c r="O1010" s="63">
        <v>1504</v>
      </c>
      <c r="P1010" s="63">
        <v>177</v>
      </c>
      <c r="Q1010" s="63">
        <v>5271</v>
      </c>
      <c r="R1010" s="63">
        <v>12267</v>
      </c>
      <c r="S1010" s="63">
        <v>6415</v>
      </c>
      <c r="T1010" s="63">
        <v>153</v>
      </c>
    </row>
    <row r="1011" spans="1:20" ht="14.5" x14ac:dyDescent="0.35">
      <c r="A1011" t="str">
        <f t="shared" si="22"/>
        <v>Salzburg318</v>
      </c>
      <c r="B1011">
        <v>1011</v>
      </c>
      <c r="C1011" s="62" t="s">
        <v>266</v>
      </c>
      <c r="D1011" s="62" t="s">
        <v>438</v>
      </c>
      <c r="E1011" s="62" t="s">
        <v>244</v>
      </c>
      <c r="F1011" s="63">
        <v>74244</v>
      </c>
      <c r="G1011" s="63">
        <v>64801</v>
      </c>
      <c r="H1011" s="63">
        <v>6926</v>
      </c>
      <c r="I1011" s="63">
        <v>115</v>
      </c>
      <c r="J1011" s="63">
        <v>3</v>
      </c>
      <c r="K1011" s="63">
        <v>14630</v>
      </c>
      <c r="L1011" s="63">
        <v>79864</v>
      </c>
      <c r="M1011" s="64"/>
      <c r="N1011" s="63">
        <v>56370</v>
      </c>
      <c r="O1011" s="63">
        <v>8379</v>
      </c>
      <c r="P1011" s="63">
        <v>38853</v>
      </c>
      <c r="Q1011" s="63">
        <v>384743</v>
      </c>
      <c r="R1011" s="63">
        <v>25172</v>
      </c>
      <c r="S1011" s="63">
        <v>22530</v>
      </c>
      <c r="T1011" s="63">
        <v>4264</v>
      </c>
    </row>
    <row r="1012" spans="1:20" ht="14.5" x14ac:dyDescent="0.35">
      <c r="A1012" t="str">
        <f t="shared" si="22"/>
        <v>Salzburg039</v>
      </c>
      <c r="B1012">
        <v>1012</v>
      </c>
      <c r="C1012" s="62" t="s">
        <v>266</v>
      </c>
      <c r="D1012" s="62" t="s">
        <v>327</v>
      </c>
      <c r="E1012" s="62" t="s">
        <v>20</v>
      </c>
      <c r="F1012" s="63">
        <v>240577166</v>
      </c>
      <c r="G1012" s="63">
        <v>244126721</v>
      </c>
      <c r="H1012" s="63">
        <v>202563066</v>
      </c>
      <c r="I1012" s="63">
        <v>217079401</v>
      </c>
      <c r="J1012" s="63">
        <v>226622898</v>
      </c>
      <c r="K1012" s="63">
        <v>226131119</v>
      </c>
      <c r="L1012" s="63">
        <v>229188280</v>
      </c>
      <c r="M1012" s="63">
        <v>235347903</v>
      </c>
      <c r="N1012" s="63">
        <v>285559249</v>
      </c>
      <c r="O1012" s="63">
        <v>318019644</v>
      </c>
      <c r="P1012" s="63">
        <v>314508467</v>
      </c>
      <c r="Q1012" s="63">
        <v>385494555</v>
      </c>
      <c r="R1012" s="63">
        <v>377074483</v>
      </c>
      <c r="S1012" s="63">
        <v>389413371</v>
      </c>
      <c r="T1012" s="63">
        <v>434252636</v>
      </c>
    </row>
    <row r="1013" spans="1:20" ht="14.5" x14ac:dyDescent="0.35">
      <c r="A1013" t="str">
        <f t="shared" si="22"/>
        <v>Salzburg272</v>
      </c>
      <c r="B1013">
        <v>1013</v>
      </c>
      <c r="C1013" s="62" t="s">
        <v>266</v>
      </c>
      <c r="D1013" s="62" t="s">
        <v>422</v>
      </c>
      <c r="E1013" s="62" t="s">
        <v>245</v>
      </c>
      <c r="F1013" s="63">
        <v>241959</v>
      </c>
      <c r="G1013" s="63">
        <v>564936</v>
      </c>
      <c r="H1013" s="63">
        <v>631300</v>
      </c>
      <c r="I1013" s="63">
        <v>971967</v>
      </c>
      <c r="J1013" s="63">
        <v>1522956</v>
      </c>
      <c r="K1013" s="63">
        <v>1739837</v>
      </c>
      <c r="L1013" s="63">
        <v>2849272</v>
      </c>
      <c r="M1013" s="63">
        <v>922778</v>
      </c>
      <c r="N1013" s="63">
        <v>370218</v>
      </c>
      <c r="O1013" s="63">
        <v>617075</v>
      </c>
      <c r="P1013" s="63">
        <v>1201475</v>
      </c>
      <c r="Q1013" s="63">
        <v>391997</v>
      </c>
      <c r="R1013" s="63">
        <v>995893</v>
      </c>
      <c r="S1013" s="63">
        <v>809358</v>
      </c>
      <c r="T1013" s="63">
        <v>41177</v>
      </c>
    </row>
    <row r="1014" spans="1:20" ht="14.5" x14ac:dyDescent="0.35">
      <c r="A1014" t="str">
        <f t="shared" si="22"/>
        <v>Salzburg837</v>
      </c>
      <c r="B1014">
        <v>1014</v>
      </c>
      <c r="C1014" s="62" t="s">
        <v>266</v>
      </c>
      <c r="D1014" s="62" t="s">
        <v>671</v>
      </c>
      <c r="E1014" s="62" t="s">
        <v>203</v>
      </c>
      <c r="F1014" s="63">
        <v>235</v>
      </c>
      <c r="G1014" s="63">
        <v>2</v>
      </c>
      <c r="H1014" s="64"/>
      <c r="I1014" s="64"/>
      <c r="J1014" s="64"/>
      <c r="K1014" s="63">
        <v>372</v>
      </c>
      <c r="L1014" s="63">
        <v>3</v>
      </c>
      <c r="M1014" s="63">
        <v>39</v>
      </c>
      <c r="N1014" s="63">
        <v>5</v>
      </c>
      <c r="O1014" s="63">
        <v>38</v>
      </c>
      <c r="P1014" s="63">
        <v>11</v>
      </c>
      <c r="Q1014" s="64"/>
      <c r="R1014" s="64"/>
      <c r="S1014" s="63">
        <v>434</v>
      </c>
      <c r="T1014" s="63">
        <v>604</v>
      </c>
    </row>
    <row r="1015" spans="1:20" ht="14.5" x14ac:dyDescent="0.35">
      <c r="A1015" t="str">
        <f t="shared" si="22"/>
        <v>Salzburg512</v>
      </c>
      <c r="B1015">
        <v>1015</v>
      </c>
      <c r="C1015" s="62" t="s">
        <v>266</v>
      </c>
      <c r="D1015" s="62" t="s">
        <v>552</v>
      </c>
      <c r="E1015" s="62" t="s">
        <v>141</v>
      </c>
      <c r="F1015" s="63">
        <v>1079613</v>
      </c>
      <c r="G1015" s="63">
        <v>1532516</v>
      </c>
      <c r="H1015" s="63">
        <v>1031830</v>
      </c>
      <c r="I1015" s="63">
        <v>1148659</v>
      </c>
      <c r="J1015" s="63">
        <v>1389272</v>
      </c>
      <c r="K1015" s="63">
        <v>1579237</v>
      </c>
      <c r="L1015" s="63">
        <v>2131628</v>
      </c>
      <c r="M1015" s="63">
        <v>2521964</v>
      </c>
      <c r="N1015" s="63">
        <v>3632311</v>
      </c>
      <c r="O1015" s="63">
        <v>2363986</v>
      </c>
      <c r="P1015" s="63">
        <v>1563089</v>
      </c>
      <c r="Q1015" s="63">
        <v>1623552</v>
      </c>
      <c r="R1015" s="63">
        <v>5436594</v>
      </c>
      <c r="S1015" s="63">
        <v>6584175</v>
      </c>
      <c r="T1015" s="63">
        <v>4826932</v>
      </c>
    </row>
    <row r="1016" spans="1:20" ht="14.5" x14ac:dyDescent="0.35">
      <c r="A1016" t="str">
        <f t="shared" si="22"/>
        <v>Salzburg302</v>
      </c>
      <c r="B1016">
        <v>1016</v>
      </c>
      <c r="C1016" s="62" t="s">
        <v>266</v>
      </c>
      <c r="D1016" s="62" t="s">
        <v>428</v>
      </c>
      <c r="E1016" s="62" t="s">
        <v>73</v>
      </c>
      <c r="F1016" s="63">
        <v>688251</v>
      </c>
      <c r="G1016" s="63">
        <v>740553</v>
      </c>
      <c r="H1016" s="63">
        <v>161974</v>
      </c>
      <c r="I1016" s="63">
        <v>36827</v>
      </c>
      <c r="J1016" s="63">
        <v>84189</v>
      </c>
      <c r="K1016" s="63">
        <v>11390</v>
      </c>
      <c r="L1016" s="63">
        <v>68971</v>
      </c>
      <c r="M1016" s="63">
        <v>63860</v>
      </c>
      <c r="N1016" s="63">
        <v>276826</v>
      </c>
      <c r="O1016" s="63">
        <v>124384</v>
      </c>
      <c r="P1016" s="63">
        <v>71510</v>
      </c>
      <c r="Q1016" s="63">
        <v>99300</v>
      </c>
      <c r="R1016" s="63">
        <v>56488</v>
      </c>
      <c r="S1016" s="63">
        <v>87591</v>
      </c>
      <c r="T1016" s="63">
        <v>147839</v>
      </c>
    </row>
    <row r="1017" spans="1:20" ht="14.5" x14ac:dyDescent="0.35">
      <c r="A1017" t="str">
        <f t="shared" si="22"/>
        <v>Salzburg720</v>
      </c>
      <c r="B1017">
        <v>1017</v>
      </c>
      <c r="C1017" s="62" t="s">
        <v>266</v>
      </c>
      <c r="D1017" s="62" t="s">
        <v>616</v>
      </c>
      <c r="E1017" s="62" t="s">
        <v>177</v>
      </c>
      <c r="F1017" s="63">
        <v>456225354</v>
      </c>
      <c r="G1017" s="63">
        <v>440877131</v>
      </c>
      <c r="H1017" s="63">
        <v>475152284</v>
      </c>
      <c r="I1017" s="63">
        <v>462941941</v>
      </c>
      <c r="J1017" s="63">
        <v>507926083</v>
      </c>
      <c r="K1017" s="63">
        <v>541661777</v>
      </c>
      <c r="L1017" s="63">
        <v>616559698</v>
      </c>
      <c r="M1017" s="63">
        <v>616635926</v>
      </c>
      <c r="N1017" s="63">
        <v>653090944</v>
      </c>
      <c r="O1017" s="63">
        <v>688837588</v>
      </c>
      <c r="P1017" s="63">
        <v>673521564</v>
      </c>
      <c r="Q1017" s="63">
        <v>762289869</v>
      </c>
      <c r="R1017" s="63">
        <v>1032957115</v>
      </c>
      <c r="S1017" s="63">
        <v>789079344</v>
      </c>
      <c r="T1017" s="63">
        <v>1021145627</v>
      </c>
    </row>
    <row r="1018" spans="1:20" ht="14.5" x14ac:dyDescent="0.35">
      <c r="A1018" t="str">
        <f t="shared" si="22"/>
        <v>Salzburg480</v>
      </c>
      <c r="B1018">
        <v>1018</v>
      </c>
      <c r="C1018" s="62" t="s">
        <v>266</v>
      </c>
      <c r="D1018" s="62" t="s">
        <v>543</v>
      </c>
      <c r="E1018" s="62" t="s">
        <v>134</v>
      </c>
      <c r="F1018" s="63">
        <v>121008</v>
      </c>
      <c r="G1018" s="63">
        <v>96171</v>
      </c>
      <c r="H1018" s="63">
        <v>162804</v>
      </c>
      <c r="I1018" s="63">
        <v>318080</v>
      </c>
      <c r="J1018" s="63">
        <v>272164</v>
      </c>
      <c r="K1018" s="63">
        <v>352962</v>
      </c>
      <c r="L1018" s="63">
        <v>495237</v>
      </c>
      <c r="M1018" s="63">
        <v>320224</v>
      </c>
      <c r="N1018" s="63">
        <v>612913</v>
      </c>
      <c r="O1018" s="63">
        <v>1190926</v>
      </c>
      <c r="P1018" s="63">
        <v>966939</v>
      </c>
      <c r="Q1018" s="63">
        <v>994374</v>
      </c>
      <c r="R1018" s="63">
        <v>1875584</v>
      </c>
      <c r="S1018" s="63">
        <v>2555449</v>
      </c>
      <c r="T1018" s="63">
        <v>2824594</v>
      </c>
    </row>
    <row r="1019" spans="1:20" ht="14.5" x14ac:dyDescent="0.35">
      <c r="A1019" t="str">
        <f t="shared" si="22"/>
        <v>Salzburg436</v>
      </c>
      <c r="B1019">
        <v>1019</v>
      </c>
      <c r="C1019" s="62" t="s">
        <v>266</v>
      </c>
      <c r="D1019" s="62" t="s">
        <v>500</v>
      </c>
      <c r="E1019" s="62" t="s">
        <v>114</v>
      </c>
      <c r="F1019" s="63">
        <v>1830059</v>
      </c>
      <c r="G1019" s="63">
        <v>912692</v>
      </c>
      <c r="H1019" s="63">
        <v>421887</v>
      </c>
      <c r="I1019" s="63">
        <v>2148965</v>
      </c>
      <c r="J1019" s="63">
        <v>440240</v>
      </c>
      <c r="K1019" s="63">
        <v>439054</v>
      </c>
      <c r="L1019" s="63">
        <v>558674</v>
      </c>
      <c r="M1019" s="63">
        <v>528490</v>
      </c>
      <c r="N1019" s="63">
        <v>685815</v>
      </c>
      <c r="O1019" s="63">
        <v>785556</v>
      </c>
      <c r="P1019" s="63">
        <v>1031893</v>
      </c>
      <c r="Q1019" s="63">
        <v>1067467</v>
      </c>
      <c r="R1019" s="63">
        <v>1105030</v>
      </c>
      <c r="S1019" s="63">
        <v>745060</v>
      </c>
      <c r="T1019" s="63">
        <v>884162</v>
      </c>
    </row>
    <row r="1020" spans="1:20" ht="14.5" x14ac:dyDescent="0.35">
      <c r="A1020" t="str">
        <f t="shared" si="22"/>
        <v>Salzburg448</v>
      </c>
      <c r="B1020">
        <v>1020</v>
      </c>
      <c r="C1020" s="62" t="s">
        <v>266</v>
      </c>
      <c r="D1020" s="62" t="s">
        <v>503</v>
      </c>
      <c r="E1020" s="62" t="s">
        <v>117</v>
      </c>
      <c r="F1020" s="63">
        <v>824148</v>
      </c>
      <c r="G1020" s="63">
        <v>1180092</v>
      </c>
      <c r="H1020" s="63">
        <v>3798226</v>
      </c>
      <c r="I1020" s="63">
        <v>2456151</v>
      </c>
      <c r="J1020" s="63">
        <v>2627116</v>
      </c>
      <c r="K1020" s="63">
        <v>1616233</v>
      </c>
      <c r="L1020" s="63">
        <v>1523914</v>
      </c>
      <c r="M1020" s="63">
        <v>1264049</v>
      </c>
      <c r="N1020" s="63">
        <v>144704</v>
      </c>
      <c r="O1020" s="63">
        <v>14432</v>
      </c>
      <c r="P1020" s="63">
        <v>45966</v>
      </c>
      <c r="Q1020" s="63">
        <v>106658</v>
      </c>
      <c r="R1020" s="63">
        <v>347698</v>
      </c>
      <c r="S1020" s="63">
        <v>219575</v>
      </c>
      <c r="T1020" s="63">
        <v>44651</v>
      </c>
    </row>
    <row r="1021" spans="1:20" ht="14.5" x14ac:dyDescent="0.35">
      <c r="A1021" t="str">
        <f t="shared" si="22"/>
        <v>Salzburg247</v>
      </c>
      <c r="B1021">
        <v>1021</v>
      </c>
      <c r="C1021" s="62" t="s">
        <v>266</v>
      </c>
      <c r="D1021" s="62" t="s">
        <v>414</v>
      </c>
      <c r="E1021" s="62" t="s">
        <v>62</v>
      </c>
      <c r="F1021" s="63">
        <v>24</v>
      </c>
      <c r="G1021" s="63">
        <v>23</v>
      </c>
      <c r="H1021" s="63">
        <v>463</v>
      </c>
      <c r="I1021" s="63">
        <v>220</v>
      </c>
      <c r="J1021" s="63">
        <v>27</v>
      </c>
      <c r="K1021" s="63">
        <v>17</v>
      </c>
      <c r="L1021" s="63">
        <v>8552</v>
      </c>
      <c r="M1021" s="63">
        <v>57</v>
      </c>
      <c r="N1021" s="63">
        <v>558</v>
      </c>
      <c r="O1021" s="64"/>
      <c r="P1021" s="63">
        <v>366</v>
      </c>
      <c r="Q1021" s="63">
        <v>117</v>
      </c>
      <c r="R1021" s="63">
        <v>322</v>
      </c>
      <c r="S1021" s="64"/>
      <c r="T1021" s="63">
        <v>6</v>
      </c>
    </row>
    <row r="1022" spans="1:20" ht="14.5" x14ac:dyDescent="0.35">
      <c r="A1022" t="str">
        <f t="shared" si="22"/>
        <v>Salzburg475</v>
      </c>
      <c r="B1022">
        <v>1022</v>
      </c>
      <c r="C1022" s="62" t="s">
        <v>266</v>
      </c>
      <c r="D1022" s="62" t="s">
        <v>535</v>
      </c>
      <c r="E1022" s="62" t="s">
        <v>223</v>
      </c>
      <c r="F1022" s="64"/>
      <c r="G1022" s="64"/>
      <c r="H1022" s="64"/>
      <c r="I1022" s="63">
        <v>574</v>
      </c>
      <c r="J1022" s="63">
        <v>3386</v>
      </c>
      <c r="K1022" s="63">
        <v>14503</v>
      </c>
      <c r="L1022" s="64"/>
      <c r="M1022" s="63">
        <v>1479</v>
      </c>
      <c r="N1022" s="63">
        <v>225</v>
      </c>
      <c r="O1022" s="64"/>
      <c r="P1022" s="63">
        <v>41</v>
      </c>
      <c r="Q1022" s="63">
        <v>7</v>
      </c>
      <c r="R1022" s="64"/>
      <c r="S1022" s="63">
        <v>37</v>
      </c>
      <c r="T1022" s="63">
        <v>14898</v>
      </c>
    </row>
    <row r="1023" spans="1:20" ht="14.5" x14ac:dyDescent="0.35">
      <c r="A1023" t="str">
        <f t="shared" si="22"/>
        <v>Salzburg834</v>
      </c>
      <c r="B1023">
        <v>1023</v>
      </c>
      <c r="C1023" s="62" t="s">
        <v>266</v>
      </c>
      <c r="D1023" s="62" t="s">
        <v>664</v>
      </c>
      <c r="E1023" s="62" t="s">
        <v>274</v>
      </c>
      <c r="F1023" s="63">
        <v>10</v>
      </c>
      <c r="G1023" s="64"/>
      <c r="H1023" s="63">
        <v>2</v>
      </c>
      <c r="I1023" s="64"/>
      <c r="J1023" s="63">
        <v>499</v>
      </c>
      <c r="K1023" s="64"/>
      <c r="L1023" s="64"/>
      <c r="M1023" s="64"/>
      <c r="N1023" s="64"/>
      <c r="O1023" s="63">
        <v>814</v>
      </c>
      <c r="P1023" s="63">
        <v>101</v>
      </c>
      <c r="Q1023" s="63">
        <v>453</v>
      </c>
      <c r="R1023" s="63">
        <v>4625</v>
      </c>
      <c r="S1023" s="63">
        <v>6385</v>
      </c>
      <c r="T1023" s="63">
        <v>11666</v>
      </c>
    </row>
    <row r="1024" spans="1:20" ht="14.5" x14ac:dyDescent="0.35">
      <c r="A1024" t="str">
        <f t="shared" si="22"/>
        <v>Salzburg600</v>
      </c>
      <c r="B1024">
        <v>1024</v>
      </c>
      <c r="C1024" s="62" t="s">
        <v>266</v>
      </c>
      <c r="D1024" s="62" t="s">
        <v>561</v>
      </c>
      <c r="E1024" s="62" t="s">
        <v>147</v>
      </c>
      <c r="F1024" s="63">
        <v>2647778</v>
      </c>
      <c r="G1024" s="63">
        <v>3666189</v>
      </c>
      <c r="H1024" s="63">
        <v>3511090</v>
      </c>
      <c r="I1024" s="63">
        <v>3361066</v>
      </c>
      <c r="J1024" s="63">
        <v>3613074</v>
      </c>
      <c r="K1024" s="63">
        <v>4119051</v>
      </c>
      <c r="L1024" s="63">
        <v>4250277</v>
      </c>
      <c r="M1024" s="63">
        <v>4408989</v>
      </c>
      <c r="N1024" s="63">
        <v>3988104</v>
      </c>
      <c r="O1024" s="63">
        <v>4810323</v>
      </c>
      <c r="P1024" s="63">
        <v>5468263</v>
      </c>
      <c r="Q1024" s="63">
        <v>4461370</v>
      </c>
      <c r="R1024" s="63">
        <v>1946111</v>
      </c>
      <c r="S1024" s="63">
        <v>2771170</v>
      </c>
      <c r="T1024" s="63">
        <v>3307959</v>
      </c>
    </row>
    <row r="1025" spans="1:20" ht="14.5" x14ac:dyDescent="0.35">
      <c r="A1025" t="str">
        <f t="shared" si="22"/>
        <v>Salzburg061</v>
      </c>
      <c r="B1025">
        <v>1025</v>
      </c>
      <c r="C1025" s="62" t="s">
        <v>266</v>
      </c>
      <c r="D1025" s="62" t="s">
        <v>347</v>
      </c>
      <c r="E1025" s="62" t="s">
        <v>31</v>
      </c>
      <c r="F1025" s="63">
        <v>426859166</v>
      </c>
      <c r="G1025" s="63">
        <v>605401562</v>
      </c>
      <c r="H1025" s="63">
        <v>519216362</v>
      </c>
      <c r="I1025" s="63">
        <v>491837364</v>
      </c>
      <c r="J1025" s="63">
        <v>521898314</v>
      </c>
      <c r="K1025" s="63">
        <v>560233412</v>
      </c>
      <c r="L1025" s="63">
        <v>624243605</v>
      </c>
      <c r="M1025" s="63">
        <v>754791445</v>
      </c>
      <c r="N1025" s="63">
        <v>812402890</v>
      </c>
      <c r="O1025" s="63">
        <v>881576343</v>
      </c>
      <c r="P1025" s="63">
        <v>664344263</v>
      </c>
      <c r="Q1025" s="63">
        <v>667402371</v>
      </c>
      <c r="R1025" s="63">
        <v>833685966</v>
      </c>
      <c r="S1025" s="63">
        <v>1034037494</v>
      </c>
      <c r="T1025" s="63">
        <v>1094389863</v>
      </c>
    </row>
    <row r="1026" spans="1:20" ht="14.5" x14ac:dyDescent="0.35">
      <c r="A1026" t="str">
        <f t="shared" si="22"/>
        <v>Salzburg004</v>
      </c>
      <c r="B1026">
        <v>1026</v>
      </c>
      <c r="C1026" s="62" t="s">
        <v>266</v>
      </c>
      <c r="D1026" s="62" t="s">
        <v>297</v>
      </c>
      <c r="E1026" s="62" t="s">
        <v>3</v>
      </c>
      <c r="F1026" s="63">
        <v>5141589400</v>
      </c>
      <c r="G1026" s="63">
        <v>5852125416</v>
      </c>
      <c r="H1026" s="63">
        <v>5926700005</v>
      </c>
      <c r="I1026" s="63">
        <v>5635134691</v>
      </c>
      <c r="J1026" s="63">
        <v>5544165178</v>
      </c>
      <c r="K1026" s="63">
        <v>5850478457</v>
      </c>
      <c r="L1026" s="63">
        <v>5913060383</v>
      </c>
      <c r="M1026" s="63">
        <v>6094506158</v>
      </c>
      <c r="N1026" s="63">
        <v>5910121707</v>
      </c>
      <c r="O1026" s="63">
        <v>5786087577</v>
      </c>
      <c r="P1026" s="63">
        <v>5219863382</v>
      </c>
      <c r="Q1026" s="63">
        <v>6146804170</v>
      </c>
      <c r="R1026" s="63">
        <v>7094284540</v>
      </c>
      <c r="S1026" s="63">
        <v>7263248602</v>
      </c>
      <c r="T1026" s="63">
        <v>6929743095</v>
      </c>
    </row>
    <row r="1027" spans="1:20" ht="14.5" x14ac:dyDescent="0.35">
      <c r="A1027" t="str">
        <f t="shared" si="22"/>
        <v>Salzburg338</v>
      </c>
      <c r="B1027">
        <v>1027</v>
      </c>
      <c r="C1027" s="62" t="s">
        <v>266</v>
      </c>
      <c r="D1027" s="62" t="s">
        <v>451</v>
      </c>
      <c r="E1027" s="62" t="s">
        <v>84</v>
      </c>
      <c r="F1027" s="63">
        <v>409</v>
      </c>
      <c r="G1027" s="63">
        <v>5500</v>
      </c>
      <c r="H1027" s="63">
        <v>494</v>
      </c>
      <c r="I1027" s="64"/>
      <c r="J1027" s="63">
        <v>4</v>
      </c>
      <c r="K1027" s="63">
        <v>1</v>
      </c>
      <c r="L1027" s="63">
        <v>9022</v>
      </c>
      <c r="M1027" s="63">
        <v>16615</v>
      </c>
      <c r="N1027" s="63">
        <v>79184</v>
      </c>
      <c r="O1027" s="63">
        <v>384824</v>
      </c>
      <c r="P1027" s="63">
        <v>54501</v>
      </c>
      <c r="Q1027" s="63">
        <v>16187</v>
      </c>
      <c r="R1027" s="63">
        <v>75004</v>
      </c>
      <c r="S1027" s="63">
        <v>82447</v>
      </c>
      <c r="T1027" s="63">
        <v>78695</v>
      </c>
    </row>
    <row r="1028" spans="1:20" ht="14.5" x14ac:dyDescent="0.35">
      <c r="A1028" t="str">
        <f t="shared" si="22"/>
        <v>Salzburg008</v>
      </c>
      <c r="B1028">
        <v>1028</v>
      </c>
      <c r="C1028" s="62" t="s">
        <v>266</v>
      </c>
      <c r="D1028" s="62" t="s">
        <v>306</v>
      </c>
      <c r="E1028" s="62" t="s">
        <v>7</v>
      </c>
      <c r="F1028" s="63">
        <v>45086758</v>
      </c>
      <c r="G1028" s="63">
        <v>50811170</v>
      </c>
      <c r="H1028" s="63">
        <v>52399503</v>
      </c>
      <c r="I1028" s="63">
        <v>55275923</v>
      </c>
      <c r="J1028" s="63">
        <v>43994628</v>
      </c>
      <c r="K1028" s="63">
        <v>46591723</v>
      </c>
      <c r="L1028" s="63">
        <v>48155684</v>
      </c>
      <c r="M1028" s="63">
        <v>53028217</v>
      </c>
      <c r="N1028" s="63">
        <v>57335467</v>
      </c>
      <c r="O1028" s="63">
        <v>59291569</v>
      </c>
      <c r="P1028" s="63">
        <v>55978036</v>
      </c>
      <c r="Q1028" s="63">
        <v>58651100</v>
      </c>
      <c r="R1028" s="63">
        <v>72328144</v>
      </c>
      <c r="S1028" s="63">
        <v>81776368</v>
      </c>
      <c r="T1028" s="63">
        <v>89952622</v>
      </c>
    </row>
    <row r="1029" spans="1:20" ht="14.5" x14ac:dyDescent="0.35">
      <c r="A1029" t="str">
        <f t="shared" si="22"/>
        <v>Salzburg460</v>
      </c>
      <c r="B1029">
        <v>1029</v>
      </c>
      <c r="C1029" s="62" t="s">
        <v>266</v>
      </c>
      <c r="D1029" s="62" t="s">
        <v>517</v>
      </c>
      <c r="E1029" s="62" t="s">
        <v>125</v>
      </c>
      <c r="F1029" s="63">
        <v>19778</v>
      </c>
      <c r="G1029" s="63">
        <v>246940</v>
      </c>
      <c r="H1029" s="63">
        <v>60860</v>
      </c>
      <c r="I1029" s="63">
        <v>217570</v>
      </c>
      <c r="J1029" s="63">
        <v>13573</v>
      </c>
      <c r="K1029" s="63">
        <v>15307</v>
      </c>
      <c r="L1029" s="63">
        <v>19</v>
      </c>
      <c r="M1029" s="64"/>
      <c r="N1029" s="63">
        <v>1021</v>
      </c>
      <c r="O1029" s="64"/>
      <c r="P1029" s="64"/>
      <c r="Q1029" s="63">
        <v>97</v>
      </c>
      <c r="R1029" s="63">
        <v>6066</v>
      </c>
      <c r="S1029" s="63">
        <v>5271</v>
      </c>
      <c r="T1029" s="63">
        <v>2901</v>
      </c>
    </row>
    <row r="1030" spans="1:20" ht="14.5" x14ac:dyDescent="0.35">
      <c r="A1030" t="str">
        <f t="shared" si="22"/>
        <v>Salzburg456</v>
      </c>
      <c r="B1030">
        <v>1030</v>
      </c>
      <c r="C1030" s="62" t="s">
        <v>266</v>
      </c>
      <c r="D1030" s="62" t="s">
        <v>511</v>
      </c>
      <c r="E1030" s="62" t="s">
        <v>122</v>
      </c>
      <c r="F1030" s="63">
        <v>464925</v>
      </c>
      <c r="G1030" s="63">
        <v>461576</v>
      </c>
      <c r="H1030" s="63">
        <v>294479</v>
      </c>
      <c r="I1030" s="63">
        <v>1649805</v>
      </c>
      <c r="J1030" s="63">
        <v>4496103</v>
      </c>
      <c r="K1030" s="63">
        <v>4527736</v>
      </c>
      <c r="L1030" s="63">
        <v>3434387</v>
      </c>
      <c r="M1030" s="63">
        <v>2482877</v>
      </c>
      <c r="N1030" s="63">
        <v>539330</v>
      </c>
      <c r="O1030" s="63">
        <v>629983</v>
      </c>
      <c r="P1030" s="63">
        <v>568565</v>
      </c>
      <c r="Q1030" s="63">
        <v>934089</v>
      </c>
      <c r="R1030" s="63">
        <v>1319165</v>
      </c>
      <c r="S1030" s="63">
        <v>1018937</v>
      </c>
      <c r="T1030" s="63">
        <v>1254579</v>
      </c>
    </row>
    <row r="1031" spans="1:20" ht="14.5" x14ac:dyDescent="0.35">
      <c r="A1031" t="str">
        <f t="shared" si="22"/>
        <v>Salzburg208</v>
      </c>
      <c r="B1031">
        <v>1031</v>
      </c>
      <c r="C1031" s="62" t="s">
        <v>266</v>
      </c>
      <c r="D1031" s="62" t="s">
        <v>394</v>
      </c>
      <c r="E1031" s="62" t="s">
        <v>53</v>
      </c>
      <c r="F1031" s="63">
        <v>45234</v>
      </c>
      <c r="G1031" s="63">
        <v>6942</v>
      </c>
      <c r="H1031" s="63">
        <v>9894</v>
      </c>
      <c r="I1031" s="63">
        <v>884</v>
      </c>
      <c r="J1031" s="63">
        <v>178</v>
      </c>
      <c r="K1031" s="63">
        <v>24680</v>
      </c>
      <c r="L1031" s="63">
        <v>25162</v>
      </c>
      <c r="M1031" s="63">
        <v>24345</v>
      </c>
      <c r="N1031" s="63">
        <v>79256</v>
      </c>
      <c r="O1031" s="63">
        <v>7419</v>
      </c>
      <c r="P1031" s="63">
        <v>39028</v>
      </c>
      <c r="Q1031" s="63">
        <v>6387</v>
      </c>
      <c r="R1031" s="63">
        <v>11133</v>
      </c>
      <c r="S1031" s="63">
        <v>8321</v>
      </c>
      <c r="T1031" s="63">
        <v>14625</v>
      </c>
    </row>
    <row r="1032" spans="1:20" ht="14.5" x14ac:dyDescent="0.35">
      <c r="A1032" t="str">
        <f t="shared" ref="A1032:A1095" si="23">C1032&amp;D1032</f>
        <v>Salzburg500</v>
      </c>
      <c r="B1032">
        <v>1032</v>
      </c>
      <c r="C1032" s="62" t="s">
        <v>266</v>
      </c>
      <c r="D1032" s="62" t="s">
        <v>548</v>
      </c>
      <c r="E1032" s="62" t="s">
        <v>138</v>
      </c>
      <c r="F1032" s="63">
        <v>295851</v>
      </c>
      <c r="G1032" s="63">
        <v>250191</v>
      </c>
      <c r="H1032" s="63">
        <v>267021</v>
      </c>
      <c r="I1032" s="63">
        <v>205742</v>
      </c>
      <c r="J1032" s="63">
        <v>2160719</v>
      </c>
      <c r="K1032" s="63">
        <v>185318</v>
      </c>
      <c r="L1032" s="63">
        <v>218962</v>
      </c>
      <c r="M1032" s="63">
        <v>277076</v>
      </c>
      <c r="N1032" s="63">
        <v>303532</v>
      </c>
      <c r="O1032" s="63">
        <v>513691</v>
      </c>
      <c r="P1032" s="63">
        <v>794089</v>
      </c>
      <c r="Q1032" s="63">
        <v>1066484</v>
      </c>
      <c r="R1032" s="63">
        <v>1431713</v>
      </c>
      <c r="S1032" s="63">
        <v>898317</v>
      </c>
      <c r="T1032" s="63">
        <v>1151976</v>
      </c>
    </row>
    <row r="1033" spans="1:20" ht="14.5" x14ac:dyDescent="0.35">
      <c r="A1033" t="str">
        <f t="shared" si="23"/>
        <v>Salzburg053</v>
      </c>
      <c r="B1033">
        <v>1033</v>
      </c>
      <c r="C1033" s="62" t="s">
        <v>266</v>
      </c>
      <c r="D1033" s="62" t="s">
        <v>339</v>
      </c>
      <c r="E1033" s="62" t="s">
        <v>27</v>
      </c>
      <c r="F1033" s="63">
        <v>1643453</v>
      </c>
      <c r="G1033" s="63">
        <v>2304104</v>
      </c>
      <c r="H1033" s="63">
        <v>2867283</v>
      </c>
      <c r="I1033" s="63">
        <v>2240529</v>
      </c>
      <c r="J1033" s="63">
        <v>2652489</v>
      </c>
      <c r="K1033" s="63">
        <v>4201647</v>
      </c>
      <c r="L1033" s="63">
        <v>4098623</v>
      </c>
      <c r="M1033" s="63">
        <v>3446586</v>
      </c>
      <c r="N1033" s="63">
        <v>3021289</v>
      </c>
      <c r="O1033" s="63">
        <v>2866064</v>
      </c>
      <c r="P1033" s="63">
        <v>5122590</v>
      </c>
      <c r="Q1033" s="63">
        <v>5156180</v>
      </c>
      <c r="R1033" s="63">
        <v>4692695</v>
      </c>
      <c r="S1033" s="63">
        <v>3737787</v>
      </c>
      <c r="T1033" s="63">
        <v>3016251</v>
      </c>
    </row>
    <row r="1034" spans="1:20" ht="14.5" x14ac:dyDescent="0.35">
      <c r="A1034" t="str">
        <f t="shared" si="23"/>
        <v>Salzburg220</v>
      </c>
      <c r="B1034">
        <v>1034</v>
      </c>
      <c r="C1034" s="62" t="s">
        <v>266</v>
      </c>
      <c r="D1034" s="62" t="s">
        <v>400</v>
      </c>
      <c r="E1034" s="62" t="s">
        <v>55</v>
      </c>
      <c r="F1034" s="63">
        <v>1176077</v>
      </c>
      <c r="G1034" s="63">
        <v>1969444</v>
      </c>
      <c r="H1034" s="63">
        <v>3282005</v>
      </c>
      <c r="I1034" s="63">
        <v>2585783</v>
      </c>
      <c r="J1034" s="63">
        <v>2485375</v>
      </c>
      <c r="K1034" s="63">
        <v>2645209</v>
      </c>
      <c r="L1034" s="63">
        <v>2044384</v>
      </c>
      <c r="M1034" s="63">
        <v>2275226</v>
      </c>
      <c r="N1034" s="63">
        <v>2367107</v>
      </c>
      <c r="O1034" s="63">
        <v>2673614</v>
      </c>
      <c r="P1034" s="63">
        <v>2967520</v>
      </c>
      <c r="Q1034" s="63">
        <v>4303683</v>
      </c>
      <c r="R1034" s="63">
        <v>5727323</v>
      </c>
      <c r="S1034" s="63">
        <v>4575666</v>
      </c>
      <c r="T1034" s="63">
        <v>8319264</v>
      </c>
    </row>
    <row r="1035" spans="1:20" ht="14.5" x14ac:dyDescent="0.35">
      <c r="A1035" t="str">
        <f t="shared" si="23"/>
        <v>Salzburg229</v>
      </c>
      <c r="B1035">
        <v>1035</v>
      </c>
      <c r="C1035" s="62" t="s">
        <v>266</v>
      </c>
      <c r="D1035" s="62" t="s">
        <v>407</v>
      </c>
      <c r="E1035" s="62" t="s">
        <v>221</v>
      </c>
      <c r="F1035" s="64"/>
      <c r="G1035" s="64"/>
      <c r="H1035" s="64"/>
      <c r="I1035" s="64"/>
      <c r="J1035" s="64"/>
      <c r="K1035" s="64"/>
      <c r="L1035" s="64"/>
      <c r="M1035" s="64"/>
      <c r="N1035" s="64"/>
      <c r="O1035" s="64"/>
      <c r="P1035" s="64"/>
      <c r="Q1035" s="64"/>
      <c r="R1035" s="63">
        <v>28</v>
      </c>
      <c r="S1035" s="64"/>
      <c r="T1035" s="63">
        <v>687</v>
      </c>
    </row>
    <row r="1036" spans="1:20" ht="14.5" x14ac:dyDescent="0.35">
      <c r="A1036" t="str">
        <f t="shared" si="23"/>
        <v>Salzburg336</v>
      </c>
      <c r="B1036">
        <v>1036</v>
      </c>
      <c r="C1036" s="62" t="s">
        <v>266</v>
      </c>
      <c r="D1036" s="62" t="s">
        <v>450</v>
      </c>
      <c r="E1036" s="62" t="s">
        <v>83</v>
      </c>
      <c r="F1036" s="64"/>
      <c r="G1036" s="63">
        <v>11048</v>
      </c>
      <c r="H1036" s="63">
        <v>121</v>
      </c>
      <c r="I1036" s="64"/>
      <c r="J1036" s="64"/>
      <c r="K1036" s="63">
        <v>75</v>
      </c>
      <c r="L1036" s="63">
        <v>472</v>
      </c>
      <c r="M1036" s="63">
        <v>24</v>
      </c>
      <c r="N1036" s="64"/>
      <c r="O1036" s="64"/>
      <c r="P1036" s="63">
        <v>550</v>
      </c>
      <c r="Q1036" s="63">
        <v>456</v>
      </c>
      <c r="R1036" s="64"/>
      <c r="S1036" s="63">
        <v>3294</v>
      </c>
      <c r="T1036" s="63">
        <v>6660</v>
      </c>
    </row>
    <row r="1037" spans="1:20" ht="14.5" x14ac:dyDescent="0.35">
      <c r="A1037" t="str">
        <f t="shared" si="23"/>
        <v>Salzburg011</v>
      </c>
      <c r="B1037">
        <v>1037</v>
      </c>
      <c r="C1037" s="62" t="s">
        <v>266</v>
      </c>
      <c r="D1037" s="62" t="s">
        <v>311</v>
      </c>
      <c r="E1037" s="62" t="s">
        <v>10</v>
      </c>
      <c r="F1037" s="63">
        <v>337093235</v>
      </c>
      <c r="G1037" s="63">
        <v>434830071</v>
      </c>
      <c r="H1037" s="63">
        <v>405248746</v>
      </c>
      <c r="I1037" s="63">
        <v>434895263</v>
      </c>
      <c r="J1037" s="63">
        <v>440264736</v>
      </c>
      <c r="K1037" s="63">
        <v>432683365</v>
      </c>
      <c r="L1037" s="63">
        <v>475472624</v>
      </c>
      <c r="M1037" s="63">
        <v>394372073</v>
      </c>
      <c r="N1037" s="63">
        <v>397591976</v>
      </c>
      <c r="O1037" s="63">
        <v>409172626</v>
      </c>
      <c r="P1037" s="63">
        <v>382164092</v>
      </c>
      <c r="Q1037" s="63">
        <v>470454237</v>
      </c>
      <c r="R1037" s="63">
        <v>499801390</v>
      </c>
      <c r="S1037" s="63">
        <v>534265332</v>
      </c>
      <c r="T1037" s="63">
        <v>580520589</v>
      </c>
    </row>
    <row r="1038" spans="1:20" ht="14.5" x14ac:dyDescent="0.35">
      <c r="A1038" t="str">
        <f t="shared" si="23"/>
        <v>Salzburg334</v>
      </c>
      <c r="B1038">
        <v>1038</v>
      </c>
      <c r="C1038" s="62" t="s">
        <v>266</v>
      </c>
      <c r="D1038" s="62" t="s">
        <v>448</v>
      </c>
      <c r="E1038" s="62" t="s">
        <v>82</v>
      </c>
      <c r="F1038" s="63">
        <v>144684</v>
      </c>
      <c r="G1038" s="63">
        <v>190499</v>
      </c>
      <c r="H1038" s="63">
        <v>468161</v>
      </c>
      <c r="I1038" s="63">
        <v>357961</v>
      </c>
      <c r="J1038" s="63">
        <v>344817</v>
      </c>
      <c r="K1038" s="63">
        <v>536761</v>
      </c>
      <c r="L1038" s="63">
        <v>378277</v>
      </c>
      <c r="M1038" s="63">
        <v>231839</v>
      </c>
      <c r="N1038" s="63">
        <v>266757</v>
      </c>
      <c r="O1038" s="63">
        <v>237121</v>
      </c>
      <c r="P1038" s="63">
        <v>203888</v>
      </c>
      <c r="Q1038" s="63">
        <v>171436</v>
      </c>
      <c r="R1038" s="63">
        <v>231455</v>
      </c>
      <c r="S1038" s="63">
        <v>185784</v>
      </c>
      <c r="T1038" s="63">
        <v>237839</v>
      </c>
    </row>
    <row r="1039" spans="1:20" ht="14.5" x14ac:dyDescent="0.35">
      <c r="A1039" t="str">
        <f t="shared" si="23"/>
        <v>Salzburg032</v>
      </c>
      <c r="B1039">
        <v>1039</v>
      </c>
      <c r="C1039" s="62" t="s">
        <v>266</v>
      </c>
      <c r="D1039" s="62" t="s">
        <v>324</v>
      </c>
      <c r="E1039" s="62" t="s">
        <v>18</v>
      </c>
      <c r="F1039" s="63">
        <v>23931295</v>
      </c>
      <c r="G1039" s="63">
        <v>35096578</v>
      </c>
      <c r="H1039" s="63">
        <v>37520802</v>
      </c>
      <c r="I1039" s="63">
        <v>24746492</v>
      </c>
      <c r="J1039" s="63">
        <v>24416550</v>
      </c>
      <c r="K1039" s="63">
        <v>28064265</v>
      </c>
      <c r="L1039" s="63">
        <v>27802342</v>
      </c>
      <c r="M1039" s="63">
        <v>36706422</v>
      </c>
      <c r="N1039" s="63">
        <v>37338575</v>
      </c>
      <c r="O1039" s="63">
        <v>31221177</v>
      </c>
      <c r="P1039" s="63">
        <v>27621811</v>
      </c>
      <c r="Q1039" s="63">
        <v>32137345</v>
      </c>
      <c r="R1039" s="63">
        <v>31478295</v>
      </c>
      <c r="S1039" s="63">
        <v>29950723</v>
      </c>
      <c r="T1039" s="63">
        <v>32146963</v>
      </c>
    </row>
    <row r="1040" spans="1:20" ht="14.5" x14ac:dyDescent="0.35">
      <c r="A1040" t="str">
        <f t="shared" si="23"/>
        <v>Salzburg815</v>
      </c>
      <c r="B1040">
        <v>1040</v>
      </c>
      <c r="C1040" s="62" t="s">
        <v>266</v>
      </c>
      <c r="D1040" s="62" t="s">
        <v>643</v>
      </c>
      <c r="E1040" s="62" t="s">
        <v>191</v>
      </c>
      <c r="F1040" s="63">
        <v>12333</v>
      </c>
      <c r="G1040" s="63">
        <v>46910</v>
      </c>
      <c r="H1040" s="63">
        <v>1210</v>
      </c>
      <c r="I1040" s="63">
        <v>2607</v>
      </c>
      <c r="J1040" s="63">
        <v>9627</v>
      </c>
      <c r="K1040" s="63">
        <v>8523</v>
      </c>
      <c r="L1040" s="63">
        <v>1245</v>
      </c>
      <c r="M1040" s="63">
        <v>899</v>
      </c>
      <c r="N1040" s="63">
        <v>3708</v>
      </c>
      <c r="O1040" s="63">
        <v>2920</v>
      </c>
      <c r="P1040" s="63">
        <v>3143</v>
      </c>
      <c r="Q1040" s="63">
        <v>4298</v>
      </c>
      <c r="R1040" s="63">
        <v>2254</v>
      </c>
      <c r="S1040" s="63">
        <v>9678</v>
      </c>
      <c r="T1040" s="63">
        <v>7925</v>
      </c>
    </row>
    <row r="1041" spans="1:20" ht="14.5" x14ac:dyDescent="0.35">
      <c r="A1041" t="str">
        <f t="shared" si="23"/>
        <v>Salzburg529</v>
      </c>
      <c r="B1041">
        <v>1041</v>
      </c>
      <c r="C1041" s="62" t="s">
        <v>266</v>
      </c>
      <c r="D1041" s="62" t="s">
        <v>559</v>
      </c>
      <c r="E1041" s="62" t="s">
        <v>146</v>
      </c>
      <c r="F1041" s="63">
        <v>3</v>
      </c>
      <c r="G1041" s="63">
        <v>9</v>
      </c>
      <c r="H1041" s="63">
        <v>18</v>
      </c>
      <c r="I1041" s="64"/>
      <c r="J1041" s="63">
        <v>17</v>
      </c>
      <c r="K1041" s="63">
        <v>54</v>
      </c>
      <c r="L1041" s="63">
        <v>2</v>
      </c>
      <c r="M1041" s="63">
        <v>2178</v>
      </c>
      <c r="N1041" s="63">
        <v>8041</v>
      </c>
      <c r="O1041" s="64"/>
      <c r="P1041" s="63">
        <v>2534</v>
      </c>
      <c r="Q1041" s="64"/>
      <c r="R1041" s="63">
        <v>8997</v>
      </c>
      <c r="S1041" s="63">
        <v>23874</v>
      </c>
      <c r="T1041" s="63">
        <v>23389</v>
      </c>
    </row>
    <row r="1042" spans="1:20" ht="14.5" x14ac:dyDescent="0.35">
      <c r="A1042" t="str">
        <f t="shared" si="23"/>
        <v>Salzburg823</v>
      </c>
      <c r="B1042">
        <v>1042</v>
      </c>
      <c r="C1042" s="62" t="s">
        <v>266</v>
      </c>
      <c r="D1042" s="62" t="s">
        <v>652</v>
      </c>
      <c r="E1042" s="62" t="s">
        <v>197</v>
      </c>
      <c r="F1042" s="64"/>
      <c r="G1042" s="63">
        <v>167</v>
      </c>
      <c r="H1042" s="64"/>
      <c r="I1042" s="64"/>
      <c r="J1042" s="64"/>
      <c r="K1042" s="64"/>
      <c r="L1042" s="64"/>
      <c r="M1042" s="64"/>
      <c r="N1042" s="64"/>
      <c r="O1042" s="64"/>
      <c r="P1042" s="63">
        <v>7</v>
      </c>
      <c r="Q1042" s="63">
        <v>162</v>
      </c>
      <c r="R1042" s="64"/>
      <c r="S1042" s="63">
        <v>3170</v>
      </c>
      <c r="T1042" s="63">
        <v>4428</v>
      </c>
    </row>
    <row r="1043" spans="1:20" ht="14.5" x14ac:dyDescent="0.35">
      <c r="A1043" t="str">
        <f t="shared" si="23"/>
        <v>Salzburg041</v>
      </c>
      <c r="B1043">
        <v>1043</v>
      </c>
      <c r="C1043" s="62" t="s">
        <v>266</v>
      </c>
      <c r="D1043" s="62" t="s">
        <v>329</v>
      </c>
      <c r="E1043" s="62" t="s">
        <v>21</v>
      </c>
      <c r="F1043" s="63">
        <v>359</v>
      </c>
      <c r="G1043" s="63">
        <v>6931</v>
      </c>
      <c r="H1043" s="63">
        <v>12558</v>
      </c>
      <c r="I1043" s="63">
        <v>12100</v>
      </c>
      <c r="J1043" s="63">
        <v>183</v>
      </c>
      <c r="K1043" s="63">
        <v>6180</v>
      </c>
      <c r="L1043" s="63">
        <v>55059</v>
      </c>
      <c r="M1043" s="63">
        <v>89626</v>
      </c>
      <c r="N1043" s="63">
        <v>9707</v>
      </c>
      <c r="O1043" s="63">
        <v>11238</v>
      </c>
      <c r="P1043" s="63">
        <v>2482</v>
      </c>
      <c r="Q1043" s="63">
        <v>6227</v>
      </c>
      <c r="R1043" s="63">
        <v>34846</v>
      </c>
      <c r="S1043" s="63">
        <v>46863</v>
      </c>
      <c r="T1043" s="63">
        <v>105251</v>
      </c>
    </row>
    <row r="1044" spans="1:20" ht="14.5" x14ac:dyDescent="0.35">
      <c r="A1044" t="str">
        <f t="shared" si="23"/>
        <v>Salzburg001</v>
      </c>
      <c r="B1044">
        <v>1044</v>
      </c>
      <c r="C1044" s="62" t="s">
        <v>266</v>
      </c>
      <c r="D1044" s="62" t="s">
        <v>292</v>
      </c>
      <c r="E1044" s="62" t="s">
        <v>1</v>
      </c>
      <c r="F1044" s="63">
        <v>167996851</v>
      </c>
      <c r="G1044" s="63">
        <v>190385531</v>
      </c>
      <c r="H1044" s="63">
        <v>164513506</v>
      </c>
      <c r="I1044" s="63">
        <v>176628838</v>
      </c>
      <c r="J1044" s="63">
        <v>174460531</v>
      </c>
      <c r="K1044" s="63">
        <v>163459441</v>
      </c>
      <c r="L1044" s="63">
        <v>169935855</v>
      </c>
      <c r="M1044" s="63">
        <v>168143410</v>
      </c>
      <c r="N1044" s="63">
        <v>214440333</v>
      </c>
      <c r="O1044" s="63">
        <v>197782496</v>
      </c>
      <c r="P1044" s="63">
        <v>148700222</v>
      </c>
      <c r="Q1044" s="63">
        <v>195128171</v>
      </c>
      <c r="R1044" s="63">
        <v>221723384</v>
      </c>
      <c r="S1044" s="63">
        <v>343115360</v>
      </c>
      <c r="T1044" s="63">
        <v>263683702</v>
      </c>
    </row>
    <row r="1045" spans="1:20" ht="14.5" x14ac:dyDescent="0.35">
      <c r="A1045" t="str">
        <f t="shared" si="23"/>
        <v>Salzburg314</v>
      </c>
      <c r="B1045">
        <v>1045</v>
      </c>
      <c r="C1045" s="62" t="s">
        <v>266</v>
      </c>
      <c r="D1045" s="62" t="s">
        <v>436</v>
      </c>
      <c r="E1045" s="62" t="s">
        <v>77</v>
      </c>
      <c r="F1045" s="63">
        <v>3714</v>
      </c>
      <c r="G1045" s="63">
        <v>1640</v>
      </c>
      <c r="H1045" s="63">
        <v>963</v>
      </c>
      <c r="I1045" s="63">
        <v>2194</v>
      </c>
      <c r="J1045" s="64"/>
      <c r="K1045" s="63">
        <v>2105</v>
      </c>
      <c r="L1045" s="63">
        <v>159</v>
      </c>
      <c r="M1045" s="63">
        <v>135</v>
      </c>
      <c r="N1045" s="63">
        <v>5901</v>
      </c>
      <c r="O1045" s="63">
        <v>25358</v>
      </c>
      <c r="P1045" s="63">
        <v>98745</v>
      </c>
      <c r="Q1045" s="63">
        <v>44968</v>
      </c>
      <c r="R1045" s="63">
        <v>351</v>
      </c>
      <c r="S1045" s="63">
        <v>4669</v>
      </c>
      <c r="T1045" s="63">
        <v>827</v>
      </c>
    </row>
    <row r="1046" spans="1:20" ht="14.5" x14ac:dyDescent="0.35">
      <c r="A1046" t="str">
        <f t="shared" si="23"/>
        <v>Salzburg006</v>
      </c>
      <c r="B1046">
        <v>1046</v>
      </c>
      <c r="C1046" s="62" t="s">
        <v>266</v>
      </c>
      <c r="D1046" s="62" t="s">
        <v>302</v>
      </c>
      <c r="E1046" s="62" t="s">
        <v>5</v>
      </c>
      <c r="F1046" s="63">
        <v>167582476</v>
      </c>
      <c r="G1046" s="63">
        <v>197773364</v>
      </c>
      <c r="H1046" s="63">
        <v>250326303</v>
      </c>
      <c r="I1046" s="63">
        <v>246495489</v>
      </c>
      <c r="J1046" s="63">
        <v>266546789</v>
      </c>
      <c r="K1046" s="63">
        <v>330967562</v>
      </c>
      <c r="L1046" s="63">
        <v>352280592</v>
      </c>
      <c r="M1046" s="63">
        <v>356042120</v>
      </c>
      <c r="N1046" s="63">
        <v>314020322</v>
      </c>
      <c r="O1046" s="63">
        <v>290160867</v>
      </c>
      <c r="P1046" s="63">
        <v>237282936</v>
      </c>
      <c r="Q1046" s="63">
        <v>249180761</v>
      </c>
      <c r="R1046" s="63">
        <v>246187729</v>
      </c>
      <c r="S1046" s="63">
        <v>371864000</v>
      </c>
      <c r="T1046" s="63">
        <v>339775156</v>
      </c>
    </row>
    <row r="1047" spans="1:20" ht="14.5" x14ac:dyDescent="0.35">
      <c r="A1047" t="str">
        <f t="shared" si="23"/>
        <v>Salzburg473</v>
      </c>
      <c r="B1047">
        <v>1047</v>
      </c>
      <c r="C1047" s="62" t="s">
        <v>266</v>
      </c>
      <c r="D1047" s="62" t="s">
        <v>533</v>
      </c>
      <c r="E1047" s="62" t="s">
        <v>132</v>
      </c>
      <c r="F1047" s="63">
        <v>55561</v>
      </c>
      <c r="G1047" s="63">
        <v>140035</v>
      </c>
      <c r="H1047" s="63">
        <v>58179</v>
      </c>
      <c r="I1047" s="63">
        <v>104341</v>
      </c>
      <c r="J1047" s="63">
        <v>15799</v>
      </c>
      <c r="K1047" s="64"/>
      <c r="L1047" s="63">
        <v>110975</v>
      </c>
      <c r="M1047" s="63">
        <v>179521</v>
      </c>
      <c r="N1047" s="63">
        <v>100277</v>
      </c>
      <c r="O1047" s="63">
        <v>86594</v>
      </c>
      <c r="P1047" s="63">
        <v>103046</v>
      </c>
      <c r="Q1047" s="63">
        <v>92591</v>
      </c>
      <c r="R1047" s="63">
        <v>189345</v>
      </c>
      <c r="S1047" s="63">
        <v>164602</v>
      </c>
      <c r="T1047" s="63">
        <v>136056</v>
      </c>
    </row>
    <row r="1048" spans="1:20" ht="14.5" x14ac:dyDescent="0.35">
      <c r="A1048" t="str">
        <f t="shared" si="23"/>
        <v>Salzburg076</v>
      </c>
      <c r="B1048">
        <v>1048</v>
      </c>
      <c r="C1048" s="62" t="s">
        <v>266</v>
      </c>
      <c r="D1048" s="62" t="s">
        <v>365</v>
      </c>
      <c r="E1048" s="62" t="s">
        <v>38</v>
      </c>
      <c r="F1048" s="63">
        <v>1176156</v>
      </c>
      <c r="G1048" s="63">
        <v>320492</v>
      </c>
      <c r="H1048" s="63">
        <v>255642</v>
      </c>
      <c r="I1048" s="63">
        <v>479469</v>
      </c>
      <c r="J1048" s="63">
        <v>168383</v>
      </c>
      <c r="K1048" s="63">
        <v>271533</v>
      </c>
      <c r="L1048" s="63">
        <v>269610</v>
      </c>
      <c r="M1048" s="63">
        <v>330479</v>
      </c>
      <c r="N1048" s="63">
        <v>207341</v>
      </c>
      <c r="O1048" s="63">
        <v>235871</v>
      </c>
      <c r="P1048" s="63">
        <v>121963</v>
      </c>
      <c r="Q1048" s="63">
        <v>777775</v>
      </c>
      <c r="R1048" s="63">
        <v>208013</v>
      </c>
      <c r="S1048" s="63">
        <v>913316</v>
      </c>
      <c r="T1048" s="63">
        <v>2958954</v>
      </c>
    </row>
    <row r="1049" spans="1:20" ht="14.5" x14ac:dyDescent="0.35">
      <c r="A1049" t="str">
        <f t="shared" si="23"/>
        <v>Salzburg276</v>
      </c>
      <c r="B1049">
        <v>1049</v>
      </c>
      <c r="C1049" s="62" t="s">
        <v>266</v>
      </c>
      <c r="D1049" s="62" t="s">
        <v>424</v>
      </c>
      <c r="E1049" s="62" t="s">
        <v>69</v>
      </c>
      <c r="F1049" s="63">
        <v>57886</v>
      </c>
      <c r="G1049" s="63">
        <v>119166</v>
      </c>
      <c r="H1049" s="63">
        <v>41252</v>
      </c>
      <c r="I1049" s="63">
        <v>39310</v>
      </c>
      <c r="J1049" s="63">
        <v>85581</v>
      </c>
      <c r="K1049" s="63">
        <v>114223</v>
      </c>
      <c r="L1049" s="63">
        <v>49547</v>
      </c>
      <c r="M1049" s="63">
        <v>48892</v>
      </c>
      <c r="N1049" s="63">
        <v>75743</v>
      </c>
      <c r="O1049" s="63">
        <v>64512</v>
      </c>
      <c r="P1049" s="63">
        <v>43829</v>
      </c>
      <c r="Q1049" s="63">
        <v>99896</v>
      </c>
      <c r="R1049" s="63">
        <v>77888</v>
      </c>
      <c r="S1049" s="63">
        <v>105663</v>
      </c>
      <c r="T1049" s="63">
        <v>207821</v>
      </c>
    </row>
    <row r="1050" spans="1:20" ht="14.5" x14ac:dyDescent="0.35">
      <c r="A1050" t="str">
        <f t="shared" si="23"/>
        <v>Salzburg044</v>
      </c>
      <c r="B1050">
        <v>1050</v>
      </c>
      <c r="C1050" s="62" t="s">
        <v>266</v>
      </c>
      <c r="D1050" s="62" t="s">
        <v>332</v>
      </c>
      <c r="E1050" s="62" t="s">
        <v>23</v>
      </c>
      <c r="F1050" s="63">
        <v>29263</v>
      </c>
      <c r="G1050" s="63">
        <v>2037</v>
      </c>
      <c r="H1050" s="63">
        <v>733</v>
      </c>
      <c r="I1050" s="63">
        <v>63</v>
      </c>
      <c r="J1050" s="64"/>
      <c r="K1050" s="63">
        <v>107</v>
      </c>
      <c r="L1050" s="63">
        <v>95</v>
      </c>
      <c r="M1050" s="63">
        <v>11902</v>
      </c>
      <c r="N1050" s="63">
        <v>2</v>
      </c>
      <c r="O1050" s="63">
        <v>111</v>
      </c>
      <c r="P1050" s="63">
        <v>14208</v>
      </c>
      <c r="Q1050" s="64"/>
      <c r="R1050" s="63">
        <v>16066</v>
      </c>
      <c r="S1050" s="63">
        <v>35886</v>
      </c>
      <c r="T1050" s="63">
        <v>45440</v>
      </c>
    </row>
    <row r="1051" spans="1:20" ht="14.5" x14ac:dyDescent="0.35">
      <c r="A1051" t="str">
        <f t="shared" si="23"/>
        <v>Salzburg406</v>
      </c>
      <c r="B1051">
        <v>1051</v>
      </c>
      <c r="C1051" s="62" t="s">
        <v>266</v>
      </c>
      <c r="D1051" s="62" t="s">
        <v>488</v>
      </c>
      <c r="E1051" s="62" t="s">
        <v>105</v>
      </c>
      <c r="F1051" s="63">
        <v>22559</v>
      </c>
      <c r="G1051" s="63">
        <v>6899</v>
      </c>
      <c r="H1051" s="63">
        <v>2680</v>
      </c>
      <c r="I1051" s="64"/>
      <c r="J1051" s="63">
        <v>840</v>
      </c>
      <c r="K1051" s="63">
        <v>3554</v>
      </c>
      <c r="L1051" s="63">
        <v>4885</v>
      </c>
      <c r="M1051" s="64"/>
      <c r="N1051" s="64"/>
      <c r="O1051" s="63">
        <v>5386</v>
      </c>
      <c r="P1051" s="63">
        <v>9333</v>
      </c>
      <c r="Q1051" s="63">
        <v>9438</v>
      </c>
      <c r="R1051" s="63">
        <v>9334</v>
      </c>
      <c r="S1051" s="63">
        <v>35040</v>
      </c>
      <c r="T1051" s="63">
        <v>9132</v>
      </c>
    </row>
    <row r="1052" spans="1:20" ht="14.5" x14ac:dyDescent="0.35">
      <c r="A1052" t="str">
        <f t="shared" si="23"/>
        <v>Salzburg252</v>
      </c>
      <c r="B1052">
        <v>1052</v>
      </c>
      <c r="C1052" s="62" t="s">
        <v>266</v>
      </c>
      <c r="D1052" s="62" t="s">
        <v>417</v>
      </c>
      <c r="E1052" s="62" t="s">
        <v>64</v>
      </c>
      <c r="F1052" s="64"/>
      <c r="G1052" s="63">
        <v>115</v>
      </c>
      <c r="H1052" s="63">
        <v>480</v>
      </c>
      <c r="I1052" s="63">
        <v>949</v>
      </c>
      <c r="J1052" s="63">
        <v>2326</v>
      </c>
      <c r="K1052" s="63">
        <v>237</v>
      </c>
      <c r="L1052" s="63">
        <v>57</v>
      </c>
      <c r="M1052" s="63">
        <v>1027</v>
      </c>
      <c r="N1052" s="63">
        <v>1523</v>
      </c>
      <c r="O1052" s="63">
        <v>1424</v>
      </c>
      <c r="P1052" s="64"/>
      <c r="Q1052" s="63">
        <v>2405</v>
      </c>
      <c r="R1052" s="63">
        <v>183</v>
      </c>
      <c r="S1052" s="63">
        <v>62</v>
      </c>
      <c r="T1052" s="63">
        <v>480</v>
      </c>
    </row>
    <row r="1053" spans="1:20" ht="14.5" x14ac:dyDescent="0.35">
      <c r="A1053" t="str">
        <f t="shared" si="23"/>
        <v>Salzburg260</v>
      </c>
      <c r="B1053">
        <v>1053</v>
      </c>
      <c r="C1053" s="62" t="s">
        <v>266</v>
      </c>
      <c r="D1053" s="62" t="s">
        <v>419</v>
      </c>
      <c r="E1053" s="62" t="s">
        <v>66</v>
      </c>
      <c r="F1053" s="63">
        <v>15553</v>
      </c>
      <c r="G1053" s="63">
        <v>941</v>
      </c>
      <c r="H1053" s="63">
        <v>47</v>
      </c>
      <c r="I1053" s="63">
        <v>293</v>
      </c>
      <c r="J1053" s="63">
        <v>702</v>
      </c>
      <c r="K1053" s="63">
        <v>22</v>
      </c>
      <c r="L1053" s="63">
        <v>1287</v>
      </c>
      <c r="M1053" s="64"/>
      <c r="N1053" s="64"/>
      <c r="O1053" s="63">
        <v>99</v>
      </c>
      <c r="P1053" s="64"/>
      <c r="Q1053" s="64"/>
      <c r="R1053" s="63">
        <v>38678</v>
      </c>
      <c r="S1053" s="63">
        <v>396</v>
      </c>
      <c r="T1053" s="63">
        <v>3745</v>
      </c>
    </row>
    <row r="1054" spans="1:20" ht="14.5" x14ac:dyDescent="0.35">
      <c r="A1054" t="str">
        <f t="shared" si="23"/>
        <v>Salzburg310</v>
      </c>
      <c r="B1054">
        <v>1054</v>
      </c>
      <c r="C1054" s="62" t="s">
        <v>266</v>
      </c>
      <c r="D1054" s="62" t="s">
        <v>432</v>
      </c>
      <c r="E1054" s="62" t="s">
        <v>75</v>
      </c>
      <c r="F1054" s="64"/>
      <c r="G1054" s="64"/>
      <c r="H1054" s="64"/>
      <c r="I1054" s="64"/>
      <c r="J1054" s="63">
        <v>2794</v>
      </c>
      <c r="K1054" s="64"/>
      <c r="L1054" s="64"/>
      <c r="M1054" s="64"/>
      <c r="N1054" s="64"/>
      <c r="O1054" s="63">
        <v>6</v>
      </c>
      <c r="P1054" s="63">
        <v>1759</v>
      </c>
      <c r="Q1054" s="63">
        <v>1760</v>
      </c>
      <c r="R1054" s="63">
        <v>162</v>
      </c>
      <c r="S1054" s="63">
        <v>88</v>
      </c>
      <c r="T1054" s="63">
        <v>938</v>
      </c>
    </row>
    <row r="1055" spans="1:20" ht="14.5" x14ac:dyDescent="0.35">
      <c r="A1055" t="str">
        <f t="shared" si="23"/>
        <v>Salzburg009</v>
      </c>
      <c r="B1055">
        <v>1055</v>
      </c>
      <c r="C1055" s="62" t="s">
        <v>266</v>
      </c>
      <c r="D1055" s="62" t="s">
        <v>308</v>
      </c>
      <c r="E1055" s="62" t="s">
        <v>8</v>
      </c>
      <c r="F1055" s="63">
        <v>4935723</v>
      </c>
      <c r="G1055" s="63">
        <v>7827983</v>
      </c>
      <c r="H1055" s="63">
        <v>7918794</v>
      </c>
      <c r="I1055" s="63">
        <v>9617318</v>
      </c>
      <c r="J1055" s="63">
        <v>11733239</v>
      </c>
      <c r="K1055" s="63">
        <v>15164346</v>
      </c>
      <c r="L1055" s="63">
        <v>13790866</v>
      </c>
      <c r="M1055" s="63">
        <v>16143163</v>
      </c>
      <c r="N1055" s="63">
        <v>13146313</v>
      </c>
      <c r="O1055" s="63">
        <v>13146707</v>
      </c>
      <c r="P1055" s="63">
        <v>14821974</v>
      </c>
      <c r="Q1055" s="63">
        <v>18074203</v>
      </c>
      <c r="R1055" s="63">
        <v>19216638</v>
      </c>
      <c r="S1055" s="63">
        <v>17029546</v>
      </c>
      <c r="T1055" s="63">
        <v>22021663</v>
      </c>
    </row>
    <row r="1056" spans="1:20" ht="14.5" x14ac:dyDescent="0.35">
      <c r="A1056" t="str">
        <f t="shared" si="23"/>
        <v>Salzburg893</v>
      </c>
      <c r="B1056">
        <v>1056</v>
      </c>
      <c r="C1056" s="62" t="s">
        <v>266</v>
      </c>
      <c r="D1056" s="62" t="s">
        <v>680</v>
      </c>
      <c r="E1056" s="62" t="s">
        <v>275</v>
      </c>
      <c r="F1056" s="63">
        <v>24</v>
      </c>
      <c r="G1056" s="63">
        <v>38</v>
      </c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3">
        <v>29</v>
      </c>
    </row>
    <row r="1057" spans="1:20" ht="14.5" x14ac:dyDescent="0.35">
      <c r="A1057" t="str">
        <f t="shared" si="23"/>
        <v>Salzburg416</v>
      </c>
      <c r="B1057">
        <v>1057</v>
      </c>
      <c r="C1057" s="62" t="s">
        <v>266</v>
      </c>
      <c r="D1057" s="62" t="s">
        <v>495</v>
      </c>
      <c r="E1057" s="62" t="s">
        <v>109</v>
      </c>
      <c r="F1057" s="63">
        <v>1018236</v>
      </c>
      <c r="G1057" s="63">
        <v>189031</v>
      </c>
      <c r="H1057" s="63">
        <v>436368</v>
      </c>
      <c r="I1057" s="63">
        <v>534114</v>
      </c>
      <c r="J1057" s="63">
        <v>691410</v>
      </c>
      <c r="K1057" s="63">
        <v>904438</v>
      </c>
      <c r="L1057" s="63">
        <v>286086</v>
      </c>
      <c r="M1057" s="63">
        <v>398440</v>
      </c>
      <c r="N1057" s="63">
        <v>279120</v>
      </c>
      <c r="O1057" s="63">
        <v>503344</v>
      </c>
      <c r="P1057" s="63">
        <v>413108</v>
      </c>
      <c r="Q1057" s="63">
        <v>657504</v>
      </c>
      <c r="R1057" s="63">
        <v>1235639</v>
      </c>
      <c r="S1057" s="63">
        <v>766904</v>
      </c>
      <c r="T1057" s="63">
        <v>634903</v>
      </c>
    </row>
    <row r="1058" spans="1:20" ht="14.5" x14ac:dyDescent="0.35">
      <c r="A1058" t="str">
        <f t="shared" si="23"/>
        <v>Salzburg831</v>
      </c>
      <c r="B1058">
        <v>1058</v>
      </c>
      <c r="C1058" s="62" t="s">
        <v>266</v>
      </c>
      <c r="D1058" s="62" t="s">
        <v>659</v>
      </c>
      <c r="E1058" s="62" t="s">
        <v>201</v>
      </c>
      <c r="F1058" s="63">
        <v>95</v>
      </c>
      <c r="G1058" s="64"/>
      <c r="H1058" s="63">
        <v>2</v>
      </c>
      <c r="I1058" s="64"/>
      <c r="J1058" s="63">
        <v>2</v>
      </c>
      <c r="K1058" s="63">
        <v>6</v>
      </c>
      <c r="L1058" s="64"/>
      <c r="M1058" s="64"/>
      <c r="N1058" s="64"/>
      <c r="O1058" s="64"/>
      <c r="P1058" s="64"/>
      <c r="Q1058" s="64"/>
      <c r="R1058" s="63">
        <v>554</v>
      </c>
      <c r="S1058" s="63">
        <v>89</v>
      </c>
      <c r="T1058" s="63">
        <v>7</v>
      </c>
    </row>
    <row r="1059" spans="1:20" ht="14.5" x14ac:dyDescent="0.35">
      <c r="A1059" t="str">
        <f t="shared" si="23"/>
        <v>Salzburg257</v>
      </c>
      <c r="B1059">
        <v>1059</v>
      </c>
      <c r="C1059" s="62" t="s">
        <v>266</v>
      </c>
      <c r="D1059" s="62" t="s">
        <v>418</v>
      </c>
      <c r="E1059" s="62" t="s">
        <v>65</v>
      </c>
      <c r="F1059" s="64"/>
      <c r="G1059" s="64"/>
      <c r="H1059" s="64"/>
      <c r="I1059" s="64"/>
      <c r="J1059" s="63">
        <v>55</v>
      </c>
      <c r="K1059" s="64"/>
      <c r="L1059" s="64"/>
      <c r="M1059" s="64"/>
      <c r="N1059" s="64"/>
      <c r="O1059" s="64"/>
      <c r="P1059" s="64"/>
      <c r="Q1059" s="63">
        <v>21</v>
      </c>
      <c r="R1059" s="63">
        <v>15705</v>
      </c>
      <c r="S1059" s="64"/>
      <c r="T1059" s="64"/>
    </row>
    <row r="1060" spans="1:20" ht="14.5" x14ac:dyDescent="0.35">
      <c r="A1060" t="str">
        <f t="shared" si="23"/>
        <v>Salzburg488</v>
      </c>
      <c r="B1060">
        <v>1060</v>
      </c>
      <c r="C1060" s="62" t="s">
        <v>266</v>
      </c>
      <c r="D1060" s="62" t="s">
        <v>546</v>
      </c>
      <c r="E1060" s="62" t="s">
        <v>136</v>
      </c>
      <c r="F1060" s="63">
        <v>5322</v>
      </c>
      <c r="G1060" s="63">
        <v>8444</v>
      </c>
      <c r="H1060" s="64"/>
      <c r="I1060" s="63">
        <v>1102</v>
      </c>
      <c r="J1060" s="63">
        <v>401</v>
      </c>
      <c r="K1060" s="63">
        <v>1142</v>
      </c>
      <c r="L1060" s="63">
        <v>1012</v>
      </c>
      <c r="M1060" s="63">
        <v>3181</v>
      </c>
      <c r="N1060" s="63">
        <v>1506</v>
      </c>
      <c r="O1060" s="63">
        <v>2113</v>
      </c>
      <c r="P1060" s="63">
        <v>3737</v>
      </c>
      <c r="Q1060" s="63">
        <v>3593</v>
      </c>
      <c r="R1060" s="63">
        <v>2711</v>
      </c>
      <c r="S1060" s="63">
        <v>6131</v>
      </c>
      <c r="T1060" s="63">
        <v>1870</v>
      </c>
    </row>
    <row r="1061" spans="1:20" ht="14.5" x14ac:dyDescent="0.35">
      <c r="A1061" t="str">
        <f t="shared" si="23"/>
        <v>Salzburg740</v>
      </c>
      <c r="B1061">
        <v>1061</v>
      </c>
      <c r="C1061" s="62" t="s">
        <v>266</v>
      </c>
      <c r="D1061" s="62" t="s">
        <v>623</v>
      </c>
      <c r="E1061" s="62" t="s">
        <v>180</v>
      </c>
      <c r="F1061" s="63">
        <v>4467147</v>
      </c>
      <c r="G1061" s="63">
        <v>7108212</v>
      </c>
      <c r="H1061" s="63">
        <v>8457275</v>
      </c>
      <c r="I1061" s="63">
        <v>6529789</v>
      </c>
      <c r="J1061" s="63">
        <v>5304310</v>
      </c>
      <c r="K1061" s="63">
        <v>3562497</v>
      </c>
      <c r="L1061" s="63">
        <v>5564558</v>
      </c>
      <c r="M1061" s="63">
        <v>4824058</v>
      </c>
      <c r="N1061" s="63">
        <v>5190147</v>
      </c>
      <c r="O1061" s="63">
        <v>4772823</v>
      </c>
      <c r="P1061" s="63">
        <v>4807998</v>
      </c>
      <c r="Q1061" s="63">
        <v>4081296</v>
      </c>
      <c r="R1061" s="63">
        <v>4866171</v>
      </c>
      <c r="S1061" s="63">
        <v>118338104</v>
      </c>
      <c r="T1061" s="63">
        <v>5863246</v>
      </c>
    </row>
    <row r="1062" spans="1:20" ht="14.5" x14ac:dyDescent="0.35">
      <c r="A1062" t="str">
        <f t="shared" si="23"/>
        <v>Salzburg424</v>
      </c>
      <c r="B1062">
        <v>1062</v>
      </c>
      <c r="C1062" s="62" t="s">
        <v>266</v>
      </c>
      <c r="D1062" s="62" t="s">
        <v>497</v>
      </c>
      <c r="E1062" s="62" t="s">
        <v>111</v>
      </c>
      <c r="F1062" s="63">
        <v>43465</v>
      </c>
      <c r="G1062" s="63">
        <v>1257485</v>
      </c>
      <c r="H1062" s="63">
        <v>2016347</v>
      </c>
      <c r="I1062" s="63">
        <v>1403243</v>
      </c>
      <c r="J1062" s="63">
        <v>1607723</v>
      </c>
      <c r="K1062" s="63">
        <v>1929370</v>
      </c>
      <c r="L1062" s="63">
        <v>1704304</v>
      </c>
      <c r="M1062" s="63">
        <v>1698840</v>
      </c>
      <c r="N1062" s="63">
        <v>1454138</v>
      </c>
      <c r="O1062" s="63">
        <v>1824721</v>
      </c>
      <c r="P1062" s="63">
        <v>1367486</v>
      </c>
      <c r="Q1062" s="63">
        <v>1184132</v>
      </c>
      <c r="R1062" s="63">
        <v>1871551</v>
      </c>
      <c r="S1062" s="63">
        <v>2124345</v>
      </c>
      <c r="T1062" s="63">
        <v>1566013</v>
      </c>
    </row>
    <row r="1063" spans="1:20" ht="14.5" x14ac:dyDescent="0.35">
      <c r="A1063" t="str">
        <f t="shared" si="23"/>
        <v>Salzburg092</v>
      </c>
      <c r="B1063">
        <v>1063</v>
      </c>
      <c r="C1063" s="62" t="s">
        <v>266</v>
      </c>
      <c r="D1063" s="62" t="s">
        <v>382</v>
      </c>
      <c r="E1063" s="62" t="s">
        <v>47</v>
      </c>
      <c r="F1063" s="63">
        <v>52941152</v>
      </c>
      <c r="G1063" s="63">
        <v>60709371</v>
      </c>
      <c r="H1063" s="63">
        <v>59544822</v>
      </c>
      <c r="I1063" s="63">
        <v>52940172</v>
      </c>
      <c r="J1063" s="63">
        <v>52946538</v>
      </c>
      <c r="K1063" s="63">
        <v>55374038</v>
      </c>
      <c r="L1063" s="63">
        <v>55249742</v>
      </c>
      <c r="M1063" s="63">
        <v>58217966</v>
      </c>
      <c r="N1063" s="63">
        <v>54712363</v>
      </c>
      <c r="O1063" s="63">
        <v>44559868</v>
      </c>
      <c r="P1063" s="63">
        <v>48717428</v>
      </c>
      <c r="Q1063" s="63">
        <v>53103134</v>
      </c>
      <c r="R1063" s="63">
        <v>55938153</v>
      </c>
      <c r="S1063" s="63">
        <v>46001016</v>
      </c>
      <c r="T1063" s="63">
        <v>45385388</v>
      </c>
    </row>
    <row r="1064" spans="1:20" ht="14.5" x14ac:dyDescent="0.35">
      <c r="A1064" t="str">
        <f t="shared" si="23"/>
        <v>Salzburg452</v>
      </c>
      <c r="B1064">
        <v>1064</v>
      </c>
      <c r="C1064" s="62" t="s">
        <v>266</v>
      </c>
      <c r="D1064" s="62" t="s">
        <v>507</v>
      </c>
      <c r="E1064" s="62" t="s">
        <v>119</v>
      </c>
      <c r="F1064" s="63">
        <v>3148</v>
      </c>
      <c r="G1064" s="63">
        <v>1912</v>
      </c>
      <c r="H1064" s="63">
        <v>36817</v>
      </c>
      <c r="I1064" s="63">
        <v>13366</v>
      </c>
      <c r="J1064" s="63">
        <v>19818</v>
      </c>
      <c r="K1064" s="63">
        <v>49350</v>
      </c>
      <c r="L1064" s="63">
        <v>17334</v>
      </c>
      <c r="M1064" s="63">
        <v>22289</v>
      </c>
      <c r="N1064" s="63">
        <v>25227</v>
      </c>
      <c r="O1064" s="63">
        <v>14663</v>
      </c>
      <c r="P1064" s="63">
        <v>92204</v>
      </c>
      <c r="Q1064" s="63">
        <v>12388</v>
      </c>
      <c r="R1064" s="63">
        <v>49534</v>
      </c>
      <c r="S1064" s="63">
        <v>18329</v>
      </c>
      <c r="T1064" s="63">
        <v>37524</v>
      </c>
    </row>
    <row r="1065" spans="1:20" ht="14.5" x14ac:dyDescent="0.35">
      <c r="A1065" t="str">
        <f t="shared" si="23"/>
        <v>Salzburg064</v>
      </c>
      <c r="B1065">
        <v>1065</v>
      </c>
      <c r="C1065" s="62" t="s">
        <v>266</v>
      </c>
      <c r="D1065" s="62" t="s">
        <v>351</v>
      </c>
      <c r="E1065" s="62" t="s">
        <v>33</v>
      </c>
      <c r="F1065" s="63">
        <v>122549594</v>
      </c>
      <c r="G1065" s="63">
        <v>152092832</v>
      </c>
      <c r="H1065" s="63">
        <v>140500035</v>
      </c>
      <c r="I1065" s="63">
        <v>207439441</v>
      </c>
      <c r="J1065" s="63">
        <v>222495517</v>
      </c>
      <c r="K1065" s="63">
        <v>234827597</v>
      </c>
      <c r="L1065" s="63">
        <v>250512884</v>
      </c>
      <c r="M1065" s="63">
        <v>279761039</v>
      </c>
      <c r="N1065" s="63">
        <v>244283565</v>
      </c>
      <c r="O1065" s="63">
        <v>320143130</v>
      </c>
      <c r="P1065" s="63">
        <v>239328340</v>
      </c>
      <c r="Q1065" s="63">
        <v>316768036</v>
      </c>
      <c r="R1065" s="63">
        <v>377169481</v>
      </c>
      <c r="S1065" s="63">
        <v>451120116</v>
      </c>
      <c r="T1065" s="63">
        <v>409403175</v>
      </c>
    </row>
    <row r="1066" spans="1:20" ht="14.5" x14ac:dyDescent="0.35">
      <c r="A1066" t="str">
        <f t="shared" si="23"/>
        <v>Salzburg700</v>
      </c>
      <c r="B1066">
        <v>1066</v>
      </c>
      <c r="C1066" s="62" t="s">
        <v>266</v>
      </c>
      <c r="D1066" s="62" t="s">
        <v>606</v>
      </c>
      <c r="E1066" s="62" t="s">
        <v>172</v>
      </c>
      <c r="F1066" s="63">
        <v>16174356</v>
      </c>
      <c r="G1066" s="63">
        <v>13560965</v>
      </c>
      <c r="H1066" s="63">
        <v>11602691</v>
      </c>
      <c r="I1066" s="63">
        <v>13953002</v>
      </c>
      <c r="J1066" s="63">
        <v>13911278</v>
      </c>
      <c r="K1066" s="63">
        <v>16682221</v>
      </c>
      <c r="L1066" s="63">
        <v>25679487</v>
      </c>
      <c r="M1066" s="63">
        <v>27961312</v>
      </c>
      <c r="N1066" s="63">
        <v>29058378</v>
      </c>
      <c r="O1066" s="63">
        <v>30540142</v>
      </c>
      <c r="P1066" s="63">
        <v>30384248</v>
      </c>
      <c r="Q1066" s="63">
        <v>24455424</v>
      </c>
      <c r="R1066" s="63">
        <v>29808993</v>
      </c>
      <c r="S1066" s="63">
        <v>26555545</v>
      </c>
      <c r="T1066" s="63">
        <v>32869152</v>
      </c>
    </row>
    <row r="1067" spans="1:20" ht="14.5" x14ac:dyDescent="0.35">
      <c r="A1067" t="str">
        <f t="shared" si="23"/>
        <v>Salzburg007</v>
      </c>
      <c r="B1067">
        <v>1067</v>
      </c>
      <c r="C1067" s="62" t="s">
        <v>266</v>
      </c>
      <c r="D1067" s="62" t="s">
        <v>304</v>
      </c>
      <c r="E1067" s="62" t="s">
        <v>6</v>
      </c>
      <c r="F1067" s="63">
        <v>12508987</v>
      </c>
      <c r="G1067" s="63">
        <v>10112608</v>
      </c>
      <c r="H1067" s="63">
        <v>14185821</v>
      </c>
      <c r="I1067" s="63">
        <v>9026560</v>
      </c>
      <c r="J1067" s="63">
        <v>12501774</v>
      </c>
      <c r="K1067" s="63">
        <v>9715474</v>
      </c>
      <c r="L1067" s="63">
        <v>16981923</v>
      </c>
      <c r="M1067" s="63">
        <v>16663188</v>
      </c>
      <c r="N1067" s="63">
        <v>14790904</v>
      </c>
      <c r="O1067" s="63">
        <v>15049411</v>
      </c>
      <c r="P1067" s="63">
        <v>23844054</v>
      </c>
      <c r="Q1067" s="63">
        <v>15568030</v>
      </c>
      <c r="R1067" s="63">
        <v>18467807</v>
      </c>
      <c r="S1067" s="63">
        <v>16041346</v>
      </c>
      <c r="T1067" s="63">
        <v>20999104</v>
      </c>
    </row>
    <row r="1068" spans="1:20" ht="14.5" x14ac:dyDescent="0.35">
      <c r="A1068" t="str">
        <f t="shared" si="23"/>
        <v>Salzburg624</v>
      </c>
      <c r="B1068">
        <v>1068</v>
      </c>
      <c r="C1068" s="62" t="s">
        <v>266</v>
      </c>
      <c r="D1068" s="62" t="s">
        <v>571</v>
      </c>
      <c r="E1068" s="62" t="s">
        <v>150</v>
      </c>
      <c r="F1068" s="63">
        <v>8319804</v>
      </c>
      <c r="G1068" s="63">
        <v>7130594</v>
      </c>
      <c r="H1068" s="63">
        <v>7674020</v>
      </c>
      <c r="I1068" s="63">
        <v>6573919</v>
      </c>
      <c r="J1068" s="63">
        <v>8479711</v>
      </c>
      <c r="K1068" s="63">
        <v>8616623</v>
      </c>
      <c r="L1068" s="63">
        <v>9928896</v>
      </c>
      <c r="M1068" s="63">
        <v>10017414</v>
      </c>
      <c r="N1068" s="63">
        <v>8805902</v>
      </c>
      <c r="O1068" s="63">
        <v>8518027</v>
      </c>
      <c r="P1068" s="63">
        <v>7857052</v>
      </c>
      <c r="Q1068" s="63">
        <v>12657946</v>
      </c>
      <c r="R1068" s="63">
        <v>13329846</v>
      </c>
      <c r="S1068" s="63">
        <v>10193466</v>
      </c>
      <c r="T1068" s="63">
        <v>8919161</v>
      </c>
    </row>
    <row r="1069" spans="1:20" ht="14.5" x14ac:dyDescent="0.35">
      <c r="A1069" t="str">
        <f t="shared" si="23"/>
        <v>Salzburg664</v>
      </c>
      <c r="B1069">
        <v>1069</v>
      </c>
      <c r="C1069" s="62" t="s">
        <v>266</v>
      </c>
      <c r="D1069" s="62" t="s">
        <v>590</v>
      </c>
      <c r="E1069" s="62" t="s">
        <v>162</v>
      </c>
      <c r="F1069" s="63">
        <v>36079163</v>
      </c>
      <c r="G1069" s="63">
        <v>33362064</v>
      </c>
      <c r="H1069" s="63">
        <v>33166038</v>
      </c>
      <c r="I1069" s="63">
        <v>37820580</v>
      </c>
      <c r="J1069" s="63">
        <v>39986952</v>
      </c>
      <c r="K1069" s="63">
        <v>48489256</v>
      </c>
      <c r="L1069" s="63">
        <v>67355836</v>
      </c>
      <c r="M1069" s="63">
        <v>64958868</v>
      </c>
      <c r="N1069" s="63">
        <v>72273769</v>
      </c>
      <c r="O1069" s="63">
        <v>75235406</v>
      </c>
      <c r="P1069" s="63">
        <v>71449365</v>
      </c>
      <c r="Q1069" s="63">
        <v>79214114</v>
      </c>
      <c r="R1069" s="63">
        <v>105677495</v>
      </c>
      <c r="S1069" s="63">
        <v>89923408</v>
      </c>
      <c r="T1069" s="63">
        <v>94146915</v>
      </c>
    </row>
    <row r="1070" spans="1:20" ht="14.5" x14ac:dyDescent="0.35">
      <c r="A1070" t="str">
        <f t="shared" si="23"/>
        <v>Salzburg357</v>
      </c>
      <c r="B1070">
        <v>1070</v>
      </c>
      <c r="C1070" s="62" t="s">
        <v>266</v>
      </c>
      <c r="D1070" s="62" t="s">
        <v>461</v>
      </c>
      <c r="E1070" s="62" t="s">
        <v>89</v>
      </c>
      <c r="F1070" s="63">
        <v>7584</v>
      </c>
      <c r="G1070" s="63">
        <v>7</v>
      </c>
      <c r="H1070" s="63">
        <v>3</v>
      </c>
      <c r="I1070" s="64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3">
        <v>13</v>
      </c>
    </row>
    <row r="1071" spans="1:20" ht="14.5" x14ac:dyDescent="0.35">
      <c r="A1071" t="str">
        <f t="shared" si="23"/>
        <v>Salzburg612</v>
      </c>
      <c r="B1071">
        <v>1071</v>
      </c>
      <c r="C1071" s="62" t="s">
        <v>266</v>
      </c>
      <c r="D1071" s="62" t="s">
        <v>567</v>
      </c>
      <c r="E1071" s="62" t="s">
        <v>149</v>
      </c>
      <c r="F1071" s="63">
        <v>1360</v>
      </c>
      <c r="G1071" s="63">
        <v>1194</v>
      </c>
      <c r="H1071" s="63">
        <v>317</v>
      </c>
      <c r="I1071" s="63">
        <v>4131</v>
      </c>
      <c r="J1071" s="64"/>
      <c r="K1071" s="63">
        <v>4699</v>
      </c>
      <c r="L1071" s="63">
        <v>2219</v>
      </c>
      <c r="M1071" s="63">
        <v>5596</v>
      </c>
      <c r="N1071" s="63">
        <v>1417</v>
      </c>
      <c r="O1071" s="64"/>
      <c r="P1071" s="63">
        <v>1200</v>
      </c>
      <c r="Q1071" s="63">
        <v>2198</v>
      </c>
      <c r="R1071" s="63">
        <v>2865</v>
      </c>
      <c r="S1071" s="63">
        <v>1710</v>
      </c>
      <c r="T1071" s="63">
        <v>2813</v>
      </c>
    </row>
    <row r="1072" spans="1:20" ht="14.5" x14ac:dyDescent="0.35">
      <c r="A1072" t="str">
        <f t="shared" si="23"/>
        <v>Salzburg616</v>
      </c>
      <c r="B1072">
        <v>1072</v>
      </c>
      <c r="C1072" s="62" t="s">
        <v>266</v>
      </c>
      <c r="D1072" s="62" t="s">
        <v>569</v>
      </c>
      <c r="E1072" s="62" t="s">
        <v>246</v>
      </c>
      <c r="F1072" s="63">
        <v>803343</v>
      </c>
      <c r="G1072" s="63">
        <v>858658</v>
      </c>
      <c r="H1072" s="63">
        <v>824877</v>
      </c>
      <c r="I1072" s="63">
        <v>681710</v>
      </c>
      <c r="J1072" s="63">
        <v>472305</v>
      </c>
      <c r="K1072" s="63">
        <v>519862</v>
      </c>
      <c r="L1072" s="63">
        <v>630737</v>
      </c>
      <c r="M1072" s="63">
        <v>380366</v>
      </c>
      <c r="N1072" s="63">
        <v>1595006</v>
      </c>
      <c r="O1072" s="63">
        <v>218542</v>
      </c>
      <c r="P1072" s="63">
        <v>223162</v>
      </c>
      <c r="Q1072" s="63">
        <v>235433</v>
      </c>
      <c r="R1072" s="63">
        <v>448820</v>
      </c>
      <c r="S1072" s="63">
        <v>302223</v>
      </c>
      <c r="T1072" s="63">
        <v>855388</v>
      </c>
    </row>
    <row r="1073" spans="1:20" ht="14.5" x14ac:dyDescent="0.35">
      <c r="A1073" t="str">
        <f t="shared" si="23"/>
        <v>Salzburg024</v>
      </c>
      <c r="B1073">
        <v>1073</v>
      </c>
      <c r="C1073" s="62" t="s">
        <v>266</v>
      </c>
      <c r="D1073" s="62" t="s">
        <v>318</v>
      </c>
      <c r="E1073" s="62" t="s">
        <v>15</v>
      </c>
      <c r="F1073" s="63">
        <v>2167097</v>
      </c>
      <c r="G1073" s="63">
        <v>265140</v>
      </c>
      <c r="H1073" s="63">
        <v>203424</v>
      </c>
      <c r="I1073" s="63">
        <v>927439</v>
      </c>
      <c r="J1073" s="63">
        <v>584584</v>
      </c>
      <c r="K1073" s="63">
        <v>536084</v>
      </c>
      <c r="L1073" s="63">
        <v>531533</v>
      </c>
      <c r="M1073" s="63">
        <v>508294</v>
      </c>
      <c r="N1073" s="63">
        <v>860734</v>
      </c>
      <c r="O1073" s="63">
        <v>795299</v>
      </c>
      <c r="P1073" s="63">
        <v>860904</v>
      </c>
      <c r="Q1073" s="63">
        <v>3715109</v>
      </c>
      <c r="R1073" s="63">
        <v>3809894</v>
      </c>
      <c r="S1073" s="63">
        <v>3034517</v>
      </c>
      <c r="T1073" s="63">
        <v>762294</v>
      </c>
    </row>
    <row r="1074" spans="1:20" ht="14.5" x14ac:dyDescent="0.35">
      <c r="A1074" t="str">
        <f t="shared" si="23"/>
        <v>Salzburg005</v>
      </c>
      <c r="B1074">
        <v>1074</v>
      </c>
      <c r="C1074" s="62" t="s">
        <v>266</v>
      </c>
      <c r="D1074" s="62" t="s">
        <v>300</v>
      </c>
      <c r="E1074" s="62" t="s">
        <v>4</v>
      </c>
      <c r="F1074" s="63">
        <v>439423556</v>
      </c>
      <c r="G1074" s="63">
        <v>490363167</v>
      </c>
      <c r="H1074" s="63">
        <v>475467271</v>
      </c>
      <c r="I1074" s="63">
        <v>468964962</v>
      </c>
      <c r="J1074" s="63">
        <v>493236216</v>
      </c>
      <c r="K1074" s="63">
        <v>514237902</v>
      </c>
      <c r="L1074" s="63">
        <v>524145556</v>
      </c>
      <c r="M1074" s="63">
        <v>548434099</v>
      </c>
      <c r="N1074" s="63">
        <v>565147967</v>
      </c>
      <c r="O1074" s="63">
        <v>564335654</v>
      </c>
      <c r="P1074" s="63">
        <v>567149121</v>
      </c>
      <c r="Q1074" s="63">
        <v>602706327</v>
      </c>
      <c r="R1074" s="63">
        <v>685595726</v>
      </c>
      <c r="S1074" s="63">
        <v>690118787</v>
      </c>
      <c r="T1074" s="63">
        <v>649736898</v>
      </c>
    </row>
    <row r="1075" spans="1:20" ht="14.5" x14ac:dyDescent="0.35">
      <c r="A1075" t="str">
        <f t="shared" si="23"/>
        <v>Salzburg464</v>
      </c>
      <c r="B1075">
        <v>1075</v>
      </c>
      <c r="C1075" s="62" t="s">
        <v>266</v>
      </c>
      <c r="D1075" s="62" t="s">
        <v>520</v>
      </c>
      <c r="E1075" s="62" t="s">
        <v>127</v>
      </c>
      <c r="F1075" s="63">
        <v>4522</v>
      </c>
      <c r="G1075" s="63">
        <v>28716</v>
      </c>
      <c r="H1075" s="63">
        <v>20803</v>
      </c>
      <c r="I1075" s="63">
        <v>9752</v>
      </c>
      <c r="J1075" s="63">
        <v>31501</v>
      </c>
      <c r="K1075" s="63">
        <v>26084</v>
      </c>
      <c r="L1075" s="63">
        <v>7617</v>
      </c>
      <c r="M1075" s="63">
        <v>19067</v>
      </c>
      <c r="N1075" s="63">
        <v>37599</v>
      </c>
      <c r="O1075" s="63">
        <v>21010</v>
      </c>
      <c r="P1075" s="63">
        <v>20472</v>
      </c>
      <c r="Q1075" s="63">
        <v>26495</v>
      </c>
      <c r="R1075" s="63">
        <v>43051</v>
      </c>
      <c r="S1075" s="63">
        <v>62618</v>
      </c>
      <c r="T1075" s="63">
        <v>74140</v>
      </c>
    </row>
    <row r="1076" spans="1:20" ht="14.5" x14ac:dyDescent="0.35">
      <c r="A1076" t="str">
        <f t="shared" si="23"/>
        <v>Salzburg628</v>
      </c>
      <c r="B1076">
        <v>1076</v>
      </c>
      <c r="C1076" s="62" t="s">
        <v>266</v>
      </c>
      <c r="D1076" s="62" t="s">
        <v>575</v>
      </c>
      <c r="E1076" s="62" t="s">
        <v>152</v>
      </c>
      <c r="F1076" s="63">
        <v>49943</v>
      </c>
      <c r="G1076" s="63">
        <v>224450</v>
      </c>
      <c r="H1076" s="63">
        <v>23365</v>
      </c>
      <c r="I1076" s="63">
        <v>55539</v>
      </c>
      <c r="J1076" s="63">
        <v>136706</v>
      </c>
      <c r="K1076" s="63">
        <v>203085</v>
      </c>
      <c r="L1076" s="63">
        <v>241297</v>
      </c>
      <c r="M1076" s="63">
        <v>263757</v>
      </c>
      <c r="N1076" s="63">
        <v>236421</v>
      </c>
      <c r="O1076" s="63">
        <v>1048491</v>
      </c>
      <c r="P1076" s="63">
        <v>163898</v>
      </c>
      <c r="Q1076" s="63">
        <v>322634</v>
      </c>
      <c r="R1076" s="63">
        <v>348105</v>
      </c>
      <c r="S1076" s="63">
        <v>567614</v>
      </c>
      <c r="T1076" s="63">
        <v>1242922</v>
      </c>
    </row>
    <row r="1077" spans="1:20" ht="14.5" x14ac:dyDescent="0.35">
      <c r="A1077" t="str">
        <f t="shared" si="23"/>
        <v>Salzburg732</v>
      </c>
      <c r="B1077">
        <v>1077</v>
      </c>
      <c r="C1077" s="62" t="s">
        <v>266</v>
      </c>
      <c r="D1077" s="62" t="s">
        <v>621</v>
      </c>
      <c r="E1077" s="62" t="s">
        <v>178</v>
      </c>
      <c r="F1077" s="63">
        <v>108649318</v>
      </c>
      <c r="G1077" s="63">
        <v>120840803</v>
      </c>
      <c r="H1077" s="63">
        <v>111365581</v>
      </c>
      <c r="I1077" s="63">
        <v>101583774</v>
      </c>
      <c r="J1077" s="63">
        <v>75724510</v>
      </c>
      <c r="K1077" s="63">
        <v>87819163</v>
      </c>
      <c r="L1077" s="63">
        <v>89335597</v>
      </c>
      <c r="M1077" s="63">
        <v>122513468</v>
      </c>
      <c r="N1077" s="63">
        <v>132181886</v>
      </c>
      <c r="O1077" s="63">
        <v>134744432</v>
      </c>
      <c r="P1077" s="63">
        <v>136462539</v>
      </c>
      <c r="Q1077" s="63">
        <v>130594173</v>
      </c>
      <c r="R1077" s="63">
        <v>127869831</v>
      </c>
      <c r="S1077" s="63">
        <v>180763007</v>
      </c>
      <c r="T1077" s="63">
        <v>164995214</v>
      </c>
    </row>
    <row r="1078" spans="1:20" ht="14.5" x14ac:dyDescent="0.35">
      <c r="A1078" t="str">
        <f t="shared" si="23"/>
        <v>Salzburg346</v>
      </c>
      <c r="B1078">
        <v>1078</v>
      </c>
      <c r="C1078" s="62" t="s">
        <v>266</v>
      </c>
      <c r="D1078" s="62" t="s">
        <v>454</v>
      </c>
      <c r="E1078" s="62" t="s">
        <v>86</v>
      </c>
      <c r="F1078" s="63">
        <v>433136</v>
      </c>
      <c r="G1078" s="63">
        <v>1032267</v>
      </c>
      <c r="H1078" s="63">
        <v>585637</v>
      </c>
      <c r="I1078" s="63">
        <v>705382</v>
      </c>
      <c r="J1078" s="63">
        <v>891260</v>
      </c>
      <c r="K1078" s="63">
        <v>1075391</v>
      </c>
      <c r="L1078" s="63">
        <v>1326167</v>
      </c>
      <c r="M1078" s="63">
        <v>1170631</v>
      </c>
      <c r="N1078" s="63">
        <v>1068872</v>
      </c>
      <c r="O1078" s="63">
        <v>1253658</v>
      </c>
      <c r="P1078" s="63">
        <v>1047445</v>
      </c>
      <c r="Q1078" s="63">
        <v>980665</v>
      </c>
      <c r="R1078" s="63">
        <v>1295326</v>
      </c>
      <c r="S1078" s="63">
        <v>1426007</v>
      </c>
      <c r="T1078" s="63">
        <v>1605330</v>
      </c>
    </row>
    <row r="1079" spans="1:20" ht="14.5" x14ac:dyDescent="0.35">
      <c r="A1079" t="str">
        <f t="shared" si="23"/>
        <v>Salzburg083</v>
      </c>
      <c r="B1079">
        <v>1079</v>
      </c>
      <c r="C1079" s="62" t="s">
        <v>266</v>
      </c>
      <c r="D1079" s="62" t="s">
        <v>378</v>
      </c>
      <c r="E1079" s="62" t="s">
        <v>45</v>
      </c>
      <c r="F1079" s="63">
        <v>1205</v>
      </c>
      <c r="G1079" s="63">
        <v>5682</v>
      </c>
      <c r="H1079" s="63">
        <v>11367</v>
      </c>
      <c r="I1079" s="63">
        <v>7774</v>
      </c>
      <c r="J1079" s="63">
        <v>12871</v>
      </c>
      <c r="K1079" s="63">
        <v>7620</v>
      </c>
      <c r="L1079" s="63">
        <v>3636</v>
      </c>
      <c r="M1079" s="63">
        <v>13424</v>
      </c>
      <c r="N1079" s="63">
        <v>5106</v>
      </c>
      <c r="O1079" s="63">
        <v>2553</v>
      </c>
      <c r="P1079" s="63">
        <v>5010</v>
      </c>
      <c r="Q1079" s="63">
        <v>487593</v>
      </c>
      <c r="R1079" s="63">
        <v>469395</v>
      </c>
      <c r="S1079" s="63">
        <v>74325</v>
      </c>
      <c r="T1079" s="63">
        <v>281701</v>
      </c>
    </row>
    <row r="1080" spans="1:20" ht="14.5" x14ac:dyDescent="0.35">
      <c r="A1080" t="str">
        <f t="shared" si="23"/>
        <v>Salzburg696</v>
      </c>
      <c r="B1080">
        <v>1080</v>
      </c>
      <c r="C1080" s="62" t="s">
        <v>266</v>
      </c>
      <c r="D1080" s="62" t="s">
        <v>604</v>
      </c>
      <c r="E1080" s="62" t="s">
        <v>171</v>
      </c>
      <c r="F1080" s="63">
        <v>3148636</v>
      </c>
      <c r="G1080" s="63">
        <v>2875530</v>
      </c>
      <c r="H1080" s="63">
        <v>4606537</v>
      </c>
      <c r="I1080" s="63">
        <v>8817119</v>
      </c>
      <c r="J1080" s="63">
        <v>9902067</v>
      </c>
      <c r="K1080" s="63">
        <v>12250635</v>
      </c>
      <c r="L1080" s="63">
        <v>15387263</v>
      </c>
      <c r="M1080" s="63">
        <v>20129785</v>
      </c>
      <c r="N1080" s="63">
        <v>22226763</v>
      </c>
      <c r="O1080" s="63">
        <v>23924922</v>
      </c>
      <c r="P1080" s="63">
        <v>21353404</v>
      </c>
      <c r="Q1080" s="63">
        <v>19710245</v>
      </c>
      <c r="R1080" s="63">
        <v>25701420</v>
      </c>
      <c r="S1080" s="63">
        <v>22259011</v>
      </c>
      <c r="T1080" s="63">
        <v>29531959</v>
      </c>
    </row>
    <row r="1081" spans="1:20" ht="14.5" x14ac:dyDescent="0.35">
      <c r="A1081" t="str">
        <f t="shared" si="23"/>
        <v>Salzburg812</v>
      </c>
      <c r="B1081">
        <v>1081</v>
      </c>
      <c r="C1081" s="62" t="s">
        <v>266</v>
      </c>
      <c r="D1081" s="62" t="s">
        <v>641</v>
      </c>
      <c r="E1081" s="62" t="s">
        <v>189</v>
      </c>
      <c r="F1081" s="64"/>
      <c r="G1081" s="63">
        <v>24</v>
      </c>
      <c r="H1081" s="63">
        <v>1</v>
      </c>
      <c r="I1081" s="64"/>
      <c r="J1081" s="63">
        <v>20</v>
      </c>
      <c r="K1081" s="64"/>
      <c r="L1081" s="64"/>
      <c r="M1081" s="64"/>
      <c r="N1081" s="64"/>
      <c r="O1081" s="64"/>
      <c r="P1081" s="64"/>
      <c r="Q1081" s="64"/>
      <c r="R1081" s="63">
        <v>1</v>
      </c>
      <c r="S1081" s="63">
        <v>3</v>
      </c>
      <c r="T1081" s="64"/>
    </row>
    <row r="1082" spans="1:20" ht="14.5" x14ac:dyDescent="0.35">
      <c r="A1082" t="str">
        <f t="shared" si="23"/>
        <v>Salzburg375</v>
      </c>
      <c r="B1082">
        <v>1082</v>
      </c>
      <c r="C1082" s="62" t="s">
        <v>266</v>
      </c>
      <c r="D1082" s="62" t="s">
        <v>468</v>
      </c>
      <c r="E1082" s="62" t="s">
        <v>93</v>
      </c>
      <c r="F1082" s="64"/>
      <c r="G1082" s="63">
        <v>58471</v>
      </c>
      <c r="H1082" s="63">
        <v>51985</v>
      </c>
      <c r="I1082" s="63">
        <v>10929</v>
      </c>
      <c r="J1082" s="63">
        <v>80286</v>
      </c>
      <c r="K1082" s="63">
        <v>1988</v>
      </c>
      <c r="L1082" s="63">
        <v>575</v>
      </c>
      <c r="M1082" s="63">
        <v>2741</v>
      </c>
      <c r="N1082" s="63">
        <v>1077</v>
      </c>
      <c r="O1082" s="63">
        <v>2638</v>
      </c>
      <c r="P1082" s="64"/>
      <c r="Q1082" s="64"/>
      <c r="R1082" s="63">
        <v>1715</v>
      </c>
      <c r="S1082" s="63">
        <v>3430</v>
      </c>
      <c r="T1082" s="63">
        <v>796</v>
      </c>
    </row>
    <row r="1083" spans="1:20" ht="14.5" x14ac:dyDescent="0.35">
      <c r="A1083" t="str">
        <f t="shared" si="23"/>
        <v>Salzburg449</v>
      </c>
      <c r="B1083">
        <v>1083</v>
      </c>
      <c r="C1083" s="62" t="s">
        <v>266</v>
      </c>
      <c r="D1083" s="62" t="s">
        <v>505</v>
      </c>
      <c r="E1083" s="62" t="s">
        <v>118</v>
      </c>
      <c r="F1083" s="63">
        <v>77</v>
      </c>
      <c r="G1083" s="63">
        <v>16</v>
      </c>
      <c r="H1083" s="64"/>
      <c r="I1083" s="64"/>
      <c r="J1083" s="64"/>
      <c r="K1083" s="64"/>
      <c r="L1083" s="63">
        <v>396</v>
      </c>
      <c r="M1083" s="63">
        <v>562</v>
      </c>
      <c r="N1083" s="63">
        <v>118</v>
      </c>
      <c r="O1083" s="63">
        <v>73</v>
      </c>
      <c r="P1083" s="63">
        <v>181</v>
      </c>
      <c r="Q1083" s="63">
        <v>117</v>
      </c>
      <c r="R1083" s="63">
        <v>4325</v>
      </c>
      <c r="S1083" s="63">
        <v>1263</v>
      </c>
      <c r="T1083" s="64"/>
    </row>
    <row r="1084" spans="1:20" ht="14.5" x14ac:dyDescent="0.35">
      <c r="A1084" t="str">
        <f t="shared" si="23"/>
        <v>Salzburg724</v>
      </c>
      <c r="B1084">
        <v>1084</v>
      </c>
      <c r="C1084" s="62" t="s">
        <v>266</v>
      </c>
      <c r="D1084" s="62" t="s">
        <v>617</v>
      </c>
      <c r="E1084" s="62" t="s">
        <v>247</v>
      </c>
      <c r="F1084" s="63">
        <v>71479</v>
      </c>
      <c r="G1084" s="63">
        <v>251735</v>
      </c>
      <c r="H1084" s="63">
        <v>217044</v>
      </c>
      <c r="I1084" s="63">
        <v>99192</v>
      </c>
      <c r="J1084" s="63">
        <v>60397</v>
      </c>
      <c r="K1084" s="63">
        <v>50880</v>
      </c>
      <c r="L1084" s="63">
        <v>12970</v>
      </c>
      <c r="M1084" s="63">
        <v>6582</v>
      </c>
      <c r="N1084" s="63">
        <v>15363</v>
      </c>
      <c r="O1084" s="63">
        <v>6023</v>
      </c>
      <c r="P1084" s="63">
        <v>8941</v>
      </c>
      <c r="Q1084" s="63">
        <v>599</v>
      </c>
      <c r="R1084" s="63">
        <v>162478</v>
      </c>
      <c r="S1084" s="63">
        <v>82174</v>
      </c>
      <c r="T1084" s="63">
        <v>128910</v>
      </c>
    </row>
    <row r="1085" spans="1:20" ht="14.5" x14ac:dyDescent="0.35">
      <c r="A1085" t="str">
        <f t="shared" si="23"/>
        <v>Salzburg728</v>
      </c>
      <c r="B1085">
        <v>1085</v>
      </c>
      <c r="C1085" s="62" t="s">
        <v>266</v>
      </c>
      <c r="D1085" s="62" t="s">
        <v>619</v>
      </c>
      <c r="E1085" s="62" t="s">
        <v>962</v>
      </c>
      <c r="F1085" s="63">
        <v>19802427</v>
      </c>
      <c r="G1085" s="63">
        <v>20024929</v>
      </c>
      <c r="H1085" s="63">
        <v>20002660</v>
      </c>
      <c r="I1085" s="63">
        <v>29644057</v>
      </c>
      <c r="J1085" s="63">
        <v>24961598</v>
      </c>
      <c r="K1085" s="63">
        <v>23865914</v>
      </c>
      <c r="L1085" s="63">
        <v>25221503</v>
      </c>
      <c r="M1085" s="63">
        <v>29838881</v>
      </c>
      <c r="N1085" s="63">
        <v>27384256</v>
      </c>
      <c r="O1085" s="63">
        <v>36267032</v>
      </c>
      <c r="P1085" s="63">
        <v>35885550</v>
      </c>
      <c r="Q1085" s="63">
        <v>52002085</v>
      </c>
      <c r="R1085" s="63">
        <v>45272913</v>
      </c>
      <c r="S1085" s="63">
        <v>67953851</v>
      </c>
      <c r="T1085" s="63">
        <v>38117986</v>
      </c>
    </row>
    <row r="1086" spans="1:20" ht="14.5" x14ac:dyDescent="0.35">
      <c r="A1086" t="str">
        <f t="shared" si="23"/>
        <v>Salzburg636</v>
      </c>
      <c r="B1086">
        <v>1086</v>
      </c>
      <c r="C1086" s="62" t="s">
        <v>266</v>
      </c>
      <c r="D1086" s="62" t="s">
        <v>579</v>
      </c>
      <c r="E1086" s="62" t="s">
        <v>154</v>
      </c>
      <c r="F1086" s="63">
        <v>30607</v>
      </c>
      <c r="G1086" s="63">
        <v>100117</v>
      </c>
      <c r="H1086" s="63">
        <v>25420</v>
      </c>
      <c r="I1086" s="63">
        <v>2361</v>
      </c>
      <c r="J1086" s="63">
        <v>6870</v>
      </c>
      <c r="K1086" s="63">
        <v>106967</v>
      </c>
      <c r="L1086" s="63">
        <v>22611</v>
      </c>
      <c r="M1086" s="63">
        <v>41766</v>
      </c>
      <c r="N1086" s="63">
        <v>48570</v>
      </c>
      <c r="O1086" s="63">
        <v>60044</v>
      </c>
      <c r="P1086" s="63">
        <v>24280</v>
      </c>
      <c r="Q1086" s="63">
        <v>30749</v>
      </c>
      <c r="R1086" s="63">
        <v>59598</v>
      </c>
      <c r="S1086" s="63">
        <v>105464</v>
      </c>
      <c r="T1086" s="63">
        <v>69387</v>
      </c>
    </row>
    <row r="1087" spans="1:20" ht="14.5" x14ac:dyDescent="0.35">
      <c r="A1087" t="str">
        <f t="shared" si="23"/>
        <v>Salzburg463</v>
      </c>
      <c r="B1087">
        <v>1087</v>
      </c>
      <c r="C1087" s="62" t="s">
        <v>266</v>
      </c>
      <c r="D1087" s="62" t="s">
        <v>518</v>
      </c>
      <c r="E1087" s="62" t="s">
        <v>126</v>
      </c>
      <c r="F1087" s="64"/>
      <c r="G1087" s="64"/>
      <c r="H1087" s="63">
        <v>36</v>
      </c>
      <c r="I1087" s="64"/>
      <c r="J1087" s="63">
        <v>9</v>
      </c>
      <c r="K1087" s="64"/>
      <c r="L1087" s="63">
        <v>19</v>
      </c>
      <c r="M1087" s="63">
        <v>10</v>
      </c>
      <c r="N1087" s="63">
        <v>150</v>
      </c>
      <c r="O1087" s="64"/>
      <c r="P1087" s="63">
        <v>16</v>
      </c>
      <c r="Q1087" s="63">
        <v>2</v>
      </c>
      <c r="R1087" s="63">
        <v>1545</v>
      </c>
      <c r="S1087" s="63">
        <v>2383</v>
      </c>
      <c r="T1087" s="63">
        <v>2041</v>
      </c>
    </row>
    <row r="1088" spans="1:20" ht="14.5" x14ac:dyDescent="0.35">
      <c r="A1088" t="str">
        <f t="shared" si="23"/>
        <v>Salzburg079</v>
      </c>
      <c r="B1088">
        <v>1088</v>
      </c>
      <c r="C1088" s="62" t="s">
        <v>266</v>
      </c>
      <c r="D1088" s="62" t="s">
        <v>371</v>
      </c>
      <c r="E1088" s="62" t="s">
        <v>41</v>
      </c>
      <c r="F1088" s="63">
        <v>2625251</v>
      </c>
      <c r="G1088" s="63">
        <v>3438714</v>
      </c>
      <c r="H1088" s="63">
        <v>2382844</v>
      </c>
      <c r="I1088" s="63">
        <v>622226</v>
      </c>
      <c r="J1088" s="63">
        <v>1276521</v>
      </c>
      <c r="K1088" s="63">
        <v>638013</v>
      </c>
      <c r="L1088" s="63">
        <v>1136976</v>
      </c>
      <c r="M1088" s="63">
        <v>451732</v>
      </c>
      <c r="N1088" s="63">
        <v>680959</v>
      </c>
      <c r="O1088" s="63">
        <v>404842</v>
      </c>
      <c r="P1088" s="63">
        <v>649484</v>
      </c>
      <c r="Q1088" s="63">
        <v>650904</v>
      </c>
      <c r="R1088" s="63">
        <v>1945049</v>
      </c>
      <c r="S1088" s="63">
        <v>1967344</v>
      </c>
      <c r="T1088" s="63">
        <v>1927237</v>
      </c>
    </row>
    <row r="1089" spans="1:20" ht="14.5" x14ac:dyDescent="0.35">
      <c r="A1089" t="str">
        <f t="shared" si="23"/>
        <v>Salzburg684</v>
      </c>
      <c r="B1089">
        <v>1089</v>
      </c>
      <c r="C1089" s="62" t="s">
        <v>266</v>
      </c>
      <c r="D1089" s="62" t="s">
        <v>601</v>
      </c>
      <c r="E1089" s="62" t="s">
        <v>249</v>
      </c>
      <c r="F1089" s="63">
        <v>1166967</v>
      </c>
      <c r="G1089" s="63">
        <v>761797</v>
      </c>
      <c r="H1089" s="63">
        <v>544890</v>
      </c>
      <c r="I1089" s="63">
        <v>265328</v>
      </c>
      <c r="J1089" s="63">
        <v>812666</v>
      </c>
      <c r="K1089" s="63">
        <v>1467234</v>
      </c>
      <c r="L1089" s="63">
        <v>1921399</v>
      </c>
      <c r="M1089" s="63">
        <v>1931922</v>
      </c>
      <c r="N1089" s="63">
        <v>542236</v>
      </c>
      <c r="O1089" s="63">
        <v>667632</v>
      </c>
      <c r="P1089" s="63">
        <v>723507</v>
      </c>
      <c r="Q1089" s="63">
        <v>1022433</v>
      </c>
      <c r="R1089" s="63">
        <v>1429531</v>
      </c>
      <c r="S1089" s="63">
        <v>1447179</v>
      </c>
      <c r="T1089" s="63">
        <v>2044062</v>
      </c>
    </row>
    <row r="1090" spans="1:20" ht="14.5" x14ac:dyDescent="0.35">
      <c r="A1090" t="str">
        <f t="shared" si="23"/>
        <v>Salzburg604</v>
      </c>
      <c r="B1090">
        <v>1090</v>
      </c>
      <c r="C1090" s="62" t="s">
        <v>266</v>
      </c>
      <c r="D1090" s="62" t="s">
        <v>563</v>
      </c>
      <c r="E1090" s="62" t="s">
        <v>148</v>
      </c>
      <c r="F1090" s="63">
        <v>32164</v>
      </c>
      <c r="G1090" s="63">
        <v>27073</v>
      </c>
      <c r="H1090" s="63">
        <v>61253</v>
      </c>
      <c r="I1090" s="63">
        <v>245632</v>
      </c>
      <c r="J1090" s="63">
        <v>1533391</v>
      </c>
      <c r="K1090" s="63">
        <v>1108863</v>
      </c>
      <c r="L1090" s="63">
        <v>833900</v>
      </c>
      <c r="M1090" s="63">
        <v>1492793</v>
      </c>
      <c r="N1090" s="63">
        <v>2300455</v>
      </c>
      <c r="O1090" s="63">
        <v>1496890</v>
      </c>
      <c r="P1090" s="63">
        <v>1446255</v>
      </c>
      <c r="Q1090" s="63">
        <v>2298604</v>
      </c>
      <c r="R1090" s="63">
        <v>1370530</v>
      </c>
      <c r="S1090" s="63">
        <v>45176</v>
      </c>
      <c r="T1090" s="63">
        <v>156571</v>
      </c>
    </row>
    <row r="1091" spans="1:20" ht="14.5" x14ac:dyDescent="0.35">
      <c r="A1091" t="str">
        <f t="shared" si="23"/>
        <v>Salzburg465</v>
      </c>
      <c r="B1091">
        <v>1091</v>
      </c>
      <c r="C1091" s="62" t="s">
        <v>266</v>
      </c>
      <c r="D1091" s="62" t="s">
        <v>522</v>
      </c>
      <c r="E1091" s="62" t="s">
        <v>128</v>
      </c>
      <c r="F1091" s="63">
        <v>21</v>
      </c>
      <c r="G1091" s="63">
        <v>21</v>
      </c>
      <c r="H1091" s="63">
        <v>20</v>
      </c>
      <c r="I1091" s="64"/>
      <c r="J1091" s="63">
        <v>13</v>
      </c>
      <c r="K1091" s="63">
        <v>275</v>
      </c>
      <c r="L1091" s="64"/>
      <c r="M1091" s="64"/>
      <c r="N1091" s="63">
        <v>35</v>
      </c>
      <c r="O1091" s="63">
        <v>1805</v>
      </c>
      <c r="P1091" s="63">
        <v>559</v>
      </c>
      <c r="Q1091" s="63">
        <v>328</v>
      </c>
      <c r="R1091" s="63">
        <v>2584</v>
      </c>
      <c r="S1091" s="63">
        <v>84</v>
      </c>
      <c r="T1091" s="63">
        <v>121</v>
      </c>
    </row>
    <row r="1092" spans="1:20" ht="14.5" x14ac:dyDescent="0.35">
      <c r="A1092" t="str">
        <f t="shared" si="23"/>
        <v>Salzburg037</v>
      </c>
      <c r="B1092">
        <v>1092</v>
      </c>
      <c r="C1092" s="62" t="s">
        <v>266</v>
      </c>
      <c r="D1092" s="62" t="s">
        <v>326</v>
      </c>
      <c r="E1092" s="62" t="s">
        <v>19</v>
      </c>
      <c r="F1092" s="64"/>
      <c r="G1092" s="63">
        <v>8317064</v>
      </c>
      <c r="H1092" s="63">
        <v>6177489</v>
      </c>
      <c r="I1092" s="63">
        <v>4967855</v>
      </c>
      <c r="J1092" s="63">
        <v>6806807</v>
      </c>
      <c r="K1092" s="63">
        <v>9552297</v>
      </c>
      <c r="L1092" s="63">
        <v>7238235</v>
      </c>
      <c r="M1092" s="63">
        <v>7369484</v>
      </c>
      <c r="N1092" s="63">
        <v>8354202</v>
      </c>
      <c r="O1092" s="63">
        <v>9780338</v>
      </c>
      <c r="P1092" s="63">
        <v>8631901</v>
      </c>
      <c r="Q1092" s="63">
        <v>9178926</v>
      </c>
      <c r="R1092" s="63">
        <v>6839673</v>
      </c>
      <c r="S1092" s="63">
        <v>161718779</v>
      </c>
      <c r="T1092" s="63">
        <v>17383837</v>
      </c>
    </row>
    <row r="1093" spans="1:20" ht="14.5" x14ac:dyDescent="0.35">
      <c r="A1093" t="str">
        <f t="shared" si="23"/>
        <v>Salzburg669</v>
      </c>
      <c r="B1093">
        <v>1093</v>
      </c>
      <c r="C1093" s="62" t="s">
        <v>266</v>
      </c>
      <c r="D1093" s="62" t="s">
        <v>596</v>
      </c>
      <c r="E1093" s="62" t="s">
        <v>165</v>
      </c>
      <c r="F1093" s="63">
        <v>5007549</v>
      </c>
      <c r="G1093" s="63">
        <v>5643592</v>
      </c>
      <c r="H1093" s="63">
        <v>6041570</v>
      </c>
      <c r="I1093" s="63">
        <v>5913691</v>
      </c>
      <c r="J1093" s="63">
        <v>7189582</v>
      </c>
      <c r="K1093" s="63">
        <v>8853347</v>
      </c>
      <c r="L1093" s="63">
        <v>9333774</v>
      </c>
      <c r="M1093" s="63">
        <v>10399809</v>
      </c>
      <c r="N1093" s="63">
        <v>11670045</v>
      </c>
      <c r="O1093" s="63">
        <v>14481630</v>
      </c>
      <c r="P1093" s="63">
        <v>11956865</v>
      </c>
      <c r="Q1093" s="63">
        <v>12149797</v>
      </c>
      <c r="R1093" s="63">
        <v>15773699</v>
      </c>
      <c r="S1093" s="63">
        <v>11098189</v>
      </c>
      <c r="T1093" s="63">
        <v>13127786</v>
      </c>
    </row>
    <row r="1094" spans="1:20" ht="14.5" x14ac:dyDescent="0.35">
      <c r="A1094" t="str">
        <f t="shared" si="23"/>
        <v>Salzburg268</v>
      </c>
      <c r="B1094">
        <v>1094</v>
      </c>
      <c r="C1094" s="62" t="s">
        <v>266</v>
      </c>
      <c r="D1094" s="62" t="s">
        <v>421</v>
      </c>
      <c r="E1094" s="62" t="s">
        <v>68</v>
      </c>
      <c r="F1094" s="63">
        <v>181</v>
      </c>
      <c r="G1094" s="63">
        <v>19</v>
      </c>
      <c r="H1094" s="63">
        <v>712</v>
      </c>
      <c r="I1094" s="63">
        <v>1793</v>
      </c>
      <c r="J1094" s="63">
        <v>1614</v>
      </c>
      <c r="K1094" s="63">
        <v>3751</v>
      </c>
      <c r="L1094" s="64"/>
      <c r="M1094" s="64"/>
      <c r="N1094" s="64"/>
      <c r="O1094" s="63">
        <v>5</v>
      </c>
      <c r="P1094" s="63">
        <v>1220</v>
      </c>
      <c r="Q1094" s="63">
        <v>101</v>
      </c>
      <c r="R1094" s="63">
        <v>11401</v>
      </c>
      <c r="S1094" s="63">
        <v>18269</v>
      </c>
      <c r="T1094" s="63">
        <v>6119</v>
      </c>
    </row>
    <row r="1095" spans="1:20" ht="14.5" x14ac:dyDescent="0.35">
      <c r="A1095" t="str">
        <f t="shared" si="23"/>
        <v>Salzburg395</v>
      </c>
      <c r="B1095">
        <v>1095</v>
      </c>
      <c r="C1095" s="62" t="s">
        <v>266</v>
      </c>
      <c r="D1095" s="62" t="s">
        <v>483</v>
      </c>
      <c r="E1095" s="62" t="s">
        <v>102</v>
      </c>
      <c r="F1095" s="64"/>
      <c r="G1095" s="63">
        <v>164</v>
      </c>
      <c r="H1095" s="63">
        <v>2</v>
      </c>
      <c r="I1095" s="64"/>
      <c r="J1095" s="63">
        <v>4868</v>
      </c>
      <c r="K1095" s="63">
        <v>2791</v>
      </c>
      <c r="L1095" s="63">
        <v>29</v>
      </c>
      <c r="M1095" s="63">
        <v>642</v>
      </c>
      <c r="N1095" s="63">
        <v>299</v>
      </c>
      <c r="O1095" s="63">
        <v>383</v>
      </c>
      <c r="P1095" s="63">
        <v>372</v>
      </c>
      <c r="Q1095" s="63">
        <v>319</v>
      </c>
      <c r="R1095" s="63">
        <v>861</v>
      </c>
      <c r="S1095" s="63">
        <v>216</v>
      </c>
      <c r="T1095" s="63">
        <v>251</v>
      </c>
    </row>
    <row r="1096" spans="1:20" ht="14.5" x14ac:dyDescent="0.35">
      <c r="A1096" t="str">
        <f t="shared" ref="A1096:A1159" si="24">C1096&amp;D1096</f>
        <v>Salzburg055</v>
      </c>
      <c r="B1096">
        <v>1096</v>
      </c>
      <c r="C1096" s="62" t="s">
        <v>266</v>
      </c>
      <c r="D1096" s="62" t="s">
        <v>343</v>
      </c>
      <c r="E1096" s="62" t="s">
        <v>29</v>
      </c>
      <c r="F1096" s="63">
        <v>5250728</v>
      </c>
      <c r="G1096" s="63">
        <v>4758015</v>
      </c>
      <c r="H1096" s="63">
        <v>3677330</v>
      </c>
      <c r="I1096" s="63">
        <v>8288577</v>
      </c>
      <c r="J1096" s="63">
        <v>7339241</v>
      </c>
      <c r="K1096" s="63">
        <v>13055124</v>
      </c>
      <c r="L1096" s="63">
        <v>14326429</v>
      </c>
      <c r="M1096" s="63">
        <v>13798052</v>
      </c>
      <c r="N1096" s="63">
        <v>14951742</v>
      </c>
      <c r="O1096" s="63">
        <v>19747651</v>
      </c>
      <c r="P1096" s="63">
        <v>25841985</v>
      </c>
      <c r="Q1096" s="63">
        <v>29705946</v>
      </c>
      <c r="R1096" s="63">
        <v>24684405</v>
      </c>
      <c r="S1096" s="63">
        <v>21416124</v>
      </c>
      <c r="T1096" s="63">
        <v>20192938</v>
      </c>
    </row>
    <row r="1097" spans="1:20" ht="14.5" x14ac:dyDescent="0.35">
      <c r="A1097" t="str">
        <f t="shared" si="24"/>
        <v>Salzburg018</v>
      </c>
      <c r="B1097">
        <v>1097</v>
      </c>
      <c r="C1097" s="62" t="s">
        <v>266</v>
      </c>
      <c r="D1097" s="62" t="s">
        <v>315</v>
      </c>
      <c r="E1097" s="62" t="s">
        <v>12</v>
      </c>
      <c r="F1097" s="63">
        <v>17767582</v>
      </c>
      <c r="G1097" s="63">
        <v>14631983</v>
      </c>
      <c r="H1097" s="63">
        <v>16112827</v>
      </c>
      <c r="I1097" s="63">
        <v>25040126</v>
      </c>
      <c r="J1097" s="63">
        <v>20560507</v>
      </c>
      <c r="K1097" s="63">
        <v>22641637</v>
      </c>
      <c r="L1097" s="63">
        <v>23482328</v>
      </c>
      <c r="M1097" s="63">
        <v>19401352</v>
      </c>
      <c r="N1097" s="63">
        <v>18265297</v>
      </c>
      <c r="O1097" s="63">
        <v>17857691</v>
      </c>
      <c r="P1097" s="63">
        <v>17614537</v>
      </c>
      <c r="Q1097" s="63">
        <v>18447812</v>
      </c>
      <c r="R1097" s="63">
        <v>16302315</v>
      </c>
      <c r="S1097" s="63">
        <v>22066097</v>
      </c>
      <c r="T1097" s="63">
        <v>19490527</v>
      </c>
    </row>
    <row r="1098" spans="1:20" ht="14.5" x14ac:dyDescent="0.35">
      <c r="A1098" t="str">
        <f t="shared" si="24"/>
        <v>Salzburg054</v>
      </c>
      <c r="B1098">
        <v>1098</v>
      </c>
      <c r="C1098" s="62" t="s">
        <v>266</v>
      </c>
      <c r="D1098" s="62" t="s">
        <v>341</v>
      </c>
      <c r="E1098" s="62" t="s">
        <v>28</v>
      </c>
      <c r="F1098" s="63">
        <v>1636693</v>
      </c>
      <c r="G1098" s="63">
        <v>1682495</v>
      </c>
      <c r="H1098" s="63">
        <v>2466074</v>
      </c>
      <c r="I1098" s="63">
        <v>2749721</v>
      </c>
      <c r="J1098" s="63">
        <v>1880197</v>
      </c>
      <c r="K1098" s="63">
        <v>2462403</v>
      </c>
      <c r="L1098" s="63">
        <v>2094372</v>
      </c>
      <c r="M1098" s="63">
        <v>3860613</v>
      </c>
      <c r="N1098" s="63">
        <v>3840414</v>
      </c>
      <c r="O1098" s="63">
        <v>4497629</v>
      </c>
      <c r="P1098" s="63">
        <v>3936605</v>
      </c>
      <c r="Q1098" s="63">
        <v>4101661</v>
      </c>
      <c r="R1098" s="63">
        <v>6070765</v>
      </c>
      <c r="S1098" s="63">
        <v>5932101</v>
      </c>
      <c r="T1098" s="63">
        <v>7402733</v>
      </c>
    </row>
    <row r="1099" spans="1:20" ht="14.5" x14ac:dyDescent="0.35">
      <c r="A1099" t="str">
        <f t="shared" si="24"/>
        <v>Salzburg216</v>
      </c>
      <c r="B1099">
        <v>1099</v>
      </c>
      <c r="C1099" s="62" t="s">
        <v>266</v>
      </c>
      <c r="D1099" s="62" t="s">
        <v>398</v>
      </c>
      <c r="E1099" s="62" t="s">
        <v>250</v>
      </c>
      <c r="F1099" s="63">
        <v>16930</v>
      </c>
      <c r="G1099" s="63">
        <v>668720</v>
      </c>
      <c r="H1099" s="63">
        <v>264</v>
      </c>
      <c r="I1099" s="63">
        <v>448</v>
      </c>
      <c r="J1099" s="64"/>
      <c r="K1099" s="64"/>
      <c r="L1099" s="64"/>
      <c r="M1099" s="64"/>
      <c r="N1099" s="63">
        <v>2279</v>
      </c>
      <c r="O1099" s="63">
        <v>927</v>
      </c>
      <c r="P1099" s="63">
        <v>2148</v>
      </c>
      <c r="Q1099" s="63">
        <v>75</v>
      </c>
      <c r="R1099" s="63">
        <v>897</v>
      </c>
      <c r="S1099" s="63">
        <v>130</v>
      </c>
      <c r="T1099" s="63">
        <v>196</v>
      </c>
    </row>
    <row r="1100" spans="1:20" ht="14.5" x14ac:dyDescent="0.35">
      <c r="A1100" t="str">
        <f t="shared" si="24"/>
        <v>Salzburg204</v>
      </c>
      <c r="B1100">
        <v>1100</v>
      </c>
      <c r="C1100" s="62" t="s">
        <v>266</v>
      </c>
      <c r="D1100" s="62" t="s">
        <v>392</v>
      </c>
      <c r="E1100" s="62" t="s">
        <v>52</v>
      </c>
      <c r="F1100" s="63">
        <v>3537145</v>
      </c>
      <c r="G1100" s="63">
        <v>3863978</v>
      </c>
      <c r="H1100" s="63">
        <v>1557236</v>
      </c>
      <c r="I1100" s="63">
        <v>1345702</v>
      </c>
      <c r="J1100" s="63">
        <v>2295054</v>
      </c>
      <c r="K1100" s="63">
        <v>2832409</v>
      </c>
      <c r="L1100" s="63">
        <v>3210129</v>
      </c>
      <c r="M1100" s="63">
        <v>4602894</v>
      </c>
      <c r="N1100" s="63">
        <v>5019407</v>
      </c>
      <c r="O1100" s="63">
        <v>5743941</v>
      </c>
      <c r="P1100" s="63">
        <v>4582238</v>
      </c>
      <c r="Q1100" s="63">
        <v>5095820</v>
      </c>
      <c r="R1100" s="63">
        <v>7323951</v>
      </c>
      <c r="S1100" s="63">
        <v>13370461</v>
      </c>
      <c r="T1100" s="63">
        <v>18268844</v>
      </c>
    </row>
    <row r="1101" spans="1:20" ht="14.5" x14ac:dyDescent="0.35">
      <c r="A1101" t="str">
        <f t="shared" si="24"/>
        <v>Salzburg074</v>
      </c>
      <c r="B1101">
        <v>1101</v>
      </c>
      <c r="C1101" s="62" t="s">
        <v>266</v>
      </c>
      <c r="D1101" s="62" t="s">
        <v>361</v>
      </c>
      <c r="E1101" s="62" t="s">
        <v>251</v>
      </c>
      <c r="F1101" s="63">
        <v>1932307</v>
      </c>
      <c r="G1101" s="63">
        <v>1627639</v>
      </c>
      <c r="H1101" s="63">
        <v>1682751</v>
      </c>
      <c r="I1101" s="63">
        <v>2117132</v>
      </c>
      <c r="J1101" s="63">
        <v>2615039</v>
      </c>
      <c r="K1101" s="63">
        <v>2998422</v>
      </c>
      <c r="L1101" s="63">
        <v>4007166</v>
      </c>
      <c r="M1101" s="63">
        <v>4888565</v>
      </c>
      <c r="N1101" s="63">
        <v>6194210</v>
      </c>
      <c r="O1101" s="63">
        <v>3960565</v>
      </c>
      <c r="P1101" s="63">
        <v>3583349</v>
      </c>
      <c r="Q1101" s="63">
        <v>1539069</v>
      </c>
      <c r="R1101" s="63">
        <v>1258531</v>
      </c>
      <c r="S1101" s="63">
        <v>2673328</v>
      </c>
      <c r="T1101" s="63">
        <v>2972638</v>
      </c>
    </row>
    <row r="1102" spans="1:20" ht="14.5" x14ac:dyDescent="0.35">
      <c r="A1102" t="str">
        <f t="shared" si="24"/>
        <v>Salzburg097</v>
      </c>
      <c r="B1102">
        <v>1102</v>
      </c>
      <c r="C1102" s="62" t="s">
        <v>266</v>
      </c>
      <c r="D1102" s="62" t="s">
        <v>389</v>
      </c>
      <c r="E1102" s="62" t="s">
        <v>50</v>
      </c>
      <c r="F1102" s="63">
        <v>356556</v>
      </c>
      <c r="G1102" s="63">
        <v>17682</v>
      </c>
      <c r="H1102" s="63">
        <v>24379</v>
      </c>
      <c r="I1102" s="63">
        <v>71046</v>
      </c>
      <c r="J1102" s="63">
        <v>31237</v>
      </c>
      <c r="K1102" s="63">
        <v>52417</v>
      </c>
      <c r="L1102" s="63">
        <v>83424</v>
      </c>
      <c r="M1102" s="63">
        <v>16743</v>
      </c>
      <c r="N1102" s="63">
        <v>30827</v>
      </c>
      <c r="O1102" s="63">
        <v>41200</v>
      </c>
      <c r="P1102" s="63">
        <v>18132</v>
      </c>
      <c r="Q1102" s="63">
        <v>86763</v>
      </c>
      <c r="R1102" s="63">
        <v>56120</v>
      </c>
      <c r="S1102" s="63">
        <v>76913</v>
      </c>
      <c r="T1102" s="63">
        <v>138367</v>
      </c>
    </row>
    <row r="1103" spans="1:20" ht="14.5" x14ac:dyDescent="0.35">
      <c r="A1103" t="str">
        <f t="shared" si="24"/>
        <v>Salzburg370</v>
      </c>
      <c r="B1103">
        <v>1103</v>
      </c>
      <c r="C1103" s="62" t="s">
        <v>266</v>
      </c>
      <c r="D1103" s="62" t="s">
        <v>465</v>
      </c>
      <c r="E1103" s="62" t="s">
        <v>91</v>
      </c>
      <c r="F1103" s="63">
        <v>388888</v>
      </c>
      <c r="G1103" s="63">
        <v>285817</v>
      </c>
      <c r="H1103" s="63">
        <v>226815</v>
      </c>
      <c r="I1103" s="63">
        <v>180460</v>
      </c>
      <c r="J1103" s="63">
        <v>204950</v>
      </c>
      <c r="K1103" s="63">
        <v>420611</v>
      </c>
      <c r="L1103" s="63">
        <v>459112</v>
      </c>
      <c r="M1103" s="63">
        <v>883691</v>
      </c>
      <c r="N1103" s="63">
        <v>681974</v>
      </c>
      <c r="O1103" s="63">
        <v>815685</v>
      </c>
      <c r="P1103" s="63">
        <v>650829</v>
      </c>
      <c r="Q1103" s="63">
        <v>836438</v>
      </c>
      <c r="R1103" s="63">
        <v>1284462</v>
      </c>
      <c r="S1103" s="63">
        <v>1281332</v>
      </c>
      <c r="T1103" s="63">
        <v>1288819</v>
      </c>
    </row>
    <row r="1104" spans="1:20" ht="14.5" x14ac:dyDescent="0.35">
      <c r="A1104" t="str">
        <f t="shared" si="24"/>
        <v>Salzburg824</v>
      </c>
      <c r="B1104">
        <v>1104</v>
      </c>
      <c r="C1104" s="62" t="s">
        <v>266</v>
      </c>
      <c r="D1104" s="62" t="s">
        <v>654</v>
      </c>
      <c r="E1104" s="62" t="s">
        <v>198</v>
      </c>
      <c r="F1104" s="64"/>
      <c r="G1104" s="64"/>
      <c r="H1104" s="64"/>
      <c r="I1104" s="64"/>
      <c r="J1104" s="64"/>
      <c r="K1104" s="64"/>
      <c r="L1104" s="64"/>
      <c r="M1104" s="64"/>
      <c r="N1104" s="64"/>
      <c r="O1104" s="64"/>
      <c r="P1104" s="64"/>
      <c r="Q1104" s="64"/>
      <c r="R1104" s="64"/>
      <c r="S1104" s="63">
        <v>24</v>
      </c>
      <c r="T1104" s="64"/>
    </row>
    <row r="1105" spans="1:20" ht="14.5" x14ac:dyDescent="0.35">
      <c r="A1105" t="str">
        <f t="shared" si="24"/>
        <v>Salzburg096</v>
      </c>
      <c r="B1105">
        <v>1105</v>
      </c>
      <c r="C1105" s="62" t="s">
        <v>266</v>
      </c>
      <c r="D1105" s="62" t="s">
        <v>387</v>
      </c>
      <c r="E1105" s="62" t="s">
        <v>252</v>
      </c>
      <c r="F1105" s="63">
        <v>3054605</v>
      </c>
      <c r="G1105" s="63">
        <v>4702206</v>
      </c>
      <c r="H1105" s="63">
        <v>16311593</v>
      </c>
      <c r="I1105" s="63">
        <v>15450507</v>
      </c>
      <c r="J1105" s="63">
        <v>16955346</v>
      </c>
      <c r="K1105" s="63">
        <v>20104186</v>
      </c>
      <c r="L1105" s="63">
        <v>16773450</v>
      </c>
      <c r="M1105" s="63">
        <v>17787586</v>
      </c>
      <c r="N1105" s="63">
        <v>19425877</v>
      </c>
      <c r="O1105" s="63">
        <v>17100711</v>
      </c>
      <c r="P1105" s="63">
        <v>16984886</v>
      </c>
      <c r="Q1105" s="63">
        <v>16922689</v>
      </c>
      <c r="R1105" s="63">
        <v>20161881</v>
      </c>
      <c r="S1105" s="63">
        <v>23722817</v>
      </c>
      <c r="T1105" s="63">
        <v>22968160</v>
      </c>
    </row>
    <row r="1106" spans="1:20" ht="14.5" x14ac:dyDescent="0.35">
      <c r="A1106" t="str">
        <f t="shared" si="24"/>
        <v>Salzburg232</v>
      </c>
      <c r="B1106">
        <v>1106</v>
      </c>
      <c r="C1106" s="62" t="s">
        <v>266</v>
      </c>
      <c r="D1106" s="62" t="s">
        <v>409</v>
      </c>
      <c r="E1106" s="62" t="s">
        <v>58</v>
      </c>
      <c r="F1106" s="63">
        <v>3378</v>
      </c>
      <c r="G1106" s="63">
        <v>1211</v>
      </c>
      <c r="H1106" s="63">
        <v>9538</v>
      </c>
      <c r="I1106" s="63">
        <v>329</v>
      </c>
      <c r="J1106" s="63">
        <v>5347</v>
      </c>
      <c r="K1106" s="63">
        <v>10735</v>
      </c>
      <c r="L1106" s="63">
        <v>37448</v>
      </c>
      <c r="M1106" s="63">
        <v>6830</v>
      </c>
      <c r="N1106" s="63">
        <v>5789</v>
      </c>
      <c r="O1106" s="63">
        <v>21839</v>
      </c>
      <c r="P1106" s="63">
        <v>12593</v>
      </c>
      <c r="Q1106" s="63">
        <v>551</v>
      </c>
      <c r="R1106" s="63">
        <v>451</v>
      </c>
      <c r="S1106" s="63">
        <v>106534</v>
      </c>
      <c r="T1106" s="63">
        <v>193262</v>
      </c>
    </row>
    <row r="1107" spans="1:20" ht="14.5" x14ac:dyDescent="0.35">
      <c r="A1107" t="str">
        <f t="shared" si="24"/>
        <v>Salzburg676</v>
      </c>
      <c r="B1107">
        <v>1107</v>
      </c>
      <c r="C1107" s="62" t="s">
        <v>266</v>
      </c>
      <c r="D1107" s="62" t="s">
        <v>599</v>
      </c>
      <c r="E1107" s="62" t="s">
        <v>168</v>
      </c>
      <c r="F1107" s="63">
        <v>210532</v>
      </c>
      <c r="G1107" s="63">
        <v>264452</v>
      </c>
      <c r="H1107" s="63">
        <v>168375</v>
      </c>
      <c r="I1107" s="63">
        <v>78304</v>
      </c>
      <c r="J1107" s="63">
        <v>363350</v>
      </c>
      <c r="K1107" s="63">
        <v>2594984</v>
      </c>
      <c r="L1107" s="63">
        <v>6111944</v>
      </c>
      <c r="M1107" s="63">
        <v>7901015</v>
      </c>
      <c r="N1107" s="63">
        <v>11904629</v>
      </c>
      <c r="O1107" s="63">
        <v>15381374</v>
      </c>
      <c r="P1107" s="63">
        <v>14514036</v>
      </c>
      <c r="Q1107" s="63">
        <v>10522089</v>
      </c>
      <c r="R1107" s="63">
        <v>14244999</v>
      </c>
      <c r="S1107" s="63">
        <v>11405762</v>
      </c>
      <c r="T1107" s="63">
        <v>15207046</v>
      </c>
    </row>
    <row r="1108" spans="1:20" ht="14.5" x14ac:dyDescent="0.35">
      <c r="A1108" t="str">
        <f t="shared" si="24"/>
        <v>Salzburg716</v>
      </c>
      <c r="B1108">
        <v>1108</v>
      </c>
      <c r="C1108" s="62" t="s">
        <v>266</v>
      </c>
      <c r="D1108" s="62" t="s">
        <v>614</v>
      </c>
      <c r="E1108" s="62" t="s">
        <v>176</v>
      </c>
      <c r="F1108" s="63">
        <v>672937</v>
      </c>
      <c r="G1108" s="63">
        <v>2547097</v>
      </c>
      <c r="H1108" s="63">
        <v>4359477</v>
      </c>
      <c r="I1108" s="63">
        <v>5466032</v>
      </c>
      <c r="J1108" s="63">
        <v>1445244</v>
      </c>
      <c r="K1108" s="63">
        <v>1684863</v>
      </c>
      <c r="L1108" s="63">
        <v>1444577</v>
      </c>
      <c r="M1108" s="63">
        <v>1452484</v>
      </c>
      <c r="N1108" s="63">
        <v>2295206</v>
      </c>
      <c r="O1108" s="63">
        <v>2161015</v>
      </c>
      <c r="P1108" s="63">
        <v>2496507</v>
      </c>
      <c r="Q1108" s="63">
        <v>3408114</v>
      </c>
      <c r="R1108" s="63">
        <v>2935718</v>
      </c>
      <c r="S1108" s="63">
        <v>2620181</v>
      </c>
      <c r="T1108" s="63">
        <v>2778348</v>
      </c>
    </row>
    <row r="1109" spans="1:20" ht="14.5" x14ac:dyDescent="0.35">
      <c r="A1109" t="str">
        <f t="shared" si="24"/>
        <v>Salzburg743</v>
      </c>
      <c r="B1109">
        <v>1109</v>
      </c>
      <c r="C1109" s="62" t="s">
        <v>266</v>
      </c>
      <c r="D1109" s="62" t="s">
        <v>625</v>
      </c>
      <c r="E1109" s="62" t="s">
        <v>181</v>
      </c>
      <c r="F1109" s="63">
        <v>345280</v>
      </c>
      <c r="G1109" s="63">
        <v>66254</v>
      </c>
      <c r="H1109" s="63">
        <v>63944</v>
      </c>
      <c r="I1109" s="63">
        <v>44921</v>
      </c>
      <c r="J1109" s="63">
        <v>70181</v>
      </c>
      <c r="K1109" s="63">
        <v>98537</v>
      </c>
      <c r="L1109" s="63">
        <v>229818</v>
      </c>
      <c r="M1109" s="63">
        <v>147700</v>
      </c>
      <c r="N1109" s="63">
        <v>56698</v>
      </c>
      <c r="O1109" s="63">
        <v>39208</v>
      </c>
      <c r="P1109" s="63">
        <v>42591</v>
      </c>
      <c r="Q1109" s="63">
        <v>73154</v>
      </c>
      <c r="R1109" s="63">
        <v>145204</v>
      </c>
      <c r="S1109" s="63">
        <v>133943</v>
      </c>
      <c r="T1109" s="63">
        <v>148500</v>
      </c>
    </row>
    <row r="1110" spans="1:20" ht="14.5" x14ac:dyDescent="0.35">
      <c r="A1110" t="str">
        <f t="shared" si="24"/>
        <v>Salzburg820</v>
      </c>
      <c r="B1110">
        <v>1110</v>
      </c>
      <c r="C1110" s="62" t="s">
        <v>266</v>
      </c>
      <c r="D1110" s="62" t="s">
        <v>648</v>
      </c>
      <c r="E1110" s="62" t="s">
        <v>195</v>
      </c>
      <c r="F1110" s="64"/>
      <c r="G1110" s="63">
        <v>7</v>
      </c>
      <c r="H1110" s="64"/>
      <c r="I1110" s="64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3">
        <v>1</v>
      </c>
    </row>
    <row r="1111" spans="1:20" ht="14.5" x14ac:dyDescent="0.35">
      <c r="A1111" t="str">
        <f t="shared" si="24"/>
        <v>Salzburg228</v>
      </c>
      <c r="B1111">
        <v>1111</v>
      </c>
      <c r="C1111" s="62" t="s">
        <v>266</v>
      </c>
      <c r="D1111" s="62" t="s">
        <v>405</v>
      </c>
      <c r="E1111" s="62" t="s">
        <v>57</v>
      </c>
      <c r="F1111" s="63">
        <v>267</v>
      </c>
      <c r="G1111" s="63">
        <v>5</v>
      </c>
      <c r="H1111" s="63">
        <v>582</v>
      </c>
      <c r="I1111" s="63">
        <v>621</v>
      </c>
      <c r="J1111" s="63">
        <v>875</v>
      </c>
      <c r="K1111" s="63">
        <v>1653</v>
      </c>
      <c r="L1111" s="63">
        <v>1523</v>
      </c>
      <c r="M1111" s="63">
        <v>1096</v>
      </c>
      <c r="N1111" s="63">
        <v>3829</v>
      </c>
      <c r="O1111" s="63">
        <v>829</v>
      </c>
      <c r="P1111" s="63">
        <v>1258</v>
      </c>
      <c r="Q1111" s="63">
        <v>456</v>
      </c>
      <c r="R1111" s="63">
        <v>529</v>
      </c>
      <c r="S1111" s="63">
        <v>5260</v>
      </c>
      <c r="T1111" s="63">
        <v>1502</v>
      </c>
    </row>
    <row r="1112" spans="1:20" ht="14.5" x14ac:dyDescent="0.35">
      <c r="A1112" t="str">
        <f t="shared" si="24"/>
        <v>Salzburg470</v>
      </c>
      <c r="B1112">
        <v>1112</v>
      </c>
      <c r="C1112" s="62" t="s">
        <v>266</v>
      </c>
      <c r="D1112" s="62" t="s">
        <v>530</v>
      </c>
      <c r="E1112" s="62" t="s">
        <v>130</v>
      </c>
      <c r="F1112" s="63">
        <v>106</v>
      </c>
      <c r="G1112" s="64"/>
      <c r="H1112" s="63">
        <v>31</v>
      </c>
      <c r="I1112" s="63">
        <v>1</v>
      </c>
      <c r="J1112" s="63">
        <v>3</v>
      </c>
      <c r="K1112" s="63">
        <v>1290</v>
      </c>
      <c r="L1112" s="64"/>
      <c r="M1112" s="64"/>
      <c r="N1112" s="63">
        <v>1281</v>
      </c>
      <c r="O1112" s="64"/>
      <c r="P1112" s="63">
        <v>12</v>
      </c>
      <c r="Q1112" s="63">
        <v>4</v>
      </c>
      <c r="R1112" s="63">
        <v>636</v>
      </c>
      <c r="S1112" s="64"/>
      <c r="T1112" s="64"/>
    </row>
    <row r="1113" spans="1:20" ht="14.5" x14ac:dyDescent="0.35">
      <c r="A1113" t="str">
        <f t="shared" si="24"/>
        <v>Salzburg046</v>
      </c>
      <c r="B1113">
        <v>1113</v>
      </c>
      <c r="C1113" s="62" t="s">
        <v>266</v>
      </c>
      <c r="D1113" s="62" t="s">
        <v>335</v>
      </c>
      <c r="E1113" s="62" t="s">
        <v>24</v>
      </c>
      <c r="F1113" s="63">
        <v>1789902</v>
      </c>
      <c r="G1113" s="63">
        <v>1723086</v>
      </c>
      <c r="H1113" s="63">
        <v>1958878</v>
      </c>
      <c r="I1113" s="63">
        <v>2572266</v>
      </c>
      <c r="J1113" s="63">
        <v>2337725</v>
      </c>
      <c r="K1113" s="63">
        <v>2783971</v>
      </c>
      <c r="L1113" s="63">
        <v>2383359</v>
      </c>
      <c r="M1113" s="63">
        <v>1024873</v>
      </c>
      <c r="N1113" s="63">
        <v>462175</v>
      </c>
      <c r="O1113" s="63">
        <v>437918</v>
      </c>
      <c r="P1113" s="63">
        <v>355061</v>
      </c>
      <c r="Q1113" s="63">
        <v>471183</v>
      </c>
      <c r="R1113" s="63">
        <v>545136</v>
      </c>
      <c r="S1113" s="63">
        <v>663078</v>
      </c>
      <c r="T1113" s="63">
        <v>1042324</v>
      </c>
    </row>
    <row r="1114" spans="1:20" ht="14.5" x14ac:dyDescent="0.35">
      <c r="A1114" t="str">
        <f t="shared" si="24"/>
        <v>Salzburg373</v>
      </c>
      <c r="B1114">
        <v>1114</v>
      </c>
      <c r="C1114" s="62" t="s">
        <v>266</v>
      </c>
      <c r="D1114" s="62" t="s">
        <v>467</v>
      </c>
      <c r="E1114" s="62" t="s">
        <v>92</v>
      </c>
      <c r="F1114" s="63">
        <v>422634</v>
      </c>
      <c r="G1114" s="63">
        <v>503635</v>
      </c>
      <c r="H1114" s="63">
        <v>499000</v>
      </c>
      <c r="I1114" s="63">
        <v>523825</v>
      </c>
      <c r="J1114" s="63">
        <v>733236</v>
      </c>
      <c r="K1114" s="63">
        <v>622275</v>
      </c>
      <c r="L1114" s="63">
        <v>561642</v>
      </c>
      <c r="M1114" s="63">
        <v>383151</v>
      </c>
      <c r="N1114" s="63">
        <v>782057</v>
      </c>
      <c r="O1114" s="63">
        <v>728906</v>
      </c>
      <c r="P1114" s="63">
        <v>583916</v>
      </c>
      <c r="Q1114" s="63">
        <v>470678</v>
      </c>
      <c r="R1114" s="63">
        <v>532495</v>
      </c>
      <c r="S1114" s="63">
        <v>506654</v>
      </c>
      <c r="T1114" s="63">
        <v>1176533</v>
      </c>
    </row>
    <row r="1115" spans="1:20" ht="14.5" x14ac:dyDescent="0.35">
      <c r="A1115" t="str">
        <f t="shared" si="24"/>
        <v>Salzburg667</v>
      </c>
      <c r="B1115">
        <v>1115</v>
      </c>
      <c r="C1115" s="62" t="s">
        <v>266</v>
      </c>
      <c r="D1115" s="62" t="s">
        <v>594</v>
      </c>
      <c r="E1115" s="62" t="s">
        <v>164</v>
      </c>
      <c r="F1115" s="64"/>
      <c r="G1115" s="63">
        <v>1108</v>
      </c>
      <c r="H1115" s="63">
        <v>6062</v>
      </c>
      <c r="I1115" s="63">
        <v>10097</v>
      </c>
      <c r="J1115" s="63">
        <v>11044</v>
      </c>
      <c r="K1115" s="63">
        <v>27304</v>
      </c>
      <c r="L1115" s="63">
        <v>49138</v>
      </c>
      <c r="M1115" s="63">
        <v>108928</v>
      </c>
      <c r="N1115" s="63">
        <v>85831</v>
      </c>
      <c r="O1115" s="63">
        <v>38696</v>
      </c>
      <c r="P1115" s="63">
        <v>50884</v>
      </c>
      <c r="Q1115" s="63">
        <v>105671</v>
      </c>
      <c r="R1115" s="63">
        <v>178389</v>
      </c>
      <c r="S1115" s="63">
        <v>201383</v>
      </c>
      <c r="T1115" s="63">
        <v>158895</v>
      </c>
    </row>
    <row r="1116" spans="1:20" ht="14.5" x14ac:dyDescent="0.35">
      <c r="A1116" t="str">
        <f t="shared" si="24"/>
        <v>Salzburg386</v>
      </c>
      <c r="B1116">
        <v>1116</v>
      </c>
      <c r="C1116" s="62" t="s">
        <v>266</v>
      </c>
      <c r="D1116" s="62" t="s">
        <v>475</v>
      </c>
      <c r="E1116" s="62" t="s">
        <v>97</v>
      </c>
      <c r="F1116" s="63">
        <v>9345</v>
      </c>
      <c r="G1116" s="63">
        <v>516</v>
      </c>
      <c r="H1116" s="63">
        <v>5040</v>
      </c>
      <c r="I1116" s="63">
        <v>2692</v>
      </c>
      <c r="J1116" s="63">
        <v>28944</v>
      </c>
      <c r="K1116" s="63">
        <v>9999</v>
      </c>
      <c r="L1116" s="63">
        <v>2491</v>
      </c>
      <c r="M1116" s="63">
        <v>32</v>
      </c>
      <c r="N1116" s="63">
        <v>1004</v>
      </c>
      <c r="O1116" s="63">
        <v>68</v>
      </c>
      <c r="P1116" s="63">
        <v>283</v>
      </c>
      <c r="Q1116" s="64"/>
      <c r="R1116" s="63">
        <v>10934</v>
      </c>
      <c r="S1116" s="63">
        <v>16423</v>
      </c>
      <c r="T1116" s="63">
        <v>14076</v>
      </c>
    </row>
    <row r="1117" spans="1:20" ht="14.5" x14ac:dyDescent="0.35">
      <c r="A1117" t="str">
        <f t="shared" si="24"/>
        <v>Salzburg412</v>
      </c>
      <c r="B1117">
        <v>1117</v>
      </c>
      <c r="C1117" s="62" t="s">
        <v>266</v>
      </c>
      <c r="D1117" s="62" t="s">
        <v>492</v>
      </c>
      <c r="E1117" s="62" t="s">
        <v>107</v>
      </c>
      <c r="F1117" s="63">
        <v>69225061</v>
      </c>
      <c r="G1117" s="63">
        <v>90680727</v>
      </c>
      <c r="H1117" s="63">
        <v>85143289</v>
      </c>
      <c r="I1117" s="63">
        <v>42856878</v>
      </c>
      <c r="J1117" s="63">
        <v>18656309</v>
      </c>
      <c r="K1117" s="63">
        <v>18823117</v>
      </c>
      <c r="L1117" s="63">
        <v>16510383</v>
      </c>
      <c r="M1117" s="63">
        <v>112056791</v>
      </c>
      <c r="N1117" s="63">
        <v>104885822</v>
      </c>
      <c r="O1117" s="63">
        <v>80419891</v>
      </c>
      <c r="P1117" s="63">
        <v>82151380</v>
      </c>
      <c r="Q1117" s="63">
        <v>107324809</v>
      </c>
      <c r="R1117" s="63">
        <v>170286500</v>
      </c>
      <c r="S1117" s="63">
        <v>233247062</v>
      </c>
      <c r="T1117" s="63">
        <v>132332270</v>
      </c>
    </row>
    <row r="1118" spans="1:20" ht="14.5" x14ac:dyDescent="0.35">
      <c r="A1118" t="str">
        <f t="shared" si="24"/>
        <v>Salzburg701</v>
      </c>
      <c r="B1118">
        <v>1118</v>
      </c>
      <c r="C1118" s="62" t="s">
        <v>266</v>
      </c>
      <c r="D1118" s="62" t="s">
        <v>608</v>
      </c>
      <c r="E1118" s="62" t="s">
        <v>173</v>
      </c>
      <c r="F1118" s="63">
        <v>7178676</v>
      </c>
      <c r="G1118" s="63">
        <v>10286425</v>
      </c>
      <c r="H1118" s="63">
        <v>11170499</v>
      </c>
      <c r="I1118" s="63">
        <v>11131328</v>
      </c>
      <c r="J1118" s="63">
        <v>10052445</v>
      </c>
      <c r="K1118" s="63">
        <v>11267782</v>
      </c>
      <c r="L1118" s="63">
        <v>14558217</v>
      </c>
      <c r="M1118" s="63">
        <v>13671025</v>
      </c>
      <c r="N1118" s="63">
        <v>14192728</v>
      </c>
      <c r="O1118" s="63">
        <v>12274750</v>
      </c>
      <c r="P1118" s="63">
        <v>14418009</v>
      </c>
      <c r="Q1118" s="63">
        <v>20262126</v>
      </c>
      <c r="R1118" s="63">
        <v>27589427</v>
      </c>
      <c r="S1118" s="63">
        <v>17586255</v>
      </c>
      <c r="T1118" s="63">
        <v>11929524</v>
      </c>
    </row>
    <row r="1119" spans="1:20" ht="14.5" x14ac:dyDescent="0.35">
      <c r="A1119" t="str">
        <f t="shared" si="24"/>
        <v>Salzburg366</v>
      </c>
      <c r="B1119">
        <v>1119</v>
      </c>
      <c r="C1119" s="62" t="s">
        <v>266</v>
      </c>
      <c r="D1119" s="62" t="s">
        <v>463</v>
      </c>
      <c r="E1119" s="62" t="s">
        <v>90</v>
      </c>
      <c r="F1119" s="63">
        <v>248598</v>
      </c>
      <c r="G1119" s="63">
        <v>9733</v>
      </c>
      <c r="H1119" s="63">
        <v>41543</v>
      </c>
      <c r="I1119" s="63">
        <v>25703</v>
      </c>
      <c r="J1119" s="63">
        <v>81598</v>
      </c>
      <c r="K1119" s="63">
        <v>31239</v>
      </c>
      <c r="L1119" s="63">
        <v>39591</v>
      </c>
      <c r="M1119" s="63">
        <v>42102</v>
      </c>
      <c r="N1119" s="63">
        <v>10729771</v>
      </c>
      <c r="O1119" s="63">
        <v>29345</v>
      </c>
      <c r="P1119" s="63">
        <v>76787</v>
      </c>
      <c r="Q1119" s="63">
        <v>15423</v>
      </c>
      <c r="R1119" s="63">
        <v>13416</v>
      </c>
      <c r="S1119" s="63">
        <v>46351</v>
      </c>
      <c r="T1119" s="63">
        <v>41877</v>
      </c>
    </row>
    <row r="1120" spans="1:20" ht="14.5" x14ac:dyDescent="0.35">
      <c r="A1120" t="str">
        <f t="shared" si="24"/>
        <v>Salzburg389</v>
      </c>
      <c r="B1120">
        <v>1120</v>
      </c>
      <c r="C1120" s="62" t="s">
        <v>266</v>
      </c>
      <c r="D1120" s="62" t="s">
        <v>478</v>
      </c>
      <c r="E1120" s="62" t="s">
        <v>99</v>
      </c>
      <c r="F1120" s="63">
        <v>129799</v>
      </c>
      <c r="G1120" s="63">
        <v>106241</v>
      </c>
      <c r="H1120" s="63">
        <v>130378</v>
      </c>
      <c r="I1120" s="63">
        <v>194986</v>
      </c>
      <c r="J1120" s="63">
        <v>210575</v>
      </c>
      <c r="K1120" s="63">
        <v>186504</v>
      </c>
      <c r="L1120" s="63">
        <v>256574</v>
      </c>
      <c r="M1120" s="63">
        <v>225298</v>
      </c>
      <c r="N1120" s="63">
        <v>576015</v>
      </c>
      <c r="O1120" s="63">
        <v>280329</v>
      </c>
      <c r="P1120" s="63">
        <v>163403</v>
      </c>
      <c r="Q1120" s="63">
        <v>130743</v>
      </c>
      <c r="R1120" s="63">
        <v>231201</v>
      </c>
      <c r="S1120" s="63">
        <v>357315</v>
      </c>
      <c r="T1120" s="63">
        <v>538786</v>
      </c>
    </row>
    <row r="1121" spans="1:20" ht="14.5" x14ac:dyDescent="0.35">
      <c r="A1121" t="str">
        <f t="shared" si="24"/>
        <v>Salzburg809</v>
      </c>
      <c r="B1121">
        <v>1121</v>
      </c>
      <c r="C1121" s="62" t="s">
        <v>266</v>
      </c>
      <c r="D1121" s="62" t="s">
        <v>637</v>
      </c>
      <c r="E1121" s="62" t="s">
        <v>188</v>
      </c>
      <c r="F1121" s="63">
        <v>2187</v>
      </c>
      <c r="G1121" s="63">
        <v>22003</v>
      </c>
      <c r="H1121" s="63">
        <v>23204</v>
      </c>
      <c r="I1121" s="63">
        <v>1832</v>
      </c>
      <c r="J1121" s="63">
        <v>302</v>
      </c>
      <c r="K1121" s="63">
        <v>190</v>
      </c>
      <c r="L1121" s="63">
        <v>242</v>
      </c>
      <c r="M1121" s="63">
        <v>1402</v>
      </c>
      <c r="N1121" s="63">
        <v>71</v>
      </c>
      <c r="O1121" s="63">
        <v>203</v>
      </c>
      <c r="P1121" s="63">
        <v>653</v>
      </c>
      <c r="Q1121" s="63">
        <v>2259</v>
      </c>
      <c r="R1121" s="63">
        <v>406</v>
      </c>
      <c r="S1121" s="63">
        <v>965</v>
      </c>
      <c r="T1121" s="63">
        <v>406</v>
      </c>
    </row>
    <row r="1122" spans="1:20" ht="14.5" x14ac:dyDescent="0.35">
      <c r="A1122" t="str">
        <f t="shared" si="24"/>
        <v>Salzburg240</v>
      </c>
      <c r="B1122">
        <v>1122</v>
      </c>
      <c r="C1122" s="62" t="s">
        <v>266</v>
      </c>
      <c r="D1122" s="62" t="s">
        <v>411</v>
      </c>
      <c r="E1122" s="62" t="s">
        <v>60</v>
      </c>
      <c r="F1122" s="63">
        <v>8381</v>
      </c>
      <c r="G1122" s="63">
        <v>89</v>
      </c>
      <c r="H1122" s="63">
        <v>3737</v>
      </c>
      <c r="I1122" s="64"/>
      <c r="J1122" s="63">
        <v>4118</v>
      </c>
      <c r="K1122" s="63">
        <v>6481</v>
      </c>
      <c r="L1122" s="63">
        <v>14832</v>
      </c>
      <c r="M1122" s="63">
        <v>27720</v>
      </c>
      <c r="N1122" s="63">
        <v>11712</v>
      </c>
      <c r="O1122" s="63">
        <v>29818</v>
      </c>
      <c r="P1122" s="63">
        <v>15343</v>
      </c>
      <c r="Q1122" s="63">
        <v>27542</v>
      </c>
      <c r="R1122" s="63">
        <v>30706</v>
      </c>
      <c r="S1122" s="63">
        <v>56091</v>
      </c>
      <c r="T1122" s="63">
        <v>165492</v>
      </c>
    </row>
    <row r="1123" spans="1:20" ht="14.5" x14ac:dyDescent="0.35">
      <c r="A1123" t="str">
        <f t="shared" si="24"/>
        <v>Salzburg836</v>
      </c>
      <c r="B1123">
        <v>1123</v>
      </c>
      <c r="C1123" s="62" t="s">
        <v>266</v>
      </c>
      <c r="D1123" s="62" t="s">
        <v>669</v>
      </c>
      <c r="E1123" s="62" t="s">
        <v>277</v>
      </c>
      <c r="F1123" s="64"/>
      <c r="G1123" s="64"/>
      <c r="H1123" s="64"/>
      <c r="I1123" s="64"/>
      <c r="J1123" s="64"/>
      <c r="K1123" s="64"/>
      <c r="L1123" s="64"/>
      <c r="M1123" s="64"/>
      <c r="N1123" s="63">
        <v>139</v>
      </c>
      <c r="O1123" s="64"/>
      <c r="P1123" s="64"/>
      <c r="Q1123" s="63">
        <v>3</v>
      </c>
      <c r="R1123" s="64"/>
      <c r="S1123" s="64"/>
      <c r="T1123" s="64"/>
    </row>
    <row r="1124" spans="1:20" ht="14.5" x14ac:dyDescent="0.35">
      <c r="A1124" t="str">
        <f t="shared" si="24"/>
        <v>Salzburg288</v>
      </c>
      <c r="B1124">
        <v>1124</v>
      </c>
      <c r="C1124" s="62" t="s">
        <v>266</v>
      </c>
      <c r="D1124" s="62" t="s">
        <v>427</v>
      </c>
      <c r="E1124" s="62" t="s">
        <v>72</v>
      </c>
      <c r="F1124" s="63">
        <v>7444</v>
      </c>
      <c r="G1124" s="63">
        <v>7769</v>
      </c>
      <c r="H1124" s="63">
        <v>54924</v>
      </c>
      <c r="I1124" s="63">
        <v>8943</v>
      </c>
      <c r="J1124" s="63">
        <v>9698</v>
      </c>
      <c r="K1124" s="63">
        <v>14022</v>
      </c>
      <c r="L1124" s="63">
        <v>12391</v>
      </c>
      <c r="M1124" s="63">
        <v>60186</v>
      </c>
      <c r="N1124" s="63">
        <v>10972</v>
      </c>
      <c r="O1124" s="63">
        <v>60683</v>
      </c>
      <c r="P1124" s="63">
        <v>30185</v>
      </c>
      <c r="Q1124" s="63">
        <v>28268</v>
      </c>
      <c r="R1124" s="63">
        <v>80037</v>
      </c>
      <c r="S1124" s="63">
        <v>77420</v>
      </c>
      <c r="T1124" s="63">
        <v>115183</v>
      </c>
    </row>
    <row r="1125" spans="1:20" ht="14.5" x14ac:dyDescent="0.35">
      <c r="A1125" t="str">
        <f t="shared" si="24"/>
        <v>Salzburg432</v>
      </c>
      <c r="B1125">
        <v>1125</v>
      </c>
      <c r="C1125" s="62" t="s">
        <v>266</v>
      </c>
      <c r="D1125" s="62" t="s">
        <v>499</v>
      </c>
      <c r="E1125" s="62" t="s">
        <v>113</v>
      </c>
      <c r="F1125" s="63">
        <v>53932</v>
      </c>
      <c r="G1125" s="63">
        <v>172074</v>
      </c>
      <c r="H1125" s="63">
        <v>70689</v>
      </c>
      <c r="I1125" s="63">
        <v>175759</v>
      </c>
      <c r="J1125" s="63">
        <v>121027</v>
      </c>
      <c r="K1125" s="63">
        <v>109002</v>
      </c>
      <c r="L1125" s="63">
        <v>161717</v>
      </c>
      <c r="M1125" s="63">
        <v>130363</v>
      </c>
      <c r="N1125" s="63">
        <v>131375</v>
      </c>
      <c r="O1125" s="63">
        <v>136119</v>
      </c>
      <c r="P1125" s="63">
        <v>166738</v>
      </c>
      <c r="Q1125" s="63">
        <v>137071</v>
      </c>
      <c r="R1125" s="63">
        <v>129498</v>
      </c>
      <c r="S1125" s="63">
        <v>193253</v>
      </c>
      <c r="T1125" s="63">
        <v>187397</v>
      </c>
    </row>
    <row r="1126" spans="1:20" ht="14.5" x14ac:dyDescent="0.35">
      <c r="A1126" t="str">
        <f t="shared" si="24"/>
        <v>Salzburg003</v>
      </c>
      <c r="B1126">
        <v>1126</v>
      </c>
      <c r="C1126" s="62" t="s">
        <v>266</v>
      </c>
      <c r="D1126" s="62" t="s">
        <v>295</v>
      </c>
      <c r="E1126" s="62" t="s">
        <v>2</v>
      </c>
      <c r="F1126" s="63">
        <v>248208234</v>
      </c>
      <c r="G1126" s="63">
        <v>265933803</v>
      </c>
      <c r="H1126" s="63">
        <v>248830132</v>
      </c>
      <c r="I1126" s="63">
        <v>270730860</v>
      </c>
      <c r="J1126" s="63">
        <v>295128536</v>
      </c>
      <c r="K1126" s="63">
        <v>305167262</v>
      </c>
      <c r="L1126" s="63">
        <v>307096634</v>
      </c>
      <c r="M1126" s="63">
        <v>305486626</v>
      </c>
      <c r="N1126" s="63">
        <v>363690085</v>
      </c>
      <c r="O1126" s="63">
        <v>341306662</v>
      </c>
      <c r="P1126" s="63">
        <v>278688949</v>
      </c>
      <c r="Q1126" s="63">
        <v>340927712</v>
      </c>
      <c r="R1126" s="63">
        <v>463748667</v>
      </c>
      <c r="S1126" s="63">
        <v>475379485</v>
      </c>
      <c r="T1126" s="63">
        <v>331560173</v>
      </c>
    </row>
    <row r="1127" spans="1:20" ht="14.5" x14ac:dyDescent="0.35">
      <c r="A1127" t="str">
        <f t="shared" si="24"/>
        <v>Salzburg028</v>
      </c>
      <c r="B1127">
        <v>1127</v>
      </c>
      <c r="C1127" s="62" t="s">
        <v>266</v>
      </c>
      <c r="D1127" s="62" t="s">
        <v>320</v>
      </c>
      <c r="E1127" s="62" t="s">
        <v>16</v>
      </c>
      <c r="F1127" s="63">
        <v>5265049</v>
      </c>
      <c r="G1127" s="63">
        <v>5332190</v>
      </c>
      <c r="H1127" s="63">
        <v>3795191</v>
      </c>
      <c r="I1127" s="63">
        <v>5146959</v>
      </c>
      <c r="J1127" s="63">
        <v>4650296</v>
      </c>
      <c r="K1127" s="63">
        <v>6054828</v>
      </c>
      <c r="L1127" s="63">
        <v>6256544</v>
      </c>
      <c r="M1127" s="63">
        <v>6055132</v>
      </c>
      <c r="N1127" s="63">
        <v>6024753</v>
      </c>
      <c r="O1127" s="63">
        <v>6102140</v>
      </c>
      <c r="P1127" s="63">
        <v>5691974</v>
      </c>
      <c r="Q1127" s="63">
        <v>8012927</v>
      </c>
      <c r="R1127" s="63">
        <v>11441442</v>
      </c>
      <c r="S1127" s="63">
        <v>12495328</v>
      </c>
      <c r="T1127" s="63">
        <v>8558427</v>
      </c>
    </row>
    <row r="1128" spans="1:20" ht="14.5" x14ac:dyDescent="0.35">
      <c r="A1128" t="str">
        <f t="shared" si="24"/>
        <v>Salzburg672</v>
      </c>
      <c r="B1128">
        <v>1128</v>
      </c>
      <c r="C1128" s="62" t="s">
        <v>266</v>
      </c>
      <c r="D1128" s="62" t="s">
        <v>597</v>
      </c>
      <c r="E1128" s="62" t="s">
        <v>166</v>
      </c>
      <c r="F1128" s="63">
        <v>62559</v>
      </c>
      <c r="G1128" s="63">
        <v>72557</v>
      </c>
      <c r="H1128" s="63">
        <v>84693</v>
      </c>
      <c r="I1128" s="63">
        <v>118562</v>
      </c>
      <c r="J1128" s="63">
        <v>225479</v>
      </c>
      <c r="K1128" s="63">
        <v>129402</v>
      </c>
      <c r="L1128" s="63">
        <v>340822</v>
      </c>
      <c r="M1128" s="63">
        <v>369801</v>
      </c>
      <c r="N1128" s="63">
        <v>348468</v>
      </c>
      <c r="O1128" s="63">
        <v>403112</v>
      </c>
      <c r="P1128" s="63">
        <v>398297</v>
      </c>
      <c r="Q1128" s="63">
        <v>735234</v>
      </c>
      <c r="R1128" s="63">
        <v>843916</v>
      </c>
      <c r="S1128" s="63">
        <v>1119453</v>
      </c>
      <c r="T1128" s="63">
        <v>1107629</v>
      </c>
    </row>
    <row r="1129" spans="1:20" ht="14.5" x14ac:dyDescent="0.35">
      <c r="A1129" t="str">
        <f t="shared" si="24"/>
        <v>Salzburg803</v>
      </c>
      <c r="B1129">
        <v>1129</v>
      </c>
      <c r="C1129" s="62" t="s">
        <v>266</v>
      </c>
      <c r="D1129" s="62" t="s">
        <v>631</v>
      </c>
      <c r="E1129" s="62" t="s">
        <v>184</v>
      </c>
      <c r="F1129" s="63">
        <v>4</v>
      </c>
      <c r="G1129" s="64"/>
      <c r="H1129" s="63">
        <v>3</v>
      </c>
      <c r="I1129" s="64"/>
      <c r="J1129" s="64"/>
      <c r="K1129" s="64"/>
      <c r="L1129" s="64"/>
      <c r="M1129" s="64"/>
      <c r="N1129" s="64"/>
      <c r="O1129" s="64"/>
      <c r="P1129" s="64"/>
      <c r="Q1129" s="63">
        <v>11</v>
      </c>
      <c r="R1129" s="63">
        <v>81</v>
      </c>
      <c r="S1129" s="63">
        <v>16070</v>
      </c>
      <c r="T1129" s="64"/>
    </row>
    <row r="1130" spans="1:20" ht="14.5" x14ac:dyDescent="0.35">
      <c r="A1130" t="str">
        <f t="shared" si="24"/>
        <v>Salzburg838</v>
      </c>
      <c r="B1130">
        <v>1130</v>
      </c>
      <c r="C1130" s="62" t="s">
        <v>266</v>
      </c>
      <c r="D1130" s="62" t="s">
        <v>673</v>
      </c>
      <c r="E1130" s="62" t="s">
        <v>204</v>
      </c>
      <c r="F1130" s="63">
        <v>38</v>
      </c>
      <c r="G1130" s="63">
        <v>63</v>
      </c>
      <c r="H1130" s="64"/>
      <c r="I1130" s="64"/>
      <c r="J1130" s="64"/>
      <c r="K1130" s="64"/>
      <c r="L1130" s="64"/>
      <c r="M1130" s="64"/>
      <c r="N1130" s="64"/>
      <c r="O1130" s="64"/>
      <c r="P1130" s="63">
        <v>2</v>
      </c>
      <c r="Q1130" s="64"/>
      <c r="R1130" s="63">
        <v>8164</v>
      </c>
      <c r="S1130" s="63">
        <v>78</v>
      </c>
      <c r="T1130" s="63">
        <v>2116</v>
      </c>
    </row>
    <row r="1131" spans="1:20" ht="14.5" x14ac:dyDescent="0.35">
      <c r="A1131" t="str">
        <f t="shared" si="24"/>
        <v>Salzburg804</v>
      </c>
      <c r="B1131">
        <v>1131</v>
      </c>
      <c r="C1131" s="62" t="s">
        <v>266</v>
      </c>
      <c r="D1131" s="62" t="s">
        <v>632</v>
      </c>
      <c r="E1131" s="62" t="s">
        <v>185</v>
      </c>
      <c r="F1131" s="63">
        <v>3999963</v>
      </c>
      <c r="G1131" s="63">
        <v>4750466</v>
      </c>
      <c r="H1131" s="63">
        <v>2075961</v>
      </c>
      <c r="I1131" s="63">
        <v>2115911</v>
      </c>
      <c r="J1131" s="63">
        <v>1822397</v>
      </c>
      <c r="K1131" s="63">
        <v>2579316</v>
      </c>
      <c r="L1131" s="63">
        <v>4901319</v>
      </c>
      <c r="M1131" s="63">
        <v>2928777</v>
      </c>
      <c r="N1131" s="63">
        <v>3038748</v>
      </c>
      <c r="O1131" s="63">
        <v>2764413</v>
      </c>
      <c r="P1131" s="63">
        <v>2264343</v>
      </c>
      <c r="Q1131" s="63">
        <v>2213030</v>
      </c>
      <c r="R1131" s="63">
        <v>2686505</v>
      </c>
      <c r="S1131" s="63">
        <v>2772562</v>
      </c>
      <c r="T1131" s="63">
        <v>2483344</v>
      </c>
    </row>
    <row r="1132" spans="1:20" ht="14.5" x14ac:dyDescent="0.35">
      <c r="A1132" t="str">
        <f t="shared" si="24"/>
        <v>Salzburg649</v>
      </c>
      <c r="B1132">
        <v>1132</v>
      </c>
      <c r="C1132" s="62" t="s">
        <v>266</v>
      </c>
      <c r="D1132" s="62" t="s">
        <v>585</v>
      </c>
      <c r="E1132" s="62" t="s">
        <v>158</v>
      </c>
      <c r="F1132" s="63">
        <v>59945</v>
      </c>
      <c r="G1132" s="63">
        <v>1316</v>
      </c>
      <c r="H1132" s="63">
        <v>5470</v>
      </c>
      <c r="I1132" s="63">
        <v>65795</v>
      </c>
      <c r="J1132" s="63">
        <v>60230</v>
      </c>
      <c r="K1132" s="63">
        <v>113621</v>
      </c>
      <c r="L1132" s="63">
        <v>16277</v>
      </c>
      <c r="M1132" s="63">
        <v>72965</v>
      </c>
      <c r="N1132" s="63">
        <v>228480</v>
      </c>
      <c r="O1132" s="63">
        <v>59018</v>
      </c>
      <c r="P1132" s="63">
        <v>58085</v>
      </c>
      <c r="Q1132" s="63">
        <v>38385</v>
      </c>
      <c r="R1132" s="63">
        <v>168702</v>
      </c>
      <c r="S1132" s="63">
        <v>342535</v>
      </c>
      <c r="T1132" s="63">
        <v>111404</v>
      </c>
    </row>
    <row r="1133" spans="1:20" ht="14.5" x14ac:dyDescent="0.35">
      <c r="A1133" t="str">
        <f t="shared" si="24"/>
        <v>Salzburg442</v>
      </c>
      <c r="B1133">
        <v>1133</v>
      </c>
      <c r="C1133" s="62" t="s">
        <v>266</v>
      </c>
      <c r="D1133" s="62" t="s">
        <v>501</v>
      </c>
      <c r="E1133" s="62" t="s">
        <v>115</v>
      </c>
      <c r="F1133" s="63">
        <v>15969</v>
      </c>
      <c r="G1133" s="63">
        <v>15981</v>
      </c>
      <c r="H1133" s="63">
        <v>21047</v>
      </c>
      <c r="I1133" s="63">
        <v>89941</v>
      </c>
      <c r="J1133" s="63">
        <v>12522</v>
      </c>
      <c r="K1133" s="63">
        <v>29889</v>
      </c>
      <c r="L1133" s="63">
        <v>144811</v>
      </c>
      <c r="M1133" s="63">
        <v>147956</v>
      </c>
      <c r="N1133" s="63">
        <v>138413</v>
      </c>
      <c r="O1133" s="63">
        <v>153802</v>
      </c>
      <c r="P1133" s="63">
        <v>106897</v>
      </c>
      <c r="Q1133" s="63">
        <v>131747</v>
      </c>
      <c r="R1133" s="63">
        <v>23487</v>
      </c>
      <c r="S1133" s="63">
        <v>42349</v>
      </c>
      <c r="T1133" s="63">
        <v>124199</v>
      </c>
    </row>
    <row r="1134" spans="1:20" ht="14.5" x14ac:dyDescent="0.35">
      <c r="A1134" t="str">
        <f t="shared" si="24"/>
        <v>Salzburg504</v>
      </c>
      <c r="B1134">
        <v>1134</v>
      </c>
      <c r="C1134" s="62" t="s">
        <v>266</v>
      </c>
      <c r="D1134" s="62" t="s">
        <v>549</v>
      </c>
      <c r="E1134" s="62" t="s">
        <v>139</v>
      </c>
      <c r="F1134" s="63">
        <v>1051638</v>
      </c>
      <c r="G1134" s="63">
        <v>842201</v>
      </c>
      <c r="H1134" s="63">
        <v>1617652</v>
      </c>
      <c r="I1134" s="63">
        <v>4920575</v>
      </c>
      <c r="J1134" s="63">
        <v>8936478</v>
      </c>
      <c r="K1134" s="63">
        <v>16298371</v>
      </c>
      <c r="L1134" s="63">
        <v>22873269</v>
      </c>
      <c r="M1134" s="63">
        <v>2281130</v>
      </c>
      <c r="N1134" s="63">
        <v>2454570</v>
      </c>
      <c r="O1134" s="63">
        <v>3096044</v>
      </c>
      <c r="P1134" s="63">
        <v>3347491</v>
      </c>
      <c r="Q1134" s="63">
        <v>2861866</v>
      </c>
      <c r="R1134" s="63">
        <v>3690526</v>
      </c>
      <c r="S1134" s="63">
        <v>2968033</v>
      </c>
      <c r="T1134" s="63">
        <v>3110726</v>
      </c>
    </row>
    <row r="1135" spans="1:20" ht="14.5" x14ac:dyDescent="0.35">
      <c r="A1135" t="str">
        <f t="shared" si="24"/>
        <v>Salzburg822</v>
      </c>
      <c r="B1135">
        <v>1135</v>
      </c>
      <c r="C1135" s="62" t="s">
        <v>266</v>
      </c>
      <c r="D1135" s="62" t="s">
        <v>650</v>
      </c>
      <c r="E1135" s="62" t="s">
        <v>196</v>
      </c>
      <c r="F1135" s="63">
        <v>25008</v>
      </c>
      <c r="G1135" s="63">
        <v>18991</v>
      </c>
      <c r="H1135" s="63">
        <v>10963</v>
      </c>
      <c r="I1135" s="63">
        <v>12264</v>
      </c>
      <c r="J1135" s="63">
        <v>14650</v>
      </c>
      <c r="K1135" s="63">
        <v>16397</v>
      </c>
      <c r="L1135" s="63">
        <v>13723</v>
      </c>
      <c r="M1135" s="63">
        <v>32706</v>
      </c>
      <c r="N1135" s="63">
        <v>56495</v>
      </c>
      <c r="O1135" s="63">
        <v>29920</v>
      </c>
      <c r="P1135" s="63">
        <v>7894</v>
      </c>
      <c r="Q1135" s="63">
        <v>22971</v>
      </c>
      <c r="R1135" s="63">
        <v>65060</v>
      </c>
      <c r="S1135" s="63">
        <v>23646</v>
      </c>
      <c r="T1135" s="63">
        <v>8344</v>
      </c>
    </row>
    <row r="1136" spans="1:20" ht="14.5" x14ac:dyDescent="0.35">
      <c r="A1136" t="str">
        <f t="shared" si="24"/>
        <v>Salzburg801</v>
      </c>
      <c r="B1136">
        <v>1136</v>
      </c>
      <c r="C1136" s="62" t="s">
        <v>266</v>
      </c>
      <c r="D1136" s="62" t="s">
        <v>629</v>
      </c>
      <c r="E1136" s="62" t="s">
        <v>183</v>
      </c>
      <c r="F1136" s="63">
        <v>4600</v>
      </c>
      <c r="G1136" s="63">
        <v>30977</v>
      </c>
      <c r="H1136" s="63">
        <v>34466</v>
      </c>
      <c r="I1136" s="63">
        <v>31166</v>
      </c>
      <c r="J1136" s="63">
        <v>108015</v>
      </c>
      <c r="K1136" s="63">
        <v>124939</v>
      </c>
      <c r="L1136" s="63">
        <v>147346</v>
      </c>
      <c r="M1136" s="63">
        <v>287236</v>
      </c>
      <c r="N1136" s="63">
        <v>540499</v>
      </c>
      <c r="O1136" s="63">
        <v>181500</v>
      </c>
      <c r="P1136" s="63">
        <v>101619</v>
      </c>
      <c r="Q1136" s="63">
        <v>150971</v>
      </c>
      <c r="R1136" s="63">
        <v>168248</v>
      </c>
      <c r="S1136" s="63">
        <v>274938</v>
      </c>
      <c r="T1136" s="63">
        <v>218992</v>
      </c>
    </row>
    <row r="1137" spans="1:20" ht="14.5" x14ac:dyDescent="0.35">
      <c r="A1137" t="str">
        <f t="shared" si="24"/>
        <v>Salzburg708</v>
      </c>
      <c r="B1137">
        <v>1137</v>
      </c>
      <c r="C1137" s="62" t="s">
        <v>266</v>
      </c>
      <c r="D1137" s="62" t="s">
        <v>612</v>
      </c>
      <c r="E1137" s="62" t="s">
        <v>175</v>
      </c>
      <c r="F1137" s="63">
        <v>3917224</v>
      </c>
      <c r="G1137" s="63">
        <v>4445156</v>
      </c>
      <c r="H1137" s="63">
        <v>4266146</v>
      </c>
      <c r="I1137" s="63">
        <v>4865003</v>
      </c>
      <c r="J1137" s="63">
        <v>4933614</v>
      </c>
      <c r="K1137" s="63">
        <v>5405862</v>
      </c>
      <c r="L1137" s="63">
        <v>4004976</v>
      </c>
      <c r="M1137" s="63">
        <v>3895179</v>
      </c>
      <c r="N1137" s="63">
        <v>5350258</v>
      </c>
      <c r="O1137" s="63">
        <v>4220935</v>
      </c>
      <c r="P1137" s="63">
        <v>4072883</v>
      </c>
      <c r="Q1137" s="63">
        <v>6686502</v>
      </c>
      <c r="R1137" s="63">
        <v>10645392</v>
      </c>
      <c r="S1137" s="63">
        <v>12211415</v>
      </c>
      <c r="T1137" s="63">
        <v>8017512</v>
      </c>
    </row>
    <row r="1138" spans="1:20" ht="14.5" x14ac:dyDescent="0.35">
      <c r="A1138" t="str">
        <f t="shared" si="24"/>
        <v>Salzburg662</v>
      </c>
      <c r="B1138">
        <v>1138</v>
      </c>
      <c r="C1138" s="62" t="s">
        <v>266</v>
      </c>
      <c r="D1138" s="62" t="s">
        <v>589</v>
      </c>
      <c r="E1138" s="62" t="s">
        <v>161</v>
      </c>
      <c r="F1138" s="63">
        <v>7847752</v>
      </c>
      <c r="G1138" s="63">
        <v>7348148</v>
      </c>
      <c r="H1138" s="63">
        <v>8244321</v>
      </c>
      <c r="I1138" s="63">
        <v>8328030</v>
      </c>
      <c r="J1138" s="63">
        <v>10850347</v>
      </c>
      <c r="K1138" s="63">
        <v>10995721</v>
      </c>
      <c r="L1138" s="63">
        <v>18926077</v>
      </c>
      <c r="M1138" s="63">
        <v>20677543</v>
      </c>
      <c r="N1138" s="63">
        <v>20370418</v>
      </c>
      <c r="O1138" s="63">
        <v>22347359</v>
      </c>
      <c r="P1138" s="63">
        <v>20727464</v>
      </c>
      <c r="Q1138" s="63">
        <v>19101387</v>
      </c>
      <c r="R1138" s="63">
        <v>21746412</v>
      </c>
      <c r="S1138" s="63">
        <v>16094596</v>
      </c>
      <c r="T1138" s="63">
        <v>32463659</v>
      </c>
    </row>
    <row r="1139" spans="1:20" ht="14.5" x14ac:dyDescent="0.35">
      <c r="A1139" t="str">
        <f t="shared" si="24"/>
        <v>Salzburg060</v>
      </c>
      <c r="B1139">
        <v>1139</v>
      </c>
      <c r="C1139" s="62" t="s">
        <v>266</v>
      </c>
      <c r="D1139" s="62" t="s">
        <v>345</v>
      </c>
      <c r="E1139" s="62" t="s">
        <v>30</v>
      </c>
      <c r="F1139" s="63">
        <v>192815630</v>
      </c>
      <c r="G1139" s="63">
        <v>257663035</v>
      </c>
      <c r="H1139" s="63">
        <v>278172287</v>
      </c>
      <c r="I1139" s="63">
        <v>271821983</v>
      </c>
      <c r="J1139" s="63">
        <v>245308586</v>
      </c>
      <c r="K1139" s="63">
        <v>255217053</v>
      </c>
      <c r="L1139" s="63">
        <v>321867570</v>
      </c>
      <c r="M1139" s="63">
        <v>351316970</v>
      </c>
      <c r="N1139" s="63">
        <v>366055145</v>
      </c>
      <c r="O1139" s="63">
        <v>402881407</v>
      </c>
      <c r="P1139" s="63">
        <v>389497686</v>
      </c>
      <c r="Q1139" s="63">
        <v>521761995</v>
      </c>
      <c r="R1139" s="63">
        <v>533984288</v>
      </c>
      <c r="S1139" s="63">
        <v>582147522</v>
      </c>
      <c r="T1139" s="63">
        <v>543917239</v>
      </c>
    </row>
    <row r="1140" spans="1:20" ht="14.5" x14ac:dyDescent="0.35">
      <c r="A1140" t="str">
        <f t="shared" si="24"/>
        <v>Salzburg408</v>
      </c>
      <c r="B1140">
        <v>1140</v>
      </c>
      <c r="C1140" s="62" t="s">
        <v>266</v>
      </c>
      <c r="D1140" s="62" t="s">
        <v>490</v>
      </c>
      <c r="E1140" s="62" t="s">
        <v>106</v>
      </c>
      <c r="F1140" s="64"/>
      <c r="G1140" s="64"/>
      <c r="H1140" s="64"/>
      <c r="I1140" s="64"/>
      <c r="J1140" s="64"/>
      <c r="K1140" s="64"/>
      <c r="L1140" s="64"/>
      <c r="M1140" s="64"/>
      <c r="N1140" s="64"/>
      <c r="O1140" s="64"/>
      <c r="P1140" s="64"/>
      <c r="Q1140" s="64"/>
      <c r="R1140" s="64"/>
      <c r="S1140" s="64"/>
      <c r="T1140" s="63">
        <v>9</v>
      </c>
    </row>
    <row r="1141" spans="1:20" ht="14.5" x14ac:dyDescent="0.35">
      <c r="A1141" t="str">
        <f t="shared" si="24"/>
        <v>Salzburg813</v>
      </c>
      <c r="B1141">
        <v>1141</v>
      </c>
      <c r="C1141" s="62" t="s">
        <v>266</v>
      </c>
      <c r="D1141" s="62" t="s">
        <v>642</v>
      </c>
      <c r="E1141" s="62" t="s">
        <v>190</v>
      </c>
      <c r="F1141" s="63">
        <v>57</v>
      </c>
      <c r="G1141" s="63">
        <v>849</v>
      </c>
      <c r="H1141" s="63">
        <v>3576</v>
      </c>
      <c r="I1141" s="64"/>
      <c r="J1141" s="64"/>
      <c r="K1141" s="64"/>
      <c r="L1141" s="64"/>
      <c r="M1141" s="64"/>
      <c r="N1141" s="64"/>
      <c r="O1141" s="64"/>
      <c r="P1141" s="64"/>
      <c r="Q1141" s="64"/>
      <c r="R1141" s="64"/>
      <c r="S1141" s="64"/>
      <c r="T1141" s="63">
        <v>6</v>
      </c>
    </row>
    <row r="1142" spans="1:20" ht="14.5" x14ac:dyDescent="0.35">
      <c r="A1142" t="str">
        <f t="shared" si="24"/>
        <v>Salzburg625</v>
      </c>
      <c r="B1142">
        <v>1142</v>
      </c>
      <c r="C1142" s="62" t="s">
        <v>266</v>
      </c>
      <c r="D1142" s="62" t="s">
        <v>572</v>
      </c>
      <c r="E1142" s="62" t="s">
        <v>253</v>
      </c>
      <c r="F1142" s="64"/>
      <c r="G1142" s="63">
        <v>1317</v>
      </c>
      <c r="H1142" s="63">
        <v>854</v>
      </c>
      <c r="I1142" s="63">
        <v>2377</v>
      </c>
      <c r="J1142" s="63">
        <v>5089</v>
      </c>
      <c r="K1142" s="64"/>
      <c r="L1142" s="63">
        <v>11425</v>
      </c>
      <c r="M1142" s="64"/>
      <c r="N1142" s="63">
        <v>2485</v>
      </c>
      <c r="O1142" s="63">
        <v>4847</v>
      </c>
      <c r="P1142" s="63">
        <v>6862</v>
      </c>
      <c r="Q1142" s="63">
        <v>5273</v>
      </c>
      <c r="R1142" s="63">
        <v>3143</v>
      </c>
      <c r="S1142" s="63">
        <v>7776</v>
      </c>
      <c r="T1142" s="63">
        <v>7357</v>
      </c>
    </row>
    <row r="1143" spans="1:20" ht="14.5" x14ac:dyDescent="0.35">
      <c r="A1143" t="str">
        <f t="shared" si="24"/>
        <v>Salzburg010</v>
      </c>
      <c r="B1143">
        <v>1143</v>
      </c>
      <c r="C1143" s="62" t="s">
        <v>266</v>
      </c>
      <c r="D1143" s="62" t="s">
        <v>310</v>
      </c>
      <c r="E1143" s="62" t="s">
        <v>9</v>
      </c>
      <c r="F1143" s="63">
        <v>155567406</v>
      </c>
      <c r="G1143" s="63">
        <v>229004383</v>
      </c>
      <c r="H1143" s="63">
        <v>212086737</v>
      </c>
      <c r="I1143" s="63">
        <v>185704029</v>
      </c>
      <c r="J1143" s="63">
        <v>211043934</v>
      </c>
      <c r="K1143" s="63">
        <v>200853895</v>
      </c>
      <c r="L1143" s="63">
        <v>222777419</v>
      </c>
      <c r="M1143" s="63">
        <v>231768336</v>
      </c>
      <c r="N1143" s="63">
        <v>266895020</v>
      </c>
      <c r="O1143" s="63">
        <v>320771988</v>
      </c>
      <c r="P1143" s="63">
        <v>203215401</v>
      </c>
      <c r="Q1143" s="63">
        <v>135374125</v>
      </c>
      <c r="R1143" s="63">
        <v>145810926</v>
      </c>
      <c r="S1143" s="63">
        <v>90276187</v>
      </c>
      <c r="T1143" s="63">
        <v>83618471</v>
      </c>
    </row>
    <row r="1144" spans="1:20" ht="14.5" x14ac:dyDescent="0.35">
      <c r="A1144" t="str">
        <f t="shared" si="24"/>
        <v>Salzburg825</v>
      </c>
      <c r="B1144">
        <v>1144</v>
      </c>
      <c r="C1144" s="62" t="s">
        <v>266</v>
      </c>
      <c r="D1144" s="62" t="s">
        <v>656</v>
      </c>
      <c r="E1144" s="62" t="s">
        <v>199</v>
      </c>
      <c r="F1144" s="64"/>
      <c r="G1144" s="64"/>
      <c r="H1144" s="63">
        <v>8</v>
      </c>
      <c r="I1144" s="64"/>
      <c r="J1144" s="63">
        <v>1</v>
      </c>
      <c r="K1144" s="64"/>
      <c r="L1144" s="64"/>
      <c r="M1144" s="64"/>
      <c r="N1144" s="64"/>
      <c r="O1144" s="64"/>
      <c r="P1144" s="63">
        <v>1</v>
      </c>
      <c r="Q1144" s="63">
        <v>1</v>
      </c>
      <c r="R1144" s="63">
        <v>6</v>
      </c>
      <c r="S1144" s="64"/>
      <c r="T1144" s="63">
        <v>113</v>
      </c>
    </row>
    <row r="1145" spans="1:20" ht="14.5" x14ac:dyDescent="0.35">
      <c r="A1145" t="str">
        <f t="shared" si="24"/>
        <v>Salzburg520</v>
      </c>
      <c r="B1145">
        <v>1145</v>
      </c>
      <c r="C1145" s="62" t="s">
        <v>266</v>
      </c>
      <c r="D1145" s="62" t="s">
        <v>555</v>
      </c>
      <c r="E1145" s="62" t="s">
        <v>143</v>
      </c>
      <c r="F1145" s="63">
        <v>37647</v>
      </c>
      <c r="G1145" s="63">
        <v>147186</v>
      </c>
      <c r="H1145" s="63">
        <v>5582</v>
      </c>
      <c r="I1145" s="63">
        <v>253477</v>
      </c>
      <c r="J1145" s="63">
        <v>287860</v>
      </c>
      <c r="K1145" s="63">
        <v>477653</v>
      </c>
      <c r="L1145" s="63">
        <v>216629</v>
      </c>
      <c r="M1145" s="63">
        <v>187583</v>
      </c>
      <c r="N1145" s="63">
        <v>920751</v>
      </c>
      <c r="O1145" s="63">
        <v>399024</v>
      </c>
      <c r="P1145" s="63">
        <v>247825</v>
      </c>
      <c r="Q1145" s="63">
        <v>87948</v>
      </c>
      <c r="R1145" s="63">
        <v>96277</v>
      </c>
      <c r="S1145" s="63">
        <v>91234</v>
      </c>
      <c r="T1145" s="63">
        <v>91829</v>
      </c>
    </row>
    <row r="1146" spans="1:20" ht="14.5" x14ac:dyDescent="0.35">
      <c r="A1146" t="str">
        <f t="shared" si="24"/>
        <v>Salzburg644</v>
      </c>
      <c r="B1146">
        <v>1146</v>
      </c>
      <c r="C1146" s="62" t="s">
        <v>266</v>
      </c>
      <c r="D1146" s="62" t="s">
        <v>581</v>
      </c>
      <c r="E1146" s="62" t="s">
        <v>156</v>
      </c>
      <c r="F1146" s="63">
        <v>59037</v>
      </c>
      <c r="G1146" s="63">
        <v>26511</v>
      </c>
      <c r="H1146" s="63">
        <v>172071</v>
      </c>
      <c r="I1146" s="63">
        <v>5123</v>
      </c>
      <c r="J1146" s="63">
        <v>63432</v>
      </c>
      <c r="K1146" s="63">
        <v>55125</v>
      </c>
      <c r="L1146" s="63">
        <v>76575</v>
      </c>
      <c r="M1146" s="63">
        <v>53251</v>
      </c>
      <c r="N1146" s="63">
        <v>74515</v>
      </c>
      <c r="O1146" s="63">
        <v>122970</v>
      </c>
      <c r="P1146" s="63">
        <v>24400</v>
      </c>
      <c r="Q1146" s="63">
        <v>9206</v>
      </c>
      <c r="R1146" s="63">
        <v>32195</v>
      </c>
      <c r="S1146" s="63">
        <v>24571</v>
      </c>
      <c r="T1146" s="63">
        <v>53941</v>
      </c>
    </row>
    <row r="1147" spans="1:20" ht="14.5" x14ac:dyDescent="0.35">
      <c r="A1147" t="str">
        <f t="shared" si="24"/>
        <v>Salzburg959</v>
      </c>
      <c r="B1147">
        <v>1147</v>
      </c>
      <c r="C1147" s="62" t="s">
        <v>266</v>
      </c>
      <c r="D1147" s="62" t="s">
        <v>688</v>
      </c>
      <c r="E1147" s="62" t="s">
        <v>966</v>
      </c>
      <c r="F1147" s="64"/>
      <c r="G1147" s="64"/>
      <c r="H1147" s="64"/>
      <c r="I1147" s="64"/>
      <c r="J1147" s="64"/>
      <c r="K1147" s="64"/>
      <c r="L1147" s="64"/>
      <c r="M1147" s="64"/>
      <c r="N1147" s="64"/>
      <c r="O1147" s="64"/>
      <c r="P1147" s="64"/>
      <c r="Q1147" s="64"/>
      <c r="R1147" s="64"/>
      <c r="S1147" s="64"/>
      <c r="T1147" s="63">
        <v>466726</v>
      </c>
    </row>
    <row r="1148" spans="1:20" ht="14.5" x14ac:dyDescent="0.35">
      <c r="A1148" t="str">
        <f t="shared" si="24"/>
        <v>Salzburg960</v>
      </c>
      <c r="B1148">
        <v>1148</v>
      </c>
      <c r="C1148" s="62" t="s">
        <v>266</v>
      </c>
      <c r="D1148" s="62" t="s">
        <v>691</v>
      </c>
      <c r="E1148" s="62" t="s">
        <v>284</v>
      </c>
      <c r="F1148" s="64"/>
      <c r="G1148" s="64"/>
      <c r="H1148" s="64"/>
      <c r="I1148" s="64"/>
      <c r="J1148" s="64"/>
      <c r="K1148" s="64"/>
      <c r="L1148" s="64"/>
      <c r="M1148" s="64"/>
      <c r="N1148" s="64"/>
      <c r="O1148" s="64"/>
      <c r="P1148" s="64"/>
      <c r="Q1148" s="64"/>
      <c r="R1148" s="64"/>
      <c r="S1148" s="64"/>
      <c r="T1148" s="63">
        <v>220780</v>
      </c>
    </row>
    <row r="1149" spans="1:20" ht="14.5" x14ac:dyDescent="0.35">
      <c r="A1149" t="str">
        <f t="shared" si="24"/>
        <v>Salzburg066</v>
      </c>
      <c r="B1149">
        <v>1149</v>
      </c>
      <c r="C1149" s="62" t="s">
        <v>266</v>
      </c>
      <c r="D1149" s="62" t="s">
        <v>353</v>
      </c>
      <c r="E1149" s="62" t="s">
        <v>34</v>
      </c>
      <c r="F1149" s="63">
        <v>98473398</v>
      </c>
      <c r="G1149" s="63">
        <v>116247178</v>
      </c>
      <c r="H1149" s="63">
        <v>103804621</v>
      </c>
      <c r="I1149" s="63">
        <v>157070394</v>
      </c>
      <c r="J1149" s="63">
        <v>182949620</v>
      </c>
      <c r="K1149" s="63">
        <v>169596483</v>
      </c>
      <c r="L1149" s="63">
        <v>171147596</v>
      </c>
      <c r="M1149" s="63">
        <v>182831736</v>
      </c>
      <c r="N1149" s="63">
        <v>257223948</v>
      </c>
      <c r="O1149" s="63">
        <v>236932244</v>
      </c>
      <c r="P1149" s="63">
        <v>219211723</v>
      </c>
      <c r="Q1149" s="63">
        <v>194461879</v>
      </c>
      <c r="R1149" s="63">
        <v>230505959</v>
      </c>
      <c r="S1149" s="63">
        <v>227551654</v>
      </c>
      <c r="T1149" s="63">
        <v>233076301</v>
      </c>
    </row>
    <row r="1150" spans="1:20" ht="14.5" x14ac:dyDescent="0.35">
      <c r="A1150" t="str">
        <f t="shared" si="24"/>
        <v>Salzburg075</v>
      </c>
      <c r="B1150">
        <v>1150</v>
      </c>
      <c r="C1150" s="62" t="s">
        <v>266</v>
      </c>
      <c r="D1150" s="62" t="s">
        <v>363</v>
      </c>
      <c r="E1150" s="62" t="s">
        <v>254</v>
      </c>
      <c r="F1150" s="63">
        <v>13207361</v>
      </c>
      <c r="G1150" s="63">
        <v>21301026</v>
      </c>
      <c r="H1150" s="63">
        <v>37301986</v>
      </c>
      <c r="I1150" s="63">
        <v>19244830</v>
      </c>
      <c r="J1150" s="63">
        <v>18408303</v>
      </c>
      <c r="K1150" s="63">
        <v>28142943</v>
      </c>
      <c r="L1150" s="63">
        <v>29667926</v>
      </c>
      <c r="M1150" s="63">
        <v>42265887</v>
      </c>
      <c r="N1150" s="63">
        <v>49295339</v>
      </c>
      <c r="O1150" s="63">
        <v>43639346</v>
      </c>
      <c r="P1150" s="63">
        <v>33282687</v>
      </c>
      <c r="Q1150" s="63">
        <v>34889612</v>
      </c>
      <c r="R1150" s="63">
        <v>22693181</v>
      </c>
      <c r="S1150" s="63">
        <v>12945926</v>
      </c>
      <c r="T1150" s="63">
        <v>22967855</v>
      </c>
    </row>
    <row r="1151" spans="1:20" ht="14.5" x14ac:dyDescent="0.35">
      <c r="A1151" t="str">
        <f t="shared" si="24"/>
        <v>Salzburg324</v>
      </c>
      <c r="B1151">
        <v>1151</v>
      </c>
      <c r="C1151" s="62" t="s">
        <v>266</v>
      </c>
      <c r="D1151" s="62" t="s">
        <v>442</v>
      </c>
      <c r="E1151" s="62" t="s">
        <v>78</v>
      </c>
      <c r="F1151" s="63">
        <v>464</v>
      </c>
      <c r="G1151" s="63">
        <v>138</v>
      </c>
      <c r="H1151" s="63">
        <v>29</v>
      </c>
      <c r="I1151" s="63">
        <v>19000</v>
      </c>
      <c r="J1151" s="63">
        <v>49490</v>
      </c>
      <c r="K1151" s="63">
        <v>95068</v>
      </c>
      <c r="L1151" s="63">
        <v>33285</v>
      </c>
      <c r="M1151" s="63">
        <v>43759</v>
      </c>
      <c r="N1151" s="63">
        <v>19781</v>
      </c>
      <c r="O1151" s="63">
        <v>8845</v>
      </c>
      <c r="P1151" s="63">
        <v>28865</v>
      </c>
      <c r="Q1151" s="63">
        <v>35157</v>
      </c>
      <c r="R1151" s="63">
        <v>37999</v>
      </c>
      <c r="S1151" s="63">
        <v>13993</v>
      </c>
      <c r="T1151" s="63">
        <v>49130</v>
      </c>
    </row>
    <row r="1152" spans="1:20" ht="14.5" x14ac:dyDescent="0.35">
      <c r="A1152" t="str">
        <f t="shared" si="24"/>
        <v>Salzburg632</v>
      </c>
      <c r="B1152">
        <v>1152</v>
      </c>
      <c r="C1152" s="62" t="s">
        <v>266</v>
      </c>
      <c r="D1152" s="62" t="s">
        <v>577</v>
      </c>
      <c r="E1152" s="62" t="s">
        <v>153</v>
      </c>
      <c r="F1152" s="63">
        <v>56875</v>
      </c>
      <c r="G1152" s="63">
        <v>150377</v>
      </c>
      <c r="H1152" s="63">
        <v>106797</v>
      </c>
      <c r="I1152" s="63">
        <v>68990</v>
      </c>
      <c r="J1152" s="63">
        <v>543501</v>
      </c>
      <c r="K1152" s="63">
        <v>103197</v>
      </c>
      <c r="L1152" s="63">
        <v>83458</v>
      </c>
      <c r="M1152" s="63">
        <v>246415</v>
      </c>
      <c r="N1152" s="63">
        <v>125183</v>
      </c>
      <c r="O1152" s="63">
        <v>303217</v>
      </c>
      <c r="P1152" s="63">
        <v>86413</v>
      </c>
      <c r="Q1152" s="63">
        <v>117389</v>
      </c>
      <c r="R1152" s="63">
        <v>8531514</v>
      </c>
      <c r="S1152" s="63">
        <v>5539300</v>
      </c>
      <c r="T1152" s="63">
        <v>5306980</v>
      </c>
    </row>
    <row r="1153" spans="1:20" ht="14.5" x14ac:dyDescent="0.35">
      <c r="A1153" t="str">
        <f t="shared" si="24"/>
        <v>Salzburg806</v>
      </c>
      <c r="B1153">
        <v>1153</v>
      </c>
      <c r="C1153" s="62" t="s">
        <v>266</v>
      </c>
      <c r="D1153" s="62" t="s">
        <v>634</v>
      </c>
      <c r="E1153" s="62" t="s">
        <v>186</v>
      </c>
      <c r="F1153" s="64"/>
      <c r="G1153" s="64"/>
      <c r="H1153" s="64"/>
      <c r="I1153" s="64"/>
      <c r="J1153" s="64"/>
      <c r="K1153" s="63">
        <v>1092</v>
      </c>
      <c r="L1153" s="64"/>
      <c r="M1153" s="64"/>
      <c r="N1153" s="64"/>
      <c r="O1153" s="64"/>
      <c r="P1153" s="63">
        <v>2</v>
      </c>
      <c r="Q1153" s="64"/>
      <c r="R1153" s="63">
        <v>6097</v>
      </c>
      <c r="S1153" s="63">
        <v>910</v>
      </c>
      <c r="T1153" s="64"/>
    </row>
    <row r="1154" spans="1:20" ht="14.5" x14ac:dyDescent="0.35">
      <c r="A1154" t="str">
        <f t="shared" si="24"/>
        <v>Salzburg355</v>
      </c>
      <c r="B1154">
        <v>1154</v>
      </c>
      <c r="C1154" s="62" t="s">
        <v>266</v>
      </c>
      <c r="D1154" s="62" t="s">
        <v>459</v>
      </c>
      <c r="E1154" s="62" t="s">
        <v>88</v>
      </c>
      <c r="F1154" s="63">
        <v>587769</v>
      </c>
      <c r="G1154" s="63">
        <v>459283</v>
      </c>
      <c r="H1154" s="63">
        <v>523675</v>
      </c>
      <c r="I1154" s="63">
        <v>973319</v>
      </c>
      <c r="J1154" s="63">
        <v>412034</v>
      </c>
      <c r="K1154" s="63">
        <v>184697</v>
      </c>
      <c r="L1154" s="63">
        <v>51170</v>
      </c>
      <c r="M1154" s="63">
        <v>2532</v>
      </c>
      <c r="N1154" s="63">
        <v>2359</v>
      </c>
      <c r="O1154" s="63">
        <v>5027</v>
      </c>
      <c r="P1154" s="63">
        <v>2401</v>
      </c>
      <c r="Q1154" s="63">
        <v>1462</v>
      </c>
      <c r="R1154" s="63">
        <v>3938</v>
      </c>
      <c r="S1154" s="63">
        <v>5568</v>
      </c>
      <c r="T1154" s="63">
        <v>11078</v>
      </c>
    </row>
    <row r="1155" spans="1:20" ht="14.5" x14ac:dyDescent="0.35">
      <c r="A1155" t="str">
        <f t="shared" si="24"/>
        <v>Salzburg224</v>
      </c>
      <c r="B1155">
        <v>1155</v>
      </c>
      <c r="C1155" s="62" t="s">
        <v>266</v>
      </c>
      <c r="D1155" s="62" t="s">
        <v>402</v>
      </c>
      <c r="E1155" s="62" t="s">
        <v>56</v>
      </c>
      <c r="F1155" s="63">
        <v>14650</v>
      </c>
      <c r="G1155" s="63">
        <v>12546</v>
      </c>
      <c r="H1155" s="63">
        <v>6773</v>
      </c>
      <c r="I1155" s="63">
        <v>115</v>
      </c>
      <c r="J1155" s="63">
        <v>119</v>
      </c>
      <c r="K1155" s="63">
        <v>2738</v>
      </c>
      <c r="L1155" s="63">
        <v>370</v>
      </c>
      <c r="M1155" s="63">
        <v>907</v>
      </c>
      <c r="N1155" s="64"/>
      <c r="O1155" s="63">
        <v>193</v>
      </c>
      <c r="P1155" s="63">
        <v>40</v>
      </c>
      <c r="Q1155" s="63">
        <v>11583</v>
      </c>
      <c r="R1155" s="63">
        <v>192474</v>
      </c>
      <c r="S1155" s="63">
        <v>914</v>
      </c>
      <c r="T1155" s="63">
        <v>320</v>
      </c>
    </row>
    <row r="1156" spans="1:20" ht="14.5" x14ac:dyDescent="0.35">
      <c r="A1156" t="str">
        <f t="shared" si="24"/>
        <v>Salzburg030</v>
      </c>
      <c r="B1156">
        <v>1156</v>
      </c>
      <c r="C1156" s="62" t="s">
        <v>266</v>
      </c>
      <c r="D1156" s="62" t="s">
        <v>322</v>
      </c>
      <c r="E1156" s="62" t="s">
        <v>17</v>
      </c>
      <c r="F1156" s="63">
        <v>93566334</v>
      </c>
      <c r="G1156" s="63">
        <v>101982085</v>
      </c>
      <c r="H1156" s="63">
        <v>104234066</v>
      </c>
      <c r="I1156" s="63">
        <v>92130462</v>
      </c>
      <c r="J1156" s="63">
        <v>95872365</v>
      </c>
      <c r="K1156" s="63">
        <v>86717118</v>
      </c>
      <c r="L1156" s="63">
        <v>67451602</v>
      </c>
      <c r="M1156" s="63">
        <v>74521520</v>
      </c>
      <c r="N1156" s="63">
        <v>74311963</v>
      </c>
      <c r="O1156" s="63">
        <v>79769508</v>
      </c>
      <c r="P1156" s="63">
        <v>94728504</v>
      </c>
      <c r="Q1156" s="63">
        <v>127289584</v>
      </c>
      <c r="R1156" s="63">
        <v>123469728</v>
      </c>
      <c r="S1156" s="63">
        <v>130796748</v>
      </c>
      <c r="T1156" s="63">
        <v>125657039</v>
      </c>
    </row>
    <row r="1157" spans="1:20" ht="14.5" x14ac:dyDescent="0.35">
      <c r="A1157" t="str">
        <f t="shared" si="24"/>
        <v>Salzburg706</v>
      </c>
      <c r="B1157">
        <v>1157</v>
      </c>
      <c r="C1157" s="62" t="s">
        <v>266</v>
      </c>
      <c r="D1157" s="62" t="s">
        <v>610</v>
      </c>
      <c r="E1157" s="62" t="s">
        <v>174</v>
      </c>
      <c r="F1157" s="63">
        <v>3595044</v>
      </c>
      <c r="G1157" s="63">
        <v>6748272</v>
      </c>
      <c r="H1157" s="63">
        <v>5504983</v>
      </c>
      <c r="I1157" s="63">
        <v>6764138</v>
      </c>
      <c r="J1157" s="63">
        <v>5112870</v>
      </c>
      <c r="K1157" s="63">
        <v>6595367</v>
      </c>
      <c r="L1157" s="63">
        <v>6976528</v>
      </c>
      <c r="M1157" s="63">
        <v>3938907</v>
      </c>
      <c r="N1157" s="63">
        <v>3498402</v>
      </c>
      <c r="O1157" s="63">
        <v>3485771</v>
      </c>
      <c r="P1157" s="63">
        <v>2752716</v>
      </c>
      <c r="Q1157" s="63">
        <v>3222187</v>
      </c>
      <c r="R1157" s="63">
        <v>5746013</v>
      </c>
      <c r="S1157" s="63">
        <v>4514749</v>
      </c>
      <c r="T1157" s="63">
        <v>5520649</v>
      </c>
    </row>
    <row r="1158" spans="1:20" ht="14.5" x14ac:dyDescent="0.35">
      <c r="A1158" t="str">
        <f t="shared" si="24"/>
        <v>Salzburg329</v>
      </c>
      <c r="B1158">
        <v>1158</v>
      </c>
      <c r="C1158" s="62" t="s">
        <v>266</v>
      </c>
      <c r="D1158" s="62" t="s">
        <v>445</v>
      </c>
      <c r="E1158" s="62" t="s">
        <v>80</v>
      </c>
      <c r="F1158" s="64"/>
      <c r="G1158" s="64"/>
      <c r="H1158" s="63">
        <v>2853</v>
      </c>
      <c r="I1158" s="64"/>
      <c r="J1158" s="63">
        <v>6</v>
      </c>
      <c r="K1158" s="64"/>
      <c r="L1158" s="64"/>
      <c r="M1158" s="63">
        <v>254</v>
      </c>
      <c r="N1158" s="64"/>
      <c r="O1158" s="64"/>
      <c r="P1158" s="63">
        <v>6</v>
      </c>
      <c r="Q1158" s="63">
        <v>31</v>
      </c>
      <c r="R1158" s="63">
        <v>276</v>
      </c>
      <c r="S1158" s="63">
        <v>600</v>
      </c>
      <c r="T1158" s="63">
        <v>13638</v>
      </c>
    </row>
    <row r="1159" spans="1:20" ht="14.5" x14ac:dyDescent="0.35">
      <c r="A1159" t="str">
        <f t="shared" si="24"/>
        <v>Salzburg091</v>
      </c>
      <c r="B1159">
        <v>1159</v>
      </c>
      <c r="C1159" s="62" t="s">
        <v>266</v>
      </c>
      <c r="D1159" s="62" t="s">
        <v>380</v>
      </c>
      <c r="E1159" s="62" t="s">
        <v>46</v>
      </c>
      <c r="F1159" s="63">
        <v>95108947</v>
      </c>
      <c r="G1159" s="63">
        <v>109346217</v>
      </c>
      <c r="H1159" s="63">
        <v>109547154</v>
      </c>
      <c r="I1159" s="63">
        <v>102969923</v>
      </c>
      <c r="J1159" s="63">
        <v>98464234</v>
      </c>
      <c r="K1159" s="63">
        <v>103314104</v>
      </c>
      <c r="L1159" s="63">
        <v>97845578</v>
      </c>
      <c r="M1159" s="63">
        <v>122871384</v>
      </c>
      <c r="N1159" s="63">
        <v>129862685</v>
      </c>
      <c r="O1159" s="63">
        <v>145857444</v>
      </c>
      <c r="P1159" s="63">
        <v>123261445</v>
      </c>
      <c r="Q1159" s="63">
        <v>180133891</v>
      </c>
      <c r="R1159" s="63">
        <v>227391295</v>
      </c>
      <c r="S1159" s="63">
        <v>233653843</v>
      </c>
      <c r="T1159" s="63">
        <v>194933001</v>
      </c>
    </row>
    <row r="1160" spans="1:20" ht="14.5" x14ac:dyDescent="0.35">
      <c r="A1160" t="str">
        <f t="shared" ref="A1160:A1223" si="25">C1160&amp;D1160</f>
        <v>Salzburg063</v>
      </c>
      <c r="B1160">
        <v>1160</v>
      </c>
      <c r="C1160" s="62" t="s">
        <v>266</v>
      </c>
      <c r="D1160" s="62" t="s">
        <v>349</v>
      </c>
      <c r="E1160" s="62" t="s">
        <v>32</v>
      </c>
      <c r="F1160" s="63">
        <v>102608931</v>
      </c>
      <c r="G1160" s="63">
        <v>126040586</v>
      </c>
      <c r="H1160" s="63">
        <v>149559270</v>
      </c>
      <c r="I1160" s="63">
        <v>104655046</v>
      </c>
      <c r="J1160" s="63">
        <v>117977060</v>
      </c>
      <c r="K1160" s="63">
        <v>179812022</v>
      </c>
      <c r="L1160" s="63">
        <v>194373271</v>
      </c>
      <c r="M1160" s="63">
        <v>132915317</v>
      </c>
      <c r="N1160" s="63">
        <v>199825348</v>
      </c>
      <c r="O1160" s="63">
        <v>251959714</v>
      </c>
      <c r="P1160" s="63">
        <v>208527193</v>
      </c>
      <c r="Q1160" s="63">
        <v>221975855</v>
      </c>
      <c r="R1160" s="63">
        <v>268027816</v>
      </c>
      <c r="S1160" s="63">
        <v>432480235</v>
      </c>
      <c r="T1160" s="63">
        <v>670508067</v>
      </c>
    </row>
    <row r="1161" spans="1:20" ht="14.5" x14ac:dyDescent="0.35">
      <c r="A1161" t="str">
        <f t="shared" si="25"/>
        <v>Salzburg264</v>
      </c>
      <c r="B1161">
        <v>1161</v>
      </c>
      <c r="C1161" s="62" t="s">
        <v>266</v>
      </c>
      <c r="D1161" s="62" t="s">
        <v>420</v>
      </c>
      <c r="E1161" s="62" t="s">
        <v>67</v>
      </c>
      <c r="F1161" s="63">
        <v>1110</v>
      </c>
      <c r="G1161" s="63">
        <v>627</v>
      </c>
      <c r="H1161" s="63">
        <v>163</v>
      </c>
      <c r="I1161" s="63">
        <v>13456</v>
      </c>
      <c r="J1161" s="63">
        <v>4333917</v>
      </c>
      <c r="K1161" s="63">
        <v>8515780</v>
      </c>
      <c r="L1161" s="63">
        <v>14642639</v>
      </c>
      <c r="M1161" s="63">
        <v>9966433</v>
      </c>
      <c r="N1161" s="63">
        <v>12980147</v>
      </c>
      <c r="O1161" s="63">
        <v>185993</v>
      </c>
      <c r="P1161" s="63">
        <v>135164</v>
      </c>
      <c r="Q1161" s="63">
        <v>273504</v>
      </c>
      <c r="R1161" s="63">
        <v>336365</v>
      </c>
      <c r="S1161" s="63">
        <v>635700</v>
      </c>
      <c r="T1161" s="63">
        <v>355803</v>
      </c>
    </row>
    <row r="1162" spans="1:20" ht="14.5" x14ac:dyDescent="0.35">
      <c r="A1162" t="str">
        <f t="shared" si="25"/>
        <v>Salzburg047</v>
      </c>
      <c r="B1162">
        <v>1162</v>
      </c>
      <c r="C1162" s="62" t="s">
        <v>266</v>
      </c>
      <c r="D1162" s="62" t="s">
        <v>336</v>
      </c>
      <c r="E1162" s="62" t="s">
        <v>25</v>
      </c>
      <c r="F1162" s="63">
        <v>791862</v>
      </c>
      <c r="G1162" s="63">
        <v>610297</v>
      </c>
      <c r="H1162" s="63">
        <v>314246</v>
      </c>
      <c r="I1162" s="63">
        <v>283675</v>
      </c>
      <c r="J1162" s="63">
        <v>340428</v>
      </c>
      <c r="K1162" s="63">
        <v>272317</v>
      </c>
      <c r="L1162" s="63">
        <v>154120</v>
      </c>
      <c r="M1162" s="63">
        <v>113233</v>
      </c>
      <c r="N1162" s="63">
        <v>71970</v>
      </c>
      <c r="O1162" s="63">
        <v>96553</v>
      </c>
      <c r="P1162" s="63">
        <v>49581</v>
      </c>
      <c r="Q1162" s="63">
        <v>52868</v>
      </c>
      <c r="R1162" s="63">
        <v>1123065</v>
      </c>
      <c r="S1162" s="63">
        <v>1154768</v>
      </c>
      <c r="T1162" s="63">
        <v>773652</v>
      </c>
    </row>
    <row r="1163" spans="1:20" ht="14.5" x14ac:dyDescent="0.35">
      <c r="A1163" t="str">
        <f t="shared" si="25"/>
        <v>Salzburg248</v>
      </c>
      <c r="B1163">
        <v>1163</v>
      </c>
      <c r="C1163" s="62" t="s">
        <v>266</v>
      </c>
      <c r="D1163" s="62" t="s">
        <v>416</v>
      </c>
      <c r="E1163" s="62" t="s">
        <v>63</v>
      </c>
      <c r="F1163" s="63">
        <v>13874</v>
      </c>
      <c r="G1163" s="63">
        <v>6445</v>
      </c>
      <c r="H1163" s="63">
        <v>8887</v>
      </c>
      <c r="I1163" s="63">
        <v>2863</v>
      </c>
      <c r="J1163" s="63">
        <v>15654</v>
      </c>
      <c r="K1163" s="63">
        <v>46104</v>
      </c>
      <c r="L1163" s="63">
        <v>3470</v>
      </c>
      <c r="M1163" s="63">
        <v>28851</v>
      </c>
      <c r="N1163" s="63">
        <v>27191</v>
      </c>
      <c r="O1163" s="63">
        <v>51933</v>
      </c>
      <c r="P1163" s="63">
        <v>15145</v>
      </c>
      <c r="Q1163" s="63">
        <v>14391</v>
      </c>
      <c r="R1163" s="63">
        <v>22345</v>
      </c>
      <c r="S1163" s="63">
        <v>356490</v>
      </c>
      <c r="T1163" s="63">
        <v>15975</v>
      </c>
    </row>
    <row r="1164" spans="1:20" ht="14.5" x14ac:dyDescent="0.35">
      <c r="A1164" t="str">
        <f t="shared" si="25"/>
        <v>Salzburg342</v>
      </c>
      <c r="B1164">
        <v>1164</v>
      </c>
      <c r="C1164" s="62" t="s">
        <v>266</v>
      </c>
      <c r="D1164" s="62" t="s">
        <v>453</v>
      </c>
      <c r="E1164" s="62" t="s">
        <v>85</v>
      </c>
      <c r="F1164" s="63">
        <v>11261</v>
      </c>
      <c r="G1164" s="63">
        <v>5</v>
      </c>
      <c r="H1164" s="64"/>
      <c r="I1164" s="63">
        <v>2535</v>
      </c>
      <c r="J1164" s="63">
        <v>4086</v>
      </c>
      <c r="K1164" s="63">
        <v>115103</v>
      </c>
      <c r="L1164" s="63">
        <v>114082</v>
      </c>
      <c r="M1164" s="63">
        <v>2733</v>
      </c>
      <c r="N1164" s="63">
        <v>932</v>
      </c>
      <c r="O1164" s="63">
        <v>884</v>
      </c>
      <c r="P1164" s="63">
        <v>1360</v>
      </c>
      <c r="Q1164" s="63">
        <v>299</v>
      </c>
      <c r="R1164" s="63">
        <v>453</v>
      </c>
      <c r="S1164" s="63">
        <v>1611</v>
      </c>
      <c r="T1164" s="63">
        <v>5545</v>
      </c>
    </row>
    <row r="1165" spans="1:20" ht="14.5" x14ac:dyDescent="0.35">
      <c r="A1165" t="str">
        <f t="shared" si="25"/>
        <v>Salzburg492</v>
      </c>
      <c r="B1165">
        <v>1165</v>
      </c>
      <c r="C1165" s="62" t="s">
        <v>266</v>
      </c>
      <c r="D1165" s="62" t="s">
        <v>547</v>
      </c>
      <c r="E1165" s="62" t="s">
        <v>137</v>
      </c>
      <c r="F1165" s="63">
        <v>8138</v>
      </c>
      <c r="G1165" s="63">
        <v>166</v>
      </c>
      <c r="H1165" s="63">
        <v>1891</v>
      </c>
      <c r="I1165" s="63">
        <v>1959</v>
      </c>
      <c r="J1165" s="63">
        <v>4976</v>
      </c>
      <c r="K1165" s="63">
        <v>2333</v>
      </c>
      <c r="L1165" s="63">
        <v>4381</v>
      </c>
      <c r="M1165" s="63">
        <v>153609</v>
      </c>
      <c r="N1165" s="63">
        <v>29826</v>
      </c>
      <c r="O1165" s="63">
        <v>24716</v>
      </c>
      <c r="P1165" s="63">
        <v>5525</v>
      </c>
      <c r="Q1165" s="63">
        <v>87463</v>
      </c>
      <c r="R1165" s="63">
        <v>27886</v>
      </c>
      <c r="S1165" s="63">
        <v>6640</v>
      </c>
      <c r="T1165" s="63">
        <v>12057</v>
      </c>
    </row>
    <row r="1166" spans="1:20" ht="14.5" x14ac:dyDescent="0.35">
      <c r="A1166" t="str">
        <f t="shared" si="25"/>
        <v>Salzburg225</v>
      </c>
      <c r="B1166">
        <v>1166</v>
      </c>
      <c r="C1166" s="62" t="s">
        <v>266</v>
      </c>
      <c r="D1166" s="62" t="s">
        <v>403</v>
      </c>
      <c r="E1166" s="62" t="s">
        <v>220</v>
      </c>
      <c r="F1166" s="64"/>
      <c r="G1166" s="64"/>
      <c r="H1166" s="64"/>
      <c r="I1166" s="64"/>
      <c r="J1166" s="63">
        <v>1</v>
      </c>
      <c r="K1166" s="64"/>
      <c r="L1166" s="64"/>
      <c r="M1166" s="64"/>
      <c r="N1166" s="64"/>
      <c r="O1166" s="64"/>
      <c r="P1166" s="64"/>
      <c r="Q1166" s="63">
        <v>21</v>
      </c>
      <c r="R1166" s="64"/>
      <c r="S1166" s="64"/>
      <c r="T1166" s="63">
        <v>21549</v>
      </c>
    </row>
    <row r="1167" spans="1:20" ht="14.5" x14ac:dyDescent="0.35">
      <c r="A1167" t="str">
        <f t="shared" si="25"/>
        <v>Salzburg311</v>
      </c>
      <c r="B1167">
        <v>1167</v>
      </c>
      <c r="C1167" s="62" t="s">
        <v>266</v>
      </c>
      <c r="D1167" s="62" t="s">
        <v>434</v>
      </c>
      <c r="E1167" s="62" t="s">
        <v>76</v>
      </c>
      <c r="F1167" s="63">
        <v>6545</v>
      </c>
      <c r="G1167" s="63">
        <v>579</v>
      </c>
      <c r="H1167" s="63">
        <v>66</v>
      </c>
      <c r="I1167" s="63">
        <v>9902</v>
      </c>
      <c r="J1167" s="63">
        <v>429</v>
      </c>
      <c r="K1167" s="63">
        <v>1753</v>
      </c>
      <c r="L1167" s="63">
        <v>4841</v>
      </c>
      <c r="M1167" s="63">
        <v>1856</v>
      </c>
      <c r="N1167" s="63">
        <v>4868</v>
      </c>
      <c r="O1167" s="63">
        <v>9746</v>
      </c>
      <c r="P1167" s="63">
        <v>150</v>
      </c>
      <c r="Q1167" s="63">
        <v>60</v>
      </c>
      <c r="R1167" s="63">
        <v>29</v>
      </c>
      <c r="S1167" s="63">
        <v>902</v>
      </c>
      <c r="T1167" s="63">
        <v>2385</v>
      </c>
    </row>
    <row r="1168" spans="1:20" ht="14.5" x14ac:dyDescent="0.35">
      <c r="A1168" t="str">
        <f t="shared" si="25"/>
        <v>Salzburg428</v>
      </c>
      <c r="B1168">
        <v>1168</v>
      </c>
      <c r="C1168" s="62" t="s">
        <v>266</v>
      </c>
      <c r="D1168" s="62" t="s">
        <v>498</v>
      </c>
      <c r="E1168" s="62" t="s">
        <v>112</v>
      </c>
      <c r="F1168" s="63">
        <v>360044</v>
      </c>
      <c r="G1168" s="63">
        <v>117172</v>
      </c>
      <c r="H1168" s="63">
        <v>92074</v>
      </c>
      <c r="I1168" s="63">
        <v>99362</v>
      </c>
      <c r="J1168" s="63">
        <v>315369</v>
      </c>
      <c r="K1168" s="63">
        <v>254732</v>
      </c>
      <c r="L1168" s="63">
        <v>173033</v>
      </c>
      <c r="M1168" s="63">
        <v>538211</v>
      </c>
      <c r="N1168" s="63">
        <v>798261</v>
      </c>
      <c r="O1168" s="63">
        <v>293963</v>
      </c>
      <c r="P1168" s="63">
        <v>436896</v>
      </c>
      <c r="Q1168" s="63">
        <v>285217</v>
      </c>
      <c r="R1168" s="63">
        <v>286826</v>
      </c>
      <c r="S1168" s="63">
        <v>226995</v>
      </c>
      <c r="T1168" s="63">
        <v>397620</v>
      </c>
    </row>
    <row r="1169" spans="1:20" ht="14.5" x14ac:dyDescent="0.35">
      <c r="A1169" t="str">
        <f t="shared" si="25"/>
        <v>Salzburg479</v>
      </c>
      <c r="B1169">
        <v>1169</v>
      </c>
      <c r="C1169" s="62" t="s">
        <v>266</v>
      </c>
      <c r="D1169" s="62" t="s">
        <v>541</v>
      </c>
      <c r="E1169" s="62" t="s">
        <v>225</v>
      </c>
      <c r="F1169" s="64"/>
      <c r="G1169" s="64"/>
      <c r="H1169" s="64"/>
      <c r="I1169" s="63">
        <v>419</v>
      </c>
      <c r="J1169" s="63">
        <v>14</v>
      </c>
      <c r="K1169" s="63">
        <v>422</v>
      </c>
      <c r="L1169" s="63">
        <v>171</v>
      </c>
      <c r="M1169" s="64"/>
      <c r="N1169" s="64"/>
      <c r="O1169" s="63">
        <v>2</v>
      </c>
      <c r="P1169" s="64"/>
      <c r="Q1169" s="63">
        <v>8</v>
      </c>
      <c r="R1169" s="63">
        <v>8329</v>
      </c>
      <c r="S1169" s="63">
        <v>151</v>
      </c>
      <c r="T1169" s="63">
        <v>119</v>
      </c>
    </row>
    <row r="1170" spans="1:20" ht="14.5" x14ac:dyDescent="0.35">
      <c r="A1170" t="str">
        <f t="shared" si="25"/>
        <v>Salzburg608</v>
      </c>
      <c r="B1170">
        <v>1170</v>
      </c>
      <c r="C1170" s="62" t="s">
        <v>266</v>
      </c>
      <c r="D1170" s="62" t="s">
        <v>565</v>
      </c>
      <c r="E1170" s="62" t="s">
        <v>255</v>
      </c>
      <c r="F1170" s="63">
        <v>149967</v>
      </c>
      <c r="G1170" s="63">
        <v>313353</v>
      </c>
      <c r="H1170" s="63">
        <v>254288</v>
      </c>
      <c r="I1170" s="63">
        <v>116207</v>
      </c>
      <c r="J1170" s="63">
        <v>43095</v>
      </c>
      <c r="K1170" s="63">
        <v>13351</v>
      </c>
      <c r="L1170" s="63">
        <v>23805</v>
      </c>
      <c r="M1170" s="63">
        <v>37922</v>
      </c>
      <c r="N1170" s="63">
        <v>19910</v>
      </c>
      <c r="O1170" s="63">
        <v>44799</v>
      </c>
      <c r="P1170" s="63">
        <v>25765</v>
      </c>
      <c r="Q1170" s="63">
        <v>17286</v>
      </c>
      <c r="R1170" s="63">
        <v>50371</v>
      </c>
      <c r="S1170" s="63">
        <v>61832</v>
      </c>
      <c r="T1170" s="63">
        <v>84511</v>
      </c>
    </row>
    <row r="1171" spans="1:20" ht="14.5" x14ac:dyDescent="0.35">
      <c r="A1171" t="str">
        <f t="shared" si="25"/>
        <v>Salzburg393</v>
      </c>
      <c r="B1171">
        <v>1171</v>
      </c>
      <c r="C1171" s="62" t="s">
        <v>266</v>
      </c>
      <c r="D1171" s="62" t="s">
        <v>481</v>
      </c>
      <c r="E1171" s="62" t="s">
        <v>101</v>
      </c>
      <c r="F1171" s="63">
        <v>1655</v>
      </c>
      <c r="G1171" s="63">
        <v>1070</v>
      </c>
      <c r="H1171" s="63">
        <v>10504</v>
      </c>
      <c r="I1171" s="63">
        <v>17271</v>
      </c>
      <c r="J1171" s="63">
        <v>23052</v>
      </c>
      <c r="K1171" s="63">
        <v>152779</v>
      </c>
      <c r="L1171" s="63">
        <v>27640</v>
      </c>
      <c r="M1171" s="63">
        <v>4451</v>
      </c>
      <c r="N1171" s="63">
        <v>1374</v>
      </c>
      <c r="O1171" s="63">
        <v>2145</v>
      </c>
      <c r="P1171" s="63">
        <v>10952</v>
      </c>
      <c r="Q1171" s="63">
        <v>17543</v>
      </c>
      <c r="R1171" s="63">
        <v>15588</v>
      </c>
      <c r="S1171" s="63">
        <v>32131</v>
      </c>
      <c r="T1171" s="63">
        <v>84207</v>
      </c>
    </row>
    <row r="1172" spans="1:20" ht="14.5" x14ac:dyDescent="0.35">
      <c r="A1172" t="str">
        <f t="shared" si="25"/>
        <v>Salzburg454</v>
      </c>
      <c r="B1172">
        <v>1172</v>
      </c>
      <c r="C1172" s="62" t="s">
        <v>266</v>
      </c>
      <c r="D1172" s="62" t="s">
        <v>509</v>
      </c>
      <c r="E1172" s="62" t="s">
        <v>121</v>
      </c>
      <c r="F1172" s="63">
        <v>1</v>
      </c>
      <c r="G1172" s="64"/>
      <c r="H1172" s="64"/>
      <c r="I1172" s="64"/>
      <c r="J1172" s="63">
        <v>11</v>
      </c>
      <c r="K1172" s="64"/>
      <c r="L1172" s="63">
        <v>75</v>
      </c>
      <c r="M1172" s="64"/>
      <c r="N1172" s="64"/>
      <c r="O1172" s="64"/>
      <c r="P1172" s="63">
        <v>12</v>
      </c>
      <c r="Q1172" s="64"/>
      <c r="R1172" s="63">
        <v>8709</v>
      </c>
      <c r="S1172" s="63">
        <v>1895</v>
      </c>
      <c r="T1172" s="63">
        <v>5265</v>
      </c>
    </row>
    <row r="1173" spans="1:20" ht="14.5" x14ac:dyDescent="0.35">
      <c r="A1173" t="str">
        <f t="shared" si="25"/>
        <v>Salzburg244</v>
      </c>
      <c r="B1173">
        <v>1173</v>
      </c>
      <c r="C1173" s="62" t="s">
        <v>266</v>
      </c>
      <c r="D1173" s="62" t="s">
        <v>412</v>
      </c>
      <c r="E1173" s="62" t="s">
        <v>61</v>
      </c>
      <c r="F1173" s="63">
        <v>52</v>
      </c>
      <c r="G1173" s="64"/>
      <c r="H1173" s="64"/>
      <c r="I1173" s="63">
        <v>9</v>
      </c>
      <c r="J1173" s="64"/>
      <c r="K1173" s="63">
        <v>15355</v>
      </c>
      <c r="L1173" s="63">
        <v>70457</v>
      </c>
      <c r="M1173" s="64"/>
      <c r="N1173" s="63">
        <v>9629</v>
      </c>
      <c r="O1173" s="64"/>
      <c r="P1173" s="63">
        <v>36</v>
      </c>
      <c r="Q1173" s="63">
        <v>8177</v>
      </c>
      <c r="R1173" s="63">
        <v>219</v>
      </c>
      <c r="S1173" s="63">
        <v>21615</v>
      </c>
      <c r="T1173" s="63">
        <v>5998</v>
      </c>
    </row>
    <row r="1174" spans="1:20" ht="14.5" x14ac:dyDescent="0.35">
      <c r="A1174" t="str">
        <f t="shared" si="25"/>
        <v>Salzburg894</v>
      </c>
      <c r="B1174">
        <v>1174</v>
      </c>
      <c r="C1174" s="62" t="s">
        <v>266</v>
      </c>
      <c r="D1174" s="62" t="s">
        <v>682</v>
      </c>
      <c r="E1174" s="62" t="s">
        <v>256</v>
      </c>
      <c r="F1174" s="64"/>
      <c r="G1174" s="64"/>
      <c r="H1174" s="63">
        <v>154</v>
      </c>
      <c r="I1174" s="64"/>
      <c r="J1174" s="64"/>
      <c r="K1174" s="64"/>
      <c r="L1174" s="64"/>
      <c r="M1174" s="64"/>
      <c r="N1174" s="64"/>
      <c r="O1174" s="64"/>
      <c r="P1174" s="64"/>
      <c r="Q1174" s="64"/>
      <c r="R1174" s="64"/>
      <c r="S1174" s="64"/>
      <c r="T1174" s="63">
        <v>24</v>
      </c>
    </row>
    <row r="1175" spans="1:20" ht="14.5" x14ac:dyDescent="0.35">
      <c r="A1175" t="str">
        <f t="shared" si="25"/>
        <v>Salzburg280</v>
      </c>
      <c r="B1175">
        <v>1175</v>
      </c>
      <c r="C1175" s="62" t="s">
        <v>266</v>
      </c>
      <c r="D1175" s="62" t="s">
        <v>425</v>
      </c>
      <c r="E1175" s="62" t="s">
        <v>70</v>
      </c>
      <c r="F1175" s="63">
        <v>33233</v>
      </c>
      <c r="G1175" s="64"/>
      <c r="H1175" s="63">
        <v>6164</v>
      </c>
      <c r="I1175" s="63">
        <v>5109</v>
      </c>
      <c r="J1175" s="63">
        <v>1193</v>
      </c>
      <c r="K1175" s="64"/>
      <c r="L1175" s="63">
        <v>2457</v>
      </c>
      <c r="M1175" s="63">
        <v>50038</v>
      </c>
      <c r="N1175" s="64"/>
      <c r="O1175" s="63">
        <v>59165</v>
      </c>
      <c r="P1175" s="63">
        <v>1198</v>
      </c>
      <c r="Q1175" s="63">
        <v>1017</v>
      </c>
      <c r="R1175" s="63">
        <v>42849</v>
      </c>
      <c r="S1175" s="63">
        <v>2398</v>
      </c>
      <c r="T1175" s="63">
        <v>20163</v>
      </c>
    </row>
    <row r="1176" spans="1:20" ht="14.5" x14ac:dyDescent="0.35">
      <c r="A1176" t="str">
        <f t="shared" si="25"/>
        <v>Salzburg680</v>
      </c>
      <c r="B1176">
        <v>1176</v>
      </c>
      <c r="C1176" s="62" t="s">
        <v>266</v>
      </c>
      <c r="D1176" s="62" t="s">
        <v>600</v>
      </c>
      <c r="E1176" s="62" t="s">
        <v>169</v>
      </c>
      <c r="F1176" s="63">
        <v>30824965</v>
      </c>
      <c r="G1176" s="63">
        <v>30694735</v>
      </c>
      <c r="H1176" s="63">
        <v>36075928</v>
      </c>
      <c r="I1176" s="63">
        <v>39179581</v>
      </c>
      <c r="J1176" s="63">
        <v>42828803</v>
      </c>
      <c r="K1176" s="63">
        <v>54944510</v>
      </c>
      <c r="L1176" s="63">
        <v>52055805</v>
      </c>
      <c r="M1176" s="63">
        <v>52385119</v>
      </c>
      <c r="N1176" s="63">
        <v>59377312</v>
      </c>
      <c r="O1176" s="63">
        <v>68592753</v>
      </c>
      <c r="P1176" s="63">
        <v>68334414</v>
      </c>
      <c r="Q1176" s="63">
        <v>83252995</v>
      </c>
      <c r="R1176" s="63">
        <v>95217305</v>
      </c>
      <c r="S1176" s="63">
        <v>73685805</v>
      </c>
      <c r="T1176" s="63">
        <v>72402678</v>
      </c>
    </row>
    <row r="1177" spans="1:20" ht="14.5" x14ac:dyDescent="0.35">
      <c r="A1177" t="str">
        <f t="shared" si="25"/>
        <v>Salzburg082</v>
      </c>
      <c r="B1177">
        <v>1177</v>
      </c>
      <c r="C1177" s="62" t="s">
        <v>266</v>
      </c>
      <c r="D1177" s="62" t="s">
        <v>376</v>
      </c>
      <c r="E1177" s="62" t="s">
        <v>44</v>
      </c>
      <c r="F1177" s="63">
        <v>22355</v>
      </c>
      <c r="G1177" s="63">
        <v>547</v>
      </c>
      <c r="H1177" s="64"/>
      <c r="I1177" s="63">
        <v>4273</v>
      </c>
      <c r="J1177" s="63">
        <v>6205</v>
      </c>
      <c r="K1177" s="63">
        <v>1647</v>
      </c>
      <c r="L1177" s="63">
        <v>1728</v>
      </c>
      <c r="M1177" s="63">
        <v>2916</v>
      </c>
      <c r="N1177" s="63">
        <v>9745</v>
      </c>
      <c r="O1177" s="63">
        <v>3983</v>
      </c>
      <c r="P1177" s="63">
        <v>1412</v>
      </c>
      <c r="Q1177" s="63">
        <v>5005</v>
      </c>
      <c r="R1177" s="63">
        <v>4911</v>
      </c>
      <c r="S1177" s="63">
        <v>2243</v>
      </c>
      <c r="T1177" s="63">
        <v>10906</v>
      </c>
    </row>
    <row r="1178" spans="1:20" ht="14.5" x14ac:dyDescent="0.35">
      <c r="A1178" t="str">
        <f t="shared" si="25"/>
        <v>Salzburg839</v>
      </c>
      <c r="B1178">
        <v>1178</v>
      </c>
      <c r="C1178" s="62" t="s">
        <v>266</v>
      </c>
      <c r="D1178" s="62" t="s">
        <v>674</v>
      </c>
      <c r="E1178" s="62" t="s">
        <v>205</v>
      </c>
      <c r="F1178" s="63">
        <v>5657</v>
      </c>
      <c r="G1178" s="63">
        <v>89</v>
      </c>
      <c r="H1178" s="63">
        <v>9</v>
      </c>
      <c r="I1178" s="64"/>
      <c r="J1178" s="63">
        <v>11</v>
      </c>
      <c r="K1178" s="63">
        <v>16424</v>
      </c>
      <c r="L1178" s="64"/>
      <c r="M1178" s="63">
        <v>66</v>
      </c>
      <c r="N1178" s="63">
        <v>2517</v>
      </c>
      <c r="O1178" s="63">
        <v>2257</v>
      </c>
      <c r="P1178" s="63">
        <v>5714</v>
      </c>
      <c r="Q1178" s="63">
        <v>134</v>
      </c>
      <c r="R1178" s="63">
        <v>763</v>
      </c>
      <c r="S1178" s="63">
        <v>568</v>
      </c>
      <c r="T1178" s="63">
        <v>5393</v>
      </c>
    </row>
    <row r="1179" spans="1:20" ht="14.5" x14ac:dyDescent="0.35">
      <c r="A1179" t="str">
        <f t="shared" si="25"/>
        <v>Salzburg626</v>
      </c>
      <c r="B1179">
        <v>1179</v>
      </c>
      <c r="C1179" s="62" t="s">
        <v>266</v>
      </c>
      <c r="D1179" s="62" t="s">
        <v>574</v>
      </c>
      <c r="E1179" s="62" t="s">
        <v>151</v>
      </c>
      <c r="F1179" s="64"/>
      <c r="G1179" s="64"/>
      <c r="H1179" s="64"/>
      <c r="I1179" s="64"/>
      <c r="J1179" s="64"/>
      <c r="K1179" s="64"/>
      <c r="L1179" s="64"/>
      <c r="M1179" s="64"/>
      <c r="N1179" s="63">
        <v>79</v>
      </c>
      <c r="O1179" s="64"/>
      <c r="P1179" s="64"/>
      <c r="Q1179" s="64"/>
      <c r="R1179" s="64"/>
      <c r="S1179" s="64"/>
      <c r="T1179" s="63">
        <v>2211</v>
      </c>
    </row>
    <row r="1180" spans="1:20" ht="14.5" x14ac:dyDescent="0.35">
      <c r="A1180" t="str">
        <f t="shared" si="25"/>
        <v>Salzburg080</v>
      </c>
      <c r="B1180">
        <v>1180</v>
      </c>
      <c r="C1180" s="62" t="s">
        <v>266</v>
      </c>
      <c r="D1180" s="62" t="s">
        <v>373</v>
      </c>
      <c r="E1180" s="62" t="s">
        <v>42</v>
      </c>
      <c r="F1180" s="63">
        <v>245</v>
      </c>
      <c r="G1180" s="63">
        <v>4310</v>
      </c>
      <c r="H1180" s="63">
        <v>8854</v>
      </c>
      <c r="I1180" s="63">
        <v>102052</v>
      </c>
      <c r="J1180" s="63">
        <v>124800</v>
      </c>
      <c r="K1180" s="63">
        <v>238089</v>
      </c>
      <c r="L1180" s="63">
        <v>42406</v>
      </c>
      <c r="M1180" s="63">
        <v>59772</v>
      </c>
      <c r="N1180" s="63">
        <v>60714</v>
      </c>
      <c r="O1180" s="63">
        <v>167675</v>
      </c>
      <c r="P1180" s="64"/>
      <c r="Q1180" s="63">
        <v>7050</v>
      </c>
      <c r="R1180" s="63">
        <v>707</v>
      </c>
      <c r="S1180" s="63">
        <v>164192</v>
      </c>
      <c r="T1180" s="63">
        <v>2859</v>
      </c>
    </row>
    <row r="1181" spans="1:20" ht="14.5" x14ac:dyDescent="0.35">
      <c r="A1181" t="str">
        <f t="shared" si="25"/>
        <v>Salzburg212</v>
      </c>
      <c r="B1181">
        <v>1181</v>
      </c>
      <c r="C1181" s="62" t="s">
        <v>266</v>
      </c>
      <c r="D1181" s="62" t="s">
        <v>396</v>
      </c>
      <c r="E1181" s="62" t="s">
        <v>54</v>
      </c>
      <c r="F1181" s="63">
        <v>5813080</v>
      </c>
      <c r="G1181" s="63">
        <v>5938510</v>
      </c>
      <c r="H1181" s="63">
        <v>6208157</v>
      </c>
      <c r="I1181" s="63">
        <v>8478980</v>
      </c>
      <c r="J1181" s="63">
        <v>10880788</v>
      </c>
      <c r="K1181" s="63">
        <v>8612036</v>
      </c>
      <c r="L1181" s="63">
        <v>11898448</v>
      </c>
      <c r="M1181" s="63">
        <v>11933207</v>
      </c>
      <c r="N1181" s="63">
        <v>10919666</v>
      </c>
      <c r="O1181" s="63">
        <v>9360062</v>
      </c>
      <c r="P1181" s="63">
        <v>8049190</v>
      </c>
      <c r="Q1181" s="63">
        <v>9141169</v>
      </c>
      <c r="R1181" s="63">
        <v>9492685</v>
      </c>
      <c r="S1181" s="63">
        <v>8564183</v>
      </c>
      <c r="T1181" s="63">
        <v>11725129</v>
      </c>
    </row>
    <row r="1182" spans="1:20" ht="14.5" x14ac:dyDescent="0.35">
      <c r="A1182" t="str">
        <f t="shared" si="25"/>
        <v>Salzburg817</v>
      </c>
      <c r="B1182">
        <v>1182</v>
      </c>
      <c r="C1182" s="62" t="s">
        <v>266</v>
      </c>
      <c r="D1182" s="62" t="s">
        <v>646</v>
      </c>
      <c r="E1182" s="62" t="s">
        <v>193</v>
      </c>
      <c r="F1182" s="63">
        <v>38</v>
      </c>
      <c r="G1182" s="63">
        <v>132</v>
      </c>
      <c r="H1182" s="64"/>
      <c r="I1182" s="64"/>
      <c r="J1182" s="64"/>
      <c r="K1182" s="63">
        <v>46</v>
      </c>
      <c r="L1182" s="64"/>
      <c r="M1182" s="63">
        <v>36</v>
      </c>
      <c r="N1182" s="64"/>
      <c r="O1182" s="64"/>
      <c r="P1182" s="64"/>
      <c r="Q1182" s="63">
        <v>43</v>
      </c>
      <c r="R1182" s="64"/>
      <c r="S1182" s="63">
        <v>1</v>
      </c>
      <c r="T1182" s="64"/>
    </row>
    <row r="1183" spans="1:20" ht="14.5" x14ac:dyDescent="0.35">
      <c r="A1183" t="str">
        <f t="shared" si="25"/>
        <v>Salzburg052</v>
      </c>
      <c r="B1183">
        <v>1183</v>
      </c>
      <c r="C1183" s="62" t="s">
        <v>266</v>
      </c>
      <c r="D1183" s="62" t="s">
        <v>337</v>
      </c>
      <c r="E1183" s="62" t="s">
        <v>26</v>
      </c>
      <c r="F1183" s="63">
        <v>70294619</v>
      </c>
      <c r="G1183" s="63">
        <v>75525072</v>
      </c>
      <c r="H1183" s="63">
        <v>78598871</v>
      </c>
      <c r="I1183" s="63">
        <v>97831891</v>
      </c>
      <c r="J1183" s="63">
        <v>112209775</v>
      </c>
      <c r="K1183" s="63">
        <v>113476874</v>
      </c>
      <c r="L1183" s="63">
        <v>127556723</v>
      </c>
      <c r="M1183" s="63">
        <v>123940022</v>
      </c>
      <c r="N1183" s="63">
        <v>145367206</v>
      </c>
      <c r="O1183" s="63">
        <v>156567370</v>
      </c>
      <c r="P1183" s="63">
        <v>147534835</v>
      </c>
      <c r="Q1183" s="63">
        <v>176568512</v>
      </c>
      <c r="R1183" s="63">
        <v>206066168</v>
      </c>
      <c r="S1183" s="63">
        <v>200341547</v>
      </c>
      <c r="T1183" s="63">
        <v>208154618</v>
      </c>
    </row>
    <row r="1184" spans="1:20" ht="14.5" x14ac:dyDescent="0.35">
      <c r="A1184" t="str">
        <f t="shared" si="25"/>
        <v>Salzburg472</v>
      </c>
      <c r="B1184">
        <v>1184</v>
      </c>
      <c r="C1184" s="62" t="s">
        <v>266</v>
      </c>
      <c r="D1184" s="62" t="s">
        <v>531</v>
      </c>
      <c r="E1184" s="62" t="s">
        <v>131</v>
      </c>
      <c r="F1184" s="63">
        <v>2597</v>
      </c>
      <c r="G1184" s="64"/>
      <c r="H1184" s="63">
        <v>6482</v>
      </c>
      <c r="I1184" s="64"/>
      <c r="J1184" s="63">
        <v>4488</v>
      </c>
      <c r="K1184" s="63">
        <v>9621</v>
      </c>
      <c r="L1184" s="63">
        <v>5150</v>
      </c>
      <c r="M1184" s="63">
        <v>4419</v>
      </c>
      <c r="N1184" s="63">
        <v>8186</v>
      </c>
      <c r="O1184" s="63">
        <v>4718</v>
      </c>
      <c r="P1184" s="63">
        <v>6922</v>
      </c>
      <c r="Q1184" s="63">
        <v>32676</v>
      </c>
      <c r="R1184" s="63">
        <v>13107</v>
      </c>
      <c r="S1184" s="63">
        <v>14831</v>
      </c>
      <c r="T1184" s="63">
        <v>5709</v>
      </c>
    </row>
    <row r="1185" spans="1:20" ht="14.5" x14ac:dyDescent="0.35">
      <c r="A1185" t="str">
        <f t="shared" si="25"/>
        <v>Salzburg807</v>
      </c>
      <c r="B1185">
        <v>1185</v>
      </c>
      <c r="C1185" s="62" t="s">
        <v>266</v>
      </c>
      <c r="D1185" s="62" t="s">
        <v>636</v>
      </c>
      <c r="E1185" s="62" t="s">
        <v>187</v>
      </c>
      <c r="F1185" s="63">
        <v>13</v>
      </c>
      <c r="G1185" s="64"/>
      <c r="H1185" s="64"/>
      <c r="I1185" s="64"/>
      <c r="J1185" s="64"/>
      <c r="K1185" s="64"/>
      <c r="L1185" s="64"/>
      <c r="M1185" s="64"/>
      <c r="N1185" s="64"/>
      <c r="O1185" s="64"/>
      <c r="P1185" s="64"/>
      <c r="Q1185" s="63">
        <v>2</v>
      </c>
      <c r="R1185" s="64"/>
      <c r="S1185" s="63">
        <v>2961</v>
      </c>
      <c r="T1185" s="63">
        <v>45</v>
      </c>
    </row>
    <row r="1186" spans="1:20" ht="14.5" x14ac:dyDescent="0.35">
      <c r="A1186" t="str">
        <f t="shared" si="25"/>
        <v>Salzburg736</v>
      </c>
      <c r="B1186">
        <v>1186</v>
      </c>
      <c r="C1186" s="62" t="s">
        <v>266</v>
      </c>
      <c r="D1186" s="62" t="s">
        <v>622</v>
      </c>
      <c r="E1186" s="62" t="s">
        <v>179</v>
      </c>
      <c r="F1186" s="63">
        <v>22479837</v>
      </c>
      <c r="G1186" s="63">
        <v>34142093</v>
      </c>
      <c r="H1186" s="63">
        <v>29874715</v>
      </c>
      <c r="I1186" s="63">
        <v>32070974</v>
      </c>
      <c r="J1186" s="63">
        <v>39850474</v>
      </c>
      <c r="K1186" s="63">
        <v>41243146</v>
      </c>
      <c r="L1186" s="63">
        <v>41170323</v>
      </c>
      <c r="M1186" s="63">
        <v>40963611</v>
      </c>
      <c r="N1186" s="63">
        <v>45884954</v>
      </c>
      <c r="O1186" s="63">
        <v>40094959</v>
      </c>
      <c r="P1186" s="63">
        <v>39144061</v>
      </c>
      <c r="Q1186" s="63">
        <v>50361095</v>
      </c>
      <c r="R1186" s="63">
        <v>67616714</v>
      </c>
      <c r="S1186" s="63">
        <v>54642354</v>
      </c>
      <c r="T1186" s="63">
        <v>45659441</v>
      </c>
    </row>
    <row r="1187" spans="1:20" ht="14.5" x14ac:dyDescent="0.35">
      <c r="A1187" t="str">
        <f t="shared" si="25"/>
        <v>Salzburg352</v>
      </c>
      <c r="B1187">
        <v>1187</v>
      </c>
      <c r="C1187" s="62" t="s">
        <v>266</v>
      </c>
      <c r="D1187" s="62" t="s">
        <v>457</v>
      </c>
      <c r="E1187" s="62" t="s">
        <v>257</v>
      </c>
      <c r="F1187" s="63">
        <v>50013</v>
      </c>
      <c r="G1187" s="63">
        <v>110473</v>
      </c>
      <c r="H1187" s="63">
        <v>102388</v>
      </c>
      <c r="I1187" s="63">
        <v>52985</v>
      </c>
      <c r="J1187" s="63">
        <v>81942</v>
      </c>
      <c r="K1187" s="63">
        <v>125361</v>
      </c>
      <c r="L1187" s="63">
        <v>96941</v>
      </c>
      <c r="M1187" s="63">
        <v>158843</v>
      </c>
      <c r="N1187" s="63">
        <v>142788</v>
      </c>
      <c r="O1187" s="63">
        <v>721150</v>
      </c>
      <c r="P1187" s="63">
        <v>708480</v>
      </c>
      <c r="Q1187" s="63">
        <v>1057638</v>
      </c>
      <c r="R1187" s="63">
        <v>1468697</v>
      </c>
      <c r="S1187" s="63">
        <v>1646477</v>
      </c>
      <c r="T1187" s="63">
        <v>755848</v>
      </c>
    </row>
    <row r="1188" spans="1:20" ht="14.5" x14ac:dyDescent="0.35">
      <c r="A1188" t="str">
        <f t="shared" si="25"/>
        <v>Salzburg072</v>
      </c>
      <c r="B1188">
        <v>1188</v>
      </c>
      <c r="C1188" s="62" t="s">
        <v>266</v>
      </c>
      <c r="D1188" s="62" t="s">
        <v>359</v>
      </c>
      <c r="E1188" s="62" t="s">
        <v>37</v>
      </c>
      <c r="F1188" s="63">
        <v>14221272</v>
      </c>
      <c r="G1188" s="63">
        <v>15341189</v>
      </c>
      <c r="H1188" s="63">
        <v>12935730</v>
      </c>
      <c r="I1188" s="63">
        <v>15287621</v>
      </c>
      <c r="J1188" s="63">
        <v>13446092</v>
      </c>
      <c r="K1188" s="63">
        <v>13656646</v>
      </c>
      <c r="L1188" s="63">
        <v>25475524</v>
      </c>
      <c r="M1188" s="63">
        <v>26201200</v>
      </c>
      <c r="N1188" s="63">
        <v>26873225</v>
      </c>
      <c r="O1188" s="63">
        <v>28934022</v>
      </c>
      <c r="P1188" s="63">
        <v>27269273</v>
      </c>
      <c r="Q1188" s="63">
        <v>27981801</v>
      </c>
      <c r="R1188" s="63">
        <v>37581709</v>
      </c>
      <c r="S1188" s="63">
        <v>37451044</v>
      </c>
      <c r="T1188" s="63">
        <v>35305653</v>
      </c>
    </row>
    <row r="1189" spans="1:20" ht="14.5" x14ac:dyDescent="0.35">
      <c r="A1189" t="str">
        <f t="shared" si="25"/>
        <v>Salzburg350</v>
      </c>
      <c r="B1189">
        <v>1189</v>
      </c>
      <c r="C1189" s="62" t="s">
        <v>266</v>
      </c>
      <c r="D1189" s="62" t="s">
        <v>456</v>
      </c>
      <c r="E1189" s="62" t="s">
        <v>87</v>
      </c>
      <c r="F1189" s="63">
        <v>354339</v>
      </c>
      <c r="G1189" s="63">
        <v>570420</v>
      </c>
      <c r="H1189" s="63">
        <v>708350</v>
      </c>
      <c r="I1189" s="63">
        <v>739556</v>
      </c>
      <c r="J1189" s="63">
        <v>1128404</v>
      </c>
      <c r="K1189" s="63">
        <v>1194840</v>
      </c>
      <c r="L1189" s="63">
        <v>900724</v>
      </c>
      <c r="M1189" s="63">
        <v>704952</v>
      </c>
      <c r="N1189" s="63">
        <v>870831</v>
      </c>
      <c r="O1189" s="63">
        <v>619163</v>
      </c>
      <c r="P1189" s="63">
        <v>1230325</v>
      </c>
      <c r="Q1189" s="63">
        <v>1523743</v>
      </c>
      <c r="R1189" s="63">
        <v>1974220</v>
      </c>
      <c r="S1189" s="63">
        <v>2103959</v>
      </c>
      <c r="T1189" s="63">
        <v>2329095</v>
      </c>
    </row>
    <row r="1190" spans="1:20" ht="14.5" x14ac:dyDescent="0.35">
      <c r="A1190" t="str">
        <f t="shared" si="25"/>
        <v>Salzburg832</v>
      </c>
      <c r="B1190">
        <v>1190</v>
      </c>
      <c r="C1190" s="62" t="s">
        <v>266</v>
      </c>
      <c r="D1190" s="62" t="s">
        <v>660</v>
      </c>
      <c r="E1190" s="62" t="s">
        <v>276</v>
      </c>
      <c r="F1190" s="63">
        <v>8315</v>
      </c>
      <c r="G1190" s="64"/>
      <c r="H1190" s="63">
        <v>161</v>
      </c>
      <c r="I1190" s="64"/>
      <c r="J1190" s="64"/>
      <c r="K1190" s="63">
        <v>114</v>
      </c>
      <c r="L1190" s="64"/>
      <c r="M1190" s="64"/>
      <c r="N1190" s="63">
        <v>2</v>
      </c>
      <c r="O1190" s="63">
        <v>29021</v>
      </c>
      <c r="P1190" s="63">
        <v>12106</v>
      </c>
      <c r="Q1190" s="63">
        <v>177750</v>
      </c>
      <c r="R1190" s="63">
        <v>164</v>
      </c>
      <c r="S1190" s="63">
        <v>36648</v>
      </c>
      <c r="T1190" s="63">
        <v>23413</v>
      </c>
    </row>
    <row r="1191" spans="1:20" ht="14.5" x14ac:dyDescent="0.35">
      <c r="A1191" t="str">
        <f t="shared" si="25"/>
        <v>Salzburg400</v>
      </c>
      <c r="B1191">
        <v>1191</v>
      </c>
      <c r="C1191" s="62" t="s">
        <v>266</v>
      </c>
      <c r="D1191" s="62" t="s">
        <v>484</v>
      </c>
      <c r="E1191" s="62" t="s">
        <v>103</v>
      </c>
      <c r="F1191" s="63">
        <v>258664561</v>
      </c>
      <c r="G1191" s="63">
        <v>258544212</v>
      </c>
      <c r="H1191" s="63">
        <v>265628418</v>
      </c>
      <c r="I1191" s="63">
        <v>226779344</v>
      </c>
      <c r="J1191" s="63">
        <v>303929432</v>
      </c>
      <c r="K1191" s="63">
        <v>447800474</v>
      </c>
      <c r="L1191" s="63">
        <v>498158149</v>
      </c>
      <c r="M1191" s="63">
        <v>573351452</v>
      </c>
      <c r="N1191" s="63">
        <v>441639651</v>
      </c>
      <c r="O1191" s="63">
        <v>508052711</v>
      </c>
      <c r="P1191" s="63">
        <v>583531409</v>
      </c>
      <c r="Q1191" s="63">
        <v>595187626</v>
      </c>
      <c r="R1191" s="63">
        <v>719549154</v>
      </c>
      <c r="S1191" s="63">
        <v>787236270</v>
      </c>
      <c r="T1191" s="63">
        <v>797912201</v>
      </c>
    </row>
    <row r="1192" spans="1:20" ht="14.5" x14ac:dyDescent="0.35">
      <c r="A1192" t="str">
        <f t="shared" si="25"/>
        <v>Salzburg524</v>
      </c>
      <c r="B1192">
        <v>1192</v>
      </c>
      <c r="C1192" s="62" t="s">
        <v>266</v>
      </c>
      <c r="D1192" s="62" t="s">
        <v>556</v>
      </c>
      <c r="E1192" s="62" t="s">
        <v>144</v>
      </c>
      <c r="F1192" s="63">
        <v>686025</v>
      </c>
      <c r="G1192" s="63">
        <v>875369</v>
      </c>
      <c r="H1192" s="63">
        <v>818979</v>
      </c>
      <c r="I1192" s="63">
        <v>512096</v>
      </c>
      <c r="J1192" s="63">
        <v>335795</v>
      </c>
      <c r="K1192" s="63">
        <v>361294</v>
      </c>
      <c r="L1192" s="63">
        <v>543175</v>
      </c>
      <c r="M1192" s="63">
        <v>632188</v>
      </c>
      <c r="N1192" s="63">
        <v>702402</v>
      </c>
      <c r="O1192" s="63">
        <v>1801042</v>
      </c>
      <c r="P1192" s="63">
        <v>1982880</v>
      </c>
      <c r="Q1192" s="63">
        <v>2039087</v>
      </c>
      <c r="R1192" s="63">
        <v>1047982</v>
      </c>
      <c r="S1192" s="63">
        <v>853419</v>
      </c>
      <c r="T1192" s="63">
        <v>701494</v>
      </c>
    </row>
    <row r="1193" spans="1:20" ht="14.5" x14ac:dyDescent="0.35">
      <c r="A1193" t="str">
        <f t="shared" si="25"/>
        <v>Salzburg081</v>
      </c>
      <c r="B1193">
        <v>1193</v>
      </c>
      <c r="C1193" s="62" t="s">
        <v>266</v>
      </c>
      <c r="D1193" s="62" t="s">
        <v>374</v>
      </c>
      <c r="E1193" s="62" t="s">
        <v>43</v>
      </c>
      <c r="F1193" s="63">
        <v>49925</v>
      </c>
      <c r="G1193" s="63">
        <v>22693</v>
      </c>
      <c r="H1193" s="63">
        <v>222311</v>
      </c>
      <c r="I1193" s="63">
        <v>116614</v>
      </c>
      <c r="J1193" s="63">
        <v>327997</v>
      </c>
      <c r="K1193" s="63">
        <v>266256</v>
      </c>
      <c r="L1193" s="63">
        <v>719010</v>
      </c>
      <c r="M1193" s="63">
        <v>105696</v>
      </c>
      <c r="N1193" s="63">
        <v>41780</v>
      </c>
      <c r="O1193" s="63">
        <v>125563</v>
      </c>
      <c r="P1193" s="63">
        <v>169942</v>
      </c>
      <c r="Q1193" s="63">
        <v>894986</v>
      </c>
      <c r="R1193" s="63">
        <v>2045895</v>
      </c>
      <c r="S1193" s="63">
        <v>2573093</v>
      </c>
      <c r="T1193" s="63">
        <v>2509135</v>
      </c>
    </row>
    <row r="1194" spans="1:20" ht="14.5" x14ac:dyDescent="0.35">
      <c r="A1194" t="str">
        <f t="shared" si="25"/>
        <v>Salzburg045</v>
      </c>
      <c r="B1194">
        <v>1194</v>
      </c>
      <c r="C1194" s="62" t="s">
        <v>266</v>
      </c>
      <c r="D1194" s="62" t="s">
        <v>333</v>
      </c>
      <c r="E1194" s="62" t="s">
        <v>258</v>
      </c>
      <c r="F1194" s="63">
        <v>16565</v>
      </c>
      <c r="G1194" s="63">
        <v>13922</v>
      </c>
      <c r="H1194" s="64"/>
      <c r="I1194" s="63">
        <v>19628</v>
      </c>
      <c r="J1194" s="64"/>
      <c r="K1194" s="64"/>
      <c r="L1194" s="63">
        <v>14800</v>
      </c>
      <c r="M1194" s="63">
        <v>11418</v>
      </c>
      <c r="N1194" s="64"/>
      <c r="O1194" s="63">
        <v>5541</v>
      </c>
      <c r="P1194" s="64"/>
      <c r="Q1194" s="63">
        <v>7482</v>
      </c>
      <c r="R1194" s="63">
        <v>53910</v>
      </c>
      <c r="S1194" s="63">
        <v>44574</v>
      </c>
      <c r="T1194" s="63">
        <v>13460</v>
      </c>
    </row>
    <row r="1195" spans="1:20" ht="14.5" x14ac:dyDescent="0.35">
      <c r="A1195" t="str">
        <f t="shared" si="25"/>
        <v>Salzburg467</v>
      </c>
      <c r="B1195">
        <v>1195</v>
      </c>
      <c r="C1195" s="62" t="s">
        <v>266</v>
      </c>
      <c r="D1195" s="62" t="s">
        <v>525</v>
      </c>
      <c r="E1195" s="62" t="s">
        <v>263</v>
      </c>
      <c r="F1195" s="63">
        <v>108</v>
      </c>
      <c r="G1195" s="63">
        <v>47</v>
      </c>
      <c r="H1195" s="64"/>
      <c r="I1195" s="64"/>
      <c r="J1195" s="64"/>
      <c r="K1195" s="64"/>
      <c r="L1195" s="64"/>
      <c r="M1195" s="63">
        <v>2308</v>
      </c>
      <c r="N1195" s="64"/>
      <c r="O1195" s="63">
        <v>574</v>
      </c>
      <c r="P1195" s="63">
        <v>657</v>
      </c>
      <c r="Q1195" s="64"/>
      <c r="R1195" s="63">
        <v>8806</v>
      </c>
      <c r="S1195" s="63">
        <v>6708</v>
      </c>
      <c r="T1195" s="63">
        <v>14193</v>
      </c>
    </row>
    <row r="1196" spans="1:20" ht="14.5" x14ac:dyDescent="0.35">
      <c r="A1196" t="str">
        <f t="shared" si="25"/>
        <v>Salzburg484</v>
      </c>
      <c r="B1196">
        <v>1196</v>
      </c>
      <c r="C1196" s="62" t="s">
        <v>266</v>
      </c>
      <c r="D1196" s="62" t="s">
        <v>545</v>
      </c>
      <c r="E1196" s="62" t="s">
        <v>135</v>
      </c>
      <c r="F1196" s="63">
        <v>11606</v>
      </c>
      <c r="G1196" s="63">
        <v>2724</v>
      </c>
      <c r="H1196" s="63">
        <v>4849</v>
      </c>
      <c r="I1196" s="63">
        <v>3212</v>
      </c>
      <c r="J1196" s="63">
        <v>20394</v>
      </c>
      <c r="K1196" s="63">
        <v>103660</v>
      </c>
      <c r="L1196" s="63">
        <v>33774</v>
      </c>
      <c r="M1196" s="63">
        <v>24400</v>
      </c>
      <c r="N1196" s="63">
        <v>124943</v>
      </c>
      <c r="O1196" s="63">
        <v>146591</v>
      </c>
      <c r="P1196" s="63">
        <v>140305</v>
      </c>
      <c r="Q1196" s="63">
        <v>38211</v>
      </c>
      <c r="R1196" s="63">
        <v>189752</v>
      </c>
      <c r="S1196" s="63">
        <v>139368</v>
      </c>
      <c r="T1196" s="63">
        <v>57319</v>
      </c>
    </row>
    <row r="1197" spans="1:20" ht="14.5" x14ac:dyDescent="0.35">
      <c r="A1197" t="str">
        <f t="shared" si="25"/>
        <v>Salzburg468</v>
      </c>
      <c r="B1197">
        <v>1197</v>
      </c>
      <c r="C1197" s="62" t="s">
        <v>266</v>
      </c>
      <c r="D1197" s="62" t="s">
        <v>527</v>
      </c>
      <c r="E1197" s="62" t="s">
        <v>259</v>
      </c>
      <c r="F1197" s="63">
        <v>6118</v>
      </c>
      <c r="G1197" s="63">
        <v>28316</v>
      </c>
      <c r="H1197" s="63">
        <v>2439</v>
      </c>
      <c r="I1197" s="63">
        <v>4625</v>
      </c>
      <c r="J1197" s="63">
        <v>14338</v>
      </c>
      <c r="K1197" s="63">
        <v>3618</v>
      </c>
      <c r="L1197" s="63">
        <v>36899</v>
      </c>
      <c r="M1197" s="63">
        <v>61004</v>
      </c>
      <c r="N1197" s="63">
        <v>6742</v>
      </c>
      <c r="O1197" s="63">
        <v>3651</v>
      </c>
      <c r="P1197" s="63">
        <v>15210</v>
      </c>
      <c r="Q1197" s="63">
        <v>58555</v>
      </c>
      <c r="R1197" s="63">
        <v>36283</v>
      </c>
      <c r="S1197" s="63">
        <v>100188</v>
      </c>
      <c r="T1197" s="63">
        <v>59405</v>
      </c>
    </row>
    <row r="1198" spans="1:20" ht="14.5" x14ac:dyDescent="0.35">
      <c r="A1198" t="str">
        <f t="shared" si="25"/>
        <v>Salzburg457</v>
      </c>
      <c r="B1198">
        <v>1198</v>
      </c>
      <c r="C1198" s="62" t="s">
        <v>266</v>
      </c>
      <c r="D1198" s="62" t="s">
        <v>513</v>
      </c>
      <c r="E1198" s="62" t="s">
        <v>123</v>
      </c>
      <c r="F1198" s="63">
        <v>3961</v>
      </c>
      <c r="G1198" s="63">
        <v>15083</v>
      </c>
      <c r="H1198" s="63">
        <v>20294</v>
      </c>
      <c r="I1198" s="63">
        <v>27930</v>
      </c>
      <c r="J1198" s="63">
        <v>9155</v>
      </c>
      <c r="K1198" s="63">
        <v>2491</v>
      </c>
      <c r="L1198" s="63">
        <v>2199</v>
      </c>
      <c r="M1198" s="63">
        <v>5712</v>
      </c>
      <c r="N1198" s="63">
        <v>34025</v>
      </c>
      <c r="O1198" s="63">
        <v>36474</v>
      </c>
      <c r="P1198" s="63">
        <v>23916</v>
      </c>
      <c r="Q1198" s="63">
        <v>28623</v>
      </c>
      <c r="R1198" s="63">
        <v>204669</v>
      </c>
      <c r="S1198" s="63">
        <v>99222</v>
      </c>
      <c r="T1198" s="63">
        <v>936380</v>
      </c>
    </row>
    <row r="1199" spans="1:20" ht="14.5" x14ac:dyDescent="0.35">
      <c r="A1199" t="str">
        <f t="shared" si="25"/>
        <v>Salzburg690</v>
      </c>
      <c r="B1199">
        <v>1199</v>
      </c>
      <c r="C1199" s="62" t="s">
        <v>266</v>
      </c>
      <c r="D1199" s="62" t="s">
        <v>603</v>
      </c>
      <c r="E1199" s="62" t="s">
        <v>170</v>
      </c>
      <c r="F1199" s="63">
        <v>29711531</v>
      </c>
      <c r="G1199" s="63">
        <v>25498495</v>
      </c>
      <c r="H1199" s="63">
        <v>33345877</v>
      </c>
      <c r="I1199" s="63">
        <v>38925175</v>
      </c>
      <c r="J1199" s="63">
        <v>37254239</v>
      </c>
      <c r="K1199" s="63">
        <v>47179960</v>
      </c>
      <c r="L1199" s="63">
        <v>56721325</v>
      </c>
      <c r="M1199" s="63">
        <v>65204065</v>
      </c>
      <c r="N1199" s="63">
        <v>74002258</v>
      </c>
      <c r="O1199" s="63">
        <v>82242506</v>
      </c>
      <c r="P1199" s="63">
        <v>81655129</v>
      </c>
      <c r="Q1199" s="63">
        <v>96746113</v>
      </c>
      <c r="R1199" s="63">
        <v>126953908</v>
      </c>
      <c r="S1199" s="63">
        <v>127486144</v>
      </c>
      <c r="T1199" s="63">
        <v>157774474</v>
      </c>
    </row>
    <row r="1200" spans="1:20" ht="14.5" x14ac:dyDescent="0.35">
      <c r="A1200" t="str">
        <f t="shared" si="25"/>
        <v>Salzburg816</v>
      </c>
      <c r="B1200">
        <v>1200</v>
      </c>
      <c r="C1200" s="62" t="s">
        <v>266</v>
      </c>
      <c r="D1200" s="62" t="s">
        <v>645</v>
      </c>
      <c r="E1200" s="62" t="s">
        <v>192</v>
      </c>
      <c r="F1200" s="64"/>
      <c r="G1200" s="64"/>
      <c r="H1200" s="64"/>
      <c r="I1200" s="64"/>
      <c r="J1200" s="63">
        <v>14</v>
      </c>
      <c r="K1200" s="63">
        <v>335</v>
      </c>
      <c r="L1200" s="63">
        <v>21</v>
      </c>
      <c r="M1200" s="64"/>
      <c r="N1200" s="64"/>
      <c r="O1200" s="63">
        <v>1</v>
      </c>
      <c r="P1200" s="63">
        <v>12</v>
      </c>
      <c r="Q1200" s="63">
        <v>319</v>
      </c>
      <c r="R1200" s="63">
        <v>27</v>
      </c>
      <c r="S1200" s="63">
        <v>103</v>
      </c>
      <c r="T1200" s="63">
        <v>79</v>
      </c>
    </row>
    <row r="1201" spans="1:20" ht="14.5" x14ac:dyDescent="0.35">
      <c r="A1201" t="str">
        <f t="shared" si="25"/>
        <v>Salzburg811</v>
      </c>
      <c r="B1201">
        <v>1201</v>
      </c>
      <c r="C1201" s="62" t="s">
        <v>266</v>
      </c>
      <c r="D1201" s="62" t="s">
        <v>639</v>
      </c>
      <c r="E1201" s="62" t="s">
        <v>285</v>
      </c>
      <c r="F1201" s="64"/>
      <c r="G1201" s="64"/>
      <c r="H1201" s="64"/>
      <c r="I1201" s="64"/>
      <c r="J1201" s="64"/>
      <c r="K1201" s="64"/>
      <c r="L1201" s="64"/>
      <c r="M1201" s="64"/>
      <c r="N1201" s="64"/>
      <c r="O1201" s="64"/>
      <c r="P1201" s="64"/>
      <c r="Q1201" s="64"/>
      <c r="R1201" s="63">
        <v>151</v>
      </c>
      <c r="S1201" s="64"/>
      <c r="T1201" s="63">
        <v>1</v>
      </c>
    </row>
    <row r="1202" spans="1:20" ht="14.5" x14ac:dyDescent="0.35">
      <c r="A1202" t="str">
        <f t="shared" si="25"/>
        <v>Salzburg819</v>
      </c>
      <c r="B1202">
        <v>1202</v>
      </c>
      <c r="C1202" s="62" t="s">
        <v>266</v>
      </c>
      <c r="D1202" s="62" t="s">
        <v>647</v>
      </c>
      <c r="E1202" s="62" t="s">
        <v>194</v>
      </c>
      <c r="F1202" s="64"/>
      <c r="G1202" s="63">
        <v>3</v>
      </c>
      <c r="H1202" s="64"/>
      <c r="I1202" s="64"/>
      <c r="J1202" s="64"/>
      <c r="K1202" s="64"/>
      <c r="L1202" s="63">
        <v>84</v>
      </c>
      <c r="M1202" s="64"/>
      <c r="N1202" s="64"/>
      <c r="O1202" s="64"/>
      <c r="P1202" s="63">
        <v>96</v>
      </c>
      <c r="Q1202" s="63">
        <v>3</v>
      </c>
      <c r="R1202" s="63">
        <v>66</v>
      </c>
      <c r="S1202" s="64"/>
      <c r="T1202" s="63">
        <v>427</v>
      </c>
    </row>
    <row r="1203" spans="1:20" ht="14.5" x14ac:dyDescent="0.35">
      <c r="A1203" t="str">
        <f t="shared" si="25"/>
        <v>Salzburg022</v>
      </c>
      <c r="B1203">
        <v>1203</v>
      </c>
      <c r="C1203" s="62" t="s">
        <v>266</v>
      </c>
      <c r="D1203" s="62" t="s">
        <v>726</v>
      </c>
      <c r="E1203" s="62" t="s">
        <v>13</v>
      </c>
      <c r="F1203" s="64"/>
      <c r="G1203" s="63">
        <v>6</v>
      </c>
      <c r="H1203" s="63">
        <v>14</v>
      </c>
      <c r="I1203" s="64"/>
      <c r="J1203" s="63">
        <v>220</v>
      </c>
      <c r="K1203" s="64"/>
      <c r="L1203" s="64"/>
      <c r="M1203" s="64"/>
      <c r="N1203" s="64"/>
      <c r="O1203" s="64"/>
      <c r="P1203" s="64"/>
      <c r="Q1203" s="64"/>
      <c r="R1203" s="63">
        <v>2083</v>
      </c>
      <c r="S1203" s="63">
        <v>1073</v>
      </c>
      <c r="T1203" s="63">
        <v>183</v>
      </c>
    </row>
    <row r="1204" spans="1:20" ht="14.5" x14ac:dyDescent="0.35">
      <c r="A1204" t="str">
        <f t="shared" si="25"/>
        <v>Salzburg095</v>
      </c>
      <c r="B1204">
        <v>1204</v>
      </c>
      <c r="C1204" s="62" t="s">
        <v>266</v>
      </c>
      <c r="D1204" s="62" t="s">
        <v>386</v>
      </c>
      <c r="E1204" s="62" t="s">
        <v>49</v>
      </c>
      <c r="F1204" s="63">
        <v>133651</v>
      </c>
      <c r="G1204" s="63">
        <v>6786</v>
      </c>
      <c r="H1204" s="63">
        <v>133557</v>
      </c>
      <c r="I1204" s="63">
        <v>146781</v>
      </c>
      <c r="J1204" s="63">
        <v>41998</v>
      </c>
      <c r="K1204" s="63">
        <v>212226</v>
      </c>
      <c r="L1204" s="63">
        <v>55243</v>
      </c>
      <c r="M1204" s="63">
        <v>216878</v>
      </c>
      <c r="N1204" s="63">
        <v>86925</v>
      </c>
      <c r="O1204" s="63">
        <v>138951</v>
      </c>
      <c r="P1204" s="63">
        <v>246905</v>
      </c>
      <c r="Q1204" s="63">
        <v>362390</v>
      </c>
      <c r="R1204" s="63">
        <v>470633</v>
      </c>
      <c r="S1204" s="63">
        <v>664605</v>
      </c>
      <c r="T1204" s="63">
        <v>636226</v>
      </c>
    </row>
    <row r="1205" spans="1:20" ht="14.5" x14ac:dyDescent="0.35">
      <c r="A1205" t="str">
        <f t="shared" si="25"/>
        <v>Salzburg023</v>
      </c>
      <c r="B1205">
        <v>1205</v>
      </c>
      <c r="C1205" s="62" t="s">
        <v>266</v>
      </c>
      <c r="D1205" s="62" t="s">
        <v>317</v>
      </c>
      <c r="E1205" s="62" t="s">
        <v>14</v>
      </c>
      <c r="F1205" s="64"/>
      <c r="G1205" s="64"/>
      <c r="H1205" s="63">
        <v>36</v>
      </c>
      <c r="I1205" s="63">
        <v>692</v>
      </c>
      <c r="J1205" s="63">
        <v>3</v>
      </c>
      <c r="K1205" s="64"/>
      <c r="L1205" s="64"/>
      <c r="M1205" s="64"/>
      <c r="N1205" s="64"/>
      <c r="O1205" s="64"/>
      <c r="P1205" s="64"/>
      <c r="Q1205" s="64"/>
      <c r="R1205" s="64"/>
      <c r="S1205" s="64"/>
      <c r="T1205" s="64"/>
    </row>
    <row r="1206" spans="1:20" ht="14.5" x14ac:dyDescent="0.35">
      <c r="A1206" t="str">
        <f t="shared" si="25"/>
        <v>Salzburg098</v>
      </c>
      <c r="B1206">
        <v>1206</v>
      </c>
      <c r="C1206" s="62" t="s">
        <v>266</v>
      </c>
      <c r="D1206" s="62" t="s">
        <v>390</v>
      </c>
      <c r="E1206" s="62" t="s">
        <v>51</v>
      </c>
      <c r="F1206" s="63">
        <v>14170764</v>
      </c>
      <c r="G1206" s="63">
        <v>20524719</v>
      </c>
      <c r="H1206" s="63">
        <v>14087766</v>
      </c>
      <c r="I1206" s="63">
        <v>14708438</v>
      </c>
      <c r="J1206" s="63">
        <v>15544622</v>
      </c>
      <c r="K1206" s="63">
        <v>19487615</v>
      </c>
      <c r="L1206" s="63">
        <v>18948128</v>
      </c>
      <c r="M1206" s="63">
        <v>19866904</v>
      </c>
      <c r="N1206" s="63">
        <v>21159161</v>
      </c>
      <c r="O1206" s="63">
        <v>25880787</v>
      </c>
      <c r="P1206" s="63">
        <v>23558941</v>
      </c>
      <c r="Q1206" s="63">
        <v>23903172</v>
      </c>
      <c r="R1206" s="63">
        <v>33463346</v>
      </c>
      <c r="S1206" s="63">
        <v>27228295</v>
      </c>
      <c r="T1206" s="63">
        <v>31317122</v>
      </c>
    </row>
    <row r="1207" spans="1:20" ht="14.5" x14ac:dyDescent="0.35">
      <c r="A1207" t="str">
        <f t="shared" si="25"/>
        <v>Salzburg653</v>
      </c>
      <c r="B1207">
        <v>1207</v>
      </c>
      <c r="C1207" s="62" t="s">
        <v>266</v>
      </c>
      <c r="D1207" s="62" t="s">
        <v>586</v>
      </c>
      <c r="E1207" s="62" t="s">
        <v>159</v>
      </c>
      <c r="F1207" s="64"/>
      <c r="G1207" s="63">
        <v>49663</v>
      </c>
      <c r="H1207" s="63">
        <v>37061</v>
      </c>
      <c r="I1207" s="64"/>
      <c r="J1207" s="63">
        <v>3904</v>
      </c>
      <c r="K1207" s="63">
        <v>4384</v>
      </c>
      <c r="L1207" s="64"/>
      <c r="M1207" s="63">
        <v>63</v>
      </c>
      <c r="N1207" s="63">
        <v>503</v>
      </c>
      <c r="O1207" s="63">
        <v>40</v>
      </c>
      <c r="P1207" s="63">
        <v>132</v>
      </c>
      <c r="Q1207" s="63">
        <v>453</v>
      </c>
      <c r="R1207" s="63">
        <v>102</v>
      </c>
      <c r="S1207" s="63">
        <v>401</v>
      </c>
      <c r="T1207" s="63">
        <v>826</v>
      </c>
    </row>
    <row r="1208" spans="1:20" ht="14.5" x14ac:dyDescent="0.35">
      <c r="A1208" t="str">
        <f t="shared" si="25"/>
        <v>Salzburg388</v>
      </c>
      <c r="B1208">
        <v>1208</v>
      </c>
      <c r="C1208" s="62" t="s">
        <v>266</v>
      </c>
      <c r="D1208" s="62" t="s">
        <v>476</v>
      </c>
      <c r="E1208" s="62" t="s">
        <v>98</v>
      </c>
      <c r="F1208" s="63">
        <v>16799106</v>
      </c>
      <c r="G1208" s="63">
        <v>13904284</v>
      </c>
      <c r="H1208" s="63">
        <v>10674780</v>
      </c>
      <c r="I1208" s="63">
        <v>15243600</v>
      </c>
      <c r="J1208" s="63">
        <v>8132776</v>
      </c>
      <c r="K1208" s="63">
        <v>13170219</v>
      </c>
      <c r="L1208" s="63">
        <v>11950284</v>
      </c>
      <c r="M1208" s="63">
        <v>8649395</v>
      </c>
      <c r="N1208" s="63">
        <v>23131192</v>
      </c>
      <c r="O1208" s="63">
        <v>145693766</v>
      </c>
      <c r="P1208" s="63">
        <v>85367674</v>
      </c>
      <c r="Q1208" s="63">
        <v>81586369</v>
      </c>
      <c r="R1208" s="63">
        <v>113831188</v>
      </c>
      <c r="S1208" s="63">
        <v>120716605</v>
      </c>
      <c r="T1208" s="63">
        <v>112775850</v>
      </c>
    </row>
    <row r="1209" spans="1:20" ht="14.5" x14ac:dyDescent="0.35">
      <c r="A1209" t="str">
        <f t="shared" si="25"/>
        <v>Salzburg378</v>
      </c>
      <c r="B1209">
        <v>1209</v>
      </c>
      <c r="C1209" s="62" t="s">
        <v>266</v>
      </c>
      <c r="D1209" s="62" t="s">
        <v>471</v>
      </c>
      <c r="E1209" s="62" t="s">
        <v>95</v>
      </c>
      <c r="F1209" s="64"/>
      <c r="G1209" s="63">
        <v>2471</v>
      </c>
      <c r="H1209" s="63">
        <v>11641</v>
      </c>
      <c r="I1209" s="63">
        <v>5895</v>
      </c>
      <c r="J1209" s="63">
        <v>3753</v>
      </c>
      <c r="K1209" s="63">
        <v>3268</v>
      </c>
      <c r="L1209" s="63">
        <v>2490</v>
      </c>
      <c r="M1209" s="63">
        <v>12869</v>
      </c>
      <c r="N1209" s="63">
        <v>9934</v>
      </c>
      <c r="O1209" s="63">
        <v>15232</v>
      </c>
      <c r="P1209" s="63">
        <v>41817</v>
      </c>
      <c r="Q1209" s="63">
        <v>19308</v>
      </c>
      <c r="R1209" s="63">
        <v>26744</v>
      </c>
      <c r="S1209" s="63">
        <v>16293</v>
      </c>
      <c r="T1209" s="63">
        <v>7508</v>
      </c>
    </row>
    <row r="1210" spans="1:20" ht="14.5" x14ac:dyDescent="0.35">
      <c r="A1210" t="str">
        <f t="shared" si="25"/>
        <v>Salzburg382</v>
      </c>
      <c r="B1210">
        <v>1210</v>
      </c>
      <c r="C1210" s="62" t="s">
        <v>266</v>
      </c>
      <c r="D1210" s="62" t="s">
        <v>473</v>
      </c>
      <c r="E1210" s="62" t="s">
        <v>96</v>
      </c>
      <c r="F1210" s="63">
        <v>25502</v>
      </c>
      <c r="G1210" s="63">
        <v>48526</v>
      </c>
      <c r="H1210" s="63">
        <v>19489</v>
      </c>
      <c r="I1210" s="63">
        <v>44171</v>
      </c>
      <c r="J1210" s="63">
        <v>42302</v>
      </c>
      <c r="K1210" s="63">
        <v>44464</v>
      </c>
      <c r="L1210" s="63">
        <v>75808</v>
      </c>
      <c r="M1210" s="63">
        <v>104149</v>
      </c>
      <c r="N1210" s="63">
        <v>76790</v>
      </c>
      <c r="O1210" s="63">
        <v>50681</v>
      </c>
      <c r="P1210" s="63">
        <v>85252</v>
      </c>
      <c r="Q1210" s="63">
        <v>86904</v>
      </c>
      <c r="R1210" s="63">
        <v>138766</v>
      </c>
      <c r="S1210" s="63">
        <v>141798</v>
      </c>
      <c r="T1210" s="63">
        <v>554325</v>
      </c>
    </row>
    <row r="1211" spans="1:20" ht="14.5" x14ac:dyDescent="0.35">
      <c r="A1211" t="str">
        <f t="shared" si="25"/>
        <v>Salzburg9V</v>
      </c>
      <c r="B1211">
        <v>1211</v>
      </c>
      <c r="C1211" s="62" t="s">
        <v>266</v>
      </c>
      <c r="D1211" s="62" t="s">
        <v>956</v>
      </c>
      <c r="E1211" s="62" t="s">
        <v>260</v>
      </c>
      <c r="F1211" s="63">
        <v>86168</v>
      </c>
      <c r="G1211" s="63">
        <v>8702</v>
      </c>
      <c r="H1211" s="63">
        <v>8500</v>
      </c>
      <c r="I1211" s="63">
        <v>9190</v>
      </c>
      <c r="J1211" s="63">
        <v>69322</v>
      </c>
      <c r="K1211" s="63">
        <v>31434</v>
      </c>
      <c r="L1211" s="63">
        <v>8999</v>
      </c>
      <c r="M1211" s="63">
        <v>29364</v>
      </c>
      <c r="N1211" s="63">
        <v>7517</v>
      </c>
      <c r="O1211" s="63">
        <v>24839</v>
      </c>
      <c r="P1211" s="63">
        <v>10630</v>
      </c>
      <c r="Q1211" s="63">
        <v>92114</v>
      </c>
      <c r="R1211" s="63">
        <v>6118</v>
      </c>
      <c r="S1211" s="63">
        <v>1763</v>
      </c>
      <c r="T1211" s="63">
        <v>957</v>
      </c>
    </row>
    <row r="1212" spans="1:20" ht="14.5" x14ac:dyDescent="0.35">
      <c r="A1212" t="str">
        <f t="shared" si="25"/>
        <v>SalzburgI00</v>
      </c>
      <c r="B1212">
        <v>1212</v>
      </c>
      <c r="C1212" s="62" t="s">
        <v>266</v>
      </c>
      <c r="D1212" s="62" t="s">
        <v>957</v>
      </c>
      <c r="E1212" s="62" t="s">
        <v>261</v>
      </c>
      <c r="F1212" s="63">
        <v>9793063428</v>
      </c>
      <c r="G1212" s="63">
        <v>11303480810</v>
      </c>
      <c r="H1212" s="63">
        <v>11231405424</v>
      </c>
      <c r="I1212" s="63">
        <v>10905927384</v>
      </c>
      <c r="J1212" s="63">
        <v>11089414131</v>
      </c>
      <c r="K1212" s="63">
        <v>11871513255</v>
      </c>
      <c r="L1212" s="63">
        <v>12457091343</v>
      </c>
      <c r="M1212" s="63">
        <v>12994951766</v>
      </c>
      <c r="N1212" s="63">
        <v>13171077717</v>
      </c>
      <c r="O1212" s="63">
        <v>13542967082</v>
      </c>
      <c r="P1212" s="63">
        <v>12245453137</v>
      </c>
      <c r="Q1212" s="63">
        <v>14055802845</v>
      </c>
      <c r="R1212" s="63">
        <v>16396803184</v>
      </c>
      <c r="S1212" s="63">
        <v>17531341222</v>
      </c>
      <c r="T1212" s="63">
        <v>17000879128</v>
      </c>
    </row>
    <row r="1213" spans="1:20" ht="14.5" x14ac:dyDescent="0.35">
      <c r="A1213" t="str">
        <f t="shared" si="25"/>
        <v>Steiermark043</v>
      </c>
      <c r="B1213">
        <v>1213</v>
      </c>
      <c r="C1213" s="62" t="s">
        <v>267</v>
      </c>
      <c r="D1213" s="62" t="s">
        <v>331</v>
      </c>
      <c r="E1213" s="62" t="s">
        <v>22</v>
      </c>
      <c r="F1213" s="63">
        <v>451515</v>
      </c>
      <c r="G1213" s="63">
        <v>3747</v>
      </c>
      <c r="H1213" s="64"/>
      <c r="I1213" s="63">
        <v>95</v>
      </c>
      <c r="J1213" s="63">
        <v>27303</v>
      </c>
      <c r="K1213" s="63">
        <v>2371</v>
      </c>
      <c r="L1213" s="63">
        <v>45799</v>
      </c>
      <c r="M1213" s="63">
        <v>48975</v>
      </c>
      <c r="N1213" s="63">
        <v>8258</v>
      </c>
      <c r="O1213" s="63">
        <v>39442</v>
      </c>
      <c r="P1213" s="63">
        <v>45494</v>
      </c>
      <c r="Q1213" s="63">
        <v>10741</v>
      </c>
      <c r="R1213" s="63">
        <v>16285</v>
      </c>
      <c r="S1213" s="63">
        <v>16775</v>
      </c>
      <c r="T1213" s="63">
        <v>11748</v>
      </c>
    </row>
    <row r="1214" spans="1:20" ht="14.5" x14ac:dyDescent="0.35">
      <c r="A1214" t="str">
        <f t="shared" si="25"/>
        <v>Steiermark647</v>
      </c>
      <c r="B1214">
        <v>1214</v>
      </c>
      <c r="C1214" s="62" t="s">
        <v>267</v>
      </c>
      <c r="D1214" s="62" t="s">
        <v>583</v>
      </c>
      <c r="E1214" s="62" t="s">
        <v>157</v>
      </c>
      <c r="F1214" s="63">
        <v>9219299</v>
      </c>
      <c r="G1214" s="63">
        <v>13524338</v>
      </c>
      <c r="H1214" s="63">
        <v>12613622</v>
      </c>
      <c r="I1214" s="63">
        <v>13447264</v>
      </c>
      <c r="J1214" s="63">
        <v>18536840</v>
      </c>
      <c r="K1214" s="63">
        <v>6326071</v>
      </c>
      <c r="L1214" s="63">
        <v>4529497</v>
      </c>
      <c r="M1214" s="63">
        <v>1839871</v>
      </c>
      <c r="N1214" s="63">
        <v>1895265</v>
      </c>
      <c r="O1214" s="63">
        <v>2333531</v>
      </c>
      <c r="P1214" s="63">
        <v>2037982</v>
      </c>
      <c r="Q1214" s="63">
        <v>2014172</v>
      </c>
      <c r="R1214" s="63">
        <v>2075544</v>
      </c>
      <c r="S1214" s="63">
        <v>5298761</v>
      </c>
      <c r="T1214" s="63">
        <v>7464353</v>
      </c>
    </row>
    <row r="1215" spans="1:20" ht="14.5" x14ac:dyDescent="0.35">
      <c r="A1215" t="str">
        <f t="shared" si="25"/>
        <v>Steiermark660</v>
      </c>
      <c r="B1215">
        <v>1215</v>
      </c>
      <c r="C1215" s="62" t="s">
        <v>267</v>
      </c>
      <c r="D1215" s="62" t="s">
        <v>588</v>
      </c>
      <c r="E1215" s="62" t="s">
        <v>160</v>
      </c>
      <c r="F1215" s="63">
        <v>625</v>
      </c>
      <c r="G1215" s="63">
        <v>12727</v>
      </c>
      <c r="H1215" s="63">
        <v>2820</v>
      </c>
      <c r="I1215" s="63">
        <v>3413</v>
      </c>
      <c r="J1215" s="63">
        <v>40270</v>
      </c>
      <c r="K1215" s="63">
        <v>11473</v>
      </c>
      <c r="L1215" s="63">
        <v>77371</v>
      </c>
      <c r="M1215" s="63">
        <v>6702</v>
      </c>
      <c r="N1215" s="63">
        <v>8516</v>
      </c>
      <c r="O1215" s="63">
        <v>178666</v>
      </c>
      <c r="P1215" s="63">
        <v>242742</v>
      </c>
      <c r="Q1215" s="63">
        <v>327966</v>
      </c>
      <c r="R1215" s="63">
        <v>319972</v>
      </c>
      <c r="S1215" s="63">
        <v>99941</v>
      </c>
      <c r="T1215" s="63">
        <v>254834</v>
      </c>
    </row>
    <row r="1216" spans="1:20" ht="14.5" x14ac:dyDescent="0.35">
      <c r="A1216" t="str">
        <f t="shared" si="25"/>
        <v>Steiermark459</v>
      </c>
      <c r="B1216">
        <v>1216</v>
      </c>
      <c r="C1216" s="62" t="s">
        <v>267</v>
      </c>
      <c r="D1216" s="62" t="s">
        <v>515</v>
      </c>
      <c r="E1216" s="62" t="s">
        <v>124</v>
      </c>
      <c r="F1216" s="64"/>
      <c r="G1216" s="64"/>
      <c r="H1216" s="63">
        <v>305</v>
      </c>
      <c r="I1216" s="64"/>
      <c r="J1216" s="63">
        <v>681</v>
      </c>
      <c r="K1216" s="63">
        <v>3333</v>
      </c>
      <c r="L1216" s="63">
        <v>17815</v>
      </c>
      <c r="M1216" s="63">
        <v>12382</v>
      </c>
      <c r="N1216" s="63">
        <v>4605</v>
      </c>
      <c r="O1216" s="63">
        <v>1009</v>
      </c>
      <c r="P1216" s="63">
        <v>2117</v>
      </c>
      <c r="Q1216" s="63">
        <v>9363</v>
      </c>
      <c r="R1216" s="63">
        <v>4748</v>
      </c>
      <c r="S1216" s="63">
        <v>7630</v>
      </c>
      <c r="T1216" s="63">
        <v>5169</v>
      </c>
    </row>
    <row r="1217" spans="1:20" ht="14.5" x14ac:dyDescent="0.35">
      <c r="A1217" t="str">
        <f t="shared" si="25"/>
        <v>Steiermark446</v>
      </c>
      <c r="B1217">
        <v>1217</v>
      </c>
      <c r="C1217" s="62" t="s">
        <v>267</v>
      </c>
      <c r="D1217" s="62" t="s">
        <v>502</v>
      </c>
      <c r="E1217" s="62" t="s">
        <v>116</v>
      </c>
      <c r="F1217" s="64"/>
      <c r="G1217" s="63">
        <v>30</v>
      </c>
      <c r="H1217" s="63">
        <v>9</v>
      </c>
      <c r="I1217" s="64"/>
      <c r="J1217" s="63">
        <v>26</v>
      </c>
      <c r="K1217" s="64"/>
      <c r="L1217" s="64"/>
      <c r="M1217" s="64"/>
      <c r="N1217" s="64"/>
      <c r="O1217" s="63">
        <v>302</v>
      </c>
      <c r="P1217" s="64"/>
      <c r="Q1217" s="63">
        <v>1538</v>
      </c>
      <c r="R1217" s="63">
        <v>1120</v>
      </c>
      <c r="S1217" s="63">
        <v>957</v>
      </c>
      <c r="T1217" s="63">
        <v>2419</v>
      </c>
    </row>
    <row r="1218" spans="1:20" ht="14.5" x14ac:dyDescent="0.35">
      <c r="A1218" t="str">
        <f t="shared" si="25"/>
        <v>Steiermark070</v>
      </c>
      <c r="B1218">
        <v>1218</v>
      </c>
      <c r="C1218" s="62" t="s">
        <v>267</v>
      </c>
      <c r="D1218" s="62" t="s">
        <v>357</v>
      </c>
      <c r="E1218" s="62" t="s">
        <v>36</v>
      </c>
      <c r="F1218" s="63">
        <v>4012663</v>
      </c>
      <c r="G1218" s="63">
        <v>8700380</v>
      </c>
      <c r="H1218" s="63">
        <v>10971135</v>
      </c>
      <c r="I1218" s="63">
        <v>4189284</v>
      </c>
      <c r="J1218" s="63">
        <v>3644113</v>
      </c>
      <c r="K1218" s="63">
        <v>4918366</v>
      </c>
      <c r="L1218" s="63">
        <v>4566128</v>
      </c>
      <c r="M1218" s="63">
        <v>9832247</v>
      </c>
      <c r="N1218" s="63">
        <v>8041922</v>
      </c>
      <c r="O1218" s="63">
        <v>13397496</v>
      </c>
      <c r="P1218" s="63">
        <v>10633241</v>
      </c>
      <c r="Q1218" s="63">
        <v>16462355</v>
      </c>
      <c r="R1218" s="63">
        <v>30106486</v>
      </c>
      <c r="S1218" s="63">
        <v>29016293</v>
      </c>
      <c r="T1218" s="63">
        <v>9813704</v>
      </c>
    </row>
    <row r="1219" spans="1:20" ht="14.5" x14ac:dyDescent="0.35">
      <c r="A1219" t="str">
        <f t="shared" si="25"/>
        <v>Steiermark077</v>
      </c>
      <c r="B1219">
        <v>1219</v>
      </c>
      <c r="C1219" s="62" t="s">
        <v>267</v>
      </c>
      <c r="D1219" s="62" t="s">
        <v>367</v>
      </c>
      <c r="E1219" s="62" t="s">
        <v>39</v>
      </c>
      <c r="F1219" s="63">
        <v>374191</v>
      </c>
      <c r="G1219" s="63">
        <v>3560474</v>
      </c>
      <c r="H1219" s="63">
        <v>567456</v>
      </c>
      <c r="I1219" s="63">
        <v>890031</v>
      </c>
      <c r="J1219" s="63">
        <v>850490</v>
      </c>
      <c r="K1219" s="63">
        <v>481421</v>
      </c>
      <c r="L1219" s="63">
        <v>1234939</v>
      </c>
      <c r="M1219" s="63">
        <v>2014662</v>
      </c>
      <c r="N1219" s="63">
        <v>2154058</v>
      </c>
      <c r="O1219" s="63">
        <v>4451251</v>
      </c>
      <c r="P1219" s="63">
        <v>3126834</v>
      </c>
      <c r="Q1219" s="63">
        <v>2818562</v>
      </c>
      <c r="R1219" s="63">
        <v>4302262</v>
      </c>
      <c r="S1219" s="63">
        <v>3729835</v>
      </c>
      <c r="T1219" s="63">
        <v>780585</v>
      </c>
    </row>
    <row r="1220" spans="1:20" ht="14.5" x14ac:dyDescent="0.35">
      <c r="A1220" t="str">
        <f t="shared" si="25"/>
        <v>Steiermark478</v>
      </c>
      <c r="B1220">
        <v>1220</v>
      </c>
      <c r="C1220" s="62" t="s">
        <v>267</v>
      </c>
      <c r="D1220" s="62" t="s">
        <v>539</v>
      </c>
      <c r="E1220" s="62" t="s">
        <v>240</v>
      </c>
      <c r="F1220" s="63">
        <v>124083</v>
      </c>
      <c r="G1220" s="63">
        <v>124755</v>
      </c>
      <c r="H1220" s="63">
        <v>566609</v>
      </c>
      <c r="I1220" s="64"/>
      <c r="J1220" s="64"/>
      <c r="K1220" s="64"/>
      <c r="L1220" s="64"/>
      <c r="M1220" s="64"/>
      <c r="N1220" s="64"/>
      <c r="O1220" s="64"/>
      <c r="P1220" s="64"/>
      <c r="Q1220" s="64"/>
      <c r="R1220" s="64"/>
      <c r="S1220" s="64"/>
      <c r="T1220" s="64"/>
    </row>
    <row r="1221" spans="1:20" ht="14.5" x14ac:dyDescent="0.35">
      <c r="A1221" t="str">
        <f t="shared" si="25"/>
        <v>Steiermark330</v>
      </c>
      <c r="B1221">
        <v>1221</v>
      </c>
      <c r="C1221" s="62" t="s">
        <v>267</v>
      </c>
      <c r="D1221" s="62" t="s">
        <v>447</v>
      </c>
      <c r="E1221" s="62" t="s">
        <v>81</v>
      </c>
      <c r="F1221" s="63">
        <v>1611</v>
      </c>
      <c r="G1221" s="63">
        <v>316</v>
      </c>
      <c r="H1221" s="63">
        <v>6096</v>
      </c>
      <c r="I1221" s="64"/>
      <c r="J1221" s="63">
        <v>152</v>
      </c>
      <c r="K1221" s="63">
        <v>289</v>
      </c>
      <c r="L1221" s="63">
        <v>10773</v>
      </c>
      <c r="M1221" s="63">
        <v>174081</v>
      </c>
      <c r="N1221" s="63">
        <v>458416</v>
      </c>
      <c r="O1221" s="63">
        <v>16273</v>
      </c>
      <c r="P1221" s="63">
        <v>6804</v>
      </c>
      <c r="Q1221" s="63">
        <v>2087</v>
      </c>
      <c r="R1221" s="63">
        <v>2022</v>
      </c>
      <c r="S1221" s="63">
        <v>42571</v>
      </c>
      <c r="T1221" s="63">
        <v>5927</v>
      </c>
    </row>
    <row r="1222" spans="1:20" ht="14.5" x14ac:dyDescent="0.35">
      <c r="A1222" t="str">
        <f t="shared" si="25"/>
        <v>Steiermark891</v>
      </c>
      <c r="B1222">
        <v>1222</v>
      </c>
      <c r="C1222" s="62" t="s">
        <v>267</v>
      </c>
      <c r="D1222" s="62" t="s">
        <v>676</v>
      </c>
      <c r="E1222" s="62" t="s">
        <v>206</v>
      </c>
      <c r="F1222" s="64"/>
      <c r="G1222" s="63">
        <v>70</v>
      </c>
      <c r="H1222" s="63">
        <v>44</v>
      </c>
      <c r="I1222" s="64"/>
      <c r="J1222" s="64"/>
      <c r="K1222" s="64"/>
      <c r="L1222" s="64"/>
      <c r="M1222" s="64"/>
      <c r="N1222" s="64"/>
      <c r="O1222" s="64"/>
      <c r="P1222" s="64"/>
      <c r="Q1222" s="64"/>
      <c r="R1222" s="64"/>
      <c r="S1222" s="64"/>
      <c r="T1222" s="63">
        <v>47</v>
      </c>
    </row>
    <row r="1223" spans="1:20" ht="14.5" x14ac:dyDescent="0.35">
      <c r="A1223" t="str">
        <f t="shared" si="25"/>
        <v>Steiermark528</v>
      </c>
      <c r="B1223">
        <v>1223</v>
      </c>
      <c r="C1223" s="62" t="s">
        <v>267</v>
      </c>
      <c r="D1223" s="62" t="s">
        <v>557</v>
      </c>
      <c r="E1223" s="62" t="s">
        <v>145</v>
      </c>
      <c r="F1223" s="63">
        <v>82908506</v>
      </c>
      <c r="G1223" s="63">
        <v>65851061</v>
      </c>
      <c r="H1223" s="63">
        <v>74409743</v>
      </c>
      <c r="I1223" s="63">
        <v>62475985</v>
      </c>
      <c r="J1223" s="63">
        <v>88835546</v>
      </c>
      <c r="K1223" s="63">
        <v>100273063</v>
      </c>
      <c r="L1223" s="63">
        <v>61630542</v>
      </c>
      <c r="M1223" s="63">
        <v>60230488</v>
      </c>
      <c r="N1223" s="63">
        <v>39422489</v>
      </c>
      <c r="O1223" s="63">
        <v>34549828</v>
      </c>
      <c r="P1223" s="63">
        <v>21078952</v>
      </c>
      <c r="Q1223" s="63">
        <v>35543505</v>
      </c>
      <c r="R1223" s="63">
        <v>59053519</v>
      </c>
      <c r="S1223" s="63">
        <v>43488123</v>
      </c>
      <c r="T1223" s="63">
        <v>25969325</v>
      </c>
    </row>
    <row r="1224" spans="1:20" ht="14.5" x14ac:dyDescent="0.35">
      <c r="A1224" t="str">
        <f t="shared" ref="A1224:A1287" si="26">C1224&amp;D1224</f>
        <v>Steiermark830</v>
      </c>
      <c r="B1224">
        <v>1224</v>
      </c>
      <c r="C1224" s="62" t="s">
        <v>267</v>
      </c>
      <c r="D1224" s="62" t="s">
        <v>657</v>
      </c>
      <c r="E1224" s="62" t="s">
        <v>200</v>
      </c>
      <c r="F1224" s="64"/>
      <c r="G1224" s="63">
        <v>21</v>
      </c>
      <c r="H1224" s="64"/>
      <c r="I1224" s="64"/>
      <c r="J1224" s="64"/>
      <c r="K1224" s="64"/>
      <c r="L1224" s="64"/>
      <c r="M1224" s="63">
        <v>15</v>
      </c>
      <c r="N1224" s="63">
        <v>299</v>
      </c>
      <c r="O1224" s="63">
        <v>93</v>
      </c>
      <c r="P1224" s="63">
        <v>1036</v>
      </c>
      <c r="Q1224" s="63">
        <v>179</v>
      </c>
      <c r="R1224" s="63">
        <v>399</v>
      </c>
      <c r="S1224" s="63">
        <v>1021</v>
      </c>
      <c r="T1224" s="63">
        <v>5282</v>
      </c>
    </row>
    <row r="1225" spans="1:20" ht="14.5" x14ac:dyDescent="0.35">
      <c r="A1225" t="str">
        <f t="shared" si="26"/>
        <v>Steiermark800</v>
      </c>
      <c r="B1225">
        <v>1225</v>
      </c>
      <c r="C1225" s="62" t="s">
        <v>267</v>
      </c>
      <c r="D1225" s="62" t="s">
        <v>627</v>
      </c>
      <c r="E1225" s="62" t="s">
        <v>182</v>
      </c>
      <c r="F1225" s="63">
        <v>15882012</v>
      </c>
      <c r="G1225" s="63">
        <v>18690760</v>
      </c>
      <c r="H1225" s="63">
        <v>22996988</v>
      </c>
      <c r="I1225" s="63">
        <v>18518832</v>
      </c>
      <c r="J1225" s="63">
        <v>13955336</v>
      </c>
      <c r="K1225" s="63">
        <v>9124174</v>
      </c>
      <c r="L1225" s="63">
        <v>7997805</v>
      </c>
      <c r="M1225" s="63">
        <v>8919530</v>
      </c>
      <c r="N1225" s="63">
        <v>13316739</v>
      </c>
      <c r="O1225" s="63">
        <v>11437492</v>
      </c>
      <c r="P1225" s="63">
        <v>10262532</v>
      </c>
      <c r="Q1225" s="63">
        <v>14266829</v>
      </c>
      <c r="R1225" s="63">
        <v>37310413</v>
      </c>
      <c r="S1225" s="63">
        <v>38213103</v>
      </c>
      <c r="T1225" s="63">
        <v>61510034</v>
      </c>
    </row>
    <row r="1226" spans="1:20" ht="14.5" x14ac:dyDescent="0.35">
      <c r="A1226" t="str">
        <f t="shared" si="26"/>
        <v>Steiermark474</v>
      </c>
      <c r="B1226">
        <v>1226</v>
      </c>
      <c r="C1226" s="62" t="s">
        <v>267</v>
      </c>
      <c r="D1226" s="62" t="s">
        <v>534</v>
      </c>
      <c r="E1226" s="62" t="s">
        <v>133</v>
      </c>
      <c r="F1226" s="63">
        <v>60</v>
      </c>
      <c r="G1226" s="63">
        <v>3604</v>
      </c>
      <c r="H1226" s="64"/>
      <c r="I1226" s="64"/>
      <c r="J1226" s="64"/>
      <c r="K1226" s="63">
        <v>76</v>
      </c>
      <c r="L1226" s="63">
        <v>34</v>
      </c>
      <c r="M1226" s="63">
        <v>19</v>
      </c>
      <c r="N1226" s="64"/>
      <c r="O1226" s="64"/>
      <c r="P1226" s="63">
        <v>31</v>
      </c>
      <c r="Q1226" s="63">
        <v>48</v>
      </c>
      <c r="R1226" s="63">
        <v>63843</v>
      </c>
      <c r="S1226" s="63">
        <v>287</v>
      </c>
      <c r="T1226" s="63">
        <v>657</v>
      </c>
    </row>
    <row r="1227" spans="1:20" ht="14.5" x14ac:dyDescent="0.35">
      <c r="A1227" t="str">
        <f t="shared" si="26"/>
        <v>Steiermark078</v>
      </c>
      <c r="B1227">
        <v>1227</v>
      </c>
      <c r="C1227" s="62" t="s">
        <v>267</v>
      </c>
      <c r="D1227" s="62" t="s">
        <v>369</v>
      </c>
      <c r="E1227" s="62" t="s">
        <v>40</v>
      </c>
      <c r="F1227" s="63">
        <v>34563</v>
      </c>
      <c r="G1227" s="63">
        <v>303778</v>
      </c>
      <c r="H1227" s="63">
        <v>165661</v>
      </c>
      <c r="I1227" s="63">
        <v>92687</v>
      </c>
      <c r="J1227" s="63">
        <v>76961</v>
      </c>
      <c r="K1227" s="63">
        <v>113554</v>
      </c>
      <c r="L1227" s="63">
        <v>114596</v>
      </c>
      <c r="M1227" s="63">
        <v>8360</v>
      </c>
      <c r="N1227" s="63">
        <v>153584</v>
      </c>
      <c r="O1227" s="63">
        <v>202862</v>
      </c>
      <c r="P1227" s="63">
        <v>577812</v>
      </c>
      <c r="Q1227" s="63">
        <v>2610968</v>
      </c>
      <c r="R1227" s="63">
        <v>5512792</v>
      </c>
      <c r="S1227" s="63">
        <v>4627941</v>
      </c>
      <c r="T1227" s="63">
        <v>988922</v>
      </c>
    </row>
    <row r="1228" spans="1:20" ht="14.5" x14ac:dyDescent="0.35">
      <c r="A1228" t="str">
        <f t="shared" si="26"/>
        <v>Steiermark093</v>
      </c>
      <c r="B1228">
        <v>1228</v>
      </c>
      <c r="C1228" s="62" t="s">
        <v>267</v>
      </c>
      <c r="D1228" s="62" t="s">
        <v>384</v>
      </c>
      <c r="E1228" s="62" t="s">
        <v>48</v>
      </c>
      <c r="F1228" s="63">
        <v>50496016</v>
      </c>
      <c r="G1228" s="63">
        <v>59529910</v>
      </c>
      <c r="H1228" s="63">
        <v>69682942</v>
      </c>
      <c r="I1228" s="63">
        <v>75943291</v>
      </c>
      <c r="J1228" s="63">
        <v>88666134</v>
      </c>
      <c r="K1228" s="63">
        <v>88639628</v>
      </c>
      <c r="L1228" s="63">
        <v>97080502</v>
      </c>
      <c r="M1228" s="63">
        <v>107175945</v>
      </c>
      <c r="N1228" s="63">
        <v>119372728</v>
      </c>
      <c r="O1228" s="63">
        <v>146064912</v>
      </c>
      <c r="P1228" s="63">
        <v>140530876</v>
      </c>
      <c r="Q1228" s="63">
        <v>160203976</v>
      </c>
      <c r="R1228" s="63">
        <v>190591611</v>
      </c>
      <c r="S1228" s="63">
        <v>201299421</v>
      </c>
      <c r="T1228" s="63">
        <v>179148326</v>
      </c>
    </row>
    <row r="1229" spans="1:20" ht="14.5" x14ac:dyDescent="0.35">
      <c r="A1229" t="str">
        <f t="shared" si="26"/>
        <v>Steiermark469</v>
      </c>
      <c r="B1229">
        <v>1229</v>
      </c>
      <c r="C1229" s="62" t="s">
        <v>267</v>
      </c>
      <c r="D1229" s="62" t="s">
        <v>529</v>
      </c>
      <c r="E1229" s="62" t="s">
        <v>129</v>
      </c>
      <c r="F1229" s="63">
        <v>17490</v>
      </c>
      <c r="G1229" s="63">
        <v>811</v>
      </c>
      <c r="H1229" s="63">
        <v>1426</v>
      </c>
      <c r="I1229" s="63">
        <v>1324</v>
      </c>
      <c r="J1229" s="63">
        <v>1131</v>
      </c>
      <c r="K1229" s="63">
        <v>15725</v>
      </c>
      <c r="L1229" s="63">
        <v>9646</v>
      </c>
      <c r="M1229" s="63">
        <v>16284</v>
      </c>
      <c r="N1229" s="63">
        <v>17626</v>
      </c>
      <c r="O1229" s="63">
        <v>8666</v>
      </c>
      <c r="P1229" s="63">
        <v>36714</v>
      </c>
      <c r="Q1229" s="63">
        <v>129704</v>
      </c>
      <c r="R1229" s="63">
        <v>132903</v>
      </c>
      <c r="S1229" s="63">
        <v>130810</v>
      </c>
      <c r="T1229" s="63">
        <v>99760</v>
      </c>
    </row>
    <row r="1230" spans="1:20" ht="14.5" x14ac:dyDescent="0.35">
      <c r="A1230" t="str">
        <f t="shared" si="26"/>
        <v>Steiermark666</v>
      </c>
      <c r="B1230">
        <v>1230</v>
      </c>
      <c r="C1230" s="62" t="s">
        <v>267</v>
      </c>
      <c r="D1230" s="62" t="s">
        <v>592</v>
      </c>
      <c r="E1230" s="62" t="s">
        <v>163</v>
      </c>
      <c r="F1230" s="63">
        <v>19780382</v>
      </c>
      <c r="G1230" s="63">
        <v>25628764</v>
      </c>
      <c r="H1230" s="63">
        <v>26422832</v>
      </c>
      <c r="I1230" s="63">
        <v>31498282</v>
      </c>
      <c r="J1230" s="63">
        <v>35673231</v>
      </c>
      <c r="K1230" s="63">
        <v>47410776</v>
      </c>
      <c r="L1230" s="63">
        <v>71129112</v>
      </c>
      <c r="M1230" s="63">
        <v>78131518</v>
      </c>
      <c r="N1230" s="63">
        <v>81089281</v>
      </c>
      <c r="O1230" s="63">
        <v>89738031</v>
      </c>
      <c r="P1230" s="63">
        <v>77929381</v>
      </c>
      <c r="Q1230" s="63">
        <v>90608182</v>
      </c>
      <c r="R1230" s="63">
        <v>109625892</v>
      </c>
      <c r="S1230" s="63">
        <v>88692789</v>
      </c>
      <c r="T1230" s="63">
        <v>119130328</v>
      </c>
    </row>
    <row r="1231" spans="1:20" ht="14.5" x14ac:dyDescent="0.35">
      <c r="A1231" t="str">
        <f t="shared" si="26"/>
        <v>Steiermark017</v>
      </c>
      <c r="B1231">
        <v>1231</v>
      </c>
      <c r="C1231" s="62" t="s">
        <v>267</v>
      </c>
      <c r="D1231" s="62" t="s">
        <v>313</v>
      </c>
      <c r="E1231" s="62" t="s">
        <v>11</v>
      </c>
      <c r="F1231" s="63">
        <v>116393859</v>
      </c>
      <c r="G1231" s="63">
        <v>165428055</v>
      </c>
      <c r="H1231" s="63">
        <v>145715051</v>
      </c>
      <c r="I1231" s="63">
        <v>129683684</v>
      </c>
      <c r="J1231" s="63">
        <v>148969288</v>
      </c>
      <c r="K1231" s="63">
        <v>176194521</v>
      </c>
      <c r="L1231" s="63">
        <v>176802839</v>
      </c>
      <c r="M1231" s="63">
        <v>185073563</v>
      </c>
      <c r="N1231" s="63">
        <v>219303435</v>
      </c>
      <c r="O1231" s="63">
        <v>257015674</v>
      </c>
      <c r="P1231" s="63">
        <v>244493623</v>
      </c>
      <c r="Q1231" s="63">
        <v>297931088</v>
      </c>
      <c r="R1231" s="63">
        <v>338717439</v>
      </c>
      <c r="S1231" s="63">
        <v>359763027</v>
      </c>
      <c r="T1231" s="63">
        <v>310856627</v>
      </c>
    </row>
    <row r="1232" spans="1:20" ht="14.5" x14ac:dyDescent="0.35">
      <c r="A1232" t="str">
        <f t="shared" si="26"/>
        <v>Steiermark236</v>
      </c>
      <c r="B1232">
        <v>1232</v>
      </c>
      <c r="C1232" s="62" t="s">
        <v>267</v>
      </c>
      <c r="D1232" s="62" t="s">
        <v>410</v>
      </c>
      <c r="E1232" s="62" t="s">
        <v>59</v>
      </c>
      <c r="F1232" s="63">
        <v>37019</v>
      </c>
      <c r="G1232" s="63">
        <v>2248</v>
      </c>
      <c r="H1232" s="63">
        <v>5009</v>
      </c>
      <c r="I1232" s="63">
        <v>12830</v>
      </c>
      <c r="J1232" s="63">
        <v>7369</v>
      </c>
      <c r="K1232" s="63">
        <v>46641</v>
      </c>
      <c r="L1232" s="63">
        <v>21411</v>
      </c>
      <c r="M1232" s="63">
        <v>382582</v>
      </c>
      <c r="N1232" s="63">
        <v>740982</v>
      </c>
      <c r="O1232" s="63">
        <v>4068714</v>
      </c>
      <c r="P1232" s="63">
        <v>790100</v>
      </c>
      <c r="Q1232" s="63">
        <v>550798</v>
      </c>
      <c r="R1232" s="63">
        <v>352295</v>
      </c>
      <c r="S1232" s="63">
        <v>712507</v>
      </c>
      <c r="T1232" s="63">
        <v>1190085</v>
      </c>
    </row>
    <row r="1233" spans="1:20" ht="14.5" x14ac:dyDescent="0.35">
      <c r="A1233" t="str">
        <f t="shared" si="26"/>
        <v>Steiermark068</v>
      </c>
      <c r="B1233">
        <v>1233</v>
      </c>
      <c r="C1233" s="62" t="s">
        <v>267</v>
      </c>
      <c r="D1233" s="62" t="s">
        <v>355</v>
      </c>
      <c r="E1233" s="62" t="s">
        <v>35</v>
      </c>
      <c r="F1233" s="63">
        <v>22058137</v>
      </c>
      <c r="G1233" s="63">
        <v>21386785</v>
      </c>
      <c r="H1233" s="63">
        <v>25351582</v>
      </c>
      <c r="I1233" s="63">
        <v>32459672</v>
      </c>
      <c r="J1233" s="63">
        <v>39724956</v>
      </c>
      <c r="K1233" s="63">
        <v>51454072</v>
      </c>
      <c r="L1233" s="63">
        <v>72730488</v>
      </c>
      <c r="M1233" s="63">
        <v>82597848</v>
      </c>
      <c r="N1233" s="63">
        <v>52568102</v>
      </c>
      <c r="O1233" s="63">
        <v>50799714</v>
      </c>
      <c r="P1233" s="63">
        <v>55255966</v>
      </c>
      <c r="Q1233" s="63">
        <v>73684954</v>
      </c>
      <c r="R1233" s="63">
        <v>104411064</v>
      </c>
      <c r="S1233" s="63">
        <v>64726145</v>
      </c>
      <c r="T1233" s="63">
        <v>68664952</v>
      </c>
    </row>
    <row r="1234" spans="1:20" ht="14.5" x14ac:dyDescent="0.35">
      <c r="A1234" t="str">
        <f t="shared" si="26"/>
        <v>Steiermark640</v>
      </c>
      <c r="B1234">
        <v>1234</v>
      </c>
      <c r="C1234" s="62" t="s">
        <v>267</v>
      </c>
      <c r="D1234" s="62" t="s">
        <v>580</v>
      </c>
      <c r="E1234" s="62" t="s">
        <v>155</v>
      </c>
      <c r="F1234" s="63">
        <v>200490</v>
      </c>
      <c r="G1234" s="63">
        <v>1713324</v>
      </c>
      <c r="H1234" s="63">
        <v>992692</v>
      </c>
      <c r="I1234" s="63">
        <v>106942</v>
      </c>
      <c r="J1234" s="63">
        <v>4711906</v>
      </c>
      <c r="K1234" s="63">
        <v>15701898</v>
      </c>
      <c r="L1234" s="63">
        <v>9878932</v>
      </c>
      <c r="M1234" s="63">
        <v>3448048</v>
      </c>
      <c r="N1234" s="63">
        <v>4717222</v>
      </c>
      <c r="O1234" s="63">
        <v>3393071</v>
      </c>
      <c r="P1234" s="63">
        <v>3341109</v>
      </c>
      <c r="Q1234" s="63">
        <v>4256828</v>
      </c>
      <c r="R1234" s="63">
        <v>2912846</v>
      </c>
      <c r="S1234" s="63">
        <v>1937971</v>
      </c>
      <c r="T1234" s="63">
        <v>1110106</v>
      </c>
    </row>
    <row r="1235" spans="1:20" ht="14.5" x14ac:dyDescent="0.35">
      <c r="A1235" t="str">
        <f t="shared" si="26"/>
        <v>Steiermark328</v>
      </c>
      <c r="B1235">
        <v>1235</v>
      </c>
      <c r="C1235" s="62" t="s">
        <v>267</v>
      </c>
      <c r="D1235" s="62" t="s">
        <v>444</v>
      </c>
      <c r="E1235" s="62" t="s">
        <v>79</v>
      </c>
      <c r="F1235" s="63">
        <v>27210</v>
      </c>
      <c r="G1235" s="63">
        <v>2076105</v>
      </c>
      <c r="H1235" s="63">
        <v>7209897</v>
      </c>
      <c r="I1235" s="63">
        <v>808978</v>
      </c>
      <c r="J1235" s="63">
        <v>28180</v>
      </c>
      <c r="K1235" s="63">
        <v>52826</v>
      </c>
      <c r="L1235" s="63">
        <v>374525</v>
      </c>
      <c r="M1235" s="63">
        <v>679837</v>
      </c>
      <c r="N1235" s="63">
        <v>37837</v>
      </c>
      <c r="O1235" s="63">
        <v>26960</v>
      </c>
      <c r="P1235" s="63">
        <v>620482</v>
      </c>
      <c r="Q1235" s="63">
        <v>13416</v>
      </c>
      <c r="R1235" s="63">
        <v>47091</v>
      </c>
      <c r="S1235" s="63">
        <v>7270</v>
      </c>
      <c r="T1235" s="63">
        <v>18705</v>
      </c>
    </row>
    <row r="1236" spans="1:20" ht="14.5" x14ac:dyDescent="0.35">
      <c r="A1236" t="str">
        <f t="shared" si="26"/>
        <v>Steiermark284</v>
      </c>
      <c r="B1236">
        <v>1236</v>
      </c>
      <c r="C1236" s="62" t="s">
        <v>267</v>
      </c>
      <c r="D1236" s="62" t="s">
        <v>426</v>
      </c>
      <c r="E1236" s="62" t="s">
        <v>71</v>
      </c>
      <c r="F1236" s="63">
        <v>327</v>
      </c>
      <c r="G1236" s="63">
        <v>91</v>
      </c>
      <c r="H1236" s="63">
        <v>176</v>
      </c>
      <c r="I1236" s="63">
        <v>410</v>
      </c>
      <c r="J1236" s="63">
        <v>746</v>
      </c>
      <c r="K1236" s="63">
        <v>1918</v>
      </c>
      <c r="L1236" s="63">
        <v>577</v>
      </c>
      <c r="M1236" s="63">
        <v>1514</v>
      </c>
      <c r="N1236" s="63">
        <v>1235</v>
      </c>
      <c r="O1236" s="63">
        <v>506</v>
      </c>
      <c r="P1236" s="64"/>
      <c r="Q1236" s="63">
        <v>308</v>
      </c>
      <c r="R1236" s="63">
        <v>211</v>
      </c>
      <c r="S1236" s="63">
        <v>7062</v>
      </c>
      <c r="T1236" s="63">
        <v>86930</v>
      </c>
    </row>
    <row r="1237" spans="1:20" ht="14.5" x14ac:dyDescent="0.35">
      <c r="A1237" t="str">
        <f t="shared" si="26"/>
        <v>Steiermark466</v>
      </c>
      <c r="B1237">
        <v>1237</v>
      </c>
      <c r="C1237" s="62" t="s">
        <v>267</v>
      </c>
      <c r="D1237" s="62" t="s">
        <v>523</v>
      </c>
      <c r="E1237" s="62" t="s">
        <v>222</v>
      </c>
      <c r="F1237" s="64"/>
      <c r="G1237" s="64"/>
      <c r="H1237" s="64"/>
      <c r="I1237" s="63">
        <v>6</v>
      </c>
      <c r="J1237" s="64"/>
      <c r="K1237" s="63">
        <v>3</v>
      </c>
      <c r="L1237" s="63">
        <v>2</v>
      </c>
      <c r="M1237" s="63">
        <v>88</v>
      </c>
      <c r="N1237" s="63">
        <v>63</v>
      </c>
      <c r="O1237" s="63">
        <v>11</v>
      </c>
      <c r="P1237" s="63">
        <v>19</v>
      </c>
      <c r="Q1237" s="63">
        <v>16</v>
      </c>
      <c r="R1237" s="63">
        <v>1471</v>
      </c>
      <c r="S1237" s="63">
        <v>949</v>
      </c>
      <c r="T1237" s="63">
        <v>554</v>
      </c>
    </row>
    <row r="1238" spans="1:20" ht="14.5" x14ac:dyDescent="0.35">
      <c r="A1238" t="str">
        <f t="shared" si="26"/>
        <v>Steiermark413</v>
      </c>
      <c r="B1238">
        <v>1238</v>
      </c>
      <c r="C1238" s="62" t="s">
        <v>267</v>
      </c>
      <c r="D1238" s="62" t="s">
        <v>494</v>
      </c>
      <c r="E1238" s="62" t="s">
        <v>108</v>
      </c>
      <c r="F1238" s="63">
        <v>125</v>
      </c>
      <c r="G1238" s="63">
        <v>16</v>
      </c>
      <c r="H1238" s="63">
        <v>49</v>
      </c>
      <c r="I1238" s="63">
        <v>3078</v>
      </c>
      <c r="J1238" s="63">
        <v>1345</v>
      </c>
      <c r="K1238" s="63">
        <v>845</v>
      </c>
      <c r="L1238" s="63">
        <v>931</v>
      </c>
      <c r="M1238" s="63">
        <v>1559</v>
      </c>
      <c r="N1238" s="63">
        <v>16935</v>
      </c>
      <c r="O1238" s="63">
        <v>12092</v>
      </c>
      <c r="P1238" s="63">
        <v>956</v>
      </c>
      <c r="Q1238" s="63">
        <v>950</v>
      </c>
      <c r="R1238" s="63">
        <v>380</v>
      </c>
      <c r="S1238" s="63">
        <v>765</v>
      </c>
      <c r="T1238" s="63">
        <v>4180</v>
      </c>
    </row>
    <row r="1239" spans="1:20" ht="14.5" x14ac:dyDescent="0.35">
      <c r="A1239" t="str">
        <f t="shared" si="26"/>
        <v>Steiermark703</v>
      </c>
      <c r="B1239">
        <v>1239</v>
      </c>
      <c r="C1239" s="62" t="s">
        <v>267</v>
      </c>
      <c r="D1239" s="62" t="s">
        <v>609</v>
      </c>
      <c r="E1239" s="62" t="s">
        <v>241</v>
      </c>
      <c r="F1239" s="63">
        <v>294</v>
      </c>
      <c r="G1239" s="63">
        <v>14591</v>
      </c>
      <c r="H1239" s="63">
        <v>8521</v>
      </c>
      <c r="I1239" s="63">
        <v>10437</v>
      </c>
      <c r="J1239" s="63">
        <v>5419</v>
      </c>
      <c r="K1239" s="63">
        <v>9777</v>
      </c>
      <c r="L1239" s="63">
        <v>31865</v>
      </c>
      <c r="M1239" s="63">
        <v>1603</v>
      </c>
      <c r="N1239" s="63">
        <v>16005</v>
      </c>
      <c r="O1239" s="63">
        <v>6543</v>
      </c>
      <c r="P1239" s="63">
        <v>821</v>
      </c>
      <c r="Q1239" s="63">
        <v>2631</v>
      </c>
      <c r="R1239" s="63">
        <v>37153</v>
      </c>
      <c r="S1239" s="63">
        <v>69523</v>
      </c>
      <c r="T1239" s="63">
        <v>42006</v>
      </c>
    </row>
    <row r="1240" spans="1:20" ht="14.5" x14ac:dyDescent="0.35">
      <c r="A1240" t="str">
        <f t="shared" si="26"/>
        <v>Steiermark516</v>
      </c>
      <c r="B1240">
        <v>1240</v>
      </c>
      <c r="C1240" s="62" t="s">
        <v>267</v>
      </c>
      <c r="D1240" s="62" t="s">
        <v>553</v>
      </c>
      <c r="E1240" s="62" t="s">
        <v>142</v>
      </c>
      <c r="F1240" s="63">
        <v>2469839</v>
      </c>
      <c r="G1240" s="63">
        <v>4376686</v>
      </c>
      <c r="H1240" s="63">
        <v>4180105</v>
      </c>
      <c r="I1240" s="63">
        <v>4309618</v>
      </c>
      <c r="J1240" s="63">
        <v>4695709</v>
      </c>
      <c r="K1240" s="63">
        <v>12970511</v>
      </c>
      <c r="L1240" s="63">
        <v>4297585</v>
      </c>
      <c r="M1240" s="63">
        <v>5499198</v>
      </c>
      <c r="N1240" s="63">
        <v>7496698</v>
      </c>
      <c r="O1240" s="63">
        <v>5023780</v>
      </c>
      <c r="P1240" s="63">
        <v>8228390</v>
      </c>
      <c r="Q1240" s="63">
        <v>6223318</v>
      </c>
      <c r="R1240" s="63">
        <v>11437759</v>
      </c>
      <c r="S1240" s="63">
        <v>14018414</v>
      </c>
      <c r="T1240" s="63">
        <v>9976003</v>
      </c>
    </row>
    <row r="1241" spans="1:20" ht="14.5" x14ac:dyDescent="0.35">
      <c r="A1241" t="str">
        <f t="shared" si="26"/>
        <v>Steiermark477</v>
      </c>
      <c r="B1241">
        <v>1241</v>
      </c>
      <c r="C1241" s="62" t="s">
        <v>267</v>
      </c>
      <c r="D1241" s="62" t="s">
        <v>537</v>
      </c>
      <c r="E1241" s="62" t="s">
        <v>224</v>
      </c>
      <c r="F1241" s="64"/>
      <c r="G1241" s="64"/>
      <c r="H1241" s="64"/>
      <c r="I1241" s="64"/>
      <c r="J1241" s="64"/>
      <c r="K1241" s="63">
        <v>23</v>
      </c>
      <c r="L1241" s="64"/>
      <c r="M1241" s="64"/>
      <c r="N1241" s="63">
        <v>324</v>
      </c>
      <c r="O1241" s="64"/>
      <c r="P1241" s="63">
        <v>2</v>
      </c>
      <c r="Q1241" s="64"/>
      <c r="R1241" s="63">
        <v>17</v>
      </c>
      <c r="S1241" s="64"/>
      <c r="T1241" s="63">
        <v>32270</v>
      </c>
    </row>
    <row r="1242" spans="1:20" ht="14.5" x14ac:dyDescent="0.35">
      <c r="A1242" t="str">
        <f t="shared" si="26"/>
        <v>Steiermark508</v>
      </c>
      <c r="B1242">
        <v>1242</v>
      </c>
      <c r="C1242" s="62" t="s">
        <v>267</v>
      </c>
      <c r="D1242" s="62" t="s">
        <v>550</v>
      </c>
      <c r="E1242" s="62" t="s">
        <v>140</v>
      </c>
      <c r="F1242" s="63">
        <v>40777348</v>
      </c>
      <c r="G1242" s="63">
        <v>74859499</v>
      </c>
      <c r="H1242" s="63">
        <v>48883320</v>
      </c>
      <c r="I1242" s="63">
        <v>48036372</v>
      </c>
      <c r="J1242" s="63">
        <v>57565137</v>
      </c>
      <c r="K1242" s="63">
        <v>45496399</v>
      </c>
      <c r="L1242" s="63">
        <v>38658311</v>
      </c>
      <c r="M1242" s="63">
        <v>38400325</v>
      </c>
      <c r="N1242" s="63">
        <v>71757791</v>
      </c>
      <c r="O1242" s="63">
        <v>47583053</v>
      </c>
      <c r="P1242" s="63">
        <v>38294856</v>
      </c>
      <c r="Q1242" s="63">
        <v>30400459</v>
      </c>
      <c r="R1242" s="63">
        <v>56829596</v>
      </c>
      <c r="S1242" s="63">
        <v>65211000</v>
      </c>
      <c r="T1242" s="63">
        <v>52641261</v>
      </c>
    </row>
    <row r="1243" spans="1:20" ht="14.5" x14ac:dyDescent="0.35">
      <c r="A1243" t="str">
        <f t="shared" si="26"/>
        <v>Steiermark453</v>
      </c>
      <c r="B1243">
        <v>1243</v>
      </c>
      <c r="C1243" s="62" t="s">
        <v>267</v>
      </c>
      <c r="D1243" s="62" t="s">
        <v>508</v>
      </c>
      <c r="E1243" s="62" t="s">
        <v>120</v>
      </c>
      <c r="F1243" s="63">
        <v>1879</v>
      </c>
      <c r="G1243" s="63">
        <v>7067</v>
      </c>
      <c r="H1243" s="63">
        <v>3468</v>
      </c>
      <c r="I1243" s="63">
        <v>36322</v>
      </c>
      <c r="J1243" s="63">
        <v>1327</v>
      </c>
      <c r="K1243" s="63">
        <v>4942</v>
      </c>
      <c r="L1243" s="63">
        <v>4042</v>
      </c>
      <c r="M1243" s="63">
        <v>5306</v>
      </c>
      <c r="N1243" s="63">
        <v>28321</v>
      </c>
      <c r="O1243" s="63">
        <v>21050</v>
      </c>
      <c r="P1243" s="63">
        <v>4494</v>
      </c>
      <c r="Q1243" s="63">
        <v>3349</v>
      </c>
      <c r="R1243" s="63">
        <v>3947</v>
      </c>
      <c r="S1243" s="63">
        <v>5899</v>
      </c>
      <c r="T1243" s="63">
        <v>4475</v>
      </c>
    </row>
    <row r="1244" spans="1:20" ht="14.5" x14ac:dyDescent="0.35">
      <c r="A1244" t="str">
        <f t="shared" si="26"/>
        <v>Steiermark675</v>
      </c>
      <c r="B1244">
        <v>1244</v>
      </c>
      <c r="C1244" s="62" t="s">
        <v>267</v>
      </c>
      <c r="D1244" s="62" t="s">
        <v>598</v>
      </c>
      <c r="E1244" s="62" t="s">
        <v>167</v>
      </c>
      <c r="F1244" s="63">
        <v>194</v>
      </c>
      <c r="G1244" s="63">
        <v>23</v>
      </c>
      <c r="H1244" s="64"/>
      <c r="I1244" s="63">
        <v>154</v>
      </c>
      <c r="J1244" s="63">
        <v>129344</v>
      </c>
      <c r="K1244" s="63">
        <v>420</v>
      </c>
      <c r="L1244" s="63">
        <v>310</v>
      </c>
      <c r="M1244" s="63">
        <v>97</v>
      </c>
      <c r="N1244" s="63">
        <v>3744</v>
      </c>
      <c r="O1244" s="63">
        <v>32892</v>
      </c>
      <c r="P1244" s="63">
        <v>66</v>
      </c>
      <c r="Q1244" s="63">
        <v>2442</v>
      </c>
      <c r="R1244" s="63">
        <v>2731</v>
      </c>
      <c r="S1244" s="63">
        <v>10833</v>
      </c>
      <c r="T1244" s="63">
        <v>5681</v>
      </c>
    </row>
    <row r="1245" spans="1:20" ht="14.5" x14ac:dyDescent="0.35">
      <c r="A1245" t="str">
        <f t="shared" si="26"/>
        <v>Steiermark892</v>
      </c>
      <c r="B1245">
        <v>1245</v>
      </c>
      <c r="C1245" s="62" t="s">
        <v>267</v>
      </c>
      <c r="D1245" s="62" t="s">
        <v>678</v>
      </c>
      <c r="E1245" s="62" t="s">
        <v>207</v>
      </c>
      <c r="F1245" s="63">
        <v>2</v>
      </c>
      <c r="G1245" s="63">
        <v>2</v>
      </c>
      <c r="H1245" s="64"/>
      <c r="I1245" s="64"/>
      <c r="J1245" s="64"/>
      <c r="K1245" s="64"/>
      <c r="L1245" s="64"/>
      <c r="M1245" s="64"/>
      <c r="N1245" s="64"/>
      <c r="O1245" s="64"/>
      <c r="P1245" s="64"/>
      <c r="Q1245" s="64"/>
      <c r="R1245" s="64"/>
      <c r="S1245" s="64"/>
      <c r="T1245" s="63">
        <v>165</v>
      </c>
    </row>
    <row r="1246" spans="1:20" ht="14.5" x14ac:dyDescent="0.35">
      <c r="A1246" t="str">
        <f t="shared" si="26"/>
        <v>Steiermark391</v>
      </c>
      <c r="B1246">
        <v>1246</v>
      </c>
      <c r="C1246" s="62" t="s">
        <v>267</v>
      </c>
      <c r="D1246" s="62" t="s">
        <v>479</v>
      </c>
      <c r="E1246" s="62" t="s">
        <v>100</v>
      </c>
      <c r="F1246" s="63">
        <v>7261</v>
      </c>
      <c r="G1246" s="63">
        <v>2232</v>
      </c>
      <c r="H1246" s="63">
        <v>1378</v>
      </c>
      <c r="I1246" s="63">
        <v>514</v>
      </c>
      <c r="J1246" s="63">
        <v>781</v>
      </c>
      <c r="K1246" s="63">
        <v>9706</v>
      </c>
      <c r="L1246" s="63">
        <v>2210</v>
      </c>
      <c r="M1246" s="63">
        <v>4172</v>
      </c>
      <c r="N1246" s="63">
        <v>447</v>
      </c>
      <c r="O1246" s="63">
        <v>1441</v>
      </c>
      <c r="P1246" s="63">
        <v>750</v>
      </c>
      <c r="Q1246" s="63">
        <v>1163</v>
      </c>
      <c r="R1246" s="63">
        <v>4220</v>
      </c>
      <c r="S1246" s="63">
        <v>2048</v>
      </c>
      <c r="T1246" s="63">
        <v>7211</v>
      </c>
    </row>
    <row r="1247" spans="1:20" ht="14.5" x14ac:dyDescent="0.35">
      <c r="A1247" t="str">
        <f t="shared" si="26"/>
        <v>Steiermark073</v>
      </c>
      <c r="B1247">
        <v>1247</v>
      </c>
      <c r="C1247" s="62" t="s">
        <v>267</v>
      </c>
      <c r="D1247" s="62" t="s">
        <v>360</v>
      </c>
      <c r="E1247" s="62" t="s">
        <v>242</v>
      </c>
      <c r="F1247" s="63">
        <v>2010767</v>
      </c>
      <c r="G1247" s="63">
        <v>1099173</v>
      </c>
      <c r="H1247" s="63">
        <v>1214900</v>
      </c>
      <c r="I1247" s="63">
        <v>1627608</v>
      </c>
      <c r="J1247" s="63">
        <v>1538976</v>
      </c>
      <c r="K1247" s="63">
        <v>2514706</v>
      </c>
      <c r="L1247" s="63">
        <v>2897575</v>
      </c>
      <c r="M1247" s="63">
        <v>1505923</v>
      </c>
      <c r="N1247" s="63">
        <v>1493349</v>
      </c>
      <c r="O1247" s="63">
        <v>1672945</v>
      </c>
      <c r="P1247" s="63">
        <v>2272777</v>
      </c>
      <c r="Q1247" s="63">
        <v>3060442</v>
      </c>
      <c r="R1247" s="63">
        <v>1400727</v>
      </c>
      <c r="S1247" s="63">
        <v>273568</v>
      </c>
      <c r="T1247" s="63">
        <v>562230</v>
      </c>
    </row>
    <row r="1248" spans="1:20" ht="14.5" x14ac:dyDescent="0.35">
      <c r="A1248" t="str">
        <f t="shared" si="26"/>
        <v>Steiermark421</v>
      </c>
      <c r="B1248">
        <v>1248</v>
      </c>
      <c r="C1248" s="62" t="s">
        <v>267</v>
      </c>
      <c r="D1248" s="62" t="s">
        <v>496</v>
      </c>
      <c r="E1248" s="62" t="s">
        <v>110</v>
      </c>
      <c r="F1248" s="63">
        <v>7248</v>
      </c>
      <c r="G1248" s="64"/>
      <c r="H1248" s="63">
        <v>793</v>
      </c>
      <c r="I1248" s="64"/>
      <c r="J1248" s="63">
        <v>56447</v>
      </c>
      <c r="K1248" s="63">
        <v>108767</v>
      </c>
      <c r="L1248" s="63">
        <v>38111</v>
      </c>
      <c r="M1248" s="63">
        <v>50921</v>
      </c>
      <c r="N1248" s="63">
        <v>6295</v>
      </c>
      <c r="O1248" s="63">
        <v>5933</v>
      </c>
      <c r="P1248" s="63">
        <v>3112</v>
      </c>
      <c r="Q1248" s="63">
        <v>12037</v>
      </c>
      <c r="R1248" s="63">
        <v>4689</v>
      </c>
      <c r="S1248" s="63">
        <v>14469</v>
      </c>
      <c r="T1248" s="63">
        <v>9278</v>
      </c>
    </row>
    <row r="1249" spans="1:20" ht="14.5" x14ac:dyDescent="0.35">
      <c r="A1249" t="str">
        <f t="shared" si="26"/>
        <v>Steiermark404</v>
      </c>
      <c r="B1249">
        <v>1249</v>
      </c>
      <c r="C1249" s="62" t="s">
        <v>267</v>
      </c>
      <c r="D1249" s="62" t="s">
        <v>486</v>
      </c>
      <c r="E1249" s="62" t="s">
        <v>104</v>
      </c>
      <c r="F1249" s="63">
        <v>40813170</v>
      </c>
      <c r="G1249" s="63">
        <v>54531424</v>
      </c>
      <c r="H1249" s="63">
        <v>53693067</v>
      </c>
      <c r="I1249" s="63">
        <v>49662661</v>
      </c>
      <c r="J1249" s="63">
        <v>72522194</v>
      </c>
      <c r="K1249" s="63">
        <v>71421468</v>
      </c>
      <c r="L1249" s="63">
        <v>36399515</v>
      </c>
      <c r="M1249" s="63">
        <v>39119583</v>
      </c>
      <c r="N1249" s="63">
        <v>39774070</v>
      </c>
      <c r="O1249" s="63">
        <v>49056437</v>
      </c>
      <c r="P1249" s="63">
        <v>46566561</v>
      </c>
      <c r="Q1249" s="63">
        <v>49958200</v>
      </c>
      <c r="R1249" s="63">
        <v>32491197</v>
      </c>
      <c r="S1249" s="63">
        <v>42841915</v>
      </c>
      <c r="T1249" s="63">
        <v>48042903</v>
      </c>
    </row>
    <row r="1250" spans="1:20" ht="14.5" x14ac:dyDescent="0.35">
      <c r="A1250" t="str">
        <f t="shared" si="26"/>
        <v>Steiermark833</v>
      </c>
      <c r="B1250">
        <v>1250</v>
      </c>
      <c r="C1250" s="62" t="s">
        <v>267</v>
      </c>
      <c r="D1250" s="62" t="s">
        <v>662</v>
      </c>
      <c r="E1250" s="62" t="s">
        <v>202</v>
      </c>
      <c r="F1250" s="63">
        <v>7</v>
      </c>
      <c r="G1250" s="63">
        <v>15</v>
      </c>
      <c r="H1250" s="63">
        <v>3</v>
      </c>
      <c r="I1250" s="64"/>
      <c r="J1250" s="63">
        <v>12</v>
      </c>
      <c r="K1250" s="64"/>
      <c r="L1250" s="64"/>
      <c r="M1250" s="64"/>
      <c r="N1250" s="64"/>
      <c r="O1250" s="64"/>
      <c r="P1250" s="64"/>
      <c r="Q1250" s="63">
        <v>533</v>
      </c>
      <c r="R1250" s="63">
        <v>121</v>
      </c>
      <c r="S1250" s="64"/>
      <c r="T1250" s="64"/>
    </row>
    <row r="1251" spans="1:20" ht="14.5" x14ac:dyDescent="0.35">
      <c r="A1251" t="str">
        <f t="shared" si="26"/>
        <v>Steiermark322</v>
      </c>
      <c r="B1251">
        <v>1251</v>
      </c>
      <c r="C1251" s="62" t="s">
        <v>267</v>
      </c>
      <c r="D1251" s="62" t="s">
        <v>440</v>
      </c>
      <c r="E1251" s="62" t="s">
        <v>243</v>
      </c>
      <c r="F1251" s="63">
        <v>7079</v>
      </c>
      <c r="G1251" s="63">
        <v>1108</v>
      </c>
      <c r="H1251" s="63">
        <v>4383</v>
      </c>
      <c r="I1251" s="63">
        <v>63820</v>
      </c>
      <c r="J1251" s="63">
        <v>11662</v>
      </c>
      <c r="K1251" s="63">
        <v>39554</v>
      </c>
      <c r="L1251" s="63">
        <v>209676</v>
      </c>
      <c r="M1251" s="63">
        <v>392030</v>
      </c>
      <c r="N1251" s="63">
        <v>11763</v>
      </c>
      <c r="O1251" s="63">
        <v>741</v>
      </c>
      <c r="P1251" s="63">
        <v>4453</v>
      </c>
      <c r="Q1251" s="63">
        <v>175542</v>
      </c>
      <c r="R1251" s="63">
        <v>69768</v>
      </c>
      <c r="S1251" s="63">
        <v>29243</v>
      </c>
      <c r="T1251" s="63">
        <v>57179</v>
      </c>
    </row>
    <row r="1252" spans="1:20" ht="14.5" x14ac:dyDescent="0.35">
      <c r="A1252" t="str">
        <f t="shared" si="26"/>
        <v>Steiermark306</v>
      </c>
      <c r="B1252">
        <v>1252</v>
      </c>
      <c r="C1252" s="62" t="s">
        <v>267</v>
      </c>
      <c r="D1252" s="62" t="s">
        <v>430</v>
      </c>
      <c r="E1252" s="62" t="s">
        <v>74</v>
      </c>
      <c r="F1252" s="63">
        <v>6822</v>
      </c>
      <c r="G1252" s="63">
        <v>239</v>
      </c>
      <c r="H1252" s="63">
        <v>468</v>
      </c>
      <c r="I1252" s="63">
        <v>139858</v>
      </c>
      <c r="J1252" s="63">
        <v>960</v>
      </c>
      <c r="K1252" s="64"/>
      <c r="L1252" s="63">
        <v>1857</v>
      </c>
      <c r="M1252" s="63">
        <v>2553</v>
      </c>
      <c r="N1252" s="63">
        <v>28141</v>
      </c>
      <c r="O1252" s="63">
        <v>17191</v>
      </c>
      <c r="P1252" s="63">
        <v>1575</v>
      </c>
      <c r="Q1252" s="63">
        <v>15632</v>
      </c>
      <c r="R1252" s="63">
        <v>5610</v>
      </c>
      <c r="S1252" s="63">
        <v>11232</v>
      </c>
      <c r="T1252" s="63">
        <v>7307</v>
      </c>
    </row>
    <row r="1253" spans="1:20" ht="14.5" x14ac:dyDescent="0.35">
      <c r="A1253" t="str">
        <f t="shared" si="26"/>
        <v>Steiermark318</v>
      </c>
      <c r="B1253">
        <v>1253</v>
      </c>
      <c r="C1253" s="62" t="s">
        <v>267</v>
      </c>
      <c r="D1253" s="62" t="s">
        <v>438</v>
      </c>
      <c r="E1253" s="62" t="s">
        <v>244</v>
      </c>
      <c r="F1253" s="63">
        <v>5332</v>
      </c>
      <c r="G1253" s="63">
        <v>249</v>
      </c>
      <c r="H1253" s="63">
        <v>12661</v>
      </c>
      <c r="I1253" s="63">
        <v>114</v>
      </c>
      <c r="J1253" s="63">
        <v>75465</v>
      </c>
      <c r="K1253" s="63">
        <v>18278</v>
      </c>
      <c r="L1253" s="63">
        <v>86790</v>
      </c>
      <c r="M1253" s="63">
        <v>23570</v>
      </c>
      <c r="N1253" s="63">
        <v>83625</v>
      </c>
      <c r="O1253" s="63">
        <v>23835</v>
      </c>
      <c r="P1253" s="63">
        <v>44628</v>
      </c>
      <c r="Q1253" s="63">
        <v>50334</v>
      </c>
      <c r="R1253" s="63">
        <v>40752</v>
      </c>
      <c r="S1253" s="63">
        <v>41080</v>
      </c>
      <c r="T1253" s="63">
        <v>27419</v>
      </c>
    </row>
    <row r="1254" spans="1:20" ht="14.5" x14ac:dyDescent="0.35">
      <c r="A1254" t="str">
        <f t="shared" si="26"/>
        <v>Steiermark039</v>
      </c>
      <c r="B1254">
        <v>1254</v>
      </c>
      <c r="C1254" s="62" t="s">
        <v>267</v>
      </c>
      <c r="D1254" s="62" t="s">
        <v>327</v>
      </c>
      <c r="E1254" s="62" t="s">
        <v>20</v>
      </c>
      <c r="F1254" s="63">
        <v>246403236</v>
      </c>
      <c r="G1254" s="63">
        <v>324295115</v>
      </c>
      <c r="H1254" s="63">
        <v>517262161</v>
      </c>
      <c r="I1254" s="63">
        <v>222459285</v>
      </c>
      <c r="J1254" s="63">
        <v>236790269</v>
      </c>
      <c r="K1254" s="63">
        <v>233246729</v>
      </c>
      <c r="L1254" s="63">
        <v>222321450</v>
      </c>
      <c r="M1254" s="63">
        <v>265203960</v>
      </c>
      <c r="N1254" s="63">
        <v>286619005</v>
      </c>
      <c r="O1254" s="63">
        <v>262718361</v>
      </c>
      <c r="P1254" s="63">
        <v>248765542</v>
      </c>
      <c r="Q1254" s="63">
        <v>287428434</v>
      </c>
      <c r="R1254" s="63">
        <v>357924990</v>
      </c>
      <c r="S1254" s="63">
        <v>325162709</v>
      </c>
      <c r="T1254" s="63">
        <v>386983692</v>
      </c>
    </row>
    <row r="1255" spans="1:20" ht="14.5" x14ac:dyDescent="0.35">
      <c r="A1255" t="str">
        <f t="shared" si="26"/>
        <v>Steiermark272</v>
      </c>
      <c r="B1255">
        <v>1255</v>
      </c>
      <c r="C1255" s="62" t="s">
        <v>267</v>
      </c>
      <c r="D1255" s="62" t="s">
        <v>422</v>
      </c>
      <c r="E1255" s="62" t="s">
        <v>245</v>
      </c>
      <c r="F1255" s="63">
        <v>1390029</v>
      </c>
      <c r="G1255" s="63">
        <v>509834</v>
      </c>
      <c r="H1255" s="63">
        <v>678248</v>
      </c>
      <c r="I1255" s="63">
        <v>493599</v>
      </c>
      <c r="J1255" s="63">
        <v>590366</v>
      </c>
      <c r="K1255" s="63">
        <v>869614</v>
      </c>
      <c r="L1255" s="63">
        <v>1904896</v>
      </c>
      <c r="M1255" s="63">
        <v>2059538</v>
      </c>
      <c r="N1255" s="63">
        <v>1525188</v>
      </c>
      <c r="O1255" s="63">
        <v>1478543</v>
      </c>
      <c r="P1255" s="63">
        <v>921443</v>
      </c>
      <c r="Q1255" s="63">
        <v>980386</v>
      </c>
      <c r="R1255" s="63">
        <v>2118434</v>
      </c>
      <c r="S1255" s="63">
        <v>263149</v>
      </c>
      <c r="T1255" s="63">
        <v>229788</v>
      </c>
    </row>
    <row r="1256" spans="1:20" ht="14.5" x14ac:dyDescent="0.35">
      <c r="A1256" t="str">
        <f t="shared" si="26"/>
        <v>Steiermark837</v>
      </c>
      <c r="B1256">
        <v>1256</v>
      </c>
      <c r="C1256" s="62" t="s">
        <v>267</v>
      </c>
      <c r="D1256" s="62" t="s">
        <v>671</v>
      </c>
      <c r="E1256" s="62" t="s">
        <v>203</v>
      </c>
      <c r="F1256" s="64"/>
      <c r="G1256" s="63">
        <v>3</v>
      </c>
      <c r="H1256" s="64"/>
      <c r="I1256" s="64"/>
      <c r="J1256" s="64"/>
      <c r="K1256" s="64"/>
      <c r="L1256" s="63">
        <v>3</v>
      </c>
      <c r="M1256" s="63">
        <v>3451</v>
      </c>
      <c r="N1256" s="63">
        <v>11</v>
      </c>
      <c r="O1256" s="63">
        <v>9887</v>
      </c>
      <c r="P1256" s="63">
        <v>10879</v>
      </c>
      <c r="Q1256" s="63">
        <v>14024</v>
      </c>
      <c r="R1256" s="63">
        <v>1766</v>
      </c>
      <c r="S1256" s="63">
        <v>967</v>
      </c>
      <c r="T1256" s="63">
        <v>1648</v>
      </c>
    </row>
    <row r="1257" spans="1:20" ht="14.5" x14ac:dyDescent="0.35">
      <c r="A1257" t="str">
        <f t="shared" si="26"/>
        <v>Steiermark512</v>
      </c>
      <c r="B1257">
        <v>1257</v>
      </c>
      <c r="C1257" s="62" t="s">
        <v>267</v>
      </c>
      <c r="D1257" s="62" t="s">
        <v>552</v>
      </c>
      <c r="E1257" s="62" t="s">
        <v>141</v>
      </c>
      <c r="F1257" s="63">
        <v>17198638</v>
      </c>
      <c r="G1257" s="63">
        <v>21314460</v>
      </c>
      <c r="H1257" s="63">
        <v>26219595</v>
      </c>
      <c r="I1257" s="63">
        <v>18063688</v>
      </c>
      <c r="J1257" s="63">
        <v>23039260</v>
      </c>
      <c r="K1257" s="63">
        <v>17725738</v>
      </c>
      <c r="L1257" s="63">
        <v>14388567</v>
      </c>
      <c r="M1257" s="63">
        <v>13129219</v>
      </c>
      <c r="N1257" s="63">
        <v>13193671</v>
      </c>
      <c r="O1257" s="63">
        <v>11746105</v>
      </c>
      <c r="P1257" s="63">
        <v>7861699</v>
      </c>
      <c r="Q1257" s="63">
        <v>10283661</v>
      </c>
      <c r="R1257" s="63">
        <v>23660081</v>
      </c>
      <c r="S1257" s="63">
        <v>22168908</v>
      </c>
      <c r="T1257" s="63">
        <v>32151604</v>
      </c>
    </row>
    <row r="1258" spans="1:20" ht="14.5" x14ac:dyDescent="0.35">
      <c r="A1258" t="str">
        <f t="shared" si="26"/>
        <v>Steiermark302</v>
      </c>
      <c r="B1258">
        <v>1258</v>
      </c>
      <c r="C1258" s="62" t="s">
        <v>267</v>
      </c>
      <c r="D1258" s="62" t="s">
        <v>428</v>
      </c>
      <c r="E1258" s="62" t="s">
        <v>73</v>
      </c>
      <c r="F1258" s="63">
        <v>149779</v>
      </c>
      <c r="G1258" s="63">
        <v>228365</v>
      </c>
      <c r="H1258" s="63">
        <v>311710</v>
      </c>
      <c r="I1258" s="63">
        <v>47650</v>
      </c>
      <c r="J1258" s="63">
        <v>62635</v>
      </c>
      <c r="K1258" s="63">
        <v>79153</v>
      </c>
      <c r="L1258" s="63">
        <v>80611</v>
      </c>
      <c r="M1258" s="63">
        <v>177097</v>
      </c>
      <c r="N1258" s="63">
        <v>149022</v>
      </c>
      <c r="O1258" s="63">
        <v>107274</v>
      </c>
      <c r="P1258" s="63">
        <v>119794</v>
      </c>
      <c r="Q1258" s="63">
        <v>118157</v>
      </c>
      <c r="R1258" s="63">
        <v>159467</v>
      </c>
      <c r="S1258" s="63">
        <v>202401</v>
      </c>
      <c r="T1258" s="63">
        <v>199499</v>
      </c>
    </row>
    <row r="1259" spans="1:20" ht="14.5" x14ac:dyDescent="0.35">
      <c r="A1259" t="str">
        <f t="shared" si="26"/>
        <v>Steiermark720</v>
      </c>
      <c r="B1259">
        <v>1259</v>
      </c>
      <c r="C1259" s="62" t="s">
        <v>267</v>
      </c>
      <c r="D1259" s="62" t="s">
        <v>616</v>
      </c>
      <c r="E1259" s="62" t="s">
        <v>177</v>
      </c>
      <c r="F1259" s="63">
        <v>578268406</v>
      </c>
      <c r="G1259" s="63">
        <v>725511218</v>
      </c>
      <c r="H1259" s="63">
        <v>646397456</v>
      </c>
      <c r="I1259" s="63">
        <v>675554787</v>
      </c>
      <c r="J1259" s="63">
        <v>699501834</v>
      </c>
      <c r="K1259" s="63">
        <v>782914765</v>
      </c>
      <c r="L1259" s="63">
        <v>875854278</v>
      </c>
      <c r="M1259" s="63">
        <v>984556514</v>
      </c>
      <c r="N1259" s="63">
        <v>1160948985</v>
      </c>
      <c r="O1259" s="63">
        <v>1056103673</v>
      </c>
      <c r="P1259" s="63">
        <v>1017618523</v>
      </c>
      <c r="Q1259" s="63">
        <v>1676840468</v>
      </c>
      <c r="R1259" s="63">
        <v>1784421648</v>
      </c>
      <c r="S1259" s="63">
        <v>1675920431</v>
      </c>
      <c r="T1259" s="63">
        <v>1608222916</v>
      </c>
    </row>
    <row r="1260" spans="1:20" ht="14.5" x14ac:dyDescent="0.35">
      <c r="A1260" t="str">
        <f t="shared" si="26"/>
        <v>Steiermark480</v>
      </c>
      <c r="B1260">
        <v>1260</v>
      </c>
      <c r="C1260" s="62" t="s">
        <v>267</v>
      </c>
      <c r="D1260" s="62" t="s">
        <v>543</v>
      </c>
      <c r="E1260" s="62" t="s">
        <v>134</v>
      </c>
      <c r="F1260" s="63">
        <v>1355512</v>
      </c>
      <c r="G1260" s="63">
        <v>3859154</v>
      </c>
      <c r="H1260" s="63">
        <v>5264687</v>
      </c>
      <c r="I1260" s="63">
        <v>9926155</v>
      </c>
      <c r="J1260" s="63">
        <v>13261701</v>
      </c>
      <c r="K1260" s="63">
        <v>10622677</v>
      </c>
      <c r="L1260" s="63">
        <v>11985105</v>
      </c>
      <c r="M1260" s="63">
        <v>14626244</v>
      </c>
      <c r="N1260" s="63">
        <v>20153405</v>
      </c>
      <c r="O1260" s="63">
        <v>17119186</v>
      </c>
      <c r="P1260" s="63">
        <v>14478579</v>
      </c>
      <c r="Q1260" s="63">
        <v>12298666</v>
      </c>
      <c r="R1260" s="63">
        <v>10571965</v>
      </c>
      <c r="S1260" s="63">
        <v>36259876</v>
      </c>
      <c r="T1260" s="63">
        <v>14092323</v>
      </c>
    </row>
    <row r="1261" spans="1:20" ht="14.5" x14ac:dyDescent="0.35">
      <c r="A1261" t="str">
        <f t="shared" si="26"/>
        <v>Steiermark436</v>
      </c>
      <c r="B1261">
        <v>1261</v>
      </c>
      <c r="C1261" s="62" t="s">
        <v>267</v>
      </c>
      <c r="D1261" s="62" t="s">
        <v>500</v>
      </c>
      <c r="E1261" s="62" t="s">
        <v>114</v>
      </c>
      <c r="F1261" s="63">
        <v>18185029</v>
      </c>
      <c r="G1261" s="63">
        <v>21787911</v>
      </c>
      <c r="H1261" s="63">
        <v>16869077</v>
      </c>
      <c r="I1261" s="63">
        <v>4870616</v>
      </c>
      <c r="J1261" s="63">
        <v>3623823</v>
      </c>
      <c r="K1261" s="63">
        <v>4557035</v>
      </c>
      <c r="L1261" s="63">
        <v>3307592</v>
      </c>
      <c r="M1261" s="63">
        <v>5641093</v>
      </c>
      <c r="N1261" s="63">
        <v>4895815</v>
      </c>
      <c r="O1261" s="63">
        <v>7555875</v>
      </c>
      <c r="P1261" s="63">
        <v>9494969</v>
      </c>
      <c r="Q1261" s="63">
        <v>10809586</v>
      </c>
      <c r="R1261" s="63">
        <v>10100430</v>
      </c>
      <c r="S1261" s="63">
        <v>7471567</v>
      </c>
      <c r="T1261" s="63">
        <v>4729655</v>
      </c>
    </row>
    <row r="1262" spans="1:20" ht="14.5" x14ac:dyDescent="0.35">
      <c r="A1262" t="str">
        <f t="shared" si="26"/>
        <v>Steiermark448</v>
      </c>
      <c r="B1262">
        <v>1262</v>
      </c>
      <c r="C1262" s="62" t="s">
        <v>267</v>
      </c>
      <c r="D1262" s="62" t="s">
        <v>503</v>
      </c>
      <c r="E1262" s="62" t="s">
        <v>117</v>
      </c>
      <c r="F1262" s="63">
        <v>194572</v>
      </c>
      <c r="G1262" s="63">
        <v>103493</v>
      </c>
      <c r="H1262" s="63">
        <v>70790</v>
      </c>
      <c r="I1262" s="63">
        <v>40349</v>
      </c>
      <c r="J1262" s="63">
        <v>38030</v>
      </c>
      <c r="K1262" s="63">
        <v>33611</v>
      </c>
      <c r="L1262" s="63">
        <v>101075</v>
      </c>
      <c r="M1262" s="63">
        <v>338386</v>
      </c>
      <c r="N1262" s="63">
        <v>551856</v>
      </c>
      <c r="O1262" s="63">
        <v>380055</v>
      </c>
      <c r="P1262" s="63">
        <v>183911</v>
      </c>
      <c r="Q1262" s="63">
        <v>265688</v>
      </c>
      <c r="R1262" s="63">
        <v>506851</v>
      </c>
      <c r="S1262" s="63">
        <v>116068</v>
      </c>
      <c r="T1262" s="63">
        <v>75186</v>
      </c>
    </row>
    <row r="1263" spans="1:20" ht="14.5" x14ac:dyDescent="0.35">
      <c r="A1263" t="str">
        <f t="shared" si="26"/>
        <v>Steiermark247</v>
      </c>
      <c r="B1263">
        <v>1263</v>
      </c>
      <c r="C1263" s="62" t="s">
        <v>267</v>
      </c>
      <c r="D1263" s="62" t="s">
        <v>414</v>
      </c>
      <c r="E1263" s="62" t="s">
        <v>62</v>
      </c>
      <c r="F1263" s="64"/>
      <c r="G1263" s="64"/>
      <c r="H1263" s="63">
        <v>614</v>
      </c>
      <c r="I1263" s="63">
        <v>11478</v>
      </c>
      <c r="J1263" s="63">
        <v>27</v>
      </c>
      <c r="K1263" s="63">
        <v>64</v>
      </c>
      <c r="L1263" s="63">
        <v>1118</v>
      </c>
      <c r="M1263" s="63">
        <v>86</v>
      </c>
      <c r="N1263" s="63">
        <v>5406</v>
      </c>
      <c r="O1263" s="63">
        <v>276</v>
      </c>
      <c r="P1263" s="63">
        <v>190</v>
      </c>
      <c r="Q1263" s="63">
        <v>3078</v>
      </c>
      <c r="R1263" s="63">
        <v>71374</v>
      </c>
      <c r="S1263" s="63">
        <v>40853</v>
      </c>
      <c r="T1263" s="63">
        <v>31348</v>
      </c>
    </row>
    <row r="1264" spans="1:20" ht="14.5" x14ac:dyDescent="0.35">
      <c r="A1264" t="str">
        <f t="shared" si="26"/>
        <v>Steiermark475</v>
      </c>
      <c r="B1264">
        <v>1264</v>
      </c>
      <c r="C1264" s="62" t="s">
        <v>267</v>
      </c>
      <c r="D1264" s="62" t="s">
        <v>535</v>
      </c>
      <c r="E1264" s="62" t="s">
        <v>223</v>
      </c>
      <c r="F1264" s="64"/>
      <c r="G1264" s="64"/>
      <c r="H1264" s="64"/>
      <c r="I1264" s="63">
        <v>1704</v>
      </c>
      <c r="J1264" s="63">
        <v>2939</v>
      </c>
      <c r="K1264" s="63">
        <v>13276</v>
      </c>
      <c r="L1264" s="63">
        <v>53</v>
      </c>
      <c r="M1264" s="63">
        <v>2086</v>
      </c>
      <c r="N1264" s="64"/>
      <c r="O1264" s="64"/>
      <c r="P1264" s="63">
        <v>19</v>
      </c>
      <c r="Q1264" s="63">
        <v>50</v>
      </c>
      <c r="R1264" s="64"/>
      <c r="S1264" s="63">
        <v>49</v>
      </c>
      <c r="T1264" s="63">
        <v>53</v>
      </c>
    </row>
    <row r="1265" spans="1:20" ht="14.5" x14ac:dyDescent="0.35">
      <c r="A1265" t="str">
        <f t="shared" si="26"/>
        <v>Steiermark834</v>
      </c>
      <c r="B1265">
        <v>1265</v>
      </c>
      <c r="C1265" s="62" t="s">
        <v>267</v>
      </c>
      <c r="D1265" s="62" t="s">
        <v>664</v>
      </c>
      <c r="E1265" s="62" t="s">
        <v>274</v>
      </c>
      <c r="F1265" s="63">
        <v>12</v>
      </c>
      <c r="G1265" s="64"/>
      <c r="H1265" s="63">
        <v>2</v>
      </c>
      <c r="I1265" s="64"/>
      <c r="J1265" s="63">
        <v>4</v>
      </c>
      <c r="K1265" s="63">
        <v>11</v>
      </c>
      <c r="L1265" s="64"/>
      <c r="M1265" s="64"/>
      <c r="N1265" s="64"/>
      <c r="O1265" s="63">
        <v>2327</v>
      </c>
      <c r="P1265" s="63">
        <v>8213</v>
      </c>
      <c r="Q1265" s="63">
        <v>17787</v>
      </c>
      <c r="R1265" s="63">
        <v>57586</v>
      </c>
      <c r="S1265" s="63">
        <v>91559</v>
      </c>
      <c r="T1265" s="63">
        <v>121911</v>
      </c>
    </row>
    <row r="1266" spans="1:20" ht="14.5" x14ac:dyDescent="0.35">
      <c r="A1266" t="str">
        <f t="shared" si="26"/>
        <v>Steiermark600</v>
      </c>
      <c r="B1266">
        <v>1266</v>
      </c>
      <c r="C1266" s="62" t="s">
        <v>267</v>
      </c>
      <c r="D1266" s="62" t="s">
        <v>561</v>
      </c>
      <c r="E1266" s="62" t="s">
        <v>147</v>
      </c>
      <c r="F1266" s="63">
        <v>1981252</v>
      </c>
      <c r="G1266" s="63">
        <v>2317233</v>
      </c>
      <c r="H1266" s="63">
        <v>884321</v>
      </c>
      <c r="I1266" s="63">
        <v>1454480</v>
      </c>
      <c r="J1266" s="63">
        <v>993794</v>
      </c>
      <c r="K1266" s="63">
        <v>1557830</v>
      </c>
      <c r="L1266" s="63">
        <v>2014393</v>
      </c>
      <c r="M1266" s="63">
        <v>1115311</v>
      </c>
      <c r="N1266" s="63">
        <v>2145444</v>
      </c>
      <c r="O1266" s="63">
        <v>2296725</v>
      </c>
      <c r="P1266" s="63">
        <v>3039268</v>
      </c>
      <c r="Q1266" s="63">
        <v>2721030</v>
      </c>
      <c r="R1266" s="63">
        <v>2409571</v>
      </c>
      <c r="S1266" s="63">
        <v>2760602</v>
      </c>
      <c r="T1266" s="63">
        <v>5285101</v>
      </c>
    </row>
    <row r="1267" spans="1:20" ht="14.5" x14ac:dyDescent="0.35">
      <c r="A1267" t="str">
        <f t="shared" si="26"/>
        <v>Steiermark061</v>
      </c>
      <c r="B1267">
        <v>1267</v>
      </c>
      <c r="C1267" s="62" t="s">
        <v>267</v>
      </c>
      <c r="D1267" s="62" t="s">
        <v>347</v>
      </c>
      <c r="E1267" s="62" t="s">
        <v>31</v>
      </c>
      <c r="F1267" s="63">
        <v>305082620</v>
      </c>
      <c r="G1267" s="63">
        <v>367940771</v>
      </c>
      <c r="H1267" s="63">
        <v>411287466</v>
      </c>
      <c r="I1267" s="63">
        <v>520422002</v>
      </c>
      <c r="J1267" s="63">
        <v>489539951</v>
      </c>
      <c r="K1267" s="63">
        <v>507981655</v>
      </c>
      <c r="L1267" s="63">
        <v>543946384</v>
      </c>
      <c r="M1267" s="63">
        <v>617999728</v>
      </c>
      <c r="N1267" s="63">
        <v>772341808</v>
      </c>
      <c r="O1267" s="63">
        <v>765284345</v>
      </c>
      <c r="P1267" s="63">
        <v>722372828</v>
      </c>
      <c r="Q1267" s="63">
        <v>901815304</v>
      </c>
      <c r="R1267" s="63">
        <v>1130281009</v>
      </c>
      <c r="S1267" s="63">
        <v>856582042</v>
      </c>
      <c r="T1267" s="63">
        <v>894459440</v>
      </c>
    </row>
    <row r="1268" spans="1:20" ht="14.5" x14ac:dyDescent="0.35">
      <c r="A1268" t="str">
        <f t="shared" si="26"/>
        <v>Steiermark004</v>
      </c>
      <c r="B1268">
        <v>1268</v>
      </c>
      <c r="C1268" s="62" t="s">
        <v>267</v>
      </c>
      <c r="D1268" s="62" t="s">
        <v>297</v>
      </c>
      <c r="E1268" s="62" t="s">
        <v>3</v>
      </c>
      <c r="F1268" s="63">
        <v>4325380448</v>
      </c>
      <c r="G1268" s="63">
        <v>5379726633</v>
      </c>
      <c r="H1268" s="63">
        <v>4932950393</v>
      </c>
      <c r="I1268" s="63">
        <v>5063594195</v>
      </c>
      <c r="J1268" s="63">
        <v>4925921700</v>
      </c>
      <c r="K1268" s="63">
        <v>4896973038</v>
      </c>
      <c r="L1268" s="63">
        <v>5435456419</v>
      </c>
      <c r="M1268" s="63">
        <v>6749632946</v>
      </c>
      <c r="N1268" s="63">
        <v>7127420298</v>
      </c>
      <c r="O1268" s="63">
        <v>6934854548</v>
      </c>
      <c r="P1268" s="63">
        <v>6199754207</v>
      </c>
      <c r="Q1268" s="63">
        <v>7193699174</v>
      </c>
      <c r="R1268" s="63">
        <v>8065021634</v>
      </c>
      <c r="S1268" s="63">
        <v>7789730340</v>
      </c>
      <c r="T1268" s="63">
        <v>7153680704</v>
      </c>
    </row>
    <row r="1269" spans="1:20" ht="14.5" x14ac:dyDescent="0.35">
      <c r="A1269" t="str">
        <f t="shared" si="26"/>
        <v>Steiermark338</v>
      </c>
      <c r="B1269">
        <v>1269</v>
      </c>
      <c r="C1269" s="62" t="s">
        <v>267</v>
      </c>
      <c r="D1269" s="62" t="s">
        <v>451</v>
      </c>
      <c r="E1269" s="62" t="s">
        <v>84</v>
      </c>
      <c r="F1269" s="64"/>
      <c r="G1269" s="63">
        <v>23041</v>
      </c>
      <c r="H1269" s="63">
        <v>22</v>
      </c>
      <c r="I1269" s="64"/>
      <c r="J1269" s="64"/>
      <c r="K1269" s="64"/>
      <c r="L1269" s="64"/>
      <c r="M1269" s="63">
        <v>100386</v>
      </c>
      <c r="N1269" s="63">
        <v>170</v>
      </c>
      <c r="O1269" s="63">
        <v>1043</v>
      </c>
      <c r="P1269" s="63">
        <v>3141</v>
      </c>
      <c r="Q1269" s="63">
        <v>2965</v>
      </c>
      <c r="R1269" s="63">
        <v>6488</v>
      </c>
      <c r="S1269" s="63">
        <v>25716</v>
      </c>
      <c r="T1269" s="63">
        <v>18874</v>
      </c>
    </row>
    <row r="1270" spans="1:20" ht="14.5" x14ac:dyDescent="0.35">
      <c r="A1270" t="str">
        <f t="shared" si="26"/>
        <v>Steiermark008</v>
      </c>
      <c r="B1270">
        <v>1270</v>
      </c>
      <c r="C1270" s="62" t="s">
        <v>267</v>
      </c>
      <c r="D1270" s="62" t="s">
        <v>306</v>
      </c>
      <c r="E1270" s="62" t="s">
        <v>7</v>
      </c>
      <c r="F1270" s="63">
        <v>38868845</v>
      </c>
      <c r="G1270" s="63">
        <v>43104042</v>
      </c>
      <c r="H1270" s="63">
        <v>48566371</v>
      </c>
      <c r="I1270" s="63">
        <v>46771201</v>
      </c>
      <c r="J1270" s="63">
        <v>52547840</v>
      </c>
      <c r="K1270" s="63">
        <v>56340552</v>
      </c>
      <c r="L1270" s="63">
        <v>54616749</v>
      </c>
      <c r="M1270" s="63">
        <v>56984019</v>
      </c>
      <c r="N1270" s="63">
        <v>61779565</v>
      </c>
      <c r="O1270" s="63">
        <v>53886468</v>
      </c>
      <c r="P1270" s="63">
        <v>52797648</v>
      </c>
      <c r="Q1270" s="63">
        <v>62913118</v>
      </c>
      <c r="R1270" s="63">
        <v>72175811</v>
      </c>
      <c r="S1270" s="63">
        <v>78622484</v>
      </c>
      <c r="T1270" s="63">
        <v>89275793</v>
      </c>
    </row>
    <row r="1271" spans="1:20" ht="14.5" x14ac:dyDescent="0.35">
      <c r="A1271" t="str">
        <f t="shared" si="26"/>
        <v>Steiermark460</v>
      </c>
      <c r="B1271">
        <v>1271</v>
      </c>
      <c r="C1271" s="62" t="s">
        <v>267</v>
      </c>
      <c r="D1271" s="62" t="s">
        <v>517</v>
      </c>
      <c r="E1271" s="62" t="s">
        <v>125</v>
      </c>
      <c r="F1271" s="63">
        <v>35400</v>
      </c>
      <c r="G1271" s="63">
        <v>176689</v>
      </c>
      <c r="H1271" s="63">
        <v>109246</v>
      </c>
      <c r="I1271" s="63">
        <v>130409</v>
      </c>
      <c r="J1271" s="63">
        <v>3373</v>
      </c>
      <c r="K1271" s="63">
        <v>496</v>
      </c>
      <c r="L1271" s="63">
        <v>213</v>
      </c>
      <c r="M1271" s="64"/>
      <c r="N1271" s="63">
        <v>2236</v>
      </c>
      <c r="O1271" s="63">
        <v>370</v>
      </c>
      <c r="P1271" s="63">
        <v>383</v>
      </c>
      <c r="Q1271" s="63">
        <v>144</v>
      </c>
      <c r="R1271" s="63">
        <v>3968</v>
      </c>
      <c r="S1271" s="63">
        <v>8546</v>
      </c>
      <c r="T1271" s="63">
        <v>4583</v>
      </c>
    </row>
    <row r="1272" spans="1:20" ht="14.5" x14ac:dyDescent="0.35">
      <c r="A1272" t="str">
        <f t="shared" si="26"/>
        <v>Steiermark456</v>
      </c>
      <c r="B1272">
        <v>1272</v>
      </c>
      <c r="C1272" s="62" t="s">
        <v>267</v>
      </c>
      <c r="D1272" s="62" t="s">
        <v>511</v>
      </c>
      <c r="E1272" s="62" t="s">
        <v>122</v>
      </c>
      <c r="F1272" s="63">
        <v>1630862</v>
      </c>
      <c r="G1272" s="63">
        <v>3428219</v>
      </c>
      <c r="H1272" s="63">
        <v>987418</v>
      </c>
      <c r="I1272" s="63">
        <v>639803</v>
      </c>
      <c r="J1272" s="63">
        <v>740167</v>
      </c>
      <c r="K1272" s="63">
        <v>1365956</v>
      </c>
      <c r="L1272" s="63">
        <v>2117842</v>
      </c>
      <c r="M1272" s="63">
        <v>2837408</v>
      </c>
      <c r="N1272" s="63">
        <v>4349141</v>
      </c>
      <c r="O1272" s="63">
        <v>4887658</v>
      </c>
      <c r="P1272" s="63">
        <v>4099629</v>
      </c>
      <c r="Q1272" s="63">
        <v>3906683</v>
      </c>
      <c r="R1272" s="63">
        <v>3288646</v>
      </c>
      <c r="S1272" s="63">
        <v>4634671</v>
      </c>
      <c r="T1272" s="63">
        <v>4526286</v>
      </c>
    </row>
    <row r="1273" spans="1:20" ht="14.5" x14ac:dyDescent="0.35">
      <c r="A1273" t="str">
        <f t="shared" si="26"/>
        <v>Steiermark208</v>
      </c>
      <c r="B1273">
        <v>1273</v>
      </c>
      <c r="C1273" s="62" t="s">
        <v>267</v>
      </c>
      <c r="D1273" s="62" t="s">
        <v>394</v>
      </c>
      <c r="E1273" s="62" t="s">
        <v>53</v>
      </c>
      <c r="F1273" s="63">
        <v>143744</v>
      </c>
      <c r="G1273" s="63">
        <v>206719</v>
      </c>
      <c r="H1273" s="63">
        <v>329424</v>
      </c>
      <c r="I1273" s="63">
        <v>371875</v>
      </c>
      <c r="J1273" s="63">
        <v>242892</v>
      </c>
      <c r="K1273" s="63">
        <v>278718</v>
      </c>
      <c r="L1273" s="63">
        <v>73980</v>
      </c>
      <c r="M1273" s="63">
        <v>18020</v>
      </c>
      <c r="N1273" s="63">
        <v>159031</v>
      </c>
      <c r="O1273" s="63">
        <v>29399</v>
      </c>
      <c r="P1273" s="63">
        <v>106197</v>
      </c>
      <c r="Q1273" s="63">
        <v>90045</v>
      </c>
      <c r="R1273" s="63">
        <v>288024</v>
      </c>
      <c r="S1273" s="63">
        <v>88472</v>
      </c>
      <c r="T1273" s="63">
        <v>45873</v>
      </c>
    </row>
    <row r="1274" spans="1:20" ht="14.5" x14ac:dyDescent="0.35">
      <c r="A1274" t="str">
        <f t="shared" si="26"/>
        <v>Steiermark500</v>
      </c>
      <c r="B1274">
        <v>1274</v>
      </c>
      <c r="C1274" s="62" t="s">
        <v>267</v>
      </c>
      <c r="D1274" s="62" t="s">
        <v>548</v>
      </c>
      <c r="E1274" s="62" t="s">
        <v>138</v>
      </c>
      <c r="F1274" s="63">
        <v>2325961</v>
      </c>
      <c r="G1274" s="63">
        <v>3862561</v>
      </c>
      <c r="H1274" s="63">
        <v>7861408</v>
      </c>
      <c r="I1274" s="63">
        <v>20540320</v>
      </c>
      <c r="J1274" s="63">
        <v>18018011</v>
      </c>
      <c r="K1274" s="63">
        <v>17344175</v>
      </c>
      <c r="L1274" s="63">
        <v>19209773</v>
      </c>
      <c r="M1274" s="63">
        <v>17414241</v>
      </c>
      <c r="N1274" s="63">
        <v>22421096</v>
      </c>
      <c r="O1274" s="63">
        <v>20433302</v>
      </c>
      <c r="P1274" s="63">
        <v>20788110</v>
      </c>
      <c r="Q1274" s="63">
        <v>23275228</v>
      </c>
      <c r="R1274" s="63">
        <v>25409686</v>
      </c>
      <c r="S1274" s="63">
        <v>13465880</v>
      </c>
      <c r="T1274" s="63">
        <v>12980662</v>
      </c>
    </row>
    <row r="1275" spans="1:20" ht="14.5" x14ac:dyDescent="0.35">
      <c r="A1275" t="str">
        <f t="shared" si="26"/>
        <v>Steiermark053</v>
      </c>
      <c r="B1275">
        <v>1275</v>
      </c>
      <c r="C1275" s="62" t="s">
        <v>267</v>
      </c>
      <c r="D1275" s="62" t="s">
        <v>339</v>
      </c>
      <c r="E1275" s="62" t="s">
        <v>27</v>
      </c>
      <c r="F1275" s="63">
        <v>3206734</v>
      </c>
      <c r="G1275" s="63">
        <v>5424332</v>
      </c>
      <c r="H1275" s="63">
        <v>4974856</v>
      </c>
      <c r="I1275" s="63">
        <v>5062701</v>
      </c>
      <c r="J1275" s="63">
        <v>5756775</v>
      </c>
      <c r="K1275" s="63">
        <v>8569998</v>
      </c>
      <c r="L1275" s="63">
        <v>6543714</v>
      </c>
      <c r="M1275" s="63">
        <v>8342464</v>
      </c>
      <c r="N1275" s="63">
        <v>11932372</v>
      </c>
      <c r="O1275" s="63">
        <v>14534900</v>
      </c>
      <c r="P1275" s="63">
        <v>14818096</v>
      </c>
      <c r="Q1275" s="63">
        <v>16025265</v>
      </c>
      <c r="R1275" s="63">
        <v>12481954</v>
      </c>
      <c r="S1275" s="63">
        <v>8698480</v>
      </c>
      <c r="T1275" s="63">
        <v>17558792</v>
      </c>
    </row>
    <row r="1276" spans="1:20" ht="14.5" x14ac:dyDescent="0.35">
      <c r="A1276" t="str">
        <f t="shared" si="26"/>
        <v>Steiermark220</v>
      </c>
      <c r="B1276">
        <v>1276</v>
      </c>
      <c r="C1276" s="62" t="s">
        <v>267</v>
      </c>
      <c r="D1276" s="62" t="s">
        <v>400</v>
      </c>
      <c r="E1276" s="62" t="s">
        <v>55</v>
      </c>
      <c r="F1276" s="63">
        <v>4785645</v>
      </c>
      <c r="G1276" s="63">
        <v>3813835</v>
      </c>
      <c r="H1276" s="63">
        <v>4116159</v>
      </c>
      <c r="I1276" s="63">
        <v>4642713</v>
      </c>
      <c r="J1276" s="63">
        <v>4519601</v>
      </c>
      <c r="K1276" s="63">
        <v>4218584</v>
      </c>
      <c r="L1276" s="63">
        <v>4865358</v>
      </c>
      <c r="M1276" s="63">
        <v>5798769</v>
      </c>
      <c r="N1276" s="63">
        <v>7499080</v>
      </c>
      <c r="O1276" s="63">
        <v>8932632</v>
      </c>
      <c r="P1276" s="63">
        <v>8568984</v>
      </c>
      <c r="Q1276" s="63">
        <v>7849308</v>
      </c>
      <c r="R1276" s="63">
        <v>9633052</v>
      </c>
      <c r="S1276" s="63">
        <v>5534460</v>
      </c>
      <c r="T1276" s="63">
        <v>7837137</v>
      </c>
    </row>
    <row r="1277" spans="1:20" ht="14.5" x14ac:dyDescent="0.35">
      <c r="A1277" t="str">
        <f t="shared" si="26"/>
        <v>Steiermark229</v>
      </c>
      <c r="B1277">
        <v>1277</v>
      </c>
      <c r="C1277" s="62" t="s">
        <v>267</v>
      </c>
      <c r="D1277" s="62" t="s">
        <v>407</v>
      </c>
      <c r="E1277" s="62" t="s">
        <v>221</v>
      </c>
      <c r="F1277" s="64"/>
      <c r="G1277" s="64"/>
      <c r="H1277" s="64"/>
      <c r="I1277" s="64"/>
      <c r="J1277" s="64"/>
      <c r="K1277" s="64"/>
      <c r="L1277" s="64"/>
      <c r="M1277" s="64"/>
      <c r="N1277" s="64"/>
      <c r="O1277" s="64"/>
      <c r="P1277" s="64"/>
      <c r="Q1277" s="64"/>
      <c r="R1277" s="63">
        <v>37</v>
      </c>
      <c r="S1277" s="64"/>
      <c r="T1277" s="63">
        <v>1065</v>
      </c>
    </row>
    <row r="1278" spans="1:20" ht="14.5" x14ac:dyDescent="0.35">
      <c r="A1278" t="str">
        <f t="shared" si="26"/>
        <v>Steiermark336</v>
      </c>
      <c r="B1278">
        <v>1278</v>
      </c>
      <c r="C1278" s="62" t="s">
        <v>267</v>
      </c>
      <c r="D1278" s="62" t="s">
        <v>450</v>
      </c>
      <c r="E1278" s="62" t="s">
        <v>83</v>
      </c>
      <c r="F1278" s="63">
        <v>672</v>
      </c>
      <c r="G1278" s="63">
        <v>1454</v>
      </c>
      <c r="H1278" s="63">
        <v>2959</v>
      </c>
      <c r="I1278" s="64"/>
      <c r="J1278" s="64"/>
      <c r="K1278" s="63">
        <v>27</v>
      </c>
      <c r="L1278" s="63">
        <v>606</v>
      </c>
      <c r="M1278" s="63">
        <v>17</v>
      </c>
      <c r="N1278" s="64"/>
      <c r="O1278" s="64"/>
      <c r="P1278" s="63">
        <v>799</v>
      </c>
      <c r="Q1278" s="64"/>
      <c r="R1278" s="63">
        <v>3413</v>
      </c>
      <c r="S1278" s="63">
        <v>3914</v>
      </c>
      <c r="T1278" s="63">
        <v>6244</v>
      </c>
    </row>
    <row r="1279" spans="1:20" ht="14.5" x14ac:dyDescent="0.35">
      <c r="A1279" t="str">
        <f t="shared" si="26"/>
        <v>Steiermark011</v>
      </c>
      <c r="B1279">
        <v>1279</v>
      </c>
      <c r="C1279" s="62" t="s">
        <v>267</v>
      </c>
      <c r="D1279" s="62" t="s">
        <v>311</v>
      </c>
      <c r="E1279" s="62" t="s">
        <v>10</v>
      </c>
      <c r="F1279" s="63">
        <v>154681637</v>
      </c>
      <c r="G1279" s="63">
        <v>197270394</v>
      </c>
      <c r="H1279" s="63">
        <v>207488878</v>
      </c>
      <c r="I1279" s="63">
        <v>227206981</v>
      </c>
      <c r="J1279" s="63">
        <v>226726110</v>
      </c>
      <c r="K1279" s="63">
        <v>264814505</v>
      </c>
      <c r="L1279" s="63">
        <v>318314823</v>
      </c>
      <c r="M1279" s="63">
        <v>385992232</v>
      </c>
      <c r="N1279" s="63">
        <v>437128668</v>
      </c>
      <c r="O1279" s="63">
        <v>447368378</v>
      </c>
      <c r="P1279" s="63">
        <v>360781299</v>
      </c>
      <c r="Q1279" s="63">
        <v>380091739</v>
      </c>
      <c r="R1279" s="63">
        <v>434576740</v>
      </c>
      <c r="S1279" s="63">
        <v>382822447</v>
      </c>
      <c r="T1279" s="63">
        <v>394249420</v>
      </c>
    </row>
    <row r="1280" spans="1:20" ht="14.5" x14ac:dyDescent="0.35">
      <c r="A1280" t="str">
        <f t="shared" si="26"/>
        <v>Steiermark334</v>
      </c>
      <c r="B1280">
        <v>1280</v>
      </c>
      <c r="C1280" s="62" t="s">
        <v>267</v>
      </c>
      <c r="D1280" s="62" t="s">
        <v>448</v>
      </c>
      <c r="E1280" s="62" t="s">
        <v>82</v>
      </c>
      <c r="F1280" s="63">
        <v>330759</v>
      </c>
      <c r="G1280" s="63">
        <v>698200</v>
      </c>
      <c r="H1280" s="63">
        <v>695684</v>
      </c>
      <c r="I1280" s="63">
        <v>794697</v>
      </c>
      <c r="J1280" s="63">
        <v>939277</v>
      </c>
      <c r="K1280" s="63">
        <v>835124</v>
      </c>
      <c r="L1280" s="63">
        <v>787322</v>
      </c>
      <c r="M1280" s="63">
        <v>725873</v>
      </c>
      <c r="N1280" s="63">
        <v>720158</v>
      </c>
      <c r="O1280" s="63">
        <v>452644</v>
      </c>
      <c r="P1280" s="63">
        <v>443967</v>
      </c>
      <c r="Q1280" s="63">
        <v>350693</v>
      </c>
      <c r="R1280" s="63">
        <v>503522</v>
      </c>
      <c r="S1280" s="63">
        <v>555002</v>
      </c>
      <c r="T1280" s="63">
        <v>568721</v>
      </c>
    </row>
    <row r="1281" spans="1:20" ht="14.5" x14ac:dyDescent="0.35">
      <c r="A1281" t="str">
        <f t="shared" si="26"/>
        <v>Steiermark032</v>
      </c>
      <c r="B1281">
        <v>1281</v>
      </c>
      <c r="C1281" s="62" t="s">
        <v>267</v>
      </c>
      <c r="D1281" s="62" t="s">
        <v>324</v>
      </c>
      <c r="E1281" s="62" t="s">
        <v>18</v>
      </c>
      <c r="F1281" s="63">
        <v>48280999</v>
      </c>
      <c r="G1281" s="63">
        <v>56310297</v>
      </c>
      <c r="H1281" s="63">
        <v>64724697</v>
      </c>
      <c r="I1281" s="63">
        <v>61840315</v>
      </c>
      <c r="J1281" s="63">
        <v>62093561</v>
      </c>
      <c r="K1281" s="63">
        <v>72231582</v>
      </c>
      <c r="L1281" s="63">
        <v>61069001</v>
      </c>
      <c r="M1281" s="63">
        <v>63579875</v>
      </c>
      <c r="N1281" s="63">
        <v>77441746</v>
      </c>
      <c r="O1281" s="63">
        <v>85512204</v>
      </c>
      <c r="P1281" s="63">
        <v>76185749</v>
      </c>
      <c r="Q1281" s="63">
        <v>81124688</v>
      </c>
      <c r="R1281" s="63">
        <v>93408682</v>
      </c>
      <c r="S1281" s="63">
        <v>86805105</v>
      </c>
      <c r="T1281" s="63">
        <v>69028221</v>
      </c>
    </row>
    <row r="1282" spans="1:20" ht="14.5" x14ac:dyDescent="0.35">
      <c r="A1282" t="str">
        <f t="shared" si="26"/>
        <v>Steiermark815</v>
      </c>
      <c r="B1282">
        <v>1282</v>
      </c>
      <c r="C1282" s="62" t="s">
        <v>267</v>
      </c>
      <c r="D1282" s="62" t="s">
        <v>643</v>
      </c>
      <c r="E1282" s="62" t="s">
        <v>191</v>
      </c>
      <c r="F1282" s="63">
        <v>11828</v>
      </c>
      <c r="G1282" s="63">
        <v>3439</v>
      </c>
      <c r="H1282" s="63">
        <v>4834</v>
      </c>
      <c r="I1282" s="63">
        <v>2020</v>
      </c>
      <c r="J1282" s="63">
        <v>6420</v>
      </c>
      <c r="K1282" s="63">
        <v>9179</v>
      </c>
      <c r="L1282" s="63">
        <v>6763</v>
      </c>
      <c r="M1282" s="63">
        <v>1788</v>
      </c>
      <c r="N1282" s="63">
        <v>5967</v>
      </c>
      <c r="O1282" s="63">
        <v>2602</v>
      </c>
      <c r="P1282" s="63">
        <v>4199</v>
      </c>
      <c r="Q1282" s="63">
        <v>4865</v>
      </c>
      <c r="R1282" s="63">
        <v>2662</v>
      </c>
      <c r="S1282" s="63">
        <v>14346</v>
      </c>
      <c r="T1282" s="63">
        <v>9854</v>
      </c>
    </row>
    <row r="1283" spans="1:20" ht="14.5" x14ac:dyDescent="0.35">
      <c r="A1283" t="str">
        <f t="shared" si="26"/>
        <v>Steiermark529</v>
      </c>
      <c r="B1283">
        <v>1283</v>
      </c>
      <c r="C1283" s="62" t="s">
        <v>267</v>
      </c>
      <c r="D1283" s="62" t="s">
        <v>559</v>
      </c>
      <c r="E1283" s="62" t="s">
        <v>146</v>
      </c>
      <c r="F1283" s="63">
        <v>4</v>
      </c>
      <c r="G1283" s="63">
        <v>13</v>
      </c>
      <c r="H1283" s="63">
        <v>24</v>
      </c>
      <c r="I1283" s="64"/>
      <c r="J1283" s="63">
        <v>22</v>
      </c>
      <c r="K1283" s="63">
        <v>73</v>
      </c>
      <c r="L1283" s="63">
        <v>2</v>
      </c>
      <c r="M1283" s="64"/>
      <c r="N1283" s="64"/>
      <c r="O1283" s="64"/>
      <c r="P1283" s="63">
        <v>3277</v>
      </c>
      <c r="Q1283" s="64"/>
      <c r="R1283" s="63">
        <v>8653</v>
      </c>
      <c r="S1283" s="63">
        <v>7154</v>
      </c>
      <c r="T1283" s="63">
        <v>14151</v>
      </c>
    </row>
    <row r="1284" spans="1:20" ht="14.5" x14ac:dyDescent="0.35">
      <c r="A1284" t="str">
        <f t="shared" si="26"/>
        <v>Steiermark823</v>
      </c>
      <c r="B1284">
        <v>1284</v>
      </c>
      <c r="C1284" s="62" t="s">
        <v>267</v>
      </c>
      <c r="D1284" s="62" t="s">
        <v>652</v>
      </c>
      <c r="E1284" s="62" t="s">
        <v>197</v>
      </c>
      <c r="F1284" s="63">
        <v>7818</v>
      </c>
      <c r="G1284" s="63">
        <v>227</v>
      </c>
      <c r="H1284" s="64"/>
      <c r="I1284" s="64"/>
      <c r="J1284" s="64"/>
      <c r="K1284" s="64"/>
      <c r="L1284" s="64"/>
      <c r="M1284" s="64"/>
      <c r="N1284" s="64"/>
      <c r="O1284" s="64"/>
      <c r="P1284" s="63">
        <v>10</v>
      </c>
      <c r="Q1284" s="63">
        <v>151</v>
      </c>
      <c r="R1284" s="63">
        <v>4877</v>
      </c>
      <c r="S1284" s="63">
        <v>3441</v>
      </c>
      <c r="T1284" s="63">
        <v>7088</v>
      </c>
    </row>
    <row r="1285" spans="1:20" ht="14.5" x14ac:dyDescent="0.35">
      <c r="A1285" t="str">
        <f t="shared" si="26"/>
        <v>Steiermark041</v>
      </c>
      <c r="B1285">
        <v>1285</v>
      </c>
      <c r="C1285" s="62" t="s">
        <v>267</v>
      </c>
      <c r="D1285" s="62" t="s">
        <v>329</v>
      </c>
      <c r="E1285" s="62" t="s">
        <v>21</v>
      </c>
      <c r="F1285" s="63">
        <v>438</v>
      </c>
      <c r="G1285" s="63">
        <v>1505</v>
      </c>
      <c r="H1285" s="63">
        <v>920</v>
      </c>
      <c r="I1285" s="63">
        <v>1330</v>
      </c>
      <c r="J1285" s="63">
        <v>108</v>
      </c>
      <c r="K1285" s="63">
        <v>13235</v>
      </c>
      <c r="L1285" s="63">
        <v>55706</v>
      </c>
      <c r="M1285" s="64"/>
      <c r="N1285" s="63">
        <v>11289</v>
      </c>
      <c r="O1285" s="64"/>
      <c r="P1285" s="63">
        <v>231</v>
      </c>
      <c r="Q1285" s="63">
        <v>2021</v>
      </c>
      <c r="R1285" s="63">
        <v>5481</v>
      </c>
      <c r="S1285" s="63">
        <v>44845</v>
      </c>
      <c r="T1285" s="63">
        <v>119388</v>
      </c>
    </row>
    <row r="1286" spans="1:20" ht="14.5" x14ac:dyDescent="0.35">
      <c r="A1286" t="str">
        <f t="shared" si="26"/>
        <v>Steiermark001</v>
      </c>
      <c r="B1286">
        <v>1286</v>
      </c>
      <c r="C1286" s="62" t="s">
        <v>267</v>
      </c>
      <c r="D1286" s="62" t="s">
        <v>292</v>
      </c>
      <c r="E1286" s="62" t="s">
        <v>1</v>
      </c>
      <c r="F1286" s="63">
        <v>227127281</v>
      </c>
      <c r="G1286" s="63">
        <v>359560457</v>
      </c>
      <c r="H1286" s="63">
        <v>303811898</v>
      </c>
      <c r="I1286" s="63">
        <v>337614312</v>
      </c>
      <c r="J1286" s="63">
        <v>316307704</v>
      </c>
      <c r="K1286" s="63">
        <v>275372549</v>
      </c>
      <c r="L1286" s="63">
        <v>249819428</v>
      </c>
      <c r="M1286" s="63">
        <v>264420521</v>
      </c>
      <c r="N1286" s="63">
        <v>278973295</v>
      </c>
      <c r="O1286" s="63">
        <v>293643137</v>
      </c>
      <c r="P1286" s="63">
        <v>282802795</v>
      </c>
      <c r="Q1286" s="63">
        <v>338626589</v>
      </c>
      <c r="R1286" s="63">
        <v>415256358</v>
      </c>
      <c r="S1286" s="63">
        <v>404701951</v>
      </c>
      <c r="T1286" s="63">
        <v>404615144</v>
      </c>
    </row>
    <row r="1287" spans="1:20" ht="14.5" x14ac:dyDescent="0.35">
      <c r="A1287" t="str">
        <f t="shared" si="26"/>
        <v>Steiermark314</v>
      </c>
      <c r="B1287">
        <v>1287</v>
      </c>
      <c r="C1287" s="62" t="s">
        <v>267</v>
      </c>
      <c r="D1287" s="62" t="s">
        <v>436</v>
      </c>
      <c r="E1287" s="62" t="s">
        <v>77</v>
      </c>
      <c r="F1287" s="63">
        <v>72787</v>
      </c>
      <c r="G1287" s="63">
        <v>601</v>
      </c>
      <c r="H1287" s="63">
        <v>84825</v>
      </c>
      <c r="I1287" s="63">
        <v>79451</v>
      </c>
      <c r="J1287" s="63">
        <v>115418</v>
      </c>
      <c r="K1287" s="63">
        <v>159178</v>
      </c>
      <c r="L1287" s="63">
        <v>87643</v>
      </c>
      <c r="M1287" s="63">
        <v>121958</v>
      </c>
      <c r="N1287" s="63">
        <v>175640</v>
      </c>
      <c r="O1287" s="63">
        <v>84365</v>
      </c>
      <c r="P1287" s="63">
        <v>140344</v>
      </c>
      <c r="Q1287" s="63">
        <v>137770</v>
      </c>
      <c r="R1287" s="63">
        <v>113409</v>
      </c>
      <c r="S1287" s="63">
        <v>2499</v>
      </c>
      <c r="T1287" s="63">
        <v>1848</v>
      </c>
    </row>
    <row r="1288" spans="1:20" ht="14.5" x14ac:dyDescent="0.35">
      <c r="A1288" t="str">
        <f t="shared" ref="A1288:A1351" si="27">C1288&amp;D1288</f>
        <v>Steiermark006</v>
      </c>
      <c r="B1288">
        <v>1288</v>
      </c>
      <c r="C1288" s="62" t="s">
        <v>267</v>
      </c>
      <c r="D1288" s="62" t="s">
        <v>302</v>
      </c>
      <c r="E1288" s="62" t="s">
        <v>5</v>
      </c>
      <c r="F1288" s="63">
        <v>158397739</v>
      </c>
      <c r="G1288" s="63">
        <v>240339409</v>
      </c>
      <c r="H1288" s="63">
        <v>299097590</v>
      </c>
      <c r="I1288" s="63">
        <v>238007365</v>
      </c>
      <c r="J1288" s="63">
        <v>289106825</v>
      </c>
      <c r="K1288" s="63">
        <v>330572348</v>
      </c>
      <c r="L1288" s="63">
        <v>312288277</v>
      </c>
      <c r="M1288" s="63">
        <v>343709234</v>
      </c>
      <c r="N1288" s="63">
        <v>754854853</v>
      </c>
      <c r="O1288" s="63">
        <v>709193147</v>
      </c>
      <c r="P1288" s="63">
        <v>376348127</v>
      </c>
      <c r="Q1288" s="63">
        <v>231998863</v>
      </c>
      <c r="R1288" s="63">
        <v>214441890</v>
      </c>
      <c r="S1288" s="63">
        <v>225484353</v>
      </c>
      <c r="T1288" s="63">
        <v>173802509</v>
      </c>
    </row>
    <row r="1289" spans="1:20" ht="14.5" x14ac:dyDescent="0.35">
      <c r="A1289" t="str">
        <f t="shared" si="27"/>
        <v>Steiermark473</v>
      </c>
      <c r="B1289">
        <v>1289</v>
      </c>
      <c r="C1289" s="62" t="s">
        <v>267</v>
      </c>
      <c r="D1289" s="62" t="s">
        <v>533</v>
      </c>
      <c r="E1289" s="62" t="s">
        <v>132</v>
      </c>
      <c r="F1289" s="63">
        <v>523</v>
      </c>
      <c r="G1289" s="63">
        <v>9</v>
      </c>
      <c r="H1289" s="63">
        <v>128</v>
      </c>
      <c r="I1289" s="63">
        <v>17</v>
      </c>
      <c r="J1289" s="63">
        <v>166</v>
      </c>
      <c r="K1289" s="63">
        <v>45</v>
      </c>
      <c r="L1289" s="63">
        <v>16</v>
      </c>
      <c r="M1289" s="64"/>
      <c r="N1289" s="64"/>
      <c r="O1289" s="64"/>
      <c r="P1289" s="64"/>
      <c r="Q1289" s="63">
        <v>116</v>
      </c>
      <c r="R1289" s="63">
        <v>21</v>
      </c>
      <c r="S1289" s="63">
        <v>471</v>
      </c>
      <c r="T1289" s="63">
        <v>133</v>
      </c>
    </row>
    <row r="1290" spans="1:20" ht="14.5" x14ac:dyDescent="0.35">
      <c r="A1290" t="str">
        <f t="shared" si="27"/>
        <v>Steiermark076</v>
      </c>
      <c r="B1290">
        <v>1290</v>
      </c>
      <c r="C1290" s="62" t="s">
        <v>267</v>
      </c>
      <c r="D1290" s="62" t="s">
        <v>365</v>
      </c>
      <c r="E1290" s="62" t="s">
        <v>38</v>
      </c>
      <c r="F1290" s="63">
        <v>63716</v>
      </c>
      <c r="G1290" s="63">
        <v>57890</v>
      </c>
      <c r="H1290" s="63">
        <v>116435</v>
      </c>
      <c r="I1290" s="63">
        <v>90815</v>
      </c>
      <c r="J1290" s="63">
        <v>99025</v>
      </c>
      <c r="K1290" s="63">
        <v>236807</v>
      </c>
      <c r="L1290" s="63">
        <v>258423</v>
      </c>
      <c r="M1290" s="63">
        <v>289583</v>
      </c>
      <c r="N1290" s="63">
        <v>165313</v>
      </c>
      <c r="O1290" s="63">
        <v>154637</v>
      </c>
      <c r="P1290" s="63">
        <v>310502</v>
      </c>
      <c r="Q1290" s="63">
        <v>150543</v>
      </c>
      <c r="R1290" s="63">
        <v>273323</v>
      </c>
      <c r="S1290" s="63">
        <v>1335596</v>
      </c>
      <c r="T1290" s="63">
        <v>1097905</v>
      </c>
    </row>
    <row r="1291" spans="1:20" ht="14.5" x14ac:dyDescent="0.35">
      <c r="A1291" t="str">
        <f t="shared" si="27"/>
        <v>Steiermark276</v>
      </c>
      <c r="B1291">
        <v>1291</v>
      </c>
      <c r="C1291" s="62" t="s">
        <v>267</v>
      </c>
      <c r="D1291" s="62" t="s">
        <v>424</v>
      </c>
      <c r="E1291" s="62" t="s">
        <v>69</v>
      </c>
      <c r="F1291" s="63">
        <v>549045</v>
      </c>
      <c r="G1291" s="63">
        <v>360123</v>
      </c>
      <c r="H1291" s="63">
        <v>252743</v>
      </c>
      <c r="I1291" s="63">
        <v>267711</v>
      </c>
      <c r="J1291" s="63">
        <v>520392</v>
      </c>
      <c r="K1291" s="63">
        <v>571316</v>
      </c>
      <c r="L1291" s="63">
        <v>557007</v>
      </c>
      <c r="M1291" s="63">
        <v>546823</v>
      </c>
      <c r="N1291" s="63">
        <v>608936</v>
      </c>
      <c r="O1291" s="63">
        <v>487576</v>
      </c>
      <c r="P1291" s="63">
        <v>86425</v>
      </c>
      <c r="Q1291" s="63">
        <v>69872</v>
      </c>
      <c r="R1291" s="63">
        <v>66780</v>
      </c>
      <c r="S1291" s="63">
        <v>74942</v>
      </c>
      <c r="T1291" s="63">
        <v>262974</v>
      </c>
    </row>
    <row r="1292" spans="1:20" ht="14.5" x14ac:dyDescent="0.35">
      <c r="A1292" t="str">
        <f t="shared" si="27"/>
        <v>Steiermark044</v>
      </c>
      <c r="B1292">
        <v>1292</v>
      </c>
      <c r="C1292" s="62" t="s">
        <v>267</v>
      </c>
      <c r="D1292" s="62" t="s">
        <v>332</v>
      </c>
      <c r="E1292" s="62" t="s">
        <v>23</v>
      </c>
      <c r="F1292" s="63">
        <v>539171</v>
      </c>
      <c r="G1292" s="63">
        <v>810</v>
      </c>
      <c r="H1292" s="63">
        <v>569</v>
      </c>
      <c r="I1292" s="63">
        <v>695</v>
      </c>
      <c r="J1292" s="64"/>
      <c r="K1292" s="64"/>
      <c r="L1292" s="64"/>
      <c r="M1292" s="63">
        <v>5161</v>
      </c>
      <c r="N1292" s="63">
        <v>1</v>
      </c>
      <c r="O1292" s="63">
        <v>111</v>
      </c>
      <c r="P1292" s="63">
        <v>8122</v>
      </c>
      <c r="Q1292" s="63">
        <v>47348</v>
      </c>
      <c r="R1292" s="63">
        <v>7294</v>
      </c>
      <c r="S1292" s="63">
        <v>14178</v>
      </c>
      <c r="T1292" s="63">
        <v>15274</v>
      </c>
    </row>
    <row r="1293" spans="1:20" ht="14.5" x14ac:dyDescent="0.35">
      <c r="A1293" t="str">
        <f t="shared" si="27"/>
        <v>Steiermark406</v>
      </c>
      <c r="B1293">
        <v>1293</v>
      </c>
      <c r="C1293" s="62" t="s">
        <v>267</v>
      </c>
      <c r="D1293" s="62" t="s">
        <v>488</v>
      </c>
      <c r="E1293" s="62" t="s">
        <v>105</v>
      </c>
      <c r="F1293" s="63">
        <v>30286</v>
      </c>
      <c r="G1293" s="63">
        <v>3502</v>
      </c>
      <c r="H1293" s="63">
        <v>1899</v>
      </c>
      <c r="I1293" s="63">
        <v>110</v>
      </c>
      <c r="J1293" s="63">
        <v>1109</v>
      </c>
      <c r="K1293" s="64"/>
      <c r="L1293" s="63">
        <v>8118</v>
      </c>
      <c r="M1293" s="64"/>
      <c r="N1293" s="64"/>
      <c r="O1293" s="63">
        <v>8273</v>
      </c>
      <c r="P1293" s="63">
        <v>8901</v>
      </c>
      <c r="Q1293" s="63">
        <v>2055</v>
      </c>
      <c r="R1293" s="63">
        <v>5397</v>
      </c>
      <c r="S1293" s="63">
        <v>2768</v>
      </c>
      <c r="T1293" s="63">
        <v>30208</v>
      </c>
    </row>
    <row r="1294" spans="1:20" ht="14.5" x14ac:dyDescent="0.35">
      <c r="A1294" t="str">
        <f t="shared" si="27"/>
        <v>Steiermark252</v>
      </c>
      <c r="B1294">
        <v>1294</v>
      </c>
      <c r="C1294" s="62" t="s">
        <v>267</v>
      </c>
      <c r="D1294" s="62" t="s">
        <v>417</v>
      </c>
      <c r="E1294" s="62" t="s">
        <v>64</v>
      </c>
      <c r="F1294" s="64"/>
      <c r="G1294" s="63">
        <v>33</v>
      </c>
      <c r="H1294" s="63">
        <v>8256</v>
      </c>
      <c r="I1294" s="63">
        <v>175</v>
      </c>
      <c r="J1294" s="63">
        <v>25828</v>
      </c>
      <c r="K1294" s="64"/>
      <c r="L1294" s="64"/>
      <c r="M1294" s="63">
        <v>7474</v>
      </c>
      <c r="N1294" s="63">
        <v>868</v>
      </c>
      <c r="O1294" s="63">
        <v>1501</v>
      </c>
      <c r="P1294" s="64"/>
      <c r="Q1294" s="63">
        <v>417</v>
      </c>
      <c r="R1294" s="63">
        <v>324</v>
      </c>
      <c r="S1294" s="63">
        <v>4351</v>
      </c>
      <c r="T1294" s="63">
        <v>438</v>
      </c>
    </row>
    <row r="1295" spans="1:20" ht="14.5" x14ac:dyDescent="0.35">
      <c r="A1295" t="str">
        <f t="shared" si="27"/>
        <v>Steiermark260</v>
      </c>
      <c r="B1295">
        <v>1295</v>
      </c>
      <c r="C1295" s="62" t="s">
        <v>267</v>
      </c>
      <c r="D1295" s="62" t="s">
        <v>419</v>
      </c>
      <c r="E1295" s="62" t="s">
        <v>66</v>
      </c>
      <c r="F1295" s="63">
        <v>102379</v>
      </c>
      <c r="G1295" s="63">
        <v>1324</v>
      </c>
      <c r="H1295" s="63">
        <v>15404</v>
      </c>
      <c r="I1295" s="63">
        <v>299</v>
      </c>
      <c r="J1295" s="63">
        <v>5096</v>
      </c>
      <c r="K1295" s="63">
        <v>44823</v>
      </c>
      <c r="L1295" s="63">
        <v>83502</v>
      </c>
      <c r="M1295" s="63">
        <v>81361</v>
      </c>
      <c r="N1295" s="63">
        <v>4478</v>
      </c>
      <c r="O1295" s="63">
        <v>21291</v>
      </c>
      <c r="P1295" s="64"/>
      <c r="Q1295" s="63">
        <v>32330</v>
      </c>
      <c r="R1295" s="63">
        <v>451661</v>
      </c>
      <c r="S1295" s="63">
        <v>468</v>
      </c>
      <c r="T1295" s="63">
        <v>5257</v>
      </c>
    </row>
    <row r="1296" spans="1:20" ht="14.5" x14ac:dyDescent="0.35">
      <c r="A1296" t="str">
        <f t="shared" si="27"/>
        <v>Steiermark310</v>
      </c>
      <c r="B1296">
        <v>1296</v>
      </c>
      <c r="C1296" s="62" t="s">
        <v>267</v>
      </c>
      <c r="D1296" s="62" t="s">
        <v>432</v>
      </c>
      <c r="E1296" s="62" t="s">
        <v>75</v>
      </c>
      <c r="F1296" s="64"/>
      <c r="G1296" s="64"/>
      <c r="H1296" s="64"/>
      <c r="I1296" s="64"/>
      <c r="J1296" s="64"/>
      <c r="K1296" s="64"/>
      <c r="L1296" s="64"/>
      <c r="M1296" s="63">
        <v>1133</v>
      </c>
      <c r="N1296" s="64"/>
      <c r="O1296" s="63">
        <v>1004</v>
      </c>
      <c r="P1296" s="63">
        <v>325</v>
      </c>
      <c r="Q1296" s="63">
        <v>2561</v>
      </c>
      <c r="R1296" s="63">
        <v>577</v>
      </c>
      <c r="S1296" s="63">
        <v>1269</v>
      </c>
      <c r="T1296" s="63">
        <v>1428</v>
      </c>
    </row>
    <row r="1297" spans="1:20" ht="14.5" x14ac:dyDescent="0.35">
      <c r="A1297" t="str">
        <f t="shared" si="27"/>
        <v>Steiermark009</v>
      </c>
      <c r="B1297">
        <v>1297</v>
      </c>
      <c r="C1297" s="62" t="s">
        <v>267</v>
      </c>
      <c r="D1297" s="62" t="s">
        <v>308</v>
      </c>
      <c r="E1297" s="62" t="s">
        <v>8</v>
      </c>
      <c r="F1297" s="63">
        <v>11154361</v>
      </c>
      <c r="G1297" s="63">
        <v>11173007</v>
      </c>
      <c r="H1297" s="63">
        <v>11855204</v>
      </c>
      <c r="I1297" s="63">
        <v>10177692</v>
      </c>
      <c r="J1297" s="63">
        <v>11648888</v>
      </c>
      <c r="K1297" s="63">
        <v>11946510</v>
      </c>
      <c r="L1297" s="63">
        <v>11710040</v>
      </c>
      <c r="M1297" s="63">
        <v>16330438</v>
      </c>
      <c r="N1297" s="63">
        <v>15074572</v>
      </c>
      <c r="O1297" s="63">
        <v>17549525</v>
      </c>
      <c r="P1297" s="63">
        <v>22428209</v>
      </c>
      <c r="Q1297" s="63">
        <v>26357690</v>
      </c>
      <c r="R1297" s="63">
        <v>27480509</v>
      </c>
      <c r="S1297" s="63">
        <v>27471797</v>
      </c>
      <c r="T1297" s="63">
        <v>32798448</v>
      </c>
    </row>
    <row r="1298" spans="1:20" ht="14.5" x14ac:dyDescent="0.35">
      <c r="A1298" t="str">
        <f t="shared" si="27"/>
        <v>Steiermark893</v>
      </c>
      <c r="B1298">
        <v>1298</v>
      </c>
      <c r="C1298" s="62" t="s">
        <v>267</v>
      </c>
      <c r="D1298" s="62" t="s">
        <v>680</v>
      </c>
      <c r="E1298" s="62" t="s">
        <v>275</v>
      </c>
      <c r="F1298" s="63">
        <v>30</v>
      </c>
      <c r="G1298" s="63">
        <v>50</v>
      </c>
      <c r="H1298" s="64"/>
      <c r="I1298" s="64"/>
      <c r="J1298" s="64"/>
      <c r="K1298" s="64"/>
      <c r="L1298" s="64"/>
      <c r="M1298" s="64"/>
      <c r="N1298" s="64"/>
      <c r="O1298" s="64"/>
      <c r="P1298" s="64"/>
      <c r="Q1298" s="64"/>
      <c r="R1298" s="64"/>
      <c r="S1298" s="64"/>
      <c r="T1298" s="63">
        <v>42</v>
      </c>
    </row>
    <row r="1299" spans="1:20" ht="14.5" x14ac:dyDescent="0.35">
      <c r="A1299" t="str">
        <f t="shared" si="27"/>
        <v>Steiermark416</v>
      </c>
      <c r="B1299">
        <v>1299</v>
      </c>
      <c r="C1299" s="62" t="s">
        <v>267</v>
      </c>
      <c r="D1299" s="62" t="s">
        <v>495</v>
      </c>
      <c r="E1299" s="62" t="s">
        <v>109</v>
      </c>
      <c r="F1299" s="63">
        <v>1083088</v>
      </c>
      <c r="G1299" s="63">
        <v>1524277</v>
      </c>
      <c r="H1299" s="63">
        <v>1354122</v>
      </c>
      <c r="I1299" s="63">
        <v>913007</v>
      </c>
      <c r="J1299" s="63">
        <v>2562300</v>
      </c>
      <c r="K1299" s="63">
        <v>2577209</v>
      </c>
      <c r="L1299" s="63">
        <v>1939981</v>
      </c>
      <c r="M1299" s="63">
        <v>672017</v>
      </c>
      <c r="N1299" s="63">
        <v>911608</v>
      </c>
      <c r="O1299" s="63">
        <v>1122580</v>
      </c>
      <c r="P1299" s="63">
        <v>510423</v>
      </c>
      <c r="Q1299" s="63">
        <v>569269</v>
      </c>
      <c r="R1299" s="63">
        <v>701383</v>
      </c>
      <c r="S1299" s="63">
        <v>951539</v>
      </c>
      <c r="T1299" s="63">
        <v>967232</v>
      </c>
    </row>
    <row r="1300" spans="1:20" ht="14.5" x14ac:dyDescent="0.35">
      <c r="A1300" t="str">
        <f t="shared" si="27"/>
        <v>Steiermark831</v>
      </c>
      <c r="B1300">
        <v>1300</v>
      </c>
      <c r="C1300" s="62" t="s">
        <v>267</v>
      </c>
      <c r="D1300" s="62" t="s">
        <v>659</v>
      </c>
      <c r="E1300" s="62" t="s">
        <v>201</v>
      </c>
      <c r="F1300" s="63">
        <v>132</v>
      </c>
      <c r="G1300" s="64"/>
      <c r="H1300" s="64"/>
      <c r="I1300" s="64"/>
      <c r="J1300" s="63">
        <v>3</v>
      </c>
      <c r="K1300" s="63">
        <v>3</v>
      </c>
      <c r="L1300" s="64"/>
      <c r="M1300" s="64"/>
      <c r="N1300" s="64"/>
      <c r="O1300" s="63">
        <v>1</v>
      </c>
      <c r="P1300" s="64"/>
      <c r="Q1300" s="64"/>
      <c r="R1300" s="63">
        <v>2582</v>
      </c>
      <c r="S1300" s="63">
        <v>2488</v>
      </c>
      <c r="T1300" s="63">
        <v>8</v>
      </c>
    </row>
    <row r="1301" spans="1:20" ht="14.5" x14ac:dyDescent="0.35">
      <c r="A1301" t="str">
        <f t="shared" si="27"/>
        <v>Steiermark257</v>
      </c>
      <c r="B1301">
        <v>1301</v>
      </c>
      <c r="C1301" s="62" t="s">
        <v>267</v>
      </c>
      <c r="D1301" s="62" t="s">
        <v>418</v>
      </c>
      <c r="E1301" s="62" t="s">
        <v>65</v>
      </c>
      <c r="F1301" s="63">
        <v>155</v>
      </c>
      <c r="G1301" s="64"/>
      <c r="H1301" s="64"/>
      <c r="I1301" s="64"/>
      <c r="J1301" s="63">
        <v>71</v>
      </c>
      <c r="K1301" s="64"/>
      <c r="L1301" s="64"/>
      <c r="M1301" s="64"/>
      <c r="N1301" s="64"/>
      <c r="O1301" s="64"/>
      <c r="P1301" s="64"/>
      <c r="Q1301" s="63">
        <v>13</v>
      </c>
      <c r="R1301" s="64"/>
      <c r="S1301" s="64"/>
      <c r="T1301" s="64"/>
    </row>
    <row r="1302" spans="1:20" ht="14.5" x14ac:dyDescent="0.35">
      <c r="A1302" t="str">
        <f t="shared" si="27"/>
        <v>Steiermark488</v>
      </c>
      <c r="B1302">
        <v>1302</v>
      </c>
      <c r="C1302" s="62" t="s">
        <v>267</v>
      </c>
      <c r="D1302" s="62" t="s">
        <v>546</v>
      </c>
      <c r="E1302" s="62" t="s">
        <v>136</v>
      </c>
      <c r="F1302" s="64"/>
      <c r="G1302" s="63">
        <v>10877</v>
      </c>
      <c r="H1302" s="64"/>
      <c r="I1302" s="63">
        <v>2293</v>
      </c>
      <c r="J1302" s="63">
        <v>473</v>
      </c>
      <c r="K1302" s="63">
        <v>2054</v>
      </c>
      <c r="L1302" s="63">
        <v>75155</v>
      </c>
      <c r="M1302" s="63">
        <v>2889</v>
      </c>
      <c r="N1302" s="63">
        <v>1436</v>
      </c>
      <c r="O1302" s="63">
        <v>1183</v>
      </c>
      <c r="P1302" s="63">
        <v>1420</v>
      </c>
      <c r="Q1302" s="63">
        <v>14565</v>
      </c>
      <c r="R1302" s="63">
        <v>31038</v>
      </c>
      <c r="S1302" s="63">
        <v>16065</v>
      </c>
      <c r="T1302" s="63">
        <v>1928</v>
      </c>
    </row>
    <row r="1303" spans="1:20" ht="14.5" x14ac:dyDescent="0.35">
      <c r="A1303" t="str">
        <f t="shared" si="27"/>
        <v>Steiermark740</v>
      </c>
      <c r="B1303">
        <v>1303</v>
      </c>
      <c r="C1303" s="62" t="s">
        <v>267</v>
      </c>
      <c r="D1303" s="62" t="s">
        <v>623</v>
      </c>
      <c r="E1303" s="62" t="s">
        <v>180</v>
      </c>
      <c r="F1303" s="63">
        <v>20805423</v>
      </c>
      <c r="G1303" s="63">
        <v>21644386</v>
      </c>
      <c r="H1303" s="63">
        <v>19632069</v>
      </c>
      <c r="I1303" s="63">
        <v>16126377</v>
      </c>
      <c r="J1303" s="63">
        <v>15262111</v>
      </c>
      <c r="K1303" s="63">
        <v>15024771</v>
      </c>
      <c r="L1303" s="63">
        <v>13358409</v>
      </c>
      <c r="M1303" s="63">
        <v>16230485</v>
      </c>
      <c r="N1303" s="63">
        <v>16231575</v>
      </c>
      <c r="O1303" s="63">
        <v>12948952</v>
      </c>
      <c r="P1303" s="63">
        <v>17953416</v>
      </c>
      <c r="Q1303" s="63">
        <v>10481058</v>
      </c>
      <c r="R1303" s="63">
        <v>11225728</v>
      </c>
      <c r="S1303" s="63">
        <v>41468513</v>
      </c>
      <c r="T1303" s="63">
        <v>11548592</v>
      </c>
    </row>
    <row r="1304" spans="1:20" ht="14.5" x14ac:dyDescent="0.35">
      <c r="A1304" t="str">
        <f t="shared" si="27"/>
        <v>Steiermark424</v>
      </c>
      <c r="B1304">
        <v>1304</v>
      </c>
      <c r="C1304" s="62" t="s">
        <v>267</v>
      </c>
      <c r="D1304" s="62" t="s">
        <v>497</v>
      </c>
      <c r="E1304" s="62" t="s">
        <v>111</v>
      </c>
      <c r="F1304" s="63">
        <v>1715496</v>
      </c>
      <c r="G1304" s="63">
        <v>3096672</v>
      </c>
      <c r="H1304" s="63">
        <v>1375484</v>
      </c>
      <c r="I1304" s="63">
        <v>1390457</v>
      </c>
      <c r="J1304" s="63">
        <v>1169719</v>
      </c>
      <c r="K1304" s="63">
        <v>1292550</v>
      </c>
      <c r="L1304" s="63">
        <v>1038209</v>
      </c>
      <c r="M1304" s="63">
        <v>1639420</v>
      </c>
      <c r="N1304" s="63">
        <v>1455309</v>
      </c>
      <c r="O1304" s="63">
        <v>2089753</v>
      </c>
      <c r="P1304" s="63">
        <v>2870332</v>
      </c>
      <c r="Q1304" s="63">
        <v>2474526</v>
      </c>
      <c r="R1304" s="63">
        <v>1762378</v>
      </c>
      <c r="S1304" s="63">
        <v>1250826</v>
      </c>
      <c r="T1304" s="63">
        <v>984686</v>
      </c>
    </row>
    <row r="1305" spans="1:20" ht="14.5" x14ac:dyDescent="0.35">
      <c r="A1305" t="str">
        <f t="shared" si="27"/>
        <v>Steiermark092</v>
      </c>
      <c r="B1305">
        <v>1305</v>
      </c>
      <c r="C1305" s="62" t="s">
        <v>267</v>
      </c>
      <c r="D1305" s="62" t="s">
        <v>382</v>
      </c>
      <c r="E1305" s="62" t="s">
        <v>47</v>
      </c>
      <c r="F1305" s="63">
        <v>175200566</v>
      </c>
      <c r="G1305" s="63">
        <v>180725207</v>
      </c>
      <c r="H1305" s="63">
        <v>207062215</v>
      </c>
      <c r="I1305" s="63">
        <v>186891319</v>
      </c>
      <c r="J1305" s="63">
        <v>101305595</v>
      </c>
      <c r="K1305" s="63">
        <v>160953138</v>
      </c>
      <c r="L1305" s="63">
        <v>182804165</v>
      </c>
      <c r="M1305" s="63">
        <v>216300064</v>
      </c>
      <c r="N1305" s="63">
        <v>203022918</v>
      </c>
      <c r="O1305" s="63">
        <v>149164348</v>
      </c>
      <c r="P1305" s="63">
        <v>221323270</v>
      </c>
      <c r="Q1305" s="63">
        <v>274604316</v>
      </c>
      <c r="R1305" s="63">
        <v>262965542</v>
      </c>
      <c r="S1305" s="63">
        <v>272023515</v>
      </c>
      <c r="T1305" s="63">
        <v>271187673</v>
      </c>
    </row>
    <row r="1306" spans="1:20" ht="14.5" x14ac:dyDescent="0.35">
      <c r="A1306" t="str">
        <f t="shared" si="27"/>
        <v>Steiermark452</v>
      </c>
      <c r="B1306">
        <v>1306</v>
      </c>
      <c r="C1306" s="62" t="s">
        <v>267</v>
      </c>
      <c r="D1306" s="62" t="s">
        <v>507</v>
      </c>
      <c r="E1306" s="62" t="s">
        <v>119</v>
      </c>
      <c r="F1306" s="63">
        <v>7036</v>
      </c>
      <c r="G1306" s="63">
        <v>1233</v>
      </c>
      <c r="H1306" s="63">
        <v>15485</v>
      </c>
      <c r="I1306" s="63">
        <v>34050</v>
      </c>
      <c r="J1306" s="63">
        <v>2955</v>
      </c>
      <c r="K1306" s="63">
        <v>49067</v>
      </c>
      <c r="L1306" s="63">
        <v>10945</v>
      </c>
      <c r="M1306" s="63">
        <v>15004</v>
      </c>
      <c r="N1306" s="63">
        <v>13549</v>
      </c>
      <c r="O1306" s="63">
        <v>28687</v>
      </c>
      <c r="P1306" s="63">
        <v>50386</v>
      </c>
      <c r="Q1306" s="63">
        <v>48742</v>
      </c>
      <c r="R1306" s="63">
        <v>185788</v>
      </c>
      <c r="S1306" s="63">
        <v>175389</v>
      </c>
      <c r="T1306" s="63">
        <v>169692</v>
      </c>
    </row>
    <row r="1307" spans="1:20" ht="14.5" x14ac:dyDescent="0.35">
      <c r="A1307" t="str">
        <f t="shared" si="27"/>
        <v>Steiermark064</v>
      </c>
      <c r="B1307">
        <v>1307</v>
      </c>
      <c r="C1307" s="62" t="s">
        <v>267</v>
      </c>
      <c r="D1307" s="62" t="s">
        <v>351</v>
      </c>
      <c r="E1307" s="62" t="s">
        <v>33</v>
      </c>
      <c r="F1307" s="63">
        <v>506596835</v>
      </c>
      <c r="G1307" s="63">
        <v>555877634</v>
      </c>
      <c r="H1307" s="63">
        <v>582427063</v>
      </c>
      <c r="I1307" s="63">
        <v>511526095</v>
      </c>
      <c r="J1307" s="63">
        <v>579209402</v>
      </c>
      <c r="K1307" s="63">
        <v>454038957</v>
      </c>
      <c r="L1307" s="63">
        <v>456608754</v>
      </c>
      <c r="M1307" s="63">
        <v>551682614</v>
      </c>
      <c r="N1307" s="63">
        <v>534880209</v>
      </c>
      <c r="O1307" s="63">
        <v>685584973</v>
      </c>
      <c r="P1307" s="63">
        <v>573892337</v>
      </c>
      <c r="Q1307" s="63">
        <v>720422215</v>
      </c>
      <c r="R1307" s="63">
        <v>778066169</v>
      </c>
      <c r="S1307" s="63">
        <v>699587646</v>
      </c>
      <c r="T1307" s="63">
        <v>685468676</v>
      </c>
    </row>
    <row r="1308" spans="1:20" ht="14.5" x14ac:dyDescent="0.35">
      <c r="A1308" t="str">
        <f t="shared" si="27"/>
        <v>Steiermark700</v>
      </c>
      <c r="B1308">
        <v>1308</v>
      </c>
      <c r="C1308" s="62" t="s">
        <v>267</v>
      </c>
      <c r="D1308" s="62" t="s">
        <v>606</v>
      </c>
      <c r="E1308" s="62" t="s">
        <v>172</v>
      </c>
      <c r="F1308" s="63">
        <v>21160466</v>
      </c>
      <c r="G1308" s="63">
        <v>28315632</v>
      </c>
      <c r="H1308" s="63">
        <v>24463067</v>
      </c>
      <c r="I1308" s="63">
        <v>24127622</v>
      </c>
      <c r="J1308" s="63">
        <v>26184140</v>
      </c>
      <c r="K1308" s="63">
        <v>20385433</v>
      </c>
      <c r="L1308" s="63">
        <v>23812120</v>
      </c>
      <c r="M1308" s="63">
        <v>24811985</v>
      </c>
      <c r="N1308" s="63">
        <v>24001745</v>
      </c>
      <c r="O1308" s="63">
        <v>27789053</v>
      </c>
      <c r="P1308" s="63">
        <v>24498958</v>
      </c>
      <c r="Q1308" s="63">
        <v>28136612</v>
      </c>
      <c r="R1308" s="63">
        <v>38433610</v>
      </c>
      <c r="S1308" s="63">
        <v>34021881</v>
      </c>
      <c r="T1308" s="63">
        <v>51595730</v>
      </c>
    </row>
    <row r="1309" spans="1:20" ht="14.5" x14ac:dyDescent="0.35">
      <c r="A1309" t="str">
        <f t="shared" si="27"/>
        <v>Steiermark007</v>
      </c>
      <c r="B1309">
        <v>1309</v>
      </c>
      <c r="C1309" s="62" t="s">
        <v>267</v>
      </c>
      <c r="D1309" s="62" t="s">
        <v>304</v>
      </c>
      <c r="E1309" s="62" t="s">
        <v>6</v>
      </c>
      <c r="F1309" s="63">
        <v>24490653</v>
      </c>
      <c r="G1309" s="63">
        <v>24126975</v>
      </c>
      <c r="H1309" s="63">
        <v>20659904</v>
      </c>
      <c r="I1309" s="63">
        <v>20582290</v>
      </c>
      <c r="J1309" s="63">
        <v>36121812</v>
      </c>
      <c r="K1309" s="63">
        <v>31476395</v>
      </c>
      <c r="L1309" s="63">
        <v>24771961</v>
      </c>
      <c r="M1309" s="63">
        <v>31337770</v>
      </c>
      <c r="N1309" s="63">
        <v>31788365</v>
      </c>
      <c r="O1309" s="63">
        <v>41392475</v>
      </c>
      <c r="P1309" s="63">
        <v>53674558</v>
      </c>
      <c r="Q1309" s="63">
        <v>34913859</v>
      </c>
      <c r="R1309" s="63">
        <v>45751401</v>
      </c>
      <c r="S1309" s="63">
        <v>38466461</v>
      </c>
      <c r="T1309" s="63">
        <v>35393026</v>
      </c>
    </row>
    <row r="1310" spans="1:20" ht="14.5" x14ac:dyDescent="0.35">
      <c r="A1310" t="str">
        <f t="shared" si="27"/>
        <v>Steiermark624</v>
      </c>
      <c r="B1310">
        <v>1310</v>
      </c>
      <c r="C1310" s="62" t="s">
        <v>267</v>
      </c>
      <c r="D1310" s="62" t="s">
        <v>571</v>
      </c>
      <c r="E1310" s="62" t="s">
        <v>150</v>
      </c>
      <c r="F1310" s="63">
        <v>9824636</v>
      </c>
      <c r="G1310" s="63">
        <v>8828463</v>
      </c>
      <c r="H1310" s="63">
        <v>6718261</v>
      </c>
      <c r="I1310" s="63">
        <v>6412523</v>
      </c>
      <c r="J1310" s="63">
        <v>8567232</v>
      </c>
      <c r="K1310" s="63">
        <v>9204377</v>
      </c>
      <c r="L1310" s="63">
        <v>9916994</v>
      </c>
      <c r="M1310" s="63">
        <v>10432333</v>
      </c>
      <c r="N1310" s="63">
        <v>9666439</v>
      </c>
      <c r="O1310" s="63">
        <v>8142700</v>
      </c>
      <c r="P1310" s="63">
        <v>7648498</v>
      </c>
      <c r="Q1310" s="63">
        <v>10532726</v>
      </c>
      <c r="R1310" s="63">
        <v>12063438</v>
      </c>
      <c r="S1310" s="63">
        <v>18855219</v>
      </c>
      <c r="T1310" s="63">
        <v>11074545</v>
      </c>
    </row>
    <row r="1311" spans="1:20" ht="14.5" x14ac:dyDescent="0.35">
      <c r="A1311" t="str">
        <f t="shared" si="27"/>
        <v>Steiermark664</v>
      </c>
      <c r="B1311">
        <v>1311</v>
      </c>
      <c r="C1311" s="62" t="s">
        <v>267</v>
      </c>
      <c r="D1311" s="62" t="s">
        <v>590</v>
      </c>
      <c r="E1311" s="62" t="s">
        <v>162</v>
      </c>
      <c r="F1311" s="63">
        <v>92640325</v>
      </c>
      <c r="G1311" s="63">
        <v>112175508</v>
      </c>
      <c r="H1311" s="63">
        <v>106800705</v>
      </c>
      <c r="I1311" s="63">
        <v>95764076</v>
      </c>
      <c r="J1311" s="63">
        <v>103151820</v>
      </c>
      <c r="K1311" s="63">
        <v>132224103</v>
      </c>
      <c r="L1311" s="63">
        <v>139022032</v>
      </c>
      <c r="M1311" s="63">
        <v>153966256</v>
      </c>
      <c r="N1311" s="63">
        <v>179923107</v>
      </c>
      <c r="O1311" s="63">
        <v>196707378</v>
      </c>
      <c r="P1311" s="63">
        <v>170193982</v>
      </c>
      <c r="Q1311" s="63">
        <v>196832502</v>
      </c>
      <c r="R1311" s="63">
        <v>239544511</v>
      </c>
      <c r="S1311" s="63">
        <v>235814118</v>
      </c>
      <c r="T1311" s="63">
        <v>227277250</v>
      </c>
    </row>
    <row r="1312" spans="1:20" ht="14.5" x14ac:dyDescent="0.35">
      <c r="A1312" t="str">
        <f t="shared" si="27"/>
        <v>Steiermark357</v>
      </c>
      <c r="B1312">
        <v>1312</v>
      </c>
      <c r="C1312" s="62" t="s">
        <v>267</v>
      </c>
      <c r="D1312" s="62" t="s">
        <v>461</v>
      </c>
      <c r="E1312" s="62" t="s">
        <v>89</v>
      </c>
      <c r="F1312" s="63">
        <v>784</v>
      </c>
      <c r="G1312" s="63">
        <v>5</v>
      </c>
      <c r="H1312" s="64"/>
      <c r="I1312" s="64"/>
      <c r="J1312" s="64"/>
      <c r="K1312" s="64"/>
      <c r="L1312" s="64"/>
      <c r="M1312" s="64"/>
      <c r="N1312" s="64"/>
      <c r="O1312" s="64"/>
      <c r="P1312" s="64"/>
      <c r="Q1312" s="64"/>
      <c r="R1312" s="64"/>
      <c r="S1312" s="64"/>
      <c r="T1312" s="63">
        <v>18</v>
      </c>
    </row>
    <row r="1313" spans="1:20" ht="14.5" x14ac:dyDescent="0.35">
      <c r="A1313" t="str">
        <f t="shared" si="27"/>
        <v>Steiermark612</v>
      </c>
      <c r="B1313">
        <v>1313</v>
      </c>
      <c r="C1313" s="62" t="s">
        <v>267</v>
      </c>
      <c r="D1313" s="62" t="s">
        <v>567</v>
      </c>
      <c r="E1313" s="62" t="s">
        <v>149</v>
      </c>
      <c r="F1313" s="63">
        <v>892</v>
      </c>
      <c r="G1313" s="63">
        <v>4708</v>
      </c>
      <c r="H1313" s="63">
        <v>57994</v>
      </c>
      <c r="I1313" s="63">
        <v>14084</v>
      </c>
      <c r="J1313" s="63">
        <v>9839</v>
      </c>
      <c r="K1313" s="63">
        <v>30113</v>
      </c>
      <c r="L1313" s="63">
        <v>18283</v>
      </c>
      <c r="M1313" s="63">
        <v>17885</v>
      </c>
      <c r="N1313" s="63">
        <v>9149</v>
      </c>
      <c r="O1313" s="63">
        <v>7595</v>
      </c>
      <c r="P1313" s="63">
        <v>7723</v>
      </c>
      <c r="Q1313" s="63">
        <v>4464</v>
      </c>
      <c r="R1313" s="63">
        <v>29190</v>
      </c>
      <c r="S1313" s="63">
        <v>9412</v>
      </c>
      <c r="T1313" s="63">
        <v>15369</v>
      </c>
    </row>
    <row r="1314" spans="1:20" ht="14.5" x14ac:dyDescent="0.35">
      <c r="A1314" t="str">
        <f t="shared" si="27"/>
        <v>Steiermark616</v>
      </c>
      <c r="B1314">
        <v>1314</v>
      </c>
      <c r="C1314" s="62" t="s">
        <v>267</v>
      </c>
      <c r="D1314" s="62" t="s">
        <v>569</v>
      </c>
      <c r="E1314" s="62" t="s">
        <v>246</v>
      </c>
      <c r="F1314" s="63">
        <v>658749</v>
      </c>
      <c r="G1314" s="63">
        <v>932271</v>
      </c>
      <c r="H1314" s="63">
        <v>1001069</v>
      </c>
      <c r="I1314" s="63">
        <v>719910</v>
      </c>
      <c r="J1314" s="63">
        <v>1491667</v>
      </c>
      <c r="K1314" s="63">
        <v>983182</v>
      </c>
      <c r="L1314" s="63">
        <v>902871</v>
      </c>
      <c r="M1314" s="63">
        <v>735008</v>
      </c>
      <c r="N1314" s="63">
        <v>1162762</v>
      </c>
      <c r="O1314" s="63">
        <v>710771</v>
      </c>
      <c r="P1314" s="63">
        <v>673118</v>
      </c>
      <c r="Q1314" s="63">
        <v>558758</v>
      </c>
      <c r="R1314" s="63">
        <v>682218</v>
      </c>
      <c r="S1314" s="63">
        <v>798895</v>
      </c>
      <c r="T1314" s="63">
        <v>622336</v>
      </c>
    </row>
    <row r="1315" spans="1:20" ht="14.5" x14ac:dyDescent="0.35">
      <c r="A1315" t="str">
        <f t="shared" si="27"/>
        <v>Steiermark024</v>
      </c>
      <c r="B1315">
        <v>1315</v>
      </c>
      <c r="C1315" s="62" t="s">
        <v>267</v>
      </c>
      <c r="D1315" s="62" t="s">
        <v>318</v>
      </c>
      <c r="E1315" s="62" t="s">
        <v>15</v>
      </c>
      <c r="F1315" s="63">
        <v>800196</v>
      </c>
      <c r="G1315" s="63">
        <v>650441</v>
      </c>
      <c r="H1315" s="63">
        <v>943533</v>
      </c>
      <c r="I1315" s="63">
        <v>1384772</v>
      </c>
      <c r="J1315" s="63">
        <v>555847</v>
      </c>
      <c r="K1315" s="63">
        <v>603771</v>
      </c>
      <c r="L1315" s="63">
        <v>619956</v>
      </c>
      <c r="M1315" s="63">
        <v>1304556</v>
      </c>
      <c r="N1315" s="63">
        <v>963079</v>
      </c>
      <c r="O1315" s="63">
        <v>1178744</v>
      </c>
      <c r="P1315" s="63">
        <v>976890</v>
      </c>
      <c r="Q1315" s="63">
        <v>4280043</v>
      </c>
      <c r="R1315" s="63">
        <v>4551366</v>
      </c>
      <c r="S1315" s="63">
        <v>3675870</v>
      </c>
      <c r="T1315" s="63">
        <v>1544702</v>
      </c>
    </row>
    <row r="1316" spans="1:20" ht="14.5" x14ac:dyDescent="0.35">
      <c r="A1316" t="str">
        <f t="shared" si="27"/>
        <v>Steiermark005</v>
      </c>
      <c r="B1316">
        <v>1316</v>
      </c>
      <c r="C1316" s="62" t="s">
        <v>267</v>
      </c>
      <c r="D1316" s="62" t="s">
        <v>300</v>
      </c>
      <c r="E1316" s="62" t="s">
        <v>4</v>
      </c>
      <c r="F1316" s="63">
        <v>895891251</v>
      </c>
      <c r="G1316" s="63">
        <v>1026311256</v>
      </c>
      <c r="H1316" s="63">
        <v>1007095547</v>
      </c>
      <c r="I1316" s="63">
        <v>1006378703</v>
      </c>
      <c r="J1316" s="63">
        <v>950388334</v>
      </c>
      <c r="K1316" s="63">
        <v>1000038592</v>
      </c>
      <c r="L1316" s="63">
        <v>987252123</v>
      </c>
      <c r="M1316" s="63">
        <v>1074647467</v>
      </c>
      <c r="N1316" s="63">
        <v>1155214642</v>
      </c>
      <c r="O1316" s="63">
        <v>1128831523</v>
      </c>
      <c r="P1316" s="63">
        <v>1034168323</v>
      </c>
      <c r="Q1316" s="63">
        <v>1324137723</v>
      </c>
      <c r="R1316" s="63">
        <v>1485012694</v>
      </c>
      <c r="S1316" s="63">
        <v>1309436452</v>
      </c>
      <c r="T1316" s="63">
        <v>1242273141</v>
      </c>
    </row>
    <row r="1317" spans="1:20" ht="14.5" x14ac:dyDescent="0.35">
      <c r="A1317" t="str">
        <f t="shared" si="27"/>
        <v>Steiermark464</v>
      </c>
      <c r="B1317">
        <v>1317</v>
      </c>
      <c r="C1317" s="62" t="s">
        <v>267</v>
      </c>
      <c r="D1317" s="62" t="s">
        <v>520</v>
      </c>
      <c r="E1317" s="62" t="s">
        <v>127</v>
      </c>
      <c r="F1317" s="63">
        <v>35852</v>
      </c>
      <c r="G1317" s="63">
        <v>17970</v>
      </c>
      <c r="H1317" s="63">
        <v>6597</v>
      </c>
      <c r="I1317" s="63">
        <v>5137</v>
      </c>
      <c r="J1317" s="63">
        <v>6950</v>
      </c>
      <c r="K1317" s="63">
        <v>33950</v>
      </c>
      <c r="L1317" s="63">
        <v>4552</v>
      </c>
      <c r="M1317" s="63">
        <v>37100</v>
      </c>
      <c r="N1317" s="63">
        <v>15552</v>
      </c>
      <c r="O1317" s="63">
        <v>30024</v>
      </c>
      <c r="P1317" s="63">
        <v>13407</v>
      </c>
      <c r="Q1317" s="63">
        <v>6409</v>
      </c>
      <c r="R1317" s="63">
        <v>11248</v>
      </c>
      <c r="S1317" s="63">
        <v>21904</v>
      </c>
      <c r="T1317" s="63">
        <v>11137</v>
      </c>
    </row>
    <row r="1318" spans="1:20" ht="14.5" x14ac:dyDescent="0.35">
      <c r="A1318" t="str">
        <f t="shared" si="27"/>
        <v>Steiermark628</v>
      </c>
      <c r="B1318">
        <v>1318</v>
      </c>
      <c r="C1318" s="62" t="s">
        <v>267</v>
      </c>
      <c r="D1318" s="62" t="s">
        <v>575</v>
      </c>
      <c r="E1318" s="62" t="s">
        <v>152</v>
      </c>
      <c r="F1318" s="63">
        <v>34475</v>
      </c>
      <c r="G1318" s="63">
        <v>183633</v>
      </c>
      <c r="H1318" s="63">
        <v>21533</v>
      </c>
      <c r="I1318" s="63">
        <v>48307</v>
      </c>
      <c r="J1318" s="63">
        <v>98741</v>
      </c>
      <c r="K1318" s="63">
        <v>159581</v>
      </c>
      <c r="L1318" s="63">
        <v>210641</v>
      </c>
      <c r="M1318" s="63">
        <v>230653</v>
      </c>
      <c r="N1318" s="63">
        <v>226404</v>
      </c>
      <c r="O1318" s="63">
        <v>208330</v>
      </c>
      <c r="P1318" s="63">
        <v>190350</v>
      </c>
      <c r="Q1318" s="63">
        <v>400760</v>
      </c>
      <c r="R1318" s="63">
        <v>411040</v>
      </c>
      <c r="S1318" s="63">
        <v>489552</v>
      </c>
      <c r="T1318" s="63">
        <v>791042</v>
      </c>
    </row>
    <row r="1319" spans="1:20" ht="14.5" x14ac:dyDescent="0.35">
      <c r="A1319" t="str">
        <f t="shared" si="27"/>
        <v>Steiermark732</v>
      </c>
      <c r="B1319">
        <v>1319</v>
      </c>
      <c r="C1319" s="62" t="s">
        <v>267</v>
      </c>
      <c r="D1319" s="62" t="s">
        <v>621</v>
      </c>
      <c r="E1319" s="62" t="s">
        <v>178</v>
      </c>
      <c r="F1319" s="63">
        <v>178652288</v>
      </c>
      <c r="G1319" s="63">
        <v>280543950</v>
      </c>
      <c r="H1319" s="63">
        <v>242372476</v>
      </c>
      <c r="I1319" s="63">
        <v>217215562</v>
      </c>
      <c r="J1319" s="63">
        <v>215004314</v>
      </c>
      <c r="K1319" s="63">
        <v>244684587</v>
      </c>
      <c r="L1319" s="63">
        <v>266573325</v>
      </c>
      <c r="M1319" s="63">
        <v>260295080</v>
      </c>
      <c r="N1319" s="63">
        <v>245136007</v>
      </c>
      <c r="O1319" s="63">
        <v>218329375</v>
      </c>
      <c r="P1319" s="63">
        <v>211492187</v>
      </c>
      <c r="Q1319" s="63">
        <v>221894743</v>
      </c>
      <c r="R1319" s="63">
        <v>236749484</v>
      </c>
      <c r="S1319" s="63">
        <v>276839055</v>
      </c>
      <c r="T1319" s="63">
        <v>242033815</v>
      </c>
    </row>
    <row r="1320" spans="1:20" ht="14.5" x14ac:dyDescent="0.35">
      <c r="A1320" t="str">
        <f t="shared" si="27"/>
        <v>Steiermark346</v>
      </c>
      <c r="B1320">
        <v>1320</v>
      </c>
      <c r="C1320" s="62" t="s">
        <v>267</v>
      </c>
      <c r="D1320" s="62" t="s">
        <v>454</v>
      </c>
      <c r="E1320" s="62" t="s">
        <v>86</v>
      </c>
      <c r="F1320" s="63">
        <v>452117</v>
      </c>
      <c r="G1320" s="63">
        <v>842033</v>
      </c>
      <c r="H1320" s="63">
        <v>1043341</v>
      </c>
      <c r="I1320" s="63">
        <v>1109479</v>
      </c>
      <c r="J1320" s="63">
        <v>1137031</v>
      </c>
      <c r="K1320" s="63">
        <v>1092049</v>
      </c>
      <c r="L1320" s="63">
        <v>903445</v>
      </c>
      <c r="M1320" s="63">
        <v>1160743</v>
      </c>
      <c r="N1320" s="63">
        <v>857929</v>
      </c>
      <c r="O1320" s="63">
        <v>826901</v>
      </c>
      <c r="P1320" s="63">
        <v>389346</v>
      </c>
      <c r="Q1320" s="63">
        <v>785465</v>
      </c>
      <c r="R1320" s="63">
        <v>1397530</v>
      </c>
      <c r="S1320" s="63">
        <v>977568</v>
      </c>
      <c r="T1320" s="63">
        <v>1183572</v>
      </c>
    </row>
    <row r="1321" spans="1:20" ht="14.5" x14ac:dyDescent="0.35">
      <c r="A1321" t="str">
        <f t="shared" si="27"/>
        <v>Steiermark083</v>
      </c>
      <c r="B1321">
        <v>1321</v>
      </c>
      <c r="C1321" s="62" t="s">
        <v>267</v>
      </c>
      <c r="D1321" s="62" t="s">
        <v>378</v>
      </c>
      <c r="E1321" s="62" t="s">
        <v>45</v>
      </c>
      <c r="F1321" s="63">
        <v>5880</v>
      </c>
      <c r="G1321" s="63">
        <v>22127</v>
      </c>
      <c r="H1321" s="63">
        <v>29755</v>
      </c>
      <c r="I1321" s="63">
        <v>35278</v>
      </c>
      <c r="J1321" s="63">
        <v>40246</v>
      </c>
      <c r="K1321" s="63">
        <v>29122</v>
      </c>
      <c r="L1321" s="63">
        <v>16070</v>
      </c>
      <c r="M1321" s="63">
        <v>1076647</v>
      </c>
      <c r="N1321" s="63">
        <v>2924</v>
      </c>
      <c r="O1321" s="63">
        <v>1319</v>
      </c>
      <c r="P1321" s="63">
        <v>1292</v>
      </c>
      <c r="Q1321" s="63">
        <v>115162</v>
      </c>
      <c r="R1321" s="63">
        <v>132240</v>
      </c>
      <c r="S1321" s="63">
        <v>38919</v>
      </c>
      <c r="T1321" s="63">
        <v>489058</v>
      </c>
    </row>
    <row r="1322" spans="1:20" ht="14.5" x14ac:dyDescent="0.35">
      <c r="A1322" t="str">
        <f t="shared" si="27"/>
        <v>Steiermark696</v>
      </c>
      <c r="B1322">
        <v>1322</v>
      </c>
      <c r="C1322" s="62" t="s">
        <v>267</v>
      </c>
      <c r="D1322" s="62" t="s">
        <v>604</v>
      </c>
      <c r="E1322" s="62" t="s">
        <v>171</v>
      </c>
      <c r="F1322" s="63">
        <v>2684280</v>
      </c>
      <c r="G1322" s="63">
        <v>3676823</v>
      </c>
      <c r="H1322" s="63">
        <v>5730394</v>
      </c>
      <c r="I1322" s="63">
        <v>6870598</v>
      </c>
      <c r="J1322" s="63">
        <v>8417299</v>
      </c>
      <c r="K1322" s="63">
        <v>12745155</v>
      </c>
      <c r="L1322" s="63">
        <v>18321748</v>
      </c>
      <c r="M1322" s="63">
        <v>22354720</v>
      </c>
      <c r="N1322" s="63">
        <v>23972384</v>
      </c>
      <c r="O1322" s="63">
        <v>28076689</v>
      </c>
      <c r="P1322" s="63">
        <v>21316483</v>
      </c>
      <c r="Q1322" s="63">
        <v>21623047</v>
      </c>
      <c r="R1322" s="63">
        <v>24084408</v>
      </c>
      <c r="S1322" s="63">
        <v>25313007</v>
      </c>
      <c r="T1322" s="63">
        <v>28137254</v>
      </c>
    </row>
    <row r="1323" spans="1:20" ht="14.5" x14ac:dyDescent="0.35">
      <c r="A1323" t="str">
        <f t="shared" si="27"/>
        <v>Steiermark812</v>
      </c>
      <c r="B1323">
        <v>1323</v>
      </c>
      <c r="C1323" s="62" t="s">
        <v>267</v>
      </c>
      <c r="D1323" s="62" t="s">
        <v>641</v>
      </c>
      <c r="E1323" s="62" t="s">
        <v>189</v>
      </c>
      <c r="F1323" s="64"/>
      <c r="G1323" s="63">
        <v>14</v>
      </c>
      <c r="H1323" s="63">
        <v>1</v>
      </c>
      <c r="I1323" s="64"/>
      <c r="J1323" s="63">
        <v>13</v>
      </c>
      <c r="K1323" s="64"/>
      <c r="L1323" s="64"/>
      <c r="M1323" s="64"/>
      <c r="N1323" s="64"/>
      <c r="O1323" s="64"/>
      <c r="P1323" s="64"/>
      <c r="Q1323" s="64"/>
      <c r="R1323" s="63">
        <v>1</v>
      </c>
      <c r="S1323" s="63">
        <v>10</v>
      </c>
      <c r="T1323" s="64"/>
    </row>
    <row r="1324" spans="1:20" ht="14.5" x14ac:dyDescent="0.35">
      <c r="A1324" t="str">
        <f t="shared" si="27"/>
        <v>Steiermark375</v>
      </c>
      <c r="B1324">
        <v>1324</v>
      </c>
      <c r="C1324" s="62" t="s">
        <v>267</v>
      </c>
      <c r="D1324" s="62" t="s">
        <v>468</v>
      </c>
      <c r="E1324" s="62" t="s">
        <v>93</v>
      </c>
      <c r="F1324" s="63">
        <v>11</v>
      </c>
      <c r="G1324" s="63">
        <v>60119</v>
      </c>
      <c r="H1324" s="64"/>
      <c r="I1324" s="64"/>
      <c r="J1324" s="64"/>
      <c r="K1324" s="64"/>
      <c r="L1324" s="63">
        <v>999</v>
      </c>
      <c r="M1324" s="64"/>
      <c r="N1324" s="64"/>
      <c r="O1324" s="64"/>
      <c r="P1324" s="64"/>
      <c r="Q1324" s="64"/>
      <c r="R1324" s="63">
        <v>1663</v>
      </c>
      <c r="S1324" s="63">
        <v>7054</v>
      </c>
      <c r="T1324" s="63">
        <v>2711</v>
      </c>
    </row>
    <row r="1325" spans="1:20" ht="14.5" x14ac:dyDescent="0.35">
      <c r="A1325" t="str">
        <f t="shared" si="27"/>
        <v>Steiermark449</v>
      </c>
      <c r="B1325">
        <v>1325</v>
      </c>
      <c r="C1325" s="62" t="s">
        <v>267</v>
      </c>
      <c r="D1325" s="62" t="s">
        <v>505</v>
      </c>
      <c r="E1325" s="62" t="s">
        <v>118</v>
      </c>
      <c r="F1325" s="63">
        <v>106</v>
      </c>
      <c r="G1325" s="63">
        <v>8</v>
      </c>
      <c r="H1325" s="64"/>
      <c r="I1325" s="64"/>
      <c r="J1325" s="64"/>
      <c r="K1325" s="63">
        <v>58</v>
      </c>
      <c r="L1325" s="63">
        <v>467</v>
      </c>
      <c r="M1325" s="63">
        <v>603</v>
      </c>
      <c r="N1325" s="63">
        <v>129</v>
      </c>
      <c r="O1325" s="63">
        <v>125</v>
      </c>
      <c r="P1325" s="63">
        <v>236</v>
      </c>
      <c r="Q1325" s="63">
        <v>17154</v>
      </c>
      <c r="R1325" s="63">
        <v>5960</v>
      </c>
      <c r="S1325" s="63">
        <v>2158</v>
      </c>
      <c r="T1325" s="63">
        <v>158</v>
      </c>
    </row>
    <row r="1326" spans="1:20" ht="14.5" x14ac:dyDescent="0.35">
      <c r="A1326" t="str">
        <f t="shared" si="27"/>
        <v>Steiermark724</v>
      </c>
      <c r="B1326">
        <v>1326</v>
      </c>
      <c r="C1326" s="62" t="s">
        <v>267</v>
      </c>
      <c r="D1326" s="62" t="s">
        <v>617</v>
      </c>
      <c r="E1326" s="62" t="s">
        <v>247</v>
      </c>
      <c r="F1326" s="63">
        <v>63249</v>
      </c>
      <c r="G1326" s="63">
        <v>4942</v>
      </c>
      <c r="H1326" s="63">
        <v>45984</v>
      </c>
      <c r="I1326" s="63">
        <v>11704</v>
      </c>
      <c r="J1326" s="63">
        <v>5820</v>
      </c>
      <c r="K1326" s="63">
        <v>132772</v>
      </c>
      <c r="L1326" s="63">
        <v>128556</v>
      </c>
      <c r="M1326" s="63">
        <v>29782</v>
      </c>
      <c r="N1326" s="63">
        <v>16792</v>
      </c>
      <c r="O1326" s="63">
        <v>7736</v>
      </c>
      <c r="P1326" s="63">
        <v>4794</v>
      </c>
      <c r="Q1326" s="64"/>
      <c r="R1326" s="63">
        <v>285717</v>
      </c>
      <c r="S1326" s="63">
        <v>129597</v>
      </c>
      <c r="T1326" s="63">
        <v>294341</v>
      </c>
    </row>
    <row r="1327" spans="1:20" ht="14.5" x14ac:dyDescent="0.35">
      <c r="A1327" t="str">
        <f t="shared" si="27"/>
        <v>Steiermark728</v>
      </c>
      <c r="B1327">
        <v>1327</v>
      </c>
      <c r="C1327" s="62" t="s">
        <v>267</v>
      </c>
      <c r="D1327" s="62" t="s">
        <v>619</v>
      </c>
      <c r="E1327" s="62" t="s">
        <v>962</v>
      </c>
      <c r="F1327" s="63">
        <v>63606890</v>
      </c>
      <c r="G1327" s="63">
        <v>62018343</v>
      </c>
      <c r="H1327" s="63">
        <v>51321276</v>
      </c>
      <c r="I1327" s="63">
        <v>59745082</v>
      </c>
      <c r="J1327" s="63">
        <v>68880170</v>
      </c>
      <c r="K1327" s="63">
        <v>85055847</v>
      </c>
      <c r="L1327" s="63">
        <v>104249867</v>
      </c>
      <c r="M1327" s="63">
        <v>150975774</v>
      </c>
      <c r="N1327" s="63">
        <v>176310573</v>
      </c>
      <c r="O1327" s="63">
        <v>115850953</v>
      </c>
      <c r="P1327" s="63">
        <v>175352302</v>
      </c>
      <c r="Q1327" s="63">
        <v>112882119</v>
      </c>
      <c r="R1327" s="63">
        <v>119044614</v>
      </c>
      <c r="S1327" s="63">
        <v>123847003</v>
      </c>
      <c r="T1327" s="63">
        <v>94177522</v>
      </c>
    </row>
    <row r="1328" spans="1:20" ht="14.5" x14ac:dyDescent="0.35">
      <c r="A1328" t="str">
        <f t="shared" si="27"/>
        <v>Steiermark636</v>
      </c>
      <c r="B1328">
        <v>1328</v>
      </c>
      <c r="C1328" s="62" t="s">
        <v>267</v>
      </c>
      <c r="D1328" s="62" t="s">
        <v>579</v>
      </c>
      <c r="E1328" s="62" t="s">
        <v>154</v>
      </c>
      <c r="F1328" s="63">
        <v>87329</v>
      </c>
      <c r="G1328" s="63">
        <v>82951</v>
      </c>
      <c r="H1328" s="63">
        <v>17808</v>
      </c>
      <c r="I1328" s="63">
        <v>34339</v>
      </c>
      <c r="J1328" s="63">
        <v>46114</v>
      </c>
      <c r="K1328" s="63">
        <v>32028</v>
      </c>
      <c r="L1328" s="63">
        <v>20037</v>
      </c>
      <c r="M1328" s="63">
        <v>43617</v>
      </c>
      <c r="N1328" s="63">
        <v>247858</v>
      </c>
      <c r="O1328" s="63">
        <v>268410</v>
      </c>
      <c r="P1328" s="63">
        <v>21777</v>
      </c>
      <c r="Q1328" s="63">
        <v>22322</v>
      </c>
      <c r="R1328" s="63">
        <v>350920</v>
      </c>
      <c r="S1328" s="63">
        <v>721361</v>
      </c>
      <c r="T1328" s="63">
        <v>512580</v>
      </c>
    </row>
    <row r="1329" spans="1:20" ht="14.5" x14ac:dyDescent="0.35">
      <c r="A1329" t="str">
        <f t="shared" si="27"/>
        <v>Steiermark463</v>
      </c>
      <c r="B1329">
        <v>1329</v>
      </c>
      <c r="C1329" s="62" t="s">
        <v>267</v>
      </c>
      <c r="D1329" s="62" t="s">
        <v>518</v>
      </c>
      <c r="E1329" s="62" t="s">
        <v>126</v>
      </c>
      <c r="F1329" s="63">
        <v>26</v>
      </c>
      <c r="G1329" s="63">
        <v>10</v>
      </c>
      <c r="H1329" s="63">
        <v>24</v>
      </c>
      <c r="I1329" s="64"/>
      <c r="J1329" s="63">
        <v>10</v>
      </c>
      <c r="K1329" s="64"/>
      <c r="L1329" s="63">
        <v>19</v>
      </c>
      <c r="M1329" s="64"/>
      <c r="N1329" s="63">
        <v>168</v>
      </c>
      <c r="O1329" s="64"/>
      <c r="P1329" s="63">
        <v>14</v>
      </c>
      <c r="Q1329" s="63">
        <v>2</v>
      </c>
      <c r="R1329" s="64"/>
      <c r="S1329" s="63">
        <v>8201</v>
      </c>
      <c r="T1329" s="63">
        <v>5546</v>
      </c>
    </row>
    <row r="1330" spans="1:20" ht="14.5" x14ac:dyDescent="0.35">
      <c r="A1330" t="str">
        <f t="shared" si="27"/>
        <v>Steiermark079</v>
      </c>
      <c r="B1330">
        <v>1330</v>
      </c>
      <c r="C1330" s="62" t="s">
        <v>267</v>
      </c>
      <c r="D1330" s="62" t="s">
        <v>371</v>
      </c>
      <c r="E1330" s="62" t="s">
        <v>41</v>
      </c>
      <c r="F1330" s="63">
        <v>2229175</v>
      </c>
      <c r="G1330" s="63">
        <v>3479785</v>
      </c>
      <c r="H1330" s="63">
        <v>1123580</v>
      </c>
      <c r="I1330" s="63">
        <v>1764897</v>
      </c>
      <c r="J1330" s="63">
        <v>10712123</v>
      </c>
      <c r="K1330" s="63">
        <v>4038563</v>
      </c>
      <c r="L1330" s="63">
        <v>418397</v>
      </c>
      <c r="M1330" s="63">
        <v>1340232</v>
      </c>
      <c r="N1330" s="63">
        <v>2882664</v>
      </c>
      <c r="O1330" s="63">
        <v>4250936</v>
      </c>
      <c r="P1330" s="63">
        <v>1565393</v>
      </c>
      <c r="Q1330" s="63">
        <v>414420</v>
      </c>
      <c r="R1330" s="63">
        <v>683358</v>
      </c>
      <c r="S1330" s="63">
        <v>3556259</v>
      </c>
      <c r="T1330" s="63">
        <v>4198593</v>
      </c>
    </row>
    <row r="1331" spans="1:20" ht="14.5" x14ac:dyDescent="0.35">
      <c r="A1331" t="str">
        <f t="shared" si="27"/>
        <v>Steiermark684</v>
      </c>
      <c r="B1331">
        <v>1331</v>
      </c>
      <c r="C1331" s="62" t="s">
        <v>267</v>
      </c>
      <c r="D1331" s="62" t="s">
        <v>601</v>
      </c>
      <c r="E1331" s="62" t="s">
        <v>249</v>
      </c>
      <c r="F1331" s="63">
        <v>305931</v>
      </c>
      <c r="G1331" s="63">
        <v>294848</v>
      </c>
      <c r="H1331" s="63">
        <v>399980</v>
      </c>
      <c r="I1331" s="63">
        <v>421570</v>
      </c>
      <c r="J1331" s="63">
        <v>368886</v>
      </c>
      <c r="K1331" s="63">
        <v>310650</v>
      </c>
      <c r="L1331" s="63">
        <v>315744</v>
      </c>
      <c r="M1331" s="63">
        <v>322499</v>
      </c>
      <c r="N1331" s="63">
        <v>374794</v>
      </c>
      <c r="O1331" s="63">
        <v>2097583</v>
      </c>
      <c r="P1331" s="63">
        <v>2006265</v>
      </c>
      <c r="Q1331" s="63">
        <v>2476529</v>
      </c>
      <c r="R1331" s="63">
        <v>2165124</v>
      </c>
      <c r="S1331" s="63">
        <v>2527085</v>
      </c>
      <c r="T1331" s="63">
        <v>3659039</v>
      </c>
    </row>
    <row r="1332" spans="1:20" ht="14.5" x14ac:dyDescent="0.35">
      <c r="A1332" t="str">
        <f t="shared" si="27"/>
        <v>Steiermark604</v>
      </c>
      <c r="B1332">
        <v>1332</v>
      </c>
      <c r="C1332" s="62" t="s">
        <v>267</v>
      </c>
      <c r="D1332" s="62" t="s">
        <v>563</v>
      </c>
      <c r="E1332" s="62" t="s">
        <v>148</v>
      </c>
      <c r="F1332" s="63">
        <v>19536</v>
      </c>
      <c r="G1332" s="63">
        <v>145024</v>
      </c>
      <c r="H1332" s="63">
        <v>129425</v>
      </c>
      <c r="I1332" s="63">
        <v>43168</v>
      </c>
      <c r="J1332" s="63">
        <v>526647</v>
      </c>
      <c r="K1332" s="63">
        <v>36900</v>
      </c>
      <c r="L1332" s="63">
        <v>53173</v>
      </c>
      <c r="M1332" s="63">
        <v>47945</v>
      </c>
      <c r="N1332" s="63">
        <v>20487</v>
      </c>
      <c r="O1332" s="63">
        <v>28469</v>
      </c>
      <c r="P1332" s="63">
        <v>20960</v>
      </c>
      <c r="Q1332" s="63">
        <v>10539</v>
      </c>
      <c r="R1332" s="63">
        <v>18034</v>
      </c>
      <c r="S1332" s="63">
        <v>193707</v>
      </c>
      <c r="T1332" s="63">
        <v>46190</v>
      </c>
    </row>
    <row r="1333" spans="1:20" ht="14.5" x14ac:dyDescent="0.35">
      <c r="A1333" t="str">
        <f t="shared" si="27"/>
        <v>Steiermark465</v>
      </c>
      <c r="B1333">
        <v>1333</v>
      </c>
      <c r="C1333" s="62" t="s">
        <v>267</v>
      </c>
      <c r="D1333" s="62" t="s">
        <v>522</v>
      </c>
      <c r="E1333" s="62" t="s">
        <v>128</v>
      </c>
      <c r="F1333" s="63">
        <v>8</v>
      </c>
      <c r="G1333" s="63">
        <v>7</v>
      </c>
      <c r="H1333" s="63">
        <v>6</v>
      </c>
      <c r="I1333" s="64"/>
      <c r="J1333" s="63">
        <v>13</v>
      </c>
      <c r="K1333" s="63">
        <v>184</v>
      </c>
      <c r="L1333" s="63">
        <v>75</v>
      </c>
      <c r="M1333" s="64"/>
      <c r="N1333" s="63">
        <v>47</v>
      </c>
      <c r="O1333" s="63">
        <v>165</v>
      </c>
      <c r="P1333" s="63">
        <v>540</v>
      </c>
      <c r="Q1333" s="63">
        <v>364</v>
      </c>
      <c r="R1333" s="63">
        <v>3779</v>
      </c>
      <c r="S1333" s="63">
        <v>160</v>
      </c>
      <c r="T1333" s="63">
        <v>153</v>
      </c>
    </row>
    <row r="1334" spans="1:20" ht="14.5" x14ac:dyDescent="0.35">
      <c r="A1334" t="str">
        <f t="shared" si="27"/>
        <v>Steiermark037</v>
      </c>
      <c r="B1334">
        <v>1334</v>
      </c>
      <c r="C1334" s="62" t="s">
        <v>267</v>
      </c>
      <c r="D1334" s="62" t="s">
        <v>326</v>
      </c>
      <c r="E1334" s="62" t="s">
        <v>19</v>
      </c>
      <c r="F1334" s="64"/>
      <c r="G1334" s="63">
        <v>6962375</v>
      </c>
      <c r="H1334" s="63">
        <v>7856531</v>
      </c>
      <c r="I1334" s="63">
        <v>3979708</v>
      </c>
      <c r="J1334" s="63">
        <v>12598772</v>
      </c>
      <c r="K1334" s="63">
        <v>12887004</v>
      </c>
      <c r="L1334" s="63">
        <v>11727537</v>
      </c>
      <c r="M1334" s="63">
        <v>12768662</v>
      </c>
      <c r="N1334" s="63">
        <v>14169574</v>
      </c>
      <c r="O1334" s="63">
        <v>17536740</v>
      </c>
      <c r="P1334" s="63">
        <v>16964738</v>
      </c>
      <c r="Q1334" s="63">
        <v>18582513</v>
      </c>
      <c r="R1334" s="63">
        <v>7075962</v>
      </c>
      <c r="S1334" s="63">
        <v>43811479</v>
      </c>
      <c r="T1334" s="63">
        <v>5756534</v>
      </c>
    </row>
    <row r="1335" spans="1:20" ht="14.5" x14ac:dyDescent="0.35">
      <c r="A1335" t="str">
        <f t="shared" si="27"/>
        <v>Steiermark669</v>
      </c>
      <c r="B1335">
        <v>1335</v>
      </c>
      <c r="C1335" s="62" t="s">
        <v>267</v>
      </c>
      <c r="D1335" s="62" t="s">
        <v>596</v>
      </c>
      <c r="E1335" s="62" t="s">
        <v>165</v>
      </c>
      <c r="F1335" s="63">
        <v>3415636</v>
      </c>
      <c r="G1335" s="63">
        <v>3027155</v>
      </c>
      <c r="H1335" s="63">
        <v>2420558</v>
      </c>
      <c r="I1335" s="63">
        <v>2274667</v>
      </c>
      <c r="J1335" s="63">
        <v>2941012</v>
      </c>
      <c r="K1335" s="63">
        <v>3831252</v>
      </c>
      <c r="L1335" s="63">
        <v>4437836</v>
      </c>
      <c r="M1335" s="63">
        <v>5282277</v>
      </c>
      <c r="N1335" s="63">
        <v>8026123</v>
      </c>
      <c r="O1335" s="63">
        <v>10555318</v>
      </c>
      <c r="P1335" s="63">
        <v>9862023</v>
      </c>
      <c r="Q1335" s="63">
        <v>10489249</v>
      </c>
      <c r="R1335" s="63">
        <v>11412127</v>
      </c>
      <c r="S1335" s="63">
        <v>7206509</v>
      </c>
      <c r="T1335" s="63">
        <v>8996754</v>
      </c>
    </row>
    <row r="1336" spans="1:20" ht="14.5" x14ac:dyDescent="0.35">
      <c r="A1336" t="str">
        <f t="shared" si="27"/>
        <v>Steiermark268</v>
      </c>
      <c r="B1336">
        <v>1336</v>
      </c>
      <c r="C1336" s="62" t="s">
        <v>267</v>
      </c>
      <c r="D1336" s="62" t="s">
        <v>421</v>
      </c>
      <c r="E1336" s="62" t="s">
        <v>68</v>
      </c>
      <c r="F1336" s="63">
        <v>231</v>
      </c>
      <c r="G1336" s="63">
        <v>459</v>
      </c>
      <c r="H1336" s="63">
        <v>978</v>
      </c>
      <c r="I1336" s="63">
        <v>837</v>
      </c>
      <c r="J1336" s="63">
        <v>315</v>
      </c>
      <c r="K1336" s="63">
        <v>487</v>
      </c>
      <c r="L1336" s="63">
        <v>445426</v>
      </c>
      <c r="M1336" s="63">
        <v>1078</v>
      </c>
      <c r="N1336" s="63">
        <v>1842</v>
      </c>
      <c r="O1336" s="63">
        <v>34</v>
      </c>
      <c r="P1336" s="63">
        <v>181</v>
      </c>
      <c r="Q1336" s="63">
        <v>94</v>
      </c>
      <c r="R1336" s="63">
        <v>59397</v>
      </c>
      <c r="S1336" s="63">
        <v>49270</v>
      </c>
      <c r="T1336" s="63">
        <v>11075</v>
      </c>
    </row>
    <row r="1337" spans="1:20" ht="14.5" x14ac:dyDescent="0.35">
      <c r="A1337" t="str">
        <f t="shared" si="27"/>
        <v>Steiermark395</v>
      </c>
      <c r="B1337">
        <v>1337</v>
      </c>
      <c r="C1337" s="62" t="s">
        <v>267</v>
      </c>
      <c r="D1337" s="62" t="s">
        <v>483</v>
      </c>
      <c r="E1337" s="62" t="s">
        <v>102</v>
      </c>
      <c r="F1337" s="64"/>
      <c r="G1337" s="63">
        <v>186</v>
      </c>
      <c r="H1337" s="63">
        <v>2</v>
      </c>
      <c r="I1337" s="64"/>
      <c r="J1337" s="63">
        <v>1242</v>
      </c>
      <c r="K1337" s="63">
        <v>3418</v>
      </c>
      <c r="L1337" s="63">
        <v>42</v>
      </c>
      <c r="M1337" s="63">
        <v>1206</v>
      </c>
      <c r="N1337" s="63">
        <v>1142</v>
      </c>
      <c r="O1337" s="63">
        <v>1293</v>
      </c>
      <c r="P1337" s="63">
        <v>17488</v>
      </c>
      <c r="Q1337" s="63">
        <v>300</v>
      </c>
      <c r="R1337" s="63">
        <v>1894</v>
      </c>
      <c r="S1337" s="63">
        <v>1229</v>
      </c>
      <c r="T1337" s="63">
        <v>406</v>
      </c>
    </row>
    <row r="1338" spans="1:20" ht="14.5" x14ac:dyDescent="0.35">
      <c r="A1338" t="str">
        <f t="shared" si="27"/>
        <v>Steiermark055</v>
      </c>
      <c r="B1338">
        <v>1338</v>
      </c>
      <c r="C1338" s="62" t="s">
        <v>267</v>
      </c>
      <c r="D1338" s="62" t="s">
        <v>343</v>
      </c>
      <c r="E1338" s="62" t="s">
        <v>29</v>
      </c>
      <c r="F1338" s="63">
        <v>5026980</v>
      </c>
      <c r="G1338" s="63">
        <v>6120572</v>
      </c>
      <c r="H1338" s="63">
        <v>8101025</v>
      </c>
      <c r="I1338" s="63">
        <v>11387640</v>
      </c>
      <c r="J1338" s="63">
        <v>9616454</v>
      </c>
      <c r="K1338" s="63">
        <v>12527518</v>
      </c>
      <c r="L1338" s="63">
        <v>15326130</v>
      </c>
      <c r="M1338" s="63">
        <v>16915423</v>
      </c>
      <c r="N1338" s="63">
        <v>19515592</v>
      </c>
      <c r="O1338" s="63">
        <v>25557235</v>
      </c>
      <c r="P1338" s="63">
        <v>30411685</v>
      </c>
      <c r="Q1338" s="63">
        <v>43346786</v>
      </c>
      <c r="R1338" s="63">
        <v>47266550</v>
      </c>
      <c r="S1338" s="63">
        <v>34056440</v>
      </c>
      <c r="T1338" s="63">
        <v>41450274</v>
      </c>
    </row>
    <row r="1339" spans="1:20" ht="14.5" x14ac:dyDescent="0.35">
      <c r="A1339" t="str">
        <f t="shared" si="27"/>
        <v>Steiermark018</v>
      </c>
      <c r="B1339">
        <v>1339</v>
      </c>
      <c r="C1339" s="62" t="s">
        <v>267</v>
      </c>
      <c r="D1339" s="62" t="s">
        <v>315</v>
      </c>
      <c r="E1339" s="62" t="s">
        <v>12</v>
      </c>
      <c r="F1339" s="63">
        <v>22321047</v>
      </c>
      <c r="G1339" s="63">
        <v>22387894</v>
      </c>
      <c r="H1339" s="63">
        <v>15272744</v>
      </c>
      <c r="I1339" s="63">
        <v>16499201</v>
      </c>
      <c r="J1339" s="63">
        <v>15300606</v>
      </c>
      <c r="K1339" s="63">
        <v>16859079</v>
      </c>
      <c r="L1339" s="63">
        <v>16874852</v>
      </c>
      <c r="M1339" s="63">
        <v>19457438</v>
      </c>
      <c r="N1339" s="63">
        <v>33047014</v>
      </c>
      <c r="O1339" s="63">
        <v>30442393</v>
      </c>
      <c r="P1339" s="63">
        <v>20821764</v>
      </c>
      <c r="Q1339" s="63">
        <v>22284076</v>
      </c>
      <c r="R1339" s="63">
        <v>39556682</v>
      </c>
      <c r="S1339" s="63">
        <v>38020085</v>
      </c>
      <c r="T1339" s="63">
        <v>53093460</v>
      </c>
    </row>
    <row r="1340" spans="1:20" ht="14.5" x14ac:dyDescent="0.35">
      <c r="A1340" t="str">
        <f t="shared" si="27"/>
        <v>Steiermark054</v>
      </c>
      <c r="B1340">
        <v>1340</v>
      </c>
      <c r="C1340" s="62" t="s">
        <v>267</v>
      </c>
      <c r="D1340" s="62" t="s">
        <v>341</v>
      </c>
      <c r="E1340" s="62" t="s">
        <v>28</v>
      </c>
      <c r="F1340" s="63">
        <v>2346884</v>
      </c>
      <c r="G1340" s="63">
        <v>3011162</v>
      </c>
      <c r="H1340" s="63">
        <v>2207007</v>
      </c>
      <c r="I1340" s="63">
        <v>3676797</v>
      </c>
      <c r="J1340" s="63">
        <v>2624221</v>
      </c>
      <c r="K1340" s="63">
        <v>3092645</v>
      </c>
      <c r="L1340" s="63">
        <v>3724087</v>
      </c>
      <c r="M1340" s="63">
        <v>3144576</v>
      </c>
      <c r="N1340" s="63">
        <v>5038394</v>
      </c>
      <c r="O1340" s="63">
        <v>5044156</v>
      </c>
      <c r="P1340" s="63">
        <v>5708969</v>
      </c>
      <c r="Q1340" s="63">
        <v>7858080</v>
      </c>
      <c r="R1340" s="63">
        <v>13149823</v>
      </c>
      <c r="S1340" s="63">
        <v>24483138</v>
      </c>
      <c r="T1340" s="63">
        <v>18330596</v>
      </c>
    </row>
    <row r="1341" spans="1:20" ht="14.5" x14ac:dyDescent="0.35">
      <c r="A1341" t="str">
        <f t="shared" si="27"/>
        <v>Steiermark216</v>
      </c>
      <c r="B1341">
        <v>1341</v>
      </c>
      <c r="C1341" s="62" t="s">
        <v>267</v>
      </c>
      <c r="D1341" s="62" t="s">
        <v>398</v>
      </c>
      <c r="E1341" s="62" t="s">
        <v>250</v>
      </c>
      <c r="F1341" s="63">
        <v>3363</v>
      </c>
      <c r="G1341" s="63">
        <v>7759237</v>
      </c>
      <c r="H1341" s="64"/>
      <c r="I1341" s="63">
        <v>935</v>
      </c>
      <c r="J1341" s="63">
        <v>5282</v>
      </c>
      <c r="K1341" s="63">
        <v>79</v>
      </c>
      <c r="L1341" s="64"/>
      <c r="M1341" s="64"/>
      <c r="N1341" s="63">
        <v>3237</v>
      </c>
      <c r="O1341" s="63">
        <v>1801</v>
      </c>
      <c r="P1341" s="63">
        <v>9509</v>
      </c>
      <c r="Q1341" s="63">
        <v>6716</v>
      </c>
      <c r="R1341" s="63">
        <v>6154</v>
      </c>
      <c r="S1341" s="63">
        <v>2778</v>
      </c>
      <c r="T1341" s="63">
        <v>339</v>
      </c>
    </row>
    <row r="1342" spans="1:20" ht="14.5" x14ac:dyDescent="0.35">
      <c r="A1342" t="str">
        <f t="shared" si="27"/>
        <v>Steiermark204</v>
      </c>
      <c r="B1342">
        <v>1342</v>
      </c>
      <c r="C1342" s="62" t="s">
        <v>267</v>
      </c>
      <c r="D1342" s="62" t="s">
        <v>392</v>
      </c>
      <c r="E1342" s="62" t="s">
        <v>52</v>
      </c>
      <c r="F1342" s="63">
        <v>20900782</v>
      </c>
      <c r="G1342" s="63">
        <v>3958117</v>
      </c>
      <c r="H1342" s="63">
        <v>4450051</v>
      </c>
      <c r="I1342" s="63">
        <v>4213488</v>
      </c>
      <c r="J1342" s="63">
        <v>5023121</v>
      </c>
      <c r="K1342" s="63">
        <v>5222393</v>
      </c>
      <c r="L1342" s="63">
        <v>6454013</v>
      </c>
      <c r="M1342" s="63">
        <v>11011366</v>
      </c>
      <c r="N1342" s="63">
        <v>23614742</v>
      </c>
      <c r="O1342" s="63">
        <v>21319593</v>
      </c>
      <c r="P1342" s="63">
        <v>14969774</v>
      </c>
      <c r="Q1342" s="63">
        <v>19885857</v>
      </c>
      <c r="R1342" s="63">
        <v>21591218</v>
      </c>
      <c r="S1342" s="63">
        <v>24666905</v>
      </c>
      <c r="T1342" s="63">
        <v>34030916</v>
      </c>
    </row>
    <row r="1343" spans="1:20" ht="14.5" x14ac:dyDescent="0.35">
      <c r="A1343" t="str">
        <f t="shared" si="27"/>
        <v>Steiermark074</v>
      </c>
      <c r="B1343">
        <v>1343</v>
      </c>
      <c r="C1343" s="62" t="s">
        <v>267</v>
      </c>
      <c r="D1343" s="62" t="s">
        <v>361</v>
      </c>
      <c r="E1343" s="62" t="s">
        <v>251</v>
      </c>
      <c r="F1343" s="63">
        <v>589273</v>
      </c>
      <c r="G1343" s="63">
        <v>1089443</v>
      </c>
      <c r="H1343" s="63">
        <v>876456</v>
      </c>
      <c r="I1343" s="63">
        <v>1188120</v>
      </c>
      <c r="J1343" s="63">
        <v>1865338</v>
      </c>
      <c r="K1343" s="63">
        <v>2229889</v>
      </c>
      <c r="L1343" s="63">
        <v>2666057</v>
      </c>
      <c r="M1343" s="63">
        <v>4834522</v>
      </c>
      <c r="N1343" s="63">
        <v>6112033</v>
      </c>
      <c r="O1343" s="63">
        <v>2991145</v>
      </c>
      <c r="P1343" s="63">
        <v>2170061</v>
      </c>
      <c r="Q1343" s="63">
        <v>1180216</v>
      </c>
      <c r="R1343" s="63">
        <v>2648702</v>
      </c>
      <c r="S1343" s="63">
        <v>3322325</v>
      </c>
      <c r="T1343" s="63">
        <v>3958915</v>
      </c>
    </row>
    <row r="1344" spans="1:20" ht="14.5" x14ac:dyDescent="0.35">
      <c r="A1344" t="str">
        <f t="shared" si="27"/>
        <v>Steiermark097</v>
      </c>
      <c r="B1344">
        <v>1344</v>
      </c>
      <c r="C1344" s="62" t="s">
        <v>267</v>
      </c>
      <c r="D1344" s="62" t="s">
        <v>389</v>
      </c>
      <c r="E1344" s="62" t="s">
        <v>50</v>
      </c>
      <c r="F1344" s="63">
        <v>452874</v>
      </c>
      <c r="G1344" s="63">
        <v>608378</v>
      </c>
      <c r="H1344" s="63">
        <v>455486</v>
      </c>
      <c r="I1344" s="63">
        <v>87279</v>
      </c>
      <c r="J1344" s="63">
        <v>326740</v>
      </c>
      <c r="K1344" s="63">
        <v>298446</v>
      </c>
      <c r="L1344" s="63">
        <v>613367</v>
      </c>
      <c r="M1344" s="63">
        <v>582064</v>
      </c>
      <c r="N1344" s="63">
        <v>673508</v>
      </c>
      <c r="O1344" s="63">
        <v>768277</v>
      </c>
      <c r="P1344" s="63">
        <v>991010</v>
      </c>
      <c r="Q1344" s="63">
        <v>985875</v>
      </c>
      <c r="R1344" s="63">
        <v>1088593</v>
      </c>
      <c r="S1344" s="63">
        <v>897009</v>
      </c>
      <c r="T1344" s="63">
        <v>1269861</v>
      </c>
    </row>
    <row r="1345" spans="1:20" ht="14.5" x14ac:dyDescent="0.35">
      <c r="A1345" t="str">
        <f t="shared" si="27"/>
        <v>Steiermark370</v>
      </c>
      <c r="B1345">
        <v>1345</v>
      </c>
      <c r="C1345" s="62" t="s">
        <v>267</v>
      </c>
      <c r="D1345" s="62" t="s">
        <v>465</v>
      </c>
      <c r="E1345" s="62" t="s">
        <v>91</v>
      </c>
      <c r="F1345" s="63">
        <v>536355</v>
      </c>
      <c r="G1345" s="63">
        <v>540077</v>
      </c>
      <c r="H1345" s="63">
        <v>548429</v>
      </c>
      <c r="I1345" s="63">
        <v>867230</v>
      </c>
      <c r="J1345" s="63">
        <v>1495269</v>
      </c>
      <c r="K1345" s="63">
        <v>2144311</v>
      </c>
      <c r="L1345" s="63">
        <v>2581562</v>
      </c>
      <c r="M1345" s="63">
        <v>3053430</v>
      </c>
      <c r="N1345" s="63">
        <v>1379975</v>
      </c>
      <c r="O1345" s="63">
        <v>1898191</v>
      </c>
      <c r="P1345" s="63">
        <v>619202</v>
      </c>
      <c r="Q1345" s="63">
        <v>698883</v>
      </c>
      <c r="R1345" s="63">
        <v>2991300</v>
      </c>
      <c r="S1345" s="63">
        <v>3917367</v>
      </c>
      <c r="T1345" s="63">
        <v>5458933</v>
      </c>
    </row>
    <row r="1346" spans="1:20" ht="14.5" x14ac:dyDescent="0.35">
      <c r="A1346" t="str">
        <f t="shared" si="27"/>
        <v>Steiermark824</v>
      </c>
      <c r="B1346">
        <v>1346</v>
      </c>
      <c r="C1346" s="62" t="s">
        <v>267</v>
      </c>
      <c r="D1346" s="62" t="s">
        <v>654</v>
      </c>
      <c r="E1346" s="62" t="s">
        <v>198</v>
      </c>
      <c r="F1346" s="64"/>
      <c r="G1346" s="64"/>
      <c r="H1346" s="64"/>
      <c r="I1346" s="64"/>
      <c r="J1346" s="64"/>
      <c r="K1346" s="64"/>
      <c r="L1346" s="64"/>
      <c r="M1346" s="64"/>
      <c r="N1346" s="64"/>
      <c r="O1346" s="64"/>
      <c r="P1346" s="64"/>
      <c r="Q1346" s="64"/>
      <c r="R1346" s="64"/>
      <c r="S1346" s="63">
        <v>31</v>
      </c>
      <c r="T1346" s="64"/>
    </row>
    <row r="1347" spans="1:20" ht="14.5" x14ac:dyDescent="0.35">
      <c r="A1347" t="str">
        <f t="shared" si="27"/>
        <v>Steiermark096</v>
      </c>
      <c r="B1347">
        <v>1347</v>
      </c>
      <c r="C1347" s="62" t="s">
        <v>267</v>
      </c>
      <c r="D1347" s="62" t="s">
        <v>387</v>
      </c>
      <c r="E1347" s="62" t="s">
        <v>252</v>
      </c>
      <c r="F1347" s="63">
        <v>7379991</v>
      </c>
      <c r="G1347" s="63">
        <v>6016225</v>
      </c>
      <c r="H1347" s="63">
        <v>5537575</v>
      </c>
      <c r="I1347" s="63">
        <v>5308876</v>
      </c>
      <c r="J1347" s="63">
        <v>6564756</v>
      </c>
      <c r="K1347" s="63">
        <v>4231672</v>
      </c>
      <c r="L1347" s="63">
        <v>4570680</v>
      </c>
      <c r="M1347" s="63">
        <v>5362374</v>
      </c>
      <c r="N1347" s="63">
        <v>9067188</v>
      </c>
      <c r="O1347" s="63">
        <v>5440323</v>
      </c>
      <c r="P1347" s="63">
        <v>4627491</v>
      </c>
      <c r="Q1347" s="63">
        <v>6545066</v>
      </c>
      <c r="R1347" s="63">
        <v>7679834</v>
      </c>
      <c r="S1347" s="63">
        <v>7498798</v>
      </c>
      <c r="T1347" s="63">
        <v>11726838</v>
      </c>
    </row>
    <row r="1348" spans="1:20" ht="14.5" x14ac:dyDescent="0.35">
      <c r="A1348" t="str">
        <f t="shared" si="27"/>
        <v>Steiermark232</v>
      </c>
      <c r="B1348">
        <v>1348</v>
      </c>
      <c r="C1348" s="62" t="s">
        <v>267</v>
      </c>
      <c r="D1348" s="62" t="s">
        <v>409</v>
      </c>
      <c r="E1348" s="62" t="s">
        <v>58</v>
      </c>
      <c r="F1348" s="63">
        <v>3446</v>
      </c>
      <c r="G1348" s="63">
        <v>148485</v>
      </c>
      <c r="H1348" s="63">
        <v>85208</v>
      </c>
      <c r="I1348" s="63">
        <v>2283261</v>
      </c>
      <c r="J1348" s="63">
        <v>32154</v>
      </c>
      <c r="K1348" s="63">
        <v>79901</v>
      </c>
      <c r="L1348" s="63">
        <v>115973</v>
      </c>
      <c r="M1348" s="63">
        <v>19300</v>
      </c>
      <c r="N1348" s="63">
        <v>216318</v>
      </c>
      <c r="O1348" s="63">
        <v>19087</v>
      </c>
      <c r="P1348" s="63">
        <v>59963</v>
      </c>
      <c r="Q1348" s="63">
        <v>46406</v>
      </c>
      <c r="R1348" s="63">
        <v>280886</v>
      </c>
      <c r="S1348" s="63">
        <v>139223</v>
      </c>
      <c r="T1348" s="63">
        <v>91327</v>
      </c>
    </row>
    <row r="1349" spans="1:20" ht="14.5" x14ac:dyDescent="0.35">
      <c r="A1349" t="str">
        <f t="shared" si="27"/>
        <v>Steiermark676</v>
      </c>
      <c r="B1349">
        <v>1349</v>
      </c>
      <c r="C1349" s="62" t="s">
        <v>267</v>
      </c>
      <c r="D1349" s="62" t="s">
        <v>599</v>
      </c>
      <c r="E1349" s="62" t="s">
        <v>168</v>
      </c>
      <c r="F1349" s="63">
        <v>199891</v>
      </c>
      <c r="G1349" s="63">
        <v>389154</v>
      </c>
      <c r="H1349" s="63">
        <v>232349</v>
      </c>
      <c r="I1349" s="63">
        <v>287369</v>
      </c>
      <c r="J1349" s="63">
        <v>679079</v>
      </c>
      <c r="K1349" s="63">
        <v>2127477</v>
      </c>
      <c r="L1349" s="63">
        <v>5300576</v>
      </c>
      <c r="M1349" s="63">
        <v>8510286</v>
      </c>
      <c r="N1349" s="63">
        <v>10989134</v>
      </c>
      <c r="O1349" s="63">
        <v>15962042</v>
      </c>
      <c r="P1349" s="63">
        <v>16248660</v>
      </c>
      <c r="Q1349" s="63">
        <v>17063026</v>
      </c>
      <c r="R1349" s="63">
        <v>23001096</v>
      </c>
      <c r="S1349" s="63">
        <v>17438529</v>
      </c>
      <c r="T1349" s="63">
        <v>19697479</v>
      </c>
    </row>
    <row r="1350" spans="1:20" ht="14.5" x14ac:dyDescent="0.35">
      <c r="A1350" t="str">
        <f t="shared" si="27"/>
        <v>Steiermark716</v>
      </c>
      <c r="B1350">
        <v>1350</v>
      </c>
      <c r="C1350" s="62" t="s">
        <v>267</v>
      </c>
      <c r="D1350" s="62" t="s">
        <v>614</v>
      </c>
      <c r="E1350" s="62" t="s">
        <v>176</v>
      </c>
      <c r="F1350" s="63">
        <v>21084</v>
      </c>
      <c r="G1350" s="63">
        <v>6374</v>
      </c>
      <c r="H1350" s="63">
        <v>19601</v>
      </c>
      <c r="I1350" s="63">
        <v>99766</v>
      </c>
      <c r="J1350" s="63">
        <v>34353</v>
      </c>
      <c r="K1350" s="63">
        <v>395645</v>
      </c>
      <c r="L1350" s="63">
        <v>826029</v>
      </c>
      <c r="M1350" s="63">
        <v>232038</v>
      </c>
      <c r="N1350" s="63">
        <v>3747027</v>
      </c>
      <c r="O1350" s="63">
        <v>3453506</v>
      </c>
      <c r="P1350" s="63">
        <v>89038</v>
      </c>
      <c r="Q1350" s="63">
        <v>2093170</v>
      </c>
      <c r="R1350" s="63">
        <v>5466871</v>
      </c>
      <c r="S1350" s="63">
        <v>1501973</v>
      </c>
      <c r="T1350" s="63">
        <v>945608</v>
      </c>
    </row>
    <row r="1351" spans="1:20" ht="14.5" x14ac:dyDescent="0.35">
      <c r="A1351" t="str">
        <f t="shared" si="27"/>
        <v>Steiermark743</v>
      </c>
      <c r="B1351">
        <v>1351</v>
      </c>
      <c r="C1351" s="62" t="s">
        <v>267</v>
      </c>
      <c r="D1351" s="62" t="s">
        <v>625</v>
      </c>
      <c r="E1351" s="62" t="s">
        <v>181</v>
      </c>
      <c r="F1351" s="63">
        <v>237719</v>
      </c>
      <c r="G1351" s="63">
        <v>194171</v>
      </c>
      <c r="H1351" s="63">
        <v>97906</v>
      </c>
      <c r="I1351" s="63">
        <v>140844</v>
      </c>
      <c r="J1351" s="63">
        <v>124066</v>
      </c>
      <c r="K1351" s="63">
        <v>152283</v>
      </c>
      <c r="L1351" s="63">
        <v>252264</v>
      </c>
      <c r="M1351" s="63">
        <v>136559</v>
      </c>
      <c r="N1351" s="63">
        <v>28445</v>
      </c>
      <c r="O1351" s="63">
        <v>64875</v>
      </c>
      <c r="P1351" s="63">
        <v>63141</v>
      </c>
      <c r="Q1351" s="63">
        <v>46594</v>
      </c>
      <c r="R1351" s="63">
        <v>111454</v>
      </c>
      <c r="S1351" s="63">
        <v>111915</v>
      </c>
      <c r="T1351" s="63">
        <v>159495</v>
      </c>
    </row>
    <row r="1352" spans="1:20" ht="14.5" x14ac:dyDescent="0.35">
      <c r="A1352" t="str">
        <f t="shared" ref="A1352:A1415" si="28">C1352&amp;D1352</f>
        <v>Steiermark820</v>
      </c>
      <c r="B1352">
        <v>1352</v>
      </c>
      <c r="C1352" s="62" t="s">
        <v>267</v>
      </c>
      <c r="D1352" s="62" t="s">
        <v>648</v>
      </c>
      <c r="E1352" s="62" t="s">
        <v>195</v>
      </c>
      <c r="F1352" s="64"/>
      <c r="G1352" s="63">
        <v>7</v>
      </c>
      <c r="H1352" s="64"/>
      <c r="I1352" s="64"/>
      <c r="J1352" s="64"/>
      <c r="K1352" s="64"/>
      <c r="L1352" s="64"/>
      <c r="M1352" s="64"/>
      <c r="N1352" s="64"/>
      <c r="O1352" s="64"/>
      <c r="P1352" s="64"/>
      <c r="Q1352" s="64"/>
      <c r="R1352" s="64"/>
      <c r="S1352" s="63">
        <v>45</v>
      </c>
      <c r="T1352" s="63">
        <v>1</v>
      </c>
    </row>
    <row r="1353" spans="1:20" ht="14.5" x14ac:dyDescent="0.35">
      <c r="A1353" t="str">
        <f t="shared" si="28"/>
        <v>Steiermark228</v>
      </c>
      <c r="B1353">
        <v>1353</v>
      </c>
      <c r="C1353" s="62" t="s">
        <v>267</v>
      </c>
      <c r="D1353" s="62" t="s">
        <v>405</v>
      </c>
      <c r="E1353" s="62" t="s">
        <v>57</v>
      </c>
      <c r="F1353" s="63">
        <v>3793</v>
      </c>
      <c r="G1353" s="63">
        <v>3242</v>
      </c>
      <c r="H1353" s="63">
        <v>2526</v>
      </c>
      <c r="I1353" s="63">
        <v>361</v>
      </c>
      <c r="J1353" s="63">
        <v>1511</v>
      </c>
      <c r="K1353" s="63">
        <v>5380</v>
      </c>
      <c r="L1353" s="63">
        <v>812</v>
      </c>
      <c r="M1353" s="63">
        <v>1001</v>
      </c>
      <c r="N1353" s="63">
        <v>3975</v>
      </c>
      <c r="O1353" s="63">
        <v>1542</v>
      </c>
      <c r="P1353" s="63">
        <v>12437</v>
      </c>
      <c r="Q1353" s="63">
        <v>90777</v>
      </c>
      <c r="R1353" s="63">
        <v>572</v>
      </c>
      <c r="S1353" s="63">
        <v>4282</v>
      </c>
      <c r="T1353" s="63">
        <v>1995</v>
      </c>
    </row>
    <row r="1354" spans="1:20" ht="14.5" x14ac:dyDescent="0.35">
      <c r="A1354" t="str">
        <f t="shared" si="28"/>
        <v>Steiermark470</v>
      </c>
      <c r="B1354">
        <v>1354</v>
      </c>
      <c r="C1354" s="62" t="s">
        <v>267</v>
      </c>
      <c r="D1354" s="62" t="s">
        <v>530</v>
      </c>
      <c r="E1354" s="62" t="s">
        <v>130</v>
      </c>
      <c r="F1354" s="63">
        <v>7</v>
      </c>
      <c r="G1354" s="64"/>
      <c r="H1354" s="64"/>
      <c r="I1354" s="64"/>
      <c r="J1354" s="63">
        <v>4</v>
      </c>
      <c r="K1354" s="64"/>
      <c r="L1354" s="64"/>
      <c r="M1354" s="64"/>
      <c r="N1354" s="63">
        <v>251</v>
      </c>
      <c r="O1354" s="64"/>
      <c r="P1354" s="64"/>
      <c r="Q1354" s="64"/>
      <c r="R1354" s="63">
        <v>5200</v>
      </c>
      <c r="S1354" s="63">
        <v>851</v>
      </c>
      <c r="T1354" s="63">
        <v>2336</v>
      </c>
    </row>
    <row r="1355" spans="1:20" ht="14.5" x14ac:dyDescent="0.35">
      <c r="A1355" t="str">
        <f t="shared" si="28"/>
        <v>Steiermark046</v>
      </c>
      <c r="B1355">
        <v>1355</v>
      </c>
      <c r="C1355" s="62" t="s">
        <v>267</v>
      </c>
      <c r="D1355" s="62" t="s">
        <v>335</v>
      </c>
      <c r="E1355" s="62" t="s">
        <v>24</v>
      </c>
      <c r="F1355" s="63">
        <v>1729722</v>
      </c>
      <c r="G1355" s="63">
        <v>1794641</v>
      </c>
      <c r="H1355" s="63">
        <v>1358898</v>
      </c>
      <c r="I1355" s="63">
        <v>897036</v>
      </c>
      <c r="J1355" s="63">
        <v>2426448</v>
      </c>
      <c r="K1355" s="63">
        <v>2407123</v>
      </c>
      <c r="L1355" s="63">
        <v>1814957</v>
      </c>
      <c r="M1355" s="63">
        <v>3259289</v>
      </c>
      <c r="N1355" s="63">
        <v>4189801</v>
      </c>
      <c r="O1355" s="63">
        <v>3857038</v>
      </c>
      <c r="P1355" s="63">
        <v>3097845</v>
      </c>
      <c r="Q1355" s="63">
        <v>3835705</v>
      </c>
      <c r="R1355" s="63">
        <v>7373435</v>
      </c>
      <c r="S1355" s="63">
        <v>6530880</v>
      </c>
      <c r="T1355" s="63">
        <v>7086963</v>
      </c>
    </row>
    <row r="1356" spans="1:20" ht="14.5" x14ac:dyDescent="0.35">
      <c r="A1356" t="str">
        <f t="shared" si="28"/>
        <v>Steiermark373</v>
      </c>
      <c r="B1356">
        <v>1356</v>
      </c>
      <c r="C1356" s="62" t="s">
        <v>267</v>
      </c>
      <c r="D1356" s="62" t="s">
        <v>467</v>
      </c>
      <c r="E1356" s="62" t="s">
        <v>92</v>
      </c>
      <c r="F1356" s="63">
        <v>586541</v>
      </c>
      <c r="G1356" s="63">
        <v>467289</v>
      </c>
      <c r="H1356" s="63">
        <v>458615</v>
      </c>
      <c r="I1356" s="63">
        <v>312135</v>
      </c>
      <c r="J1356" s="63">
        <v>323332</v>
      </c>
      <c r="K1356" s="63">
        <v>431154</v>
      </c>
      <c r="L1356" s="63">
        <v>487582</v>
      </c>
      <c r="M1356" s="63">
        <v>691127</v>
      </c>
      <c r="N1356" s="63">
        <v>930781</v>
      </c>
      <c r="O1356" s="63">
        <v>1015439</v>
      </c>
      <c r="P1356" s="63">
        <v>741451</v>
      </c>
      <c r="Q1356" s="63">
        <v>676705</v>
      </c>
      <c r="R1356" s="63">
        <v>519628</v>
      </c>
      <c r="S1356" s="63">
        <v>418973</v>
      </c>
      <c r="T1356" s="63">
        <v>1409574</v>
      </c>
    </row>
    <row r="1357" spans="1:20" ht="14.5" x14ac:dyDescent="0.35">
      <c r="A1357" t="str">
        <f t="shared" si="28"/>
        <v>Steiermark667</v>
      </c>
      <c r="B1357">
        <v>1357</v>
      </c>
      <c r="C1357" s="62" t="s">
        <v>267</v>
      </c>
      <c r="D1357" s="62" t="s">
        <v>594</v>
      </c>
      <c r="E1357" s="62" t="s">
        <v>164</v>
      </c>
      <c r="F1357" s="63">
        <v>443</v>
      </c>
      <c r="G1357" s="63">
        <v>1577</v>
      </c>
      <c r="H1357" s="63">
        <v>8781</v>
      </c>
      <c r="I1357" s="63">
        <v>9039</v>
      </c>
      <c r="J1357" s="63">
        <v>11257</v>
      </c>
      <c r="K1357" s="63">
        <v>32860</v>
      </c>
      <c r="L1357" s="63">
        <v>48879</v>
      </c>
      <c r="M1357" s="63">
        <v>138862</v>
      </c>
      <c r="N1357" s="63">
        <v>64211</v>
      </c>
      <c r="O1357" s="63">
        <v>65347</v>
      </c>
      <c r="P1357" s="63">
        <v>124726</v>
      </c>
      <c r="Q1357" s="63">
        <v>161173</v>
      </c>
      <c r="R1357" s="63">
        <v>187762</v>
      </c>
      <c r="S1357" s="63">
        <v>184081</v>
      </c>
      <c r="T1357" s="63">
        <v>198535</v>
      </c>
    </row>
    <row r="1358" spans="1:20" ht="14.5" x14ac:dyDescent="0.35">
      <c r="A1358" t="str">
        <f t="shared" si="28"/>
        <v>Steiermark386</v>
      </c>
      <c r="B1358">
        <v>1358</v>
      </c>
      <c r="C1358" s="62" t="s">
        <v>267</v>
      </c>
      <c r="D1358" s="62" t="s">
        <v>475</v>
      </c>
      <c r="E1358" s="62" t="s">
        <v>97</v>
      </c>
      <c r="F1358" s="63">
        <v>670</v>
      </c>
      <c r="G1358" s="63">
        <v>355</v>
      </c>
      <c r="H1358" s="63">
        <v>843</v>
      </c>
      <c r="I1358" s="63">
        <v>2</v>
      </c>
      <c r="J1358" s="63">
        <v>264</v>
      </c>
      <c r="K1358" s="63">
        <v>7559</v>
      </c>
      <c r="L1358" s="63">
        <v>1131</v>
      </c>
      <c r="M1358" s="63">
        <v>3</v>
      </c>
      <c r="N1358" s="63">
        <v>49230</v>
      </c>
      <c r="O1358" s="63">
        <v>26528</v>
      </c>
      <c r="P1358" s="63">
        <v>391</v>
      </c>
      <c r="Q1358" s="63">
        <v>17</v>
      </c>
      <c r="R1358" s="63">
        <v>12397</v>
      </c>
      <c r="S1358" s="63">
        <v>17737</v>
      </c>
      <c r="T1358" s="63">
        <v>11764</v>
      </c>
    </row>
    <row r="1359" spans="1:20" ht="14.5" x14ac:dyDescent="0.35">
      <c r="A1359" t="str">
        <f t="shared" si="28"/>
        <v>Steiermark412</v>
      </c>
      <c r="B1359">
        <v>1359</v>
      </c>
      <c r="C1359" s="62" t="s">
        <v>267</v>
      </c>
      <c r="D1359" s="62" t="s">
        <v>492</v>
      </c>
      <c r="E1359" s="62" t="s">
        <v>107</v>
      </c>
      <c r="F1359" s="63">
        <v>18549321</v>
      </c>
      <c r="G1359" s="63">
        <v>25538689</v>
      </c>
      <c r="H1359" s="63">
        <v>34589663</v>
      </c>
      <c r="I1359" s="63">
        <v>42602457</v>
      </c>
      <c r="J1359" s="63">
        <v>49818908</v>
      </c>
      <c r="K1359" s="63">
        <v>69219122</v>
      </c>
      <c r="L1359" s="63">
        <v>68363208</v>
      </c>
      <c r="M1359" s="63">
        <v>84757057</v>
      </c>
      <c r="N1359" s="63">
        <v>87881500</v>
      </c>
      <c r="O1359" s="63">
        <v>90285603</v>
      </c>
      <c r="P1359" s="63">
        <v>71155128</v>
      </c>
      <c r="Q1359" s="63">
        <v>54346183</v>
      </c>
      <c r="R1359" s="63">
        <v>68346213</v>
      </c>
      <c r="S1359" s="63">
        <v>77990661</v>
      </c>
      <c r="T1359" s="63">
        <v>62963460</v>
      </c>
    </row>
    <row r="1360" spans="1:20" ht="14.5" x14ac:dyDescent="0.35">
      <c r="A1360" t="str">
        <f t="shared" si="28"/>
        <v>Steiermark701</v>
      </c>
      <c r="B1360">
        <v>1360</v>
      </c>
      <c r="C1360" s="62" t="s">
        <v>267</v>
      </c>
      <c r="D1360" s="62" t="s">
        <v>608</v>
      </c>
      <c r="E1360" s="62" t="s">
        <v>173</v>
      </c>
      <c r="F1360" s="63">
        <v>13250768</v>
      </c>
      <c r="G1360" s="63">
        <v>14989830</v>
      </c>
      <c r="H1360" s="63">
        <v>9703036</v>
      </c>
      <c r="I1360" s="63">
        <v>10598278</v>
      </c>
      <c r="J1360" s="63">
        <v>16618526</v>
      </c>
      <c r="K1360" s="63">
        <v>12879115</v>
      </c>
      <c r="L1360" s="63">
        <v>20598005</v>
      </c>
      <c r="M1360" s="63">
        <v>29520613</v>
      </c>
      <c r="N1360" s="63">
        <v>25263924</v>
      </c>
      <c r="O1360" s="63">
        <v>43897651</v>
      </c>
      <c r="P1360" s="63">
        <v>13046083</v>
      </c>
      <c r="Q1360" s="63">
        <v>21357790</v>
      </c>
      <c r="R1360" s="63">
        <v>26575540</v>
      </c>
      <c r="S1360" s="63">
        <v>26985612</v>
      </c>
      <c r="T1360" s="63">
        <v>23551034</v>
      </c>
    </row>
    <row r="1361" spans="1:20" ht="14.5" x14ac:dyDescent="0.35">
      <c r="A1361" t="str">
        <f t="shared" si="28"/>
        <v>Steiermark366</v>
      </c>
      <c r="B1361">
        <v>1361</v>
      </c>
      <c r="C1361" s="62" t="s">
        <v>267</v>
      </c>
      <c r="D1361" s="62" t="s">
        <v>463</v>
      </c>
      <c r="E1361" s="62" t="s">
        <v>90</v>
      </c>
      <c r="F1361" s="63">
        <v>2082</v>
      </c>
      <c r="G1361" s="63">
        <v>6358</v>
      </c>
      <c r="H1361" s="63">
        <v>50182</v>
      </c>
      <c r="I1361" s="63">
        <v>12562</v>
      </c>
      <c r="J1361" s="63">
        <v>35638</v>
      </c>
      <c r="K1361" s="63">
        <v>70448</v>
      </c>
      <c r="L1361" s="63">
        <v>10113</v>
      </c>
      <c r="M1361" s="63">
        <v>25690</v>
      </c>
      <c r="N1361" s="63">
        <v>2934638</v>
      </c>
      <c r="O1361" s="63">
        <v>3122522</v>
      </c>
      <c r="P1361" s="63">
        <v>2794445</v>
      </c>
      <c r="Q1361" s="63">
        <v>1752720</v>
      </c>
      <c r="R1361" s="63">
        <v>8890554</v>
      </c>
      <c r="S1361" s="63">
        <v>5538108</v>
      </c>
      <c r="T1361" s="63">
        <v>4707963</v>
      </c>
    </row>
    <row r="1362" spans="1:20" ht="14.5" x14ac:dyDescent="0.35">
      <c r="A1362" t="str">
        <f t="shared" si="28"/>
        <v>Steiermark389</v>
      </c>
      <c r="B1362">
        <v>1362</v>
      </c>
      <c r="C1362" s="62" t="s">
        <v>267</v>
      </c>
      <c r="D1362" s="62" t="s">
        <v>478</v>
      </c>
      <c r="E1362" s="62" t="s">
        <v>99</v>
      </c>
      <c r="F1362" s="63">
        <v>265010</v>
      </c>
      <c r="G1362" s="63">
        <v>583904</v>
      </c>
      <c r="H1362" s="63">
        <v>723161</v>
      </c>
      <c r="I1362" s="63">
        <v>825791</v>
      </c>
      <c r="J1362" s="63">
        <v>606481</v>
      </c>
      <c r="K1362" s="63">
        <v>256765</v>
      </c>
      <c r="L1362" s="63">
        <v>483094</v>
      </c>
      <c r="M1362" s="63">
        <v>721717</v>
      </c>
      <c r="N1362" s="63">
        <v>7590959</v>
      </c>
      <c r="O1362" s="63">
        <v>769410</v>
      </c>
      <c r="P1362" s="63">
        <v>530845</v>
      </c>
      <c r="Q1362" s="63">
        <v>881681</v>
      </c>
      <c r="R1362" s="63">
        <v>1295042</v>
      </c>
      <c r="S1362" s="63">
        <v>522013</v>
      </c>
      <c r="T1362" s="63">
        <v>968269</v>
      </c>
    </row>
    <row r="1363" spans="1:20" ht="14.5" x14ac:dyDescent="0.35">
      <c r="A1363" t="str">
        <f t="shared" si="28"/>
        <v>Steiermark809</v>
      </c>
      <c r="B1363">
        <v>1363</v>
      </c>
      <c r="C1363" s="62" t="s">
        <v>267</v>
      </c>
      <c r="D1363" s="62" t="s">
        <v>637</v>
      </c>
      <c r="E1363" s="62" t="s">
        <v>188</v>
      </c>
      <c r="F1363" s="63">
        <v>1290</v>
      </c>
      <c r="G1363" s="63">
        <v>6912</v>
      </c>
      <c r="H1363" s="63">
        <v>30847</v>
      </c>
      <c r="I1363" s="63">
        <v>20360</v>
      </c>
      <c r="J1363" s="63">
        <v>9010</v>
      </c>
      <c r="K1363" s="63">
        <v>721</v>
      </c>
      <c r="L1363" s="63">
        <v>627</v>
      </c>
      <c r="M1363" s="63">
        <v>2344</v>
      </c>
      <c r="N1363" s="63">
        <v>129</v>
      </c>
      <c r="O1363" s="63">
        <v>2687</v>
      </c>
      <c r="P1363" s="63">
        <v>13835</v>
      </c>
      <c r="Q1363" s="63">
        <v>28574</v>
      </c>
      <c r="R1363" s="63">
        <v>2149440</v>
      </c>
      <c r="S1363" s="63">
        <v>2970573</v>
      </c>
      <c r="T1363" s="63">
        <v>1703</v>
      </c>
    </row>
    <row r="1364" spans="1:20" ht="14.5" x14ac:dyDescent="0.35">
      <c r="A1364" t="str">
        <f t="shared" si="28"/>
        <v>Steiermark240</v>
      </c>
      <c r="B1364">
        <v>1364</v>
      </c>
      <c r="C1364" s="62" t="s">
        <v>267</v>
      </c>
      <c r="D1364" s="62" t="s">
        <v>411</v>
      </c>
      <c r="E1364" s="62" t="s">
        <v>60</v>
      </c>
      <c r="F1364" s="63">
        <v>5996</v>
      </c>
      <c r="G1364" s="63">
        <v>12139</v>
      </c>
      <c r="H1364" s="63">
        <v>5566</v>
      </c>
      <c r="I1364" s="64"/>
      <c r="J1364" s="63">
        <v>820</v>
      </c>
      <c r="K1364" s="63">
        <v>9924</v>
      </c>
      <c r="L1364" s="63">
        <v>33418</v>
      </c>
      <c r="M1364" s="63">
        <v>7030</v>
      </c>
      <c r="N1364" s="63">
        <v>11155</v>
      </c>
      <c r="O1364" s="63">
        <v>4135</v>
      </c>
      <c r="P1364" s="63">
        <v>11483</v>
      </c>
      <c r="Q1364" s="63">
        <v>58978</v>
      </c>
      <c r="R1364" s="63">
        <v>15931</v>
      </c>
      <c r="S1364" s="63">
        <v>27484</v>
      </c>
      <c r="T1364" s="63">
        <v>25999</v>
      </c>
    </row>
    <row r="1365" spans="1:20" ht="14.5" x14ac:dyDescent="0.35">
      <c r="A1365" t="str">
        <f t="shared" si="28"/>
        <v>Steiermark836</v>
      </c>
      <c r="B1365">
        <v>1365</v>
      </c>
      <c r="C1365" s="62" t="s">
        <v>267</v>
      </c>
      <c r="D1365" s="62" t="s">
        <v>669</v>
      </c>
      <c r="E1365" s="62" t="s">
        <v>277</v>
      </c>
      <c r="F1365" s="64"/>
      <c r="G1365" s="64"/>
      <c r="H1365" s="64"/>
      <c r="I1365" s="64"/>
      <c r="J1365" s="64"/>
      <c r="K1365" s="64"/>
      <c r="L1365" s="64"/>
      <c r="M1365" s="64"/>
      <c r="N1365" s="63">
        <v>185</v>
      </c>
      <c r="O1365" s="64"/>
      <c r="P1365" s="64"/>
      <c r="Q1365" s="63">
        <v>4</v>
      </c>
      <c r="R1365" s="64"/>
      <c r="S1365" s="64"/>
      <c r="T1365" s="64"/>
    </row>
    <row r="1366" spans="1:20" ht="14.5" x14ac:dyDescent="0.35">
      <c r="A1366" t="str">
        <f t="shared" si="28"/>
        <v>Steiermark288</v>
      </c>
      <c r="B1366">
        <v>1366</v>
      </c>
      <c r="C1366" s="62" t="s">
        <v>267</v>
      </c>
      <c r="D1366" s="62" t="s">
        <v>427</v>
      </c>
      <c r="E1366" s="62" t="s">
        <v>72</v>
      </c>
      <c r="F1366" s="63">
        <v>11461</v>
      </c>
      <c r="G1366" s="63">
        <v>15645</v>
      </c>
      <c r="H1366" s="63">
        <v>17647</v>
      </c>
      <c r="I1366" s="63">
        <v>85054</v>
      </c>
      <c r="J1366" s="63">
        <v>577531</v>
      </c>
      <c r="K1366" s="63">
        <v>98937</v>
      </c>
      <c r="L1366" s="63">
        <v>375039</v>
      </c>
      <c r="M1366" s="63">
        <v>158886</v>
      </c>
      <c r="N1366" s="63">
        <v>114163</v>
      </c>
      <c r="O1366" s="63">
        <v>191258</v>
      </c>
      <c r="P1366" s="63">
        <v>112528</v>
      </c>
      <c r="Q1366" s="63">
        <v>65871</v>
      </c>
      <c r="R1366" s="63">
        <v>1010712</v>
      </c>
      <c r="S1366" s="63">
        <v>549166</v>
      </c>
      <c r="T1366" s="63">
        <v>519426</v>
      </c>
    </row>
    <row r="1367" spans="1:20" ht="14.5" x14ac:dyDescent="0.35">
      <c r="A1367" t="str">
        <f t="shared" si="28"/>
        <v>Steiermark432</v>
      </c>
      <c r="B1367">
        <v>1367</v>
      </c>
      <c r="C1367" s="62" t="s">
        <v>267</v>
      </c>
      <c r="D1367" s="62" t="s">
        <v>499</v>
      </c>
      <c r="E1367" s="62" t="s">
        <v>113</v>
      </c>
      <c r="F1367" s="63">
        <v>477165</v>
      </c>
      <c r="G1367" s="63">
        <v>317859</v>
      </c>
      <c r="H1367" s="63">
        <v>302447</v>
      </c>
      <c r="I1367" s="63">
        <v>286773</v>
      </c>
      <c r="J1367" s="63">
        <v>251232</v>
      </c>
      <c r="K1367" s="63">
        <v>204545</v>
      </c>
      <c r="L1367" s="63">
        <v>319050</v>
      </c>
      <c r="M1367" s="63">
        <v>213822</v>
      </c>
      <c r="N1367" s="63">
        <v>174010</v>
      </c>
      <c r="O1367" s="63">
        <v>212384</v>
      </c>
      <c r="P1367" s="63">
        <v>1483317</v>
      </c>
      <c r="Q1367" s="63">
        <v>594935</v>
      </c>
      <c r="R1367" s="63">
        <v>490040</v>
      </c>
      <c r="S1367" s="63">
        <v>208769</v>
      </c>
      <c r="T1367" s="63">
        <v>314047</v>
      </c>
    </row>
    <row r="1368" spans="1:20" ht="14.5" x14ac:dyDescent="0.35">
      <c r="A1368" t="str">
        <f t="shared" si="28"/>
        <v>Steiermark003</v>
      </c>
      <c r="B1368">
        <v>1368</v>
      </c>
      <c r="C1368" s="62" t="s">
        <v>267</v>
      </c>
      <c r="D1368" s="62" t="s">
        <v>295</v>
      </c>
      <c r="E1368" s="62" t="s">
        <v>2</v>
      </c>
      <c r="F1368" s="63">
        <v>356820913</v>
      </c>
      <c r="G1368" s="63">
        <v>393769968</v>
      </c>
      <c r="H1368" s="63">
        <v>384848793</v>
      </c>
      <c r="I1368" s="63">
        <v>364143060</v>
      </c>
      <c r="J1368" s="63">
        <v>374169456</v>
      </c>
      <c r="K1368" s="63">
        <v>364709309</v>
      </c>
      <c r="L1368" s="63">
        <v>349233990</v>
      </c>
      <c r="M1368" s="63">
        <v>435931302</v>
      </c>
      <c r="N1368" s="63">
        <v>430052868</v>
      </c>
      <c r="O1368" s="63">
        <v>448042453</v>
      </c>
      <c r="P1368" s="63">
        <v>431939769</v>
      </c>
      <c r="Q1368" s="63">
        <v>510651211</v>
      </c>
      <c r="R1368" s="63">
        <v>556287460</v>
      </c>
      <c r="S1368" s="63">
        <v>560755288</v>
      </c>
      <c r="T1368" s="63">
        <v>556632312</v>
      </c>
    </row>
    <row r="1369" spans="1:20" ht="14.5" x14ac:dyDescent="0.35">
      <c r="A1369" t="str">
        <f t="shared" si="28"/>
        <v>Steiermark028</v>
      </c>
      <c r="B1369">
        <v>1369</v>
      </c>
      <c r="C1369" s="62" t="s">
        <v>267</v>
      </c>
      <c r="D1369" s="62" t="s">
        <v>320</v>
      </c>
      <c r="E1369" s="62" t="s">
        <v>16</v>
      </c>
      <c r="F1369" s="63">
        <v>18800079</v>
      </c>
      <c r="G1369" s="63">
        <v>18268491</v>
      </c>
      <c r="H1369" s="63">
        <v>12049334</v>
      </c>
      <c r="I1369" s="63">
        <v>22706495</v>
      </c>
      <c r="J1369" s="63">
        <v>52859371</v>
      </c>
      <c r="K1369" s="63">
        <v>55237404</v>
      </c>
      <c r="L1369" s="63">
        <v>39311919</v>
      </c>
      <c r="M1369" s="63">
        <v>32045308</v>
      </c>
      <c r="N1369" s="63">
        <v>45115700</v>
      </c>
      <c r="O1369" s="63">
        <v>34501949</v>
      </c>
      <c r="P1369" s="63">
        <v>46517123</v>
      </c>
      <c r="Q1369" s="63">
        <v>31268499</v>
      </c>
      <c r="R1369" s="63">
        <v>80107622</v>
      </c>
      <c r="S1369" s="63">
        <v>109460795</v>
      </c>
      <c r="T1369" s="63">
        <v>55450722</v>
      </c>
    </row>
    <row r="1370" spans="1:20" ht="14.5" x14ac:dyDescent="0.35">
      <c r="A1370" t="str">
        <f t="shared" si="28"/>
        <v>Steiermark672</v>
      </c>
      <c r="B1370">
        <v>1370</v>
      </c>
      <c r="C1370" s="62" t="s">
        <v>267</v>
      </c>
      <c r="D1370" s="62" t="s">
        <v>597</v>
      </c>
      <c r="E1370" s="62" t="s">
        <v>166</v>
      </c>
      <c r="F1370" s="63">
        <v>278627</v>
      </c>
      <c r="G1370" s="63">
        <v>353220</v>
      </c>
      <c r="H1370" s="63">
        <v>341321</v>
      </c>
      <c r="I1370" s="63">
        <v>366259</v>
      </c>
      <c r="J1370" s="63">
        <v>319724</v>
      </c>
      <c r="K1370" s="63">
        <v>343799</v>
      </c>
      <c r="L1370" s="63">
        <v>381332</v>
      </c>
      <c r="M1370" s="63">
        <v>343806</v>
      </c>
      <c r="N1370" s="63">
        <v>342033</v>
      </c>
      <c r="O1370" s="63">
        <v>294996</v>
      </c>
      <c r="P1370" s="63">
        <v>388739</v>
      </c>
      <c r="Q1370" s="63">
        <v>331445</v>
      </c>
      <c r="R1370" s="63">
        <v>477450</v>
      </c>
      <c r="S1370" s="63">
        <v>458461</v>
      </c>
      <c r="T1370" s="63">
        <v>401581</v>
      </c>
    </row>
    <row r="1371" spans="1:20" ht="14.5" x14ac:dyDescent="0.35">
      <c r="A1371" t="str">
        <f t="shared" si="28"/>
        <v>Steiermark803</v>
      </c>
      <c r="B1371">
        <v>1371</v>
      </c>
      <c r="C1371" s="62" t="s">
        <v>267</v>
      </c>
      <c r="D1371" s="62" t="s">
        <v>631</v>
      </c>
      <c r="E1371" s="62" t="s">
        <v>184</v>
      </c>
      <c r="F1371" s="63">
        <v>5</v>
      </c>
      <c r="G1371" s="64"/>
      <c r="H1371" s="63">
        <v>3</v>
      </c>
      <c r="I1371" s="64"/>
      <c r="J1371" s="64"/>
      <c r="K1371" s="64"/>
      <c r="L1371" s="64"/>
      <c r="M1371" s="64"/>
      <c r="N1371" s="64"/>
      <c r="O1371" s="64"/>
      <c r="P1371" s="63">
        <v>4987</v>
      </c>
      <c r="Q1371" s="63">
        <v>27</v>
      </c>
      <c r="R1371" s="63">
        <v>4127</v>
      </c>
      <c r="S1371" s="63">
        <v>26819</v>
      </c>
      <c r="T1371" s="63">
        <v>1447</v>
      </c>
    </row>
    <row r="1372" spans="1:20" ht="14.5" x14ac:dyDescent="0.35">
      <c r="A1372" t="str">
        <f t="shared" si="28"/>
        <v>Steiermark838</v>
      </c>
      <c r="B1372">
        <v>1372</v>
      </c>
      <c r="C1372" s="62" t="s">
        <v>267</v>
      </c>
      <c r="D1372" s="62" t="s">
        <v>673</v>
      </c>
      <c r="E1372" s="62" t="s">
        <v>204</v>
      </c>
      <c r="F1372" s="63">
        <v>10</v>
      </c>
      <c r="G1372" s="63">
        <v>24</v>
      </c>
      <c r="H1372" s="63">
        <v>6</v>
      </c>
      <c r="I1372" s="64"/>
      <c r="J1372" s="64"/>
      <c r="K1372" s="64"/>
      <c r="L1372" s="64"/>
      <c r="M1372" s="64"/>
      <c r="N1372" s="64"/>
      <c r="O1372" s="63">
        <v>4550</v>
      </c>
      <c r="P1372" s="64"/>
      <c r="Q1372" s="63">
        <v>10804</v>
      </c>
      <c r="R1372" s="63">
        <v>24153</v>
      </c>
      <c r="S1372" s="63">
        <v>8562</v>
      </c>
      <c r="T1372" s="63">
        <v>3460</v>
      </c>
    </row>
    <row r="1373" spans="1:20" ht="14.5" x14ac:dyDescent="0.35">
      <c r="A1373" t="str">
        <f t="shared" si="28"/>
        <v>Steiermark804</v>
      </c>
      <c r="B1373">
        <v>1373</v>
      </c>
      <c r="C1373" s="62" t="s">
        <v>267</v>
      </c>
      <c r="D1373" s="62" t="s">
        <v>632</v>
      </c>
      <c r="E1373" s="62" t="s">
        <v>185</v>
      </c>
      <c r="F1373" s="63">
        <v>2849451</v>
      </c>
      <c r="G1373" s="63">
        <v>2428385</v>
      </c>
      <c r="H1373" s="63">
        <v>2544299</v>
      </c>
      <c r="I1373" s="63">
        <v>2147732</v>
      </c>
      <c r="J1373" s="63">
        <v>2060160</v>
      </c>
      <c r="K1373" s="63">
        <v>2570287</v>
      </c>
      <c r="L1373" s="63">
        <v>2413541</v>
      </c>
      <c r="M1373" s="63">
        <v>2935091</v>
      </c>
      <c r="N1373" s="63">
        <v>3323944</v>
      </c>
      <c r="O1373" s="63">
        <v>2718113</v>
      </c>
      <c r="P1373" s="63">
        <v>2208897</v>
      </c>
      <c r="Q1373" s="63">
        <v>1873566</v>
      </c>
      <c r="R1373" s="63">
        <v>2569653</v>
      </c>
      <c r="S1373" s="63">
        <v>2093694</v>
      </c>
      <c r="T1373" s="63">
        <v>2980883</v>
      </c>
    </row>
    <row r="1374" spans="1:20" ht="14.5" x14ac:dyDescent="0.35">
      <c r="A1374" t="str">
        <f t="shared" si="28"/>
        <v>Steiermark649</v>
      </c>
      <c r="B1374">
        <v>1374</v>
      </c>
      <c r="C1374" s="62" t="s">
        <v>267</v>
      </c>
      <c r="D1374" s="62" t="s">
        <v>585</v>
      </c>
      <c r="E1374" s="62" t="s">
        <v>158</v>
      </c>
      <c r="F1374" s="63">
        <v>31198</v>
      </c>
      <c r="G1374" s="63">
        <v>36580</v>
      </c>
      <c r="H1374" s="63">
        <v>54010</v>
      </c>
      <c r="I1374" s="63">
        <v>30516</v>
      </c>
      <c r="J1374" s="63">
        <v>36630</v>
      </c>
      <c r="K1374" s="63">
        <v>18566</v>
      </c>
      <c r="L1374" s="63">
        <v>6831</v>
      </c>
      <c r="M1374" s="63">
        <v>15109</v>
      </c>
      <c r="N1374" s="63">
        <v>130081</v>
      </c>
      <c r="O1374" s="63">
        <v>134126</v>
      </c>
      <c r="P1374" s="63">
        <v>70197</v>
      </c>
      <c r="Q1374" s="63">
        <v>132868</v>
      </c>
      <c r="R1374" s="63">
        <v>202638</v>
      </c>
      <c r="S1374" s="63">
        <v>178581</v>
      </c>
      <c r="T1374" s="63">
        <v>104154</v>
      </c>
    </row>
    <row r="1375" spans="1:20" ht="14.5" x14ac:dyDescent="0.35">
      <c r="A1375" t="str">
        <f t="shared" si="28"/>
        <v>Steiermark442</v>
      </c>
      <c r="B1375">
        <v>1375</v>
      </c>
      <c r="C1375" s="62" t="s">
        <v>267</v>
      </c>
      <c r="D1375" s="62" t="s">
        <v>501</v>
      </c>
      <c r="E1375" s="62" t="s">
        <v>115</v>
      </c>
      <c r="F1375" s="63">
        <v>279116</v>
      </c>
      <c r="G1375" s="63">
        <v>335678</v>
      </c>
      <c r="H1375" s="63">
        <v>491644</v>
      </c>
      <c r="I1375" s="63">
        <v>408868</v>
      </c>
      <c r="J1375" s="63">
        <v>181002</v>
      </c>
      <c r="K1375" s="63">
        <v>119992</v>
      </c>
      <c r="L1375" s="63">
        <v>152723</v>
      </c>
      <c r="M1375" s="63">
        <v>1235450</v>
      </c>
      <c r="N1375" s="63">
        <v>280639</v>
      </c>
      <c r="O1375" s="63">
        <v>195546</v>
      </c>
      <c r="P1375" s="63">
        <v>398150</v>
      </c>
      <c r="Q1375" s="63">
        <v>228508</v>
      </c>
      <c r="R1375" s="63">
        <v>152459</v>
      </c>
      <c r="S1375" s="63">
        <v>86011</v>
      </c>
      <c r="T1375" s="63">
        <v>343712</v>
      </c>
    </row>
    <row r="1376" spans="1:20" ht="14.5" x14ac:dyDescent="0.35">
      <c r="A1376" t="str">
        <f t="shared" si="28"/>
        <v>Steiermark504</v>
      </c>
      <c r="B1376">
        <v>1376</v>
      </c>
      <c r="C1376" s="62" t="s">
        <v>267</v>
      </c>
      <c r="D1376" s="62" t="s">
        <v>549</v>
      </c>
      <c r="E1376" s="62" t="s">
        <v>139</v>
      </c>
      <c r="F1376" s="63">
        <v>6120853</v>
      </c>
      <c r="G1376" s="63">
        <v>6255778</v>
      </c>
      <c r="H1376" s="63">
        <v>8179087</v>
      </c>
      <c r="I1376" s="63">
        <v>9001243</v>
      </c>
      <c r="J1376" s="63">
        <v>10832500</v>
      </c>
      <c r="K1376" s="63">
        <v>10688555</v>
      </c>
      <c r="L1376" s="63">
        <v>15171844</v>
      </c>
      <c r="M1376" s="63">
        <v>23768662</v>
      </c>
      <c r="N1376" s="63">
        <v>24329965</v>
      </c>
      <c r="O1376" s="63">
        <v>22998053</v>
      </c>
      <c r="P1376" s="63">
        <v>26707781</v>
      </c>
      <c r="Q1376" s="63">
        <v>28633309</v>
      </c>
      <c r="R1376" s="63">
        <v>33146035</v>
      </c>
      <c r="S1376" s="63">
        <v>20058609</v>
      </c>
      <c r="T1376" s="63">
        <v>21558609</v>
      </c>
    </row>
    <row r="1377" spans="1:20" ht="14.5" x14ac:dyDescent="0.35">
      <c r="A1377" t="str">
        <f t="shared" si="28"/>
        <v>Steiermark822</v>
      </c>
      <c r="B1377">
        <v>1377</v>
      </c>
      <c r="C1377" s="62" t="s">
        <v>267</v>
      </c>
      <c r="D1377" s="62" t="s">
        <v>650</v>
      </c>
      <c r="E1377" s="62" t="s">
        <v>196</v>
      </c>
      <c r="F1377" s="63">
        <v>11957</v>
      </c>
      <c r="G1377" s="63">
        <v>1222</v>
      </c>
      <c r="H1377" s="63">
        <v>2391</v>
      </c>
      <c r="I1377" s="63">
        <v>10681</v>
      </c>
      <c r="J1377" s="63">
        <v>5590</v>
      </c>
      <c r="K1377" s="63">
        <v>2182</v>
      </c>
      <c r="L1377" s="63">
        <v>3437</v>
      </c>
      <c r="M1377" s="63">
        <v>11379</v>
      </c>
      <c r="N1377" s="63">
        <v>3768</v>
      </c>
      <c r="O1377" s="63">
        <v>1116</v>
      </c>
      <c r="P1377" s="63">
        <v>892</v>
      </c>
      <c r="Q1377" s="63">
        <v>96</v>
      </c>
      <c r="R1377" s="63">
        <v>7949</v>
      </c>
      <c r="S1377" s="63">
        <v>3002</v>
      </c>
      <c r="T1377" s="63">
        <v>31884</v>
      </c>
    </row>
    <row r="1378" spans="1:20" ht="14.5" x14ac:dyDescent="0.35">
      <c r="A1378" t="str">
        <f t="shared" si="28"/>
        <v>Steiermark801</v>
      </c>
      <c r="B1378">
        <v>1378</v>
      </c>
      <c r="C1378" s="62" t="s">
        <v>267</v>
      </c>
      <c r="D1378" s="62" t="s">
        <v>629</v>
      </c>
      <c r="E1378" s="62" t="s">
        <v>183</v>
      </c>
      <c r="F1378" s="63">
        <v>118154</v>
      </c>
      <c r="G1378" s="63">
        <v>130793</v>
      </c>
      <c r="H1378" s="63">
        <v>287349</v>
      </c>
      <c r="I1378" s="63">
        <v>86785</v>
      </c>
      <c r="J1378" s="63">
        <v>143027</v>
      </c>
      <c r="K1378" s="63">
        <v>237343</v>
      </c>
      <c r="L1378" s="63">
        <v>203166</v>
      </c>
      <c r="M1378" s="63">
        <v>161935</v>
      </c>
      <c r="N1378" s="63">
        <v>1067823</v>
      </c>
      <c r="O1378" s="63">
        <v>98179</v>
      </c>
      <c r="P1378" s="63">
        <v>84670</v>
      </c>
      <c r="Q1378" s="63">
        <v>161023</v>
      </c>
      <c r="R1378" s="63">
        <v>312510</v>
      </c>
      <c r="S1378" s="63">
        <v>259070</v>
      </c>
      <c r="T1378" s="63">
        <v>207841</v>
      </c>
    </row>
    <row r="1379" spans="1:20" ht="14.5" x14ac:dyDescent="0.35">
      <c r="A1379" t="str">
        <f t="shared" si="28"/>
        <v>Steiermark708</v>
      </c>
      <c r="B1379">
        <v>1379</v>
      </c>
      <c r="C1379" s="62" t="s">
        <v>267</v>
      </c>
      <c r="D1379" s="62" t="s">
        <v>612</v>
      </c>
      <c r="E1379" s="62" t="s">
        <v>175</v>
      </c>
      <c r="F1379" s="63">
        <v>46828557</v>
      </c>
      <c r="G1379" s="63">
        <v>50686674</v>
      </c>
      <c r="H1379" s="63">
        <v>36352708</v>
      </c>
      <c r="I1379" s="63">
        <v>33213572</v>
      </c>
      <c r="J1379" s="63">
        <v>31453389</v>
      </c>
      <c r="K1379" s="63">
        <v>41024865</v>
      </c>
      <c r="L1379" s="63">
        <v>39992905</v>
      </c>
      <c r="M1379" s="63">
        <v>37811698</v>
      </c>
      <c r="N1379" s="63">
        <v>65903624</v>
      </c>
      <c r="O1379" s="63">
        <v>39082891</v>
      </c>
      <c r="P1379" s="63">
        <v>38876612</v>
      </c>
      <c r="Q1379" s="63">
        <v>49746121</v>
      </c>
      <c r="R1379" s="63">
        <v>67767422</v>
      </c>
      <c r="S1379" s="63">
        <v>101392410</v>
      </c>
      <c r="T1379" s="63">
        <v>76409642</v>
      </c>
    </row>
    <row r="1380" spans="1:20" ht="14.5" x14ac:dyDescent="0.35">
      <c r="A1380" t="str">
        <f t="shared" si="28"/>
        <v>Steiermark662</v>
      </c>
      <c r="B1380">
        <v>1380</v>
      </c>
      <c r="C1380" s="62" t="s">
        <v>267</v>
      </c>
      <c r="D1380" s="62" t="s">
        <v>589</v>
      </c>
      <c r="E1380" s="62" t="s">
        <v>161</v>
      </c>
      <c r="F1380" s="63">
        <v>5504281</v>
      </c>
      <c r="G1380" s="63">
        <v>7267677</v>
      </c>
      <c r="H1380" s="63">
        <v>7145593</v>
      </c>
      <c r="I1380" s="63">
        <v>10704930</v>
      </c>
      <c r="J1380" s="63">
        <v>13370743</v>
      </c>
      <c r="K1380" s="63">
        <v>15620441</v>
      </c>
      <c r="L1380" s="63">
        <v>15941548</v>
      </c>
      <c r="M1380" s="63">
        <v>16629569</v>
      </c>
      <c r="N1380" s="63">
        <v>16616681</v>
      </c>
      <c r="O1380" s="63">
        <v>21337315</v>
      </c>
      <c r="P1380" s="63">
        <v>20859370</v>
      </c>
      <c r="Q1380" s="63">
        <v>24882920</v>
      </c>
      <c r="R1380" s="63">
        <v>27438947</v>
      </c>
      <c r="S1380" s="63">
        <v>24271778</v>
      </c>
      <c r="T1380" s="63">
        <v>33678348</v>
      </c>
    </row>
    <row r="1381" spans="1:20" ht="14.5" x14ac:dyDescent="0.35">
      <c r="A1381" t="str">
        <f t="shared" si="28"/>
        <v>Steiermark060</v>
      </c>
      <c r="B1381">
        <v>1381</v>
      </c>
      <c r="C1381" s="62" t="s">
        <v>267</v>
      </c>
      <c r="D1381" s="62" t="s">
        <v>345</v>
      </c>
      <c r="E1381" s="62" t="s">
        <v>30</v>
      </c>
      <c r="F1381" s="63">
        <v>240854153</v>
      </c>
      <c r="G1381" s="63">
        <v>413081953</v>
      </c>
      <c r="H1381" s="63">
        <v>414645918</v>
      </c>
      <c r="I1381" s="63">
        <v>486970398</v>
      </c>
      <c r="J1381" s="63">
        <v>384206478</v>
      </c>
      <c r="K1381" s="63">
        <v>410505492</v>
      </c>
      <c r="L1381" s="63">
        <v>410998886</v>
      </c>
      <c r="M1381" s="63">
        <v>512565490</v>
      </c>
      <c r="N1381" s="63">
        <v>749159404</v>
      </c>
      <c r="O1381" s="63">
        <v>1002710082</v>
      </c>
      <c r="P1381" s="63">
        <v>775755389</v>
      </c>
      <c r="Q1381" s="63">
        <v>739819725</v>
      </c>
      <c r="R1381" s="63">
        <v>1063826862</v>
      </c>
      <c r="S1381" s="63">
        <v>986931302</v>
      </c>
      <c r="T1381" s="63">
        <v>815492367</v>
      </c>
    </row>
    <row r="1382" spans="1:20" ht="14.5" x14ac:dyDescent="0.35">
      <c r="A1382" t="str">
        <f t="shared" si="28"/>
        <v>Steiermark408</v>
      </c>
      <c r="B1382">
        <v>1382</v>
      </c>
      <c r="C1382" s="62" t="s">
        <v>267</v>
      </c>
      <c r="D1382" s="62" t="s">
        <v>490</v>
      </c>
      <c r="E1382" s="62" t="s">
        <v>106</v>
      </c>
      <c r="F1382" s="64"/>
      <c r="G1382" s="64"/>
      <c r="H1382" s="64"/>
      <c r="I1382" s="64"/>
      <c r="J1382" s="64"/>
      <c r="K1382" s="64"/>
      <c r="L1382" s="64"/>
      <c r="M1382" s="64"/>
      <c r="N1382" s="64"/>
      <c r="O1382" s="64"/>
      <c r="P1382" s="64"/>
      <c r="Q1382" s="64"/>
      <c r="R1382" s="64"/>
      <c r="S1382" s="64"/>
      <c r="T1382" s="63">
        <v>14</v>
      </c>
    </row>
    <row r="1383" spans="1:20" ht="14.5" x14ac:dyDescent="0.35">
      <c r="A1383" t="str">
        <f t="shared" si="28"/>
        <v>Steiermark813</v>
      </c>
      <c r="B1383">
        <v>1383</v>
      </c>
      <c r="C1383" s="62" t="s">
        <v>267</v>
      </c>
      <c r="D1383" s="62" t="s">
        <v>642</v>
      </c>
      <c r="E1383" s="62" t="s">
        <v>190</v>
      </c>
      <c r="F1383" s="63">
        <v>49042</v>
      </c>
      <c r="G1383" s="63">
        <v>204</v>
      </c>
      <c r="H1383" s="63">
        <v>2894</v>
      </c>
      <c r="I1383" s="64"/>
      <c r="J1383" s="64"/>
      <c r="K1383" s="64"/>
      <c r="L1383" s="64"/>
      <c r="M1383" s="64"/>
      <c r="N1383" s="64"/>
      <c r="O1383" s="64"/>
      <c r="P1383" s="64"/>
      <c r="Q1383" s="64"/>
      <c r="R1383" s="64"/>
      <c r="S1383" s="64"/>
      <c r="T1383" s="63">
        <v>12</v>
      </c>
    </row>
    <row r="1384" spans="1:20" ht="14.5" x14ac:dyDescent="0.35">
      <c r="A1384" t="str">
        <f t="shared" si="28"/>
        <v>Steiermark625</v>
      </c>
      <c r="B1384">
        <v>1384</v>
      </c>
      <c r="C1384" s="62" t="s">
        <v>267</v>
      </c>
      <c r="D1384" s="62" t="s">
        <v>572</v>
      </c>
      <c r="E1384" s="62" t="s">
        <v>253</v>
      </c>
      <c r="F1384" s="63">
        <v>15361</v>
      </c>
      <c r="G1384" s="63">
        <v>48625</v>
      </c>
      <c r="H1384" s="63">
        <v>29079</v>
      </c>
      <c r="I1384" s="63">
        <v>11309</v>
      </c>
      <c r="J1384" s="63">
        <v>21303</v>
      </c>
      <c r="K1384" s="63">
        <v>276737</v>
      </c>
      <c r="L1384" s="63">
        <v>149744</v>
      </c>
      <c r="M1384" s="64"/>
      <c r="N1384" s="63">
        <v>19157</v>
      </c>
      <c r="O1384" s="63">
        <v>25881</v>
      </c>
      <c r="P1384" s="63">
        <v>35207</v>
      </c>
      <c r="Q1384" s="63">
        <v>35297</v>
      </c>
      <c r="R1384" s="63">
        <v>42837</v>
      </c>
      <c r="S1384" s="63">
        <v>34350</v>
      </c>
      <c r="T1384" s="63">
        <v>31548</v>
      </c>
    </row>
    <row r="1385" spans="1:20" ht="14.5" x14ac:dyDescent="0.35">
      <c r="A1385" t="str">
        <f t="shared" si="28"/>
        <v>Steiermark010</v>
      </c>
      <c r="B1385">
        <v>1385</v>
      </c>
      <c r="C1385" s="62" t="s">
        <v>267</v>
      </c>
      <c r="D1385" s="62" t="s">
        <v>310</v>
      </c>
      <c r="E1385" s="62" t="s">
        <v>9</v>
      </c>
      <c r="F1385" s="63">
        <v>29820936</v>
      </c>
      <c r="G1385" s="63">
        <v>34825463</v>
      </c>
      <c r="H1385" s="63">
        <v>26810897</v>
      </c>
      <c r="I1385" s="63">
        <v>26982524</v>
      </c>
      <c r="J1385" s="63">
        <v>28500444</v>
      </c>
      <c r="K1385" s="63">
        <v>34625189</v>
      </c>
      <c r="L1385" s="63">
        <v>36002821</v>
      </c>
      <c r="M1385" s="63">
        <v>46334362</v>
      </c>
      <c r="N1385" s="63">
        <v>125743363</v>
      </c>
      <c r="O1385" s="63">
        <v>164769858</v>
      </c>
      <c r="P1385" s="63">
        <v>92703027</v>
      </c>
      <c r="Q1385" s="63">
        <v>77069666</v>
      </c>
      <c r="R1385" s="63">
        <v>71045235</v>
      </c>
      <c r="S1385" s="63">
        <v>71475458</v>
      </c>
      <c r="T1385" s="63">
        <v>82992526</v>
      </c>
    </row>
    <row r="1386" spans="1:20" ht="14.5" x14ac:dyDescent="0.35">
      <c r="A1386" t="str">
        <f t="shared" si="28"/>
        <v>Steiermark825</v>
      </c>
      <c r="B1386">
        <v>1386</v>
      </c>
      <c r="C1386" s="62" t="s">
        <v>267</v>
      </c>
      <c r="D1386" s="62" t="s">
        <v>656</v>
      </c>
      <c r="E1386" s="62" t="s">
        <v>199</v>
      </c>
      <c r="F1386" s="64"/>
      <c r="G1386" s="64"/>
      <c r="H1386" s="63">
        <v>11</v>
      </c>
      <c r="I1386" s="64"/>
      <c r="J1386" s="63">
        <v>1</v>
      </c>
      <c r="K1386" s="64"/>
      <c r="L1386" s="64"/>
      <c r="M1386" s="64"/>
      <c r="N1386" s="64"/>
      <c r="O1386" s="64"/>
      <c r="P1386" s="64"/>
      <c r="Q1386" s="63">
        <v>1181</v>
      </c>
      <c r="R1386" s="64"/>
      <c r="S1386" s="63">
        <v>3</v>
      </c>
      <c r="T1386" s="63">
        <v>149</v>
      </c>
    </row>
    <row r="1387" spans="1:20" ht="14.5" x14ac:dyDescent="0.35">
      <c r="A1387" t="str">
        <f t="shared" si="28"/>
        <v>Steiermark520</v>
      </c>
      <c r="B1387">
        <v>1387</v>
      </c>
      <c r="C1387" s="62" t="s">
        <v>267</v>
      </c>
      <c r="D1387" s="62" t="s">
        <v>555</v>
      </c>
      <c r="E1387" s="62" t="s">
        <v>143</v>
      </c>
      <c r="F1387" s="63">
        <v>125100</v>
      </c>
      <c r="G1387" s="63">
        <v>75521</v>
      </c>
      <c r="H1387" s="63">
        <v>154033</v>
      </c>
      <c r="I1387" s="63">
        <v>81182</v>
      </c>
      <c r="J1387" s="63">
        <v>107456</v>
      </c>
      <c r="K1387" s="63">
        <v>78288</v>
      </c>
      <c r="L1387" s="63">
        <v>197411</v>
      </c>
      <c r="M1387" s="63">
        <v>1476460</v>
      </c>
      <c r="N1387" s="63">
        <v>1828692</v>
      </c>
      <c r="O1387" s="63">
        <v>135979</v>
      </c>
      <c r="P1387" s="63">
        <v>1156646</v>
      </c>
      <c r="Q1387" s="63">
        <v>426476</v>
      </c>
      <c r="R1387" s="63">
        <v>1045478</v>
      </c>
      <c r="S1387" s="63">
        <v>1088908</v>
      </c>
      <c r="T1387" s="63">
        <v>1565884</v>
      </c>
    </row>
    <row r="1388" spans="1:20" ht="14.5" x14ac:dyDescent="0.35">
      <c r="A1388" t="str">
        <f t="shared" si="28"/>
        <v>Steiermark644</v>
      </c>
      <c r="B1388">
        <v>1388</v>
      </c>
      <c r="C1388" s="62" t="s">
        <v>267</v>
      </c>
      <c r="D1388" s="62" t="s">
        <v>581</v>
      </c>
      <c r="E1388" s="62" t="s">
        <v>156</v>
      </c>
      <c r="F1388" s="63">
        <v>334386</v>
      </c>
      <c r="G1388" s="63">
        <v>121241</v>
      </c>
      <c r="H1388" s="63">
        <v>272320</v>
      </c>
      <c r="I1388" s="63">
        <v>117734</v>
      </c>
      <c r="J1388" s="63">
        <v>272505</v>
      </c>
      <c r="K1388" s="63">
        <v>519622</v>
      </c>
      <c r="L1388" s="63">
        <v>169502</v>
      </c>
      <c r="M1388" s="63">
        <v>722348</v>
      </c>
      <c r="N1388" s="63">
        <v>1665897</v>
      </c>
      <c r="O1388" s="63">
        <v>443314</v>
      </c>
      <c r="P1388" s="63">
        <v>127638</v>
      </c>
      <c r="Q1388" s="63">
        <v>2366494</v>
      </c>
      <c r="R1388" s="63">
        <v>5445277</v>
      </c>
      <c r="S1388" s="63">
        <v>2555893</v>
      </c>
      <c r="T1388" s="63">
        <v>446476</v>
      </c>
    </row>
    <row r="1389" spans="1:20" ht="14.5" x14ac:dyDescent="0.35">
      <c r="A1389" t="str">
        <f t="shared" si="28"/>
        <v>Steiermark959</v>
      </c>
      <c r="B1389">
        <v>1389</v>
      </c>
      <c r="C1389" s="62" t="s">
        <v>267</v>
      </c>
      <c r="D1389" s="62" t="s">
        <v>688</v>
      </c>
      <c r="E1389" s="62" t="s">
        <v>966</v>
      </c>
      <c r="F1389" s="64"/>
      <c r="G1389" s="64"/>
      <c r="H1389" s="64"/>
      <c r="I1389" s="64"/>
      <c r="J1389" s="64"/>
      <c r="K1389" s="64"/>
      <c r="L1389" s="64"/>
      <c r="M1389" s="64"/>
      <c r="N1389" s="64"/>
      <c r="O1389" s="64"/>
      <c r="P1389" s="64"/>
      <c r="Q1389" s="64"/>
      <c r="R1389" s="64"/>
      <c r="S1389" s="64"/>
      <c r="T1389" s="63">
        <v>720204</v>
      </c>
    </row>
    <row r="1390" spans="1:20" ht="14.5" x14ac:dyDescent="0.35">
      <c r="A1390" t="str">
        <f t="shared" si="28"/>
        <v>Steiermark960</v>
      </c>
      <c r="B1390">
        <v>1390</v>
      </c>
      <c r="C1390" s="62" t="s">
        <v>267</v>
      </c>
      <c r="D1390" s="62" t="s">
        <v>691</v>
      </c>
      <c r="E1390" s="62" t="s">
        <v>284</v>
      </c>
      <c r="F1390" s="64"/>
      <c r="G1390" s="64"/>
      <c r="H1390" s="64"/>
      <c r="I1390" s="64"/>
      <c r="J1390" s="63">
        <v>490</v>
      </c>
      <c r="K1390" s="64"/>
      <c r="L1390" s="64"/>
      <c r="M1390" s="64"/>
      <c r="N1390" s="64"/>
      <c r="O1390" s="64"/>
      <c r="P1390" s="64"/>
      <c r="Q1390" s="64"/>
      <c r="R1390" s="64"/>
      <c r="S1390" s="64"/>
      <c r="T1390" s="63">
        <v>294798</v>
      </c>
    </row>
    <row r="1391" spans="1:20" ht="14.5" x14ac:dyDescent="0.35">
      <c r="A1391" t="str">
        <f t="shared" si="28"/>
        <v>Steiermark066</v>
      </c>
      <c r="B1391">
        <v>1391</v>
      </c>
      <c r="C1391" s="62" t="s">
        <v>267</v>
      </c>
      <c r="D1391" s="62" t="s">
        <v>353</v>
      </c>
      <c r="E1391" s="62" t="s">
        <v>34</v>
      </c>
      <c r="F1391" s="63">
        <v>98418892</v>
      </c>
      <c r="G1391" s="63">
        <v>111233938</v>
      </c>
      <c r="H1391" s="63">
        <v>99713544</v>
      </c>
      <c r="I1391" s="63">
        <v>134657381</v>
      </c>
      <c r="J1391" s="63">
        <v>144581365</v>
      </c>
      <c r="K1391" s="63">
        <v>153735178</v>
      </c>
      <c r="L1391" s="63">
        <v>137051631</v>
      </c>
      <c r="M1391" s="63">
        <v>147780477</v>
      </c>
      <c r="N1391" s="63">
        <v>171044082</v>
      </c>
      <c r="O1391" s="63">
        <v>187039201</v>
      </c>
      <c r="P1391" s="63">
        <v>173022305</v>
      </c>
      <c r="Q1391" s="63">
        <v>227570864</v>
      </c>
      <c r="R1391" s="63">
        <v>221945471</v>
      </c>
      <c r="S1391" s="63">
        <v>211149284</v>
      </c>
      <c r="T1391" s="63">
        <v>241460035</v>
      </c>
    </row>
    <row r="1392" spans="1:20" ht="14.5" x14ac:dyDescent="0.35">
      <c r="A1392" t="str">
        <f t="shared" si="28"/>
        <v>Steiermark075</v>
      </c>
      <c r="B1392">
        <v>1392</v>
      </c>
      <c r="C1392" s="62" t="s">
        <v>267</v>
      </c>
      <c r="D1392" s="62" t="s">
        <v>363</v>
      </c>
      <c r="E1392" s="62" t="s">
        <v>254</v>
      </c>
      <c r="F1392" s="63">
        <v>124296560</v>
      </c>
      <c r="G1392" s="63">
        <v>225514411</v>
      </c>
      <c r="H1392" s="63">
        <v>259335442</v>
      </c>
      <c r="I1392" s="63">
        <v>130935810</v>
      </c>
      <c r="J1392" s="63">
        <v>136578693</v>
      </c>
      <c r="K1392" s="63">
        <v>137777443</v>
      </c>
      <c r="L1392" s="63">
        <v>148567180</v>
      </c>
      <c r="M1392" s="63">
        <v>187719905</v>
      </c>
      <c r="N1392" s="63">
        <v>262052855</v>
      </c>
      <c r="O1392" s="63">
        <v>245914429</v>
      </c>
      <c r="P1392" s="63">
        <v>178094899</v>
      </c>
      <c r="Q1392" s="63">
        <v>233183464</v>
      </c>
      <c r="R1392" s="63">
        <v>144045336</v>
      </c>
      <c r="S1392" s="63">
        <v>44842571</v>
      </c>
      <c r="T1392" s="63">
        <v>62744102</v>
      </c>
    </row>
    <row r="1393" spans="1:20" ht="14.5" x14ac:dyDescent="0.35">
      <c r="A1393" t="str">
        <f t="shared" si="28"/>
        <v>Steiermark324</v>
      </c>
      <c r="B1393">
        <v>1393</v>
      </c>
      <c r="C1393" s="62" t="s">
        <v>267</v>
      </c>
      <c r="D1393" s="62" t="s">
        <v>442</v>
      </c>
      <c r="E1393" s="62" t="s">
        <v>78</v>
      </c>
      <c r="F1393" s="63">
        <v>493595</v>
      </c>
      <c r="G1393" s="63">
        <v>2785154</v>
      </c>
      <c r="H1393" s="63">
        <v>1906945</v>
      </c>
      <c r="I1393" s="63">
        <v>235134</v>
      </c>
      <c r="J1393" s="63">
        <v>2338991</v>
      </c>
      <c r="K1393" s="63">
        <v>6134945</v>
      </c>
      <c r="L1393" s="63">
        <v>5931296</v>
      </c>
      <c r="M1393" s="63">
        <v>7480699</v>
      </c>
      <c r="N1393" s="63">
        <v>9906480</v>
      </c>
      <c r="O1393" s="63">
        <v>9084697</v>
      </c>
      <c r="P1393" s="63">
        <v>8634143</v>
      </c>
      <c r="Q1393" s="63">
        <v>8603572</v>
      </c>
      <c r="R1393" s="63">
        <v>15426932</v>
      </c>
      <c r="S1393" s="63">
        <v>17270523</v>
      </c>
      <c r="T1393" s="63">
        <v>13952366</v>
      </c>
    </row>
    <row r="1394" spans="1:20" ht="14.5" x14ac:dyDescent="0.35">
      <c r="A1394" t="str">
        <f t="shared" si="28"/>
        <v>Steiermark632</v>
      </c>
      <c r="B1394">
        <v>1394</v>
      </c>
      <c r="C1394" s="62" t="s">
        <v>267</v>
      </c>
      <c r="D1394" s="62" t="s">
        <v>577</v>
      </c>
      <c r="E1394" s="62" t="s">
        <v>153</v>
      </c>
      <c r="F1394" s="63">
        <v>384916</v>
      </c>
      <c r="G1394" s="63">
        <v>796775</v>
      </c>
      <c r="H1394" s="63">
        <v>628566</v>
      </c>
      <c r="I1394" s="63">
        <v>2440802</v>
      </c>
      <c r="J1394" s="63">
        <v>2546018</v>
      </c>
      <c r="K1394" s="63">
        <v>1449182</v>
      </c>
      <c r="L1394" s="63">
        <v>1239676</v>
      </c>
      <c r="M1394" s="63">
        <v>1168922</v>
      </c>
      <c r="N1394" s="63">
        <v>1113050</v>
      </c>
      <c r="O1394" s="63">
        <v>1063918</v>
      </c>
      <c r="P1394" s="63">
        <v>1207205</v>
      </c>
      <c r="Q1394" s="63">
        <v>503945</v>
      </c>
      <c r="R1394" s="63">
        <v>3426335</v>
      </c>
      <c r="S1394" s="63">
        <v>1173404</v>
      </c>
      <c r="T1394" s="63">
        <v>1987241</v>
      </c>
    </row>
    <row r="1395" spans="1:20" ht="14.5" x14ac:dyDescent="0.35">
      <c r="A1395" t="str">
        <f t="shared" si="28"/>
        <v>Steiermark806</v>
      </c>
      <c r="B1395">
        <v>1395</v>
      </c>
      <c r="C1395" s="62" t="s">
        <v>267</v>
      </c>
      <c r="D1395" s="62" t="s">
        <v>634</v>
      </c>
      <c r="E1395" s="62" t="s">
        <v>186</v>
      </c>
      <c r="F1395" s="64"/>
      <c r="G1395" s="64"/>
      <c r="H1395" s="64"/>
      <c r="I1395" s="64"/>
      <c r="J1395" s="64"/>
      <c r="K1395" s="64"/>
      <c r="L1395" s="64"/>
      <c r="M1395" s="64"/>
      <c r="N1395" s="64"/>
      <c r="O1395" s="64"/>
      <c r="P1395" s="64"/>
      <c r="Q1395" s="63">
        <v>1607</v>
      </c>
      <c r="R1395" s="63">
        <v>8234</v>
      </c>
      <c r="S1395" s="63">
        <v>509</v>
      </c>
      <c r="T1395" s="63">
        <v>1924</v>
      </c>
    </row>
    <row r="1396" spans="1:20" ht="14.5" x14ac:dyDescent="0.35">
      <c r="A1396" t="str">
        <f t="shared" si="28"/>
        <v>Steiermark355</v>
      </c>
      <c r="B1396">
        <v>1396</v>
      </c>
      <c r="C1396" s="62" t="s">
        <v>267</v>
      </c>
      <c r="D1396" s="62" t="s">
        <v>459</v>
      </c>
      <c r="E1396" s="62" t="s">
        <v>88</v>
      </c>
      <c r="F1396" s="63">
        <v>856119</v>
      </c>
      <c r="G1396" s="63">
        <v>843644</v>
      </c>
      <c r="H1396" s="63">
        <v>785583</v>
      </c>
      <c r="I1396" s="63">
        <v>1371996</v>
      </c>
      <c r="J1396" s="63">
        <v>1770963</v>
      </c>
      <c r="K1396" s="63">
        <v>1240657</v>
      </c>
      <c r="L1396" s="63">
        <v>69882</v>
      </c>
      <c r="M1396" s="63">
        <v>4451</v>
      </c>
      <c r="N1396" s="63">
        <v>587</v>
      </c>
      <c r="O1396" s="63">
        <v>7453</v>
      </c>
      <c r="P1396" s="63">
        <v>2463</v>
      </c>
      <c r="Q1396" s="63">
        <v>1539</v>
      </c>
      <c r="R1396" s="63">
        <v>2948</v>
      </c>
      <c r="S1396" s="63">
        <v>7593</v>
      </c>
      <c r="T1396" s="63">
        <v>93798</v>
      </c>
    </row>
    <row r="1397" spans="1:20" ht="14.5" x14ac:dyDescent="0.35">
      <c r="A1397" t="str">
        <f t="shared" si="28"/>
        <v>Steiermark224</v>
      </c>
      <c r="B1397">
        <v>1397</v>
      </c>
      <c r="C1397" s="62" t="s">
        <v>267</v>
      </c>
      <c r="D1397" s="62" t="s">
        <v>402</v>
      </c>
      <c r="E1397" s="62" t="s">
        <v>56</v>
      </c>
      <c r="F1397" s="63">
        <v>8272</v>
      </c>
      <c r="G1397" s="63">
        <v>2530</v>
      </c>
      <c r="H1397" s="63">
        <v>1862</v>
      </c>
      <c r="I1397" s="63">
        <v>17640</v>
      </c>
      <c r="J1397" s="63">
        <v>6702</v>
      </c>
      <c r="K1397" s="63">
        <v>1070</v>
      </c>
      <c r="L1397" s="63">
        <v>3046</v>
      </c>
      <c r="M1397" s="63">
        <v>797</v>
      </c>
      <c r="N1397" s="63">
        <v>3473</v>
      </c>
      <c r="O1397" s="63">
        <v>11745</v>
      </c>
      <c r="P1397" s="63">
        <v>43862</v>
      </c>
      <c r="Q1397" s="63">
        <v>68939</v>
      </c>
      <c r="R1397" s="63">
        <v>19248</v>
      </c>
      <c r="S1397" s="63">
        <v>10748</v>
      </c>
      <c r="T1397" s="63">
        <v>42375</v>
      </c>
    </row>
    <row r="1398" spans="1:20" ht="14.5" x14ac:dyDescent="0.35">
      <c r="A1398" t="str">
        <f t="shared" si="28"/>
        <v>Steiermark030</v>
      </c>
      <c r="B1398">
        <v>1398</v>
      </c>
      <c r="C1398" s="62" t="s">
        <v>267</v>
      </c>
      <c r="D1398" s="62" t="s">
        <v>322</v>
      </c>
      <c r="E1398" s="62" t="s">
        <v>17</v>
      </c>
      <c r="F1398" s="63">
        <v>173100746</v>
      </c>
      <c r="G1398" s="63">
        <v>198377628</v>
      </c>
      <c r="H1398" s="63">
        <v>239987074</v>
      </c>
      <c r="I1398" s="63">
        <v>216873621</v>
      </c>
      <c r="J1398" s="63">
        <v>184133371</v>
      </c>
      <c r="K1398" s="63">
        <v>164860713</v>
      </c>
      <c r="L1398" s="63">
        <v>190517098</v>
      </c>
      <c r="M1398" s="63">
        <v>242889054</v>
      </c>
      <c r="N1398" s="63">
        <v>280541945</v>
      </c>
      <c r="O1398" s="63">
        <v>262931938</v>
      </c>
      <c r="P1398" s="63">
        <v>202122799</v>
      </c>
      <c r="Q1398" s="63">
        <v>249928400</v>
      </c>
      <c r="R1398" s="63">
        <v>303083986</v>
      </c>
      <c r="S1398" s="63">
        <v>295559153</v>
      </c>
      <c r="T1398" s="63">
        <v>273737557</v>
      </c>
    </row>
    <row r="1399" spans="1:20" ht="14.5" x14ac:dyDescent="0.35">
      <c r="A1399" t="str">
        <f t="shared" si="28"/>
        <v>Steiermark706</v>
      </c>
      <c r="B1399">
        <v>1399</v>
      </c>
      <c r="C1399" s="62" t="s">
        <v>267</v>
      </c>
      <c r="D1399" s="62" t="s">
        <v>610</v>
      </c>
      <c r="E1399" s="62" t="s">
        <v>174</v>
      </c>
      <c r="F1399" s="63">
        <v>5216954</v>
      </c>
      <c r="G1399" s="63">
        <v>10358943</v>
      </c>
      <c r="H1399" s="63">
        <v>6821218</v>
      </c>
      <c r="I1399" s="63">
        <v>7032612</v>
      </c>
      <c r="J1399" s="63">
        <v>8387595</v>
      </c>
      <c r="K1399" s="63">
        <v>7116011</v>
      </c>
      <c r="L1399" s="63">
        <v>10859146</v>
      </c>
      <c r="M1399" s="63">
        <v>19672336</v>
      </c>
      <c r="N1399" s="63">
        <v>24798050</v>
      </c>
      <c r="O1399" s="63">
        <v>20324585</v>
      </c>
      <c r="P1399" s="63">
        <v>16862526</v>
      </c>
      <c r="Q1399" s="63">
        <v>14357620</v>
      </c>
      <c r="R1399" s="63">
        <v>24353552</v>
      </c>
      <c r="S1399" s="63">
        <v>33879599</v>
      </c>
      <c r="T1399" s="63">
        <v>20267101</v>
      </c>
    </row>
    <row r="1400" spans="1:20" ht="14.5" x14ac:dyDescent="0.35">
      <c r="A1400" t="str">
        <f t="shared" si="28"/>
        <v>Steiermark329</v>
      </c>
      <c r="B1400">
        <v>1400</v>
      </c>
      <c r="C1400" s="62" t="s">
        <v>267</v>
      </c>
      <c r="D1400" s="62" t="s">
        <v>445</v>
      </c>
      <c r="E1400" s="62" t="s">
        <v>80</v>
      </c>
      <c r="F1400" s="64"/>
      <c r="G1400" s="63">
        <v>9</v>
      </c>
      <c r="H1400" s="64"/>
      <c r="I1400" s="64"/>
      <c r="J1400" s="63">
        <v>2</v>
      </c>
      <c r="K1400" s="63">
        <v>388</v>
      </c>
      <c r="L1400" s="64"/>
      <c r="M1400" s="63">
        <v>324</v>
      </c>
      <c r="N1400" s="64"/>
      <c r="O1400" s="64"/>
      <c r="P1400" s="64"/>
      <c r="Q1400" s="63">
        <v>40</v>
      </c>
      <c r="R1400" s="63">
        <v>2331</v>
      </c>
      <c r="S1400" s="63">
        <v>6224</v>
      </c>
      <c r="T1400" s="63">
        <v>5930</v>
      </c>
    </row>
    <row r="1401" spans="1:20" ht="14.5" x14ac:dyDescent="0.35">
      <c r="A1401" t="str">
        <f t="shared" si="28"/>
        <v>Steiermark091</v>
      </c>
      <c r="B1401">
        <v>1401</v>
      </c>
      <c r="C1401" s="62" t="s">
        <v>267</v>
      </c>
      <c r="D1401" s="62" t="s">
        <v>380</v>
      </c>
      <c r="E1401" s="62" t="s">
        <v>46</v>
      </c>
      <c r="F1401" s="63">
        <v>373106690</v>
      </c>
      <c r="G1401" s="63">
        <v>466322098</v>
      </c>
      <c r="H1401" s="63">
        <v>471946800</v>
      </c>
      <c r="I1401" s="63">
        <v>427901878</v>
      </c>
      <c r="J1401" s="63">
        <v>428479710</v>
      </c>
      <c r="K1401" s="63">
        <v>451066079</v>
      </c>
      <c r="L1401" s="63">
        <v>480067362</v>
      </c>
      <c r="M1401" s="63">
        <v>530362531</v>
      </c>
      <c r="N1401" s="63">
        <v>636491376</v>
      </c>
      <c r="O1401" s="63">
        <v>743338274</v>
      </c>
      <c r="P1401" s="63">
        <v>601179353</v>
      </c>
      <c r="Q1401" s="63">
        <v>721335708</v>
      </c>
      <c r="R1401" s="63">
        <v>1045082973</v>
      </c>
      <c r="S1401" s="63">
        <v>926511871</v>
      </c>
      <c r="T1401" s="63">
        <v>845450897</v>
      </c>
    </row>
    <row r="1402" spans="1:20" ht="14.5" x14ac:dyDescent="0.35">
      <c r="A1402" t="str">
        <f t="shared" si="28"/>
        <v>Steiermark063</v>
      </c>
      <c r="B1402">
        <v>1402</v>
      </c>
      <c r="C1402" s="62" t="s">
        <v>267</v>
      </c>
      <c r="D1402" s="62" t="s">
        <v>349</v>
      </c>
      <c r="E1402" s="62" t="s">
        <v>32</v>
      </c>
      <c r="F1402" s="63">
        <v>437093144</v>
      </c>
      <c r="G1402" s="63">
        <v>655933904</v>
      </c>
      <c r="H1402" s="63">
        <v>694219586</v>
      </c>
      <c r="I1402" s="63">
        <v>640346150</v>
      </c>
      <c r="J1402" s="63">
        <v>533831117</v>
      </c>
      <c r="K1402" s="63">
        <v>459886648</v>
      </c>
      <c r="L1402" s="63">
        <v>386967167</v>
      </c>
      <c r="M1402" s="63">
        <v>391340601</v>
      </c>
      <c r="N1402" s="63">
        <v>422631763</v>
      </c>
      <c r="O1402" s="63">
        <v>575058905</v>
      </c>
      <c r="P1402" s="63">
        <v>407255365</v>
      </c>
      <c r="Q1402" s="63">
        <v>474269166</v>
      </c>
      <c r="R1402" s="63">
        <v>483383487</v>
      </c>
      <c r="S1402" s="63">
        <v>426282734</v>
      </c>
      <c r="T1402" s="63">
        <v>376579240</v>
      </c>
    </row>
    <row r="1403" spans="1:20" ht="14.5" x14ac:dyDescent="0.35">
      <c r="A1403" t="str">
        <f t="shared" si="28"/>
        <v>Steiermark264</v>
      </c>
      <c r="B1403">
        <v>1403</v>
      </c>
      <c r="C1403" s="62" t="s">
        <v>267</v>
      </c>
      <c r="D1403" s="62" t="s">
        <v>420</v>
      </c>
      <c r="E1403" s="62" t="s">
        <v>67</v>
      </c>
      <c r="F1403" s="63">
        <v>147</v>
      </c>
      <c r="G1403" s="63">
        <v>2123</v>
      </c>
      <c r="H1403" s="63">
        <v>606</v>
      </c>
      <c r="I1403" s="63">
        <v>17823</v>
      </c>
      <c r="J1403" s="63">
        <v>150946</v>
      </c>
      <c r="K1403" s="63">
        <v>685122</v>
      </c>
      <c r="L1403" s="63">
        <v>449483</v>
      </c>
      <c r="M1403" s="63">
        <v>476157</v>
      </c>
      <c r="N1403" s="63">
        <v>284410</v>
      </c>
      <c r="O1403" s="63">
        <v>316313</v>
      </c>
      <c r="P1403" s="63">
        <v>783520</v>
      </c>
      <c r="Q1403" s="63">
        <v>1480074</v>
      </c>
      <c r="R1403" s="63">
        <v>1390083</v>
      </c>
      <c r="S1403" s="63">
        <v>621489</v>
      </c>
      <c r="T1403" s="63">
        <v>511944</v>
      </c>
    </row>
    <row r="1404" spans="1:20" ht="14.5" x14ac:dyDescent="0.35">
      <c r="A1404" t="str">
        <f t="shared" si="28"/>
        <v>Steiermark047</v>
      </c>
      <c r="B1404">
        <v>1404</v>
      </c>
      <c r="C1404" s="62" t="s">
        <v>267</v>
      </c>
      <c r="D1404" s="62" t="s">
        <v>336</v>
      </c>
      <c r="E1404" s="62" t="s">
        <v>25</v>
      </c>
      <c r="F1404" s="63">
        <v>56550</v>
      </c>
      <c r="G1404" s="63">
        <v>26139</v>
      </c>
      <c r="H1404" s="63">
        <v>68590</v>
      </c>
      <c r="I1404" s="63">
        <v>13695</v>
      </c>
      <c r="J1404" s="63">
        <v>21855</v>
      </c>
      <c r="K1404" s="63">
        <v>35653</v>
      </c>
      <c r="L1404" s="63">
        <v>103878</v>
      </c>
      <c r="M1404" s="63">
        <v>43860</v>
      </c>
      <c r="N1404" s="63">
        <v>35018</v>
      </c>
      <c r="O1404" s="63">
        <v>55148</v>
      </c>
      <c r="P1404" s="63">
        <v>60126</v>
      </c>
      <c r="Q1404" s="63">
        <v>771703</v>
      </c>
      <c r="R1404" s="63">
        <v>5247223</v>
      </c>
      <c r="S1404" s="63">
        <v>3412012</v>
      </c>
      <c r="T1404" s="63">
        <v>2368051</v>
      </c>
    </row>
    <row r="1405" spans="1:20" ht="14.5" x14ac:dyDescent="0.35">
      <c r="A1405" t="str">
        <f t="shared" si="28"/>
        <v>Steiermark248</v>
      </c>
      <c r="B1405">
        <v>1405</v>
      </c>
      <c r="C1405" s="62" t="s">
        <v>267</v>
      </c>
      <c r="D1405" s="62" t="s">
        <v>416</v>
      </c>
      <c r="E1405" s="62" t="s">
        <v>63</v>
      </c>
      <c r="F1405" s="63">
        <v>9860</v>
      </c>
      <c r="G1405" s="63">
        <v>155140</v>
      </c>
      <c r="H1405" s="63">
        <v>96571</v>
      </c>
      <c r="I1405" s="63">
        <v>146531</v>
      </c>
      <c r="J1405" s="63">
        <v>291286</v>
      </c>
      <c r="K1405" s="63">
        <v>476160</v>
      </c>
      <c r="L1405" s="63">
        <v>279617</v>
      </c>
      <c r="M1405" s="63">
        <v>517145</v>
      </c>
      <c r="N1405" s="63">
        <v>491222</v>
      </c>
      <c r="O1405" s="63">
        <v>253354</v>
      </c>
      <c r="P1405" s="63">
        <v>339537</v>
      </c>
      <c r="Q1405" s="63">
        <v>269806</v>
      </c>
      <c r="R1405" s="63">
        <v>270948</v>
      </c>
      <c r="S1405" s="63">
        <v>111101</v>
      </c>
      <c r="T1405" s="63">
        <v>391341</v>
      </c>
    </row>
    <row r="1406" spans="1:20" ht="14.5" x14ac:dyDescent="0.35">
      <c r="A1406" t="str">
        <f t="shared" si="28"/>
        <v>Steiermark342</v>
      </c>
      <c r="B1406">
        <v>1406</v>
      </c>
      <c r="C1406" s="62" t="s">
        <v>267</v>
      </c>
      <c r="D1406" s="62" t="s">
        <v>453</v>
      </c>
      <c r="E1406" s="62" t="s">
        <v>85</v>
      </c>
      <c r="F1406" s="63">
        <v>5003</v>
      </c>
      <c r="G1406" s="63">
        <v>573</v>
      </c>
      <c r="H1406" s="64"/>
      <c r="I1406" s="63">
        <v>13613</v>
      </c>
      <c r="J1406" s="63">
        <v>5060</v>
      </c>
      <c r="K1406" s="63">
        <v>42142</v>
      </c>
      <c r="L1406" s="63">
        <v>67953</v>
      </c>
      <c r="M1406" s="63">
        <v>2916</v>
      </c>
      <c r="N1406" s="63">
        <v>6888</v>
      </c>
      <c r="O1406" s="63">
        <v>27199</v>
      </c>
      <c r="P1406" s="63">
        <v>10242</v>
      </c>
      <c r="Q1406" s="63">
        <v>14504</v>
      </c>
      <c r="R1406" s="63">
        <v>15423</v>
      </c>
      <c r="S1406" s="63">
        <v>9747</v>
      </c>
      <c r="T1406" s="63">
        <v>21819</v>
      </c>
    </row>
    <row r="1407" spans="1:20" ht="14.5" x14ac:dyDescent="0.35">
      <c r="A1407" t="str">
        <f t="shared" si="28"/>
        <v>Steiermark492</v>
      </c>
      <c r="B1407">
        <v>1407</v>
      </c>
      <c r="C1407" s="62" t="s">
        <v>267</v>
      </c>
      <c r="D1407" s="62" t="s">
        <v>547</v>
      </c>
      <c r="E1407" s="62" t="s">
        <v>137</v>
      </c>
      <c r="F1407" s="63">
        <v>163998</v>
      </c>
      <c r="G1407" s="63">
        <v>280</v>
      </c>
      <c r="H1407" s="63">
        <v>20666</v>
      </c>
      <c r="I1407" s="63">
        <v>7302</v>
      </c>
      <c r="J1407" s="63">
        <v>4115</v>
      </c>
      <c r="K1407" s="63">
        <v>25676</v>
      </c>
      <c r="L1407" s="63">
        <v>8920</v>
      </c>
      <c r="M1407" s="63">
        <v>172313</v>
      </c>
      <c r="N1407" s="63">
        <v>15454</v>
      </c>
      <c r="O1407" s="63">
        <v>24740</v>
      </c>
      <c r="P1407" s="63">
        <v>16895</v>
      </c>
      <c r="Q1407" s="63">
        <v>3964</v>
      </c>
      <c r="R1407" s="63">
        <v>15499</v>
      </c>
      <c r="S1407" s="63">
        <v>13854</v>
      </c>
      <c r="T1407" s="63">
        <v>13735</v>
      </c>
    </row>
    <row r="1408" spans="1:20" ht="14.5" x14ac:dyDescent="0.35">
      <c r="A1408" t="str">
        <f t="shared" si="28"/>
        <v>Steiermark225</v>
      </c>
      <c r="B1408">
        <v>1408</v>
      </c>
      <c r="C1408" s="62" t="s">
        <v>267</v>
      </c>
      <c r="D1408" s="62" t="s">
        <v>403</v>
      </c>
      <c r="E1408" s="62" t="s">
        <v>220</v>
      </c>
      <c r="F1408" s="64"/>
      <c r="G1408" s="64"/>
      <c r="H1408" s="64"/>
      <c r="I1408" s="64"/>
      <c r="J1408" s="63">
        <v>1</v>
      </c>
      <c r="K1408" s="64"/>
      <c r="L1408" s="64"/>
      <c r="M1408" s="64"/>
      <c r="N1408" s="64"/>
      <c r="O1408" s="64"/>
      <c r="P1408" s="64"/>
      <c r="Q1408" s="63">
        <v>32</v>
      </c>
      <c r="R1408" s="64"/>
      <c r="S1408" s="64"/>
      <c r="T1408" s="63">
        <v>63</v>
      </c>
    </row>
    <row r="1409" spans="1:20" ht="14.5" x14ac:dyDescent="0.35">
      <c r="A1409" t="str">
        <f t="shared" si="28"/>
        <v>Steiermark311</v>
      </c>
      <c r="B1409">
        <v>1409</v>
      </c>
      <c r="C1409" s="62" t="s">
        <v>267</v>
      </c>
      <c r="D1409" s="62" t="s">
        <v>434</v>
      </c>
      <c r="E1409" s="62" t="s">
        <v>76</v>
      </c>
      <c r="F1409" s="63">
        <v>816</v>
      </c>
      <c r="G1409" s="63">
        <v>441</v>
      </c>
      <c r="H1409" s="63">
        <v>432313</v>
      </c>
      <c r="I1409" s="63">
        <v>301146</v>
      </c>
      <c r="J1409" s="63">
        <v>2181</v>
      </c>
      <c r="K1409" s="63">
        <v>3468</v>
      </c>
      <c r="L1409" s="63">
        <v>5059</v>
      </c>
      <c r="M1409" s="63">
        <v>1409</v>
      </c>
      <c r="N1409" s="63">
        <v>4622</v>
      </c>
      <c r="O1409" s="63">
        <v>734</v>
      </c>
      <c r="P1409" s="63">
        <v>4604</v>
      </c>
      <c r="Q1409" s="63">
        <v>582</v>
      </c>
      <c r="R1409" s="63">
        <v>6846</v>
      </c>
      <c r="S1409" s="63">
        <v>2947</v>
      </c>
      <c r="T1409" s="63">
        <v>1793</v>
      </c>
    </row>
    <row r="1410" spans="1:20" ht="14.5" x14ac:dyDescent="0.35">
      <c r="A1410" t="str">
        <f t="shared" si="28"/>
        <v>Steiermark428</v>
      </c>
      <c r="B1410">
        <v>1410</v>
      </c>
      <c r="C1410" s="62" t="s">
        <v>267</v>
      </c>
      <c r="D1410" s="62" t="s">
        <v>498</v>
      </c>
      <c r="E1410" s="62" t="s">
        <v>112</v>
      </c>
      <c r="F1410" s="63">
        <v>274416</v>
      </c>
      <c r="G1410" s="63">
        <v>273199</v>
      </c>
      <c r="H1410" s="63">
        <v>58753</v>
      </c>
      <c r="I1410" s="63">
        <v>190141</v>
      </c>
      <c r="J1410" s="63">
        <v>92759</v>
      </c>
      <c r="K1410" s="63">
        <v>127133</v>
      </c>
      <c r="L1410" s="63">
        <v>48763</v>
      </c>
      <c r="M1410" s="63">
        <v>71419</v>
      </c>
      <c r="N1410" s="63">
        <v>143637</v>
      </c>
      <c r="O1410" s="63">
        <v>79967</v>
      </c>
      <c r="P1410" s="63">
        <v>200214</v>
      </c>
      <c r="Q1410" s="63">
        <v>115301</v>
      </c>
      <c r="R1410" s="63">
        <v>102367</v>
      </c>
      <c r="S1410" s="63">
        <v>468361</v>
      </c>
      <c r="T1410" s="63">
        <v>506108</v>
      </c>
    </row>
    <row r="1411" spans="1:20" ht="14.5" x14ac:dyDescent="0.35">
      <c r="A1411" t="str">
        <f t="shared" si="28"/>
        <v>Steiermark479</v>
      </c>
      <c r="B1411">
        <v>1411</v>
      </c>
      <c r="C1411" s="62" t="s">
        <v>267</v>
      </c>
      <c r="D1411" s="62" t="s">
        <v>541</v>
      </c>
      <c r="E1411" s="62" t="s">
        <v>225</v>
      </c>
      <c r="F1411" s="64"/>
      <c r="G1411" s="64"/>
      <c r="H1411" s="64"/>
      <c r="I1411" s="63">
        <v>11787</v>
      </c>
      <c r="J1411" s="63">
        <v>1973</v>
      </c>
      <c r="K1411" s="64"/>
      <c r="L1411" s="64"/>
      <c r="M1411" s="63">
        <v>2290</v>
      </c>
      <c r="N1411" s="64"/>
      <c r="O1411" s="63">
        <v>3940</v>
      </c>
      <c r="P1411" s="64"/>
      <c r="Q1411" s="63">
        <v>347</v>
      </c>
      <c r="R1411" s="64"/>
      <c r="S1411" s="63">
        <v>1394</v>
      </c>
      <c r="T1411" s="63">
        <v>1145</v>
      </c>
    </row>
    <row r="1412" spans="1:20" ht="14.5" x14ac:dyDescent="0.35">
      <c r="A1412" t="str">
        <f t="shared" si="28"/>
        <v>Steiermark608</v>
      </c>
      <c r="B1412">
        <v>1412</v>
      </c>
      <c r="C1412" s="62" t="s">
        <v>267</v>
      </c>
      <c r="D1412" s="62" t="s">
        <v>565</v>
      </c>
      <c r="E1412" s="62" t="s">
        <v>255</v>
      </c>
      <c r="F1412" s="63">
        <v>597976</v>
      </c>
      <c r="G1412" s="63">
        <v>794459</v>
      </c>
      <c r="H1412" s="63">
        <v>323803</v>
      </c>
      <c r="I1412" s="63">
        <v>41721</v>
      </c>
      <c r="J1412" s="63">
        <v>15650</v>
      </c>
      <c r="K1412" s="63">
        <v>8492</v>
      </c>
      <c r="L1412" s="63">
        <v>5240</v>
      </c>
      <c r="M1412" s="63">
        <v>11070</v>
      </c>
      <c r="N1412" s="63">
        <v>9683</v>
      </c>
      <c r="O1412" s="63">
        <v>8351</v>
      </c>
      <c r="P1412" s="63">
        <v>9805</v>
      </c>
      <c r="Q1412" s="63">
        <v>9999</v>
      </c>
      <c r="R1412" s="63">
        <v>12635</v>
      </c>
      <c r="S1412" s="63">
        <v>10620</v>
      </c>
      <c r="T1412" s="63">
        <v>81682</v>
      </c>
    </row>
    <row r="1413" spans="1:20" ht="14.5" x14ac:dyDescent="0.35">
      <c r="A1413" t="str">
        <f t="shared" si="28"/>
        <v>Steiermark393</v>
      </c>
      <c r="B1413">
        <v>1413</v>
      </c>
      <c r="C1413" s="62" t="s">
        <v>267</v>
      </c>
      <c r="D1413" s="62" t="s">
        <v>481</v>
      </c>
      <c r="E1413" s="62" t="s">
        <v>101</v>
      </c>
      <c r="F1413" s="63">
        <v>9414</v>
      </c>
      <c r="G1413" s="63">
        <v>758</v>
      </c>
      <c r="H1413" s="63">
        <v>1676</v>
      </c>
      <c r="I1413" s="63">
        <v>1030</v>
      </c>
      <c r="J1413" s="63">
        <v>13768</v>
      </c>
      <c r="K1413" s="63">
        <v>130139</v>
      </c>
      <c r="L1413" s="63">
        <v>23399</v>
      </c>
      <c r="M1413" s="63">
        <v>17563</v>
      </c>
      <c r="N1413" s="63">
        <v>18499</v>
      </c>
      <c r="O1413" s="63">
        <v>25952</v>
      </c>
      <c r="P1413" s="63">
        <v>1432</v>
      </c>
      <c r="Q1413" s="63">
        <v>6270</v>
      </c>
      <c r="R1413" s="63">
        <v>13756</v>
      </c>
      <c r="S1413" s="63">
        <v>34643</v>
      </c>
      <c r="T1413" s="63">
        <v>44935</v>
      </c>
    </row>
    <row r="1414" spans="1:20" ht="14.5" x14ac:dyDescent="0.35">
      <c r="A1414" t="str">
        <f t="shared" si="28"/>
        <v>Steiermark454</v>
      </c>
      <c r="B1414">
        <v>1414</v>
      </c>
      <c r="C1414" s="62" t="s">
        <v>267</v>
      </c>
      <c r="D1414" s="62" t="s">
        <v>509</v>
      </c>
      <c r="E1414" s="62" t="s">
        <v>121</v>
      </c>
      <c r="F1414" s="63">
        <v>2</v>
      </c>
      <c r="G1414" s="64"/>
      <c r="H1414" s="64"/>
      <c r="I1414" s="64"/>
      <c r="J1414" s="63">
        <v>22</v>
      </c>
      <c r="K1414" s="63">
        <v>327</v>
      </c>
      <c r="L1414" s="63">
        <v>90</v>
      </c>
      <c r="M1414" s="64"/>
      <c r="N1414" s="64"/>
      <c r="O1414" s="64"/>
      <c r="P1414" s="63">
        <v>11</v>
      </c>
      <c r="Q1414" s="64"/>
      <c r="R1414" s="63">
        <v>21893</v>
      </c>
      <c r="S1414" s="63">
        <v>3678</v>
      </c>
      <c r="T1414" s="63">
        <v>2068</v>
      </c>
    </row>
    <row r="1415" spans="1:20" ht="14.5" x14ac:dyDescent="0.35">
      <c r="A1415" t="str">
        <f t="shared" si="28"/>
        <v>Steiermark244</v>
      </c>
      <c r="B1415">
        <v>1415</v>
      </c>
      <c r="C1415" s="62" t="s">
        <v>267</v>
      </c>
      <c r="D1415" s="62" t="s">
        <v>412</v>
      </c>
      <c r="E1415" s="62" t="s">
        <v>61</v>
      </c>
      <c r="F1415" s="63">
        <v>42</v>
      </c>
      <c r="G1415" s="64"/>
      <c r="H1415" s="64"/>
      <c r="I1415" s="63">
        <v>8</v>
      </c>
      <c r="J1415" s="63">
        <v>47</v>
      </c>
      <c r="K1415" s="64"/>
      <c r="L1415" s="63">
        <v>70735</v>
      </c>
      <c r="M1415" s="63">
        <v>138267</v>
      </c>
      <c r="N1415" s="64"/>
      <c r="O1415" s="64"/>
      <c r="P1415" s="63">
        <v>1</v>
      </c>
      <c r="Q1415" s="63">
        <v>31</v>
      </c>
      <c r="R1415" s="63">
        <v>3386</v>
      </c>
      <c r="S1415" s="63">
        <v>31623</v>
      </c>
      <c r="T1415" s="63">
        <v>113715</v>
      </c>
    </row>
    <row r="1416" spans="1:20" ht="14.5" x14ac:dyDescent="0.35">
      <c r="A1416" t="str">
        <f t="shared" ref="A1416:A1479" si="29">C1416&amp;D1416</f>
        <v>Steiermark894</v>
      </c>
      <c r="B1416">
        <v>1416</v>
      </c>
      <c r="C1416" s="62" t="s">
        <v>267</v>
      </c>
      <c r="D1416" s="62" t="s">
        <v>682</v>
      </c>
      <c r="E1416" s="62" t="s">
        <v>256</v>
      </c>
      <c r="F1416" s="64"/>
      <c r="G1416" s="64"/>
      <c r="H1416" s="63">
        <v>89</v>
      </c>
      <c r="I1416" s="64"/>
      <c r="J1416" s="64"/>
      <c r="K1416" s="64"/>
      <c r="L1416" s="64"/>
      <c r="M1416" s="64"/>
      <c r="N1416" s="64"/>
      <c r="O1416" s="64"/>
      <c r="P1416" s="64"/>
      <c r="Q1416" s="64"/>
      <c r="R1416" s="64"/>
      <c r="S1416" s="64"/>
      <c r="T1416" s="63">
        <v>38</v>
      </c>
    </row>
    <row r="1417" spans="1:20" ht="14.5" x14ac:dyDescent="0.35">
      <c r="A1417" t="str">
        <f t="shared" si="29"/>
        <v>Steiermark280</v>
      </c>
      <c r="B1417">
        <v>1417</v>
      </c>
      <c r="C1417" s="62" t="s">
        <v>267</v>
      </c>
      <c r="D1417" s="62" t="s">
        <v>425</v>
      </c>
      <c r="E1417" s="62" t="s">
        <v>70</v>
      </c>
      <c r="F1417" s="63">
        <v>6132</v>
      </c>
      <c r="G1417" s="63">
        <v>2698</v>
      </c>
      <c r="H1417" s="63">
        <v>8422</v>
      </c>
      <c r="I1417" s="63">
        <v>186</v>
      </c>
      <c r="J1417" s="63">
        <v>1170</v>
      </c>
      <c r="K1417" s="63">
        <v>13503</v>
      </c>
      <c r="L1417" s="63">
        <v>93722</v>
      </c>
      <c r="M1417" s="63">
        <v>8394</v>
      </c>
      <c r="N1417" s="64"/>
      <c r="O1417" s="63">
        <v>325</v>
      </c>
      <c r="P1417" s="63">
        <v>303509</v>
      </c>
      <c r="Q1417" s="63">
        <v>2404</v>
      </c>
      <c r="R1417" s="63">
        <v>455556</v>
      </c>
      <c r="S1417" s="63">
        <v>1353312</v>
      </c>
      <c r="T1417" s="63">
        <v>301616</v>
      </c>
    </row>
    <row r="1418" spans="1:20" ht="14.5" x14ac:dyDescent="0.35">
      <c r="A1418" t="str">
        <f t="shared" si="29"/>
        <v>Steiermark680</v>
      </c>
      <c r="B1418">
        <v>1418</v>
      </c>
      <c r="C1418" s="62" t="s">
        <v>267</v>
      </c>
      <c r="D1418" s="62" t="s">
        <v>600</v>
      </c>
      <c r="E1418" s="62" t="s">
        <v>169</v>
      </c>
      <c r="F1418" s="63">
        <v>24456412</v>
      </c>
      <c r="G1418" s="63">
        <v>24948945</v>
      </c>
      <c r="H1418" s="63">
        <v>22998724</v>
      </c>
      <c r="I1418" s="63">
        <v>27257596</v>
      </c>
      <c r="J1418" s="63">
        <v>36498885</v>
      </c>
      <c r="K1418" s="63">
        <v>39162829</v>
      </c>
      <c r="L1418" s="63">
        <v>55982835</v>
      </c>
      <c r="M1418" s="63">
        <v>52590147</v>
      </c>
      <c r="N1418" s="63">
        <v>60440080</v>
      </c>
      <c r="O1418" s="63">
        <v>75886489</v>
      </c>
      <c r="P1418" s="63">
        <v>60473972</v>
      </c>
      <c r="Q1418" s="63">
        <v>61834210</v>
      </c>
      <c r="R1418" s="63">
        <v>64865351</v>
      </c>
      <c r="S1418" s="63">
        <v>60727699</v>
      </c>
      <c r="T1418" s="63">
        <v>100800147</v>
      </c>
    </row>
    <row r="1419" spans="1:20" ht="14.5" x14ac:dyDescent="0.35">
      <c r="A1419" t="str">
        <f t="shared" si="29"/>
        <v>Steiermark082</v>
      </c>
      <c r="B1419">
        <v>1419</v>
      </c>
      <c r="C1419" s="62" t="s">
        <v>267</v>
      </c>
      <c r="D1419" s="62" t="s">
        <v>376</v>
      </c>
      <c r="E1419" s="62" t="s">
        <v>44</v>
      </c>
      <c r="F1419" s="63">
        <v>24746</v>
      </c>
      <c r="G1419" s="63">
        <v>476</v>
      </c>
      <c r="H1419" s="63">
        <v>66</v>
      </c>
      <c r="I1419" s="63">
        <v>5044</v>
      </c>
      <c r="J1419" s="63">
        <v>7112</v>
      </c>
      <c r="K1419" s="63">
        <v>2193</v>
      </c>
      <c r="L1419" s="63">
        <v>3637</v>
      </c>
      <c r="M1419" s="63">
        <v>3715</v>
      </c>
      <c r="N1419" s="63">
        <v>14541</v>
      </c>
      <c r="O1419" s="63">
        <v>3875</v>
      </c>
      <c r="P1419" s="63">
        <v>3313</v>
      </c>
      <c r="Q1419" s="63">
        <v>3251</v>
      </c>
      <c r="R1419" s="63">
        <v>8436</v>
      </c>
      <c r="S1419" s="63">
        <v>4835</v>
      </c>
      <c r="T1419" s="63">
        <v>12246</v>
      </c>
    </row>
    <row r="1420" spans="1:20" ht="14.5" x14ac:dyDescent="0.35">
      <c r="A1420" t="str">
        <f t="shared" si="29"/>
        <v>Steiermark839</v>
      </c>
      <c r="B1420">
        <v>1420</v>
      </c>
      <c r="C1420" s="62" t="s">
        <v>267</v>
      </c>
      <c r="D1420" s="62" t="s">
        <v>674</v>
      </c>
      <c r="E1420" s="62" t="s">
        <v>205</v>
      </c>
      <c r="F1420" s="63">
        <v>7673</v>
      </c>
      <c r="G1420" s="64"/>
      <c r="H1420" s="63">
        <v>51</v>
      </c>
      <c r="I1420" s="64"/>
      <c r="J1420" s="63">
        <v>21</v>
      </c>
      <c r="K1420" s="63">
        <v>10562</v>
      </c>
      <c r="L1420" s="63">
        <v>2754</v>
      </c>
      <c r="M1420" s="63">
        <v>328</v>
      </c>
      <c r="N1420" s="63">
        <v>324</v>
      </c>
      <c r="O1420" s="63">
        <v>448</v>
      </c>
      <c r="P1420" s="63">
        <v>222</v>
      </c>
      <c r="Q1420" s="63">
        <v>131</v>
      </c>
      <c r="R1420" s="63">
        <v>7647</v>
      </c>
      <c r="S1420" s="63">
        <v>10102</v>
      </c>
      <c r="T1420" s="63">
        <v>6665</v>
      </c>
    </row>
    <row r="1421" spans="1:20" ht="14.5" x14ac:dyDescent="0.35">
      <c r="A1421" t="str">
        <f t="shared" si="29"/>
        <v>Steiermark626</v>
      </c>
      <c r="B1421">
        <v>1421</v>
      </c>
      <c r="C1421" s="62" t="s">
        <v>267</v>
      </c>
      <c r="D1421" s="62" t="s">
        <v>574</v>
      </c>
      <c r="E1421" s="62" t="s">
        <v>151</v>
      </c>
      <c r="F1421" s="64"/>
      <c r="G1421" s="64"/>
      <c r="H1421" s="64"/>
      <c r="I1421" s="64"/>
      <c r="J1421" s="64"/>
      <c r="K1421" s="64"/>
      <c r="L1421" s="64"/>
      <c r="M1421" s="64"/>
      <c r="N1421" s="64"/>
      <c r="O1421" s="64"/>
      <c r="P1421" s="64"/>
      <c r="Q1421" s="64"/>
      <c r="R1421" s="63">
        <v>1080</v>
      </c>
      <c r="S1421" s="64"/>
      <c r="T1421" s="63">
        <v>3322</v>
      </c>
    </row>
    <row r="1422" spans="1:20" ht="14.5" x14ac:dyDescent="0.35">
      <c r="A1422" t="str">
        <f t="shared" si="29"/>
        <v>Steiermark080</v>
      </c>
      <c r="B1422">
        <v>1422</v>
      </c>
      <c r="C1422" s="62" t="s">
        <v>267</v>
      </c>
      <c r="D1422" s="62" t="s">
        <v>373</v>
      </c>
      <c r="E1422" s="62" t="s">
        <v>42</v>
      </c>
      <c r="F1422" s="63">
        <v>257</v>
      </c>
      <c r="G1422" s="64"/>
      <c r="H1422" s="63">
        <v>11124</v>
      </c>
      <c r="I1422" s="63">
        <v>217158</v>
      </c>
      <c r="J1422" s="63">
        <v>269047</v>
      </c>
      <c r="K1422" s="63">
        <v>528544</v>
      </c>
      <c r="L1422" s="63">
        <v>77319</v>
      </c>
      <c r="M1422" s="63">
        <v>129032</v>
      </c>
      <c r="N1422" s="63">
        <v>131628</v>
      </c>
      <c r="O1422" s="63">
        <v>374052</v>
      </c>
      <c r="P1422" s="64"/>
      <c r="Q1422" s="63">
        <v>17669</v>
      </c>
      <c r="R1422" s="63">
        <v>12</v>
      </c>
      <c r="S1422" s="63">
        <v>1972</v>
      </c>
      <c r="T1422" s="63">
        <v>5974</v>
      </c>
    </row>
    <row r="1423" spans="1:20" ht="14.5" x14ac:dyDescent="0.35">
      <c r="A1423" t="str">
        <f t="shared" si="29"/>
        <v>Steiermark212</v>
      </c>
      <c r="B1423">
        <v>1423</v>
      </c>
      <c r="C1423" s="62" t="s">
        <v>267</v>
      </c>
      <c r="D1423" s="62" t="s">
        <v>396</v>
      </c>
      <c r="E1423" s="62" t="s">
        <v>54</v>
      </c>
      <c r="F1423" s="63">
        <v>10245883</v>
      </c>
      <c r="G1423" s="63">
        <v>11208963</v>
      </c>
      <c r="H1423" s="63">
        <v>9184366</v>
      </c>
      <c r="I1423" s="63">
        <v>10484062</v>
      </c>
      <c r="J1423" s="63">
        <v>10124700</v>
      </c>
      <c r="K1423" s="63">
        <v>8760911</v>
      </c>
      <c r="L1423" s="63">
        <v>9067196</v>
      </c>
      <c r="M1423" s="63">
        <v>8830967</v>
      </c>
      <c r="N1423" s="63">
        <v>7672027</v>
      </c>
      <c r="O1423" s="63">
        <v>9268900</v>
      </c>
      <c r="P1423" s="63">
        <v>10799621</v>
      </c>
      <c r="Q1423" s="63">
        <v>13448875</v>
      </c>
      <c r="R1423" s="63">
        <v>13730270</v>
      </c>
      <c r="S1423" s="63">
        <v>13459664</v>
      </c>
      <c r="T1423" s="63">
        <v>17515581</v>
      </c>
    </row>
    <row r="1424" spans="1:20" ht="14.5" x14ac:dyDescent="0.35">
      <c r="A1424" t="str">
        <f t="shared" si="29"/>
        <v>Steiermark817</v>
      </c>
      <c r="B1424">
        <v>1424</v>
      </c>
      <c r="C1424" s="62" t="s">
        <v>267</v>
      </c>
      <c r="D1424" s="62" t="s">
        <v>646</v>
      </c>
      <c r="E1424" s="62" t="s">
        <v>193</v>
      </c>
      <c r="F1424" s="63">
        <v>20</v>
      </c>
      <c r="G1424" s="64"/>
      <c r="H1424" s="64"/>
      <c r="I1424" s="64"/>
      <c r="J1424" s="64"/>
      <c r="K1424" s="63">
        <v>66</v>
      </c>
      <c r="L1424" s="64"/>
      <c r="M1424" s="63">
        <v>20</v>
      </c>
      <c r="N1424" s="64"/>
      <c r="O1424" s="64"/>
      <c r="P1424" s="64"/>
      <c r="Q1424" s="63">
        <v>21</v>
      </c>
      <c r="R1424" s="64"/>
      <c r="S1424" s="63">
        <v>2</v>
      </c>
      <c r="T1424" s="64"/>
    </row>
    <row r="1425" spans="1:20" ht="14.5" x14ac:dyDescent="0.35">
      <c r="A1425" t="str">
        <f t="shared" si="29"/>
        <v>Steiermark052</v>
      </c>
      <c r="B1425">
        <v>1425</v>
      </c>
      <c r="C1425" s="62" t="s">
        <v>267</v>
      </c>
      <c r="D1425" s="62" t="s">
        <v>337</v>
      </c>
      <c r="E1425" s="62" t="s">
        <v>26</v>
      </c>
      <c r="F1425" s="63">
        <v>100681459</v>
      </c>
      <c r="G1425" s="63">
        <v>116536554</v>
      </c>
      <c r="H1425" s="63">
        <v>124054495</v>
      </c>
      <c r="I1425" s="63">
        <v>149852865</v>
      </c>
      <c r="J1425" s="63">
        <v>157848625</v>
      </c>
      <c r="K1425" s="63">
        <v>162651059</v>
      </c>
      <c r="L1425" s="63">
        <v>177371306</v>
      </c>
      <c r="M1425" s="63">
        <v>171617456</v>
      </c>
      <c r="N1425" s="63">
        <v>179211610</v>
      </c>
      <c r="O1425" s="63">
        <v>183172587</v>
      </c>
      <c r="P1425" s="63">
        <v>189205153</v>
      </c>
      <c r="Q1425" s="63">
        <v>218040646</v>
      </c>
      <c r="R1425" s="63">
        <v>275570150</v>
      </c>
      <c r="S1425" s="63">
        <v>263160954</v>
      </c>
      <c r="T1425" s="63">
        <v>281646683</v>
      </c>
    </row>
    <row r="1426" spans="1:20" ht="14.5" x14ac:dyDescent="0.35">
      <c r="A1426" t="str">
        <f t="shared" si="29"/>
        <v>Steiermark472</v>
      </c>
      <c r="B1426">
        <v>1426</v>
      </c>
      <c r="C1426" s="62" t="s">
        <v>267</v>
      </c>
      <c r="D1426" s="62" t="s">
        <v>531</v>
      </c>
      <c r="E1426" s="62" t="s">
        <v>131</v>
      </c>
      <c r="F1426" s="63">
        <v>20623</v>
      </c>
      <c r="G1426" s="63">
        <v>9995</v>
      </c>
      <c r="H1426" s="64"/>
      <c r="I1426" s="64"/>
      <c r="J1426" s="63">
        <v>2794</v>
      </c>
      <c r="K1426" s="63">
        <v>11025</v>
      </c>
      <c r="L1426" s="63">
        <v>44644</v>
      </c>
      <c r="M1426" s="63">
        <v>200205</v>
      </c>
      <c r="N1426" s="63">
        <v>311914</v>
      </c>
      <c r="O1426" s="63">
        <v>234973</v>
      </c>
      <c r="P1426" s="63">
        <v>226252</v>
      </c>
      <c r="Q1426" s="63">
        <v>67213</v>
      </c>
      <c r="R1426" s="63">
        <v>30532</v>
      </c>
      <c r="S1426" s="63">
        <v>20924</v>
      </c>
      <c r="T1426" s="63">
        <v>77480</v>
      </c>
    </row>
    <row r="1427" spans="1:20" ht="14.5" x14ac:dyDescent="0.35">
      <c r="A1427" t="str">
        <f t="shared" si="29"/>
        <v>Steiermark807</v>
      </c>
      <c r="B1427">
        <v>1427</v>
      </c>
      <c r="C1427" s="62" t="s">
        <v>267</v>
      </c>
      <c r="D1427" s="62" t="s">
        <v>636</v>
      </c>
      <c r="E1427" s="62" t="s">
        <v>187</v>
      </c>
      <c r="F1427" s="64"/>
      <c r="G1427" s="64"/>
      <c r="H1427" s="64"/>
      <c r="I1427" s="64"/>
      <c r="J1427" s="64"/>
      <c r="K1427" s="64"/>
      <c r="L1427" s="64"/>
      <c r="M1427" s="64"/>
      <c r="N1427" s="64"/>
      <c r="O1427" s="63">
        <v>2240</v>
      </c>
      <c r="P1427" s="64"/>
      <c r="Q1427" s="64"/>
      <c r="R1427" s="63">
        <v>24</v>
      </c>
      <c r="S1427" s="63">
        <v>4570</v>
      </c>
      <c r="T1427" s="63">
        <v>91</v>
      </c>
    </row>
    <row r="1428" spans="1:20" ht="14.5" x14ac:dyDescent="0.35">
      <c r="A1428" t="str">
        <f t="shared" si="29"/>
        <v>Steiermark736</v>
      </c>
      <c r="B1428">
        <v>1428</v>
      </c>
      <c r="C1428" s="62" t="s">
        <v>267</v>
      </c>
      <c r="D1428" s="62" t="s">
        <v>622</v>
      </c>
      <c r="E1428" s="62" t="s">
        <v>179</v>
      </c>
      <c r="F1428" s="63">
        <v>40519644</v>
      </c>
      <c r="G1428" s="63">
        <v>45351524</v>
      </c>
      <c r="H1428" s="63">
        <v>46542745</v>
      </c>
      <c r="I1428" s="63">
        <v>41894671</v>
      </c>
      <c r="J1428" s="63">
        <v>45219875</v>
      </c>
      <c r="K1428" s="63">
        <v>52601015</v>
      </c>
      <c r="L1428" s="63">
        <v>59956707</v>
      </c>
      <c r="M1428" s="63">
        <v>78597628</v>
      </c>
      <c r="N1428" s="63">
        <v>94368260</v>
      </c>
      <c r="O1428" s="63">
        <v>119295312</v>
      </c>
      <c r="P1428" s="63">
        <v>102610037</v>
      </c>
      <c r="Q1428" s="63">
        <v>117672872</v>
      </c>
      <c r="R1428" s="63">
        <v>129952045</v>
      </c>
      <c r="S1428" s="63">
        <v>162427076</v>
      </c>
      <c r="T1428" s="63">
        <v>189376034</v>
      </c>
    </row>
    <row r="1429" spans="1:20" ht="14.5" x14ac:dyDescent="0.35">
      <c r="A1429" t="str">
        <f t="shared" si="29"/>
        <v>Steiermark352</v>
      </c>
      <c r="B1429">
        <v>1429</v>
      </c>
      <c r="C1429" s="62" t="s">
        <v>267</v>
      </c>
      <c r="D1429" s="62" t="s">
        <v>457</v>
      </c>
      <c r="E1429" s="62" t="s">
        <v>257</v>
      </c>
      <c r="F1429" s="63">
        <v>2059590</v>
      </c>
      <c r="G1429" s="63">
        <v>3295469</v>
      </c>
      <c r="H1429" s="63">
        <v>58482</v>
      </c>
      <c r="I1429" s="63">
        <v>35242</v>
      </c>
      <c r="J1429" s="63">
        <v>66427</v>
      </c>
      <c r="K1429" s="63">
        <v>72095</v>
      </c>
      <c r="L1429" s="63">
        <v>256561</v>
      </c>
      <c r="M1429" s="63">
        <v>194891</v>
      </c>
      <c r="N1429" s="63">
        <v>83627</v>
      </c>
      <c r="O1429" s="63">
        <v>189758</v>
      </c>
      <c r="P1429" s="63">
        <v>117257</v>
      </c>
      <c r="Q1429" s="63">
        <v>67395</v>
      </c>
      <c r="R1429" s="63">
        <v>270758</v>
      </c>
      <c r="S1429" s="63">
        <v>348792</v>
      </c>
      <c r="T1429" s="63">
        <v>373940</v>
      </c>
    </row>
    <row r="1430" spans="1:20" ht="14.5" x14ac:dyDescent="0.35">
      <c r="A1430" t="str">
        <f t="shared" si="29"/>
        <v>Steiermark072</v>
      </c>
      <c r="B1430">
        <v>1430</v>
      </c>
      <c r="C1430" s="62" t="s">
        <v>267</v>
      </c>
      <c r="D1430" s="62" t="s">
        <v>359</v>
      </c>
      <c r="E1430" s="62" t="s">
        <v>37</v>
      </c>
      <c r="F1430" s="63">
        <v>78583717</v>
      </c>
      <c r="G1430" s="63">
        <v>86404222</v>
      </c>
      <c r="H1430" s="63">
        <v>75927685</v>
      </c>
      <c r="I1430" s="63">
        <v>92394537</v>
      </c>
      <c r="J1430" s="63">
        <v>80029068</v>
      </c>
      <c r="K1430" s="63">
        <v>74857435</v>
      </c>
      <c r="L1430" s="63">
        <v>81160147</v>
      </c>
      <c r="M1430" s="63">
        <v>115193376</v>
      </c>
      <c r="N1430" s="63">
        <v>114568594</v>
      </c>
      <c r="O1430" s="63">
        <v>100086536</v>
      </c>
      <c r="P1430" s="63">
        <v>87397916</v>
      </c>
      <c r="Q1430" s="63">
        <v>124498275</v>
      </c>
      <c r="R1430" s="63">
        <v>146012650</v>
      </c>
      <c r="S1430" s="63">
        <v>79964455</v>
      </c>
      <c r="T1430" s="63">
        <v>82052720</v>
      </c>
    </row>
    <row r="1431" spans="1:20" ht="14.5" x14ac:dyDescent="0.35">
      <c r="A1431" t="str">
        <f t="shared" si="29"/>
        <v>Steiermark350</v>
      </c>
      <c r="B1431">
        <v>1431</v>
      </c>
      <c r="C1431" s="62" t="s">
        <v>267</v>
      </c>
      <c r="D1431" s="62" t="s">
        <v>456</v>
      </c>
      <c r="E1431" s="62" t="s">
        <v>87</v>
      </c>
      <c r="F1431" s="63">
        <v>52550</v>
      </c>
      <c r="G1431" s="63">
        <v>199764</v>
      </c>
      <c r="H1431" s="63">
        <v>415944</v>
      </c>
      <c r="I1431" s="63">
        <v>177756</v>
      </c>
      <c r="J1431" s="63">
        <v>246318</v>
      </c>
      <c r="K1431" s="63">
        <v>138817</v>
      </c>
      <c r="L1431" s="63">
        <v>156981</v>
      </c>
      <c r="M1431" s="63">
        <v>339034</v>
      </c>
      <c r="N1431" s="63">
        <v>616264</v>
      </c>
      <c r="O1431" s="63">
        <v>1199839</v>
      </c>
      <c r="P1431" s="63">
        <v>504496</v>
      </c>
      <c r="Q1431" s="63">
        <v>1038463</v>
      </c>
      <c r="R1431" s="63">
        <v>2671916</v>
      </c>
      <c r="S1431" s="63">
        <v>4798309</v>
      </c>
      <c r="T1431" s="63">
        <v>1735280</v>
      </c>
    </row>
    <row r="1432" spans="1:20" ht="14.5" x14ac:dyDescent="0.35">
      <c r="A1432" t="str">
        <f t="shared" si="29"/>
        <v>Steiermark832</v>
      </c>
      <c r="B1432">
        <v>1432</v>
      </c>
      <c r="C1432" s="62" t="s">
        <v>267</v>
      </c>
      <c r="D1432" s="62" t="s">
        <v>660</v>
      </c>
      <c r="E1432" s="62" t="s">
        <v>276</v>
      </c>
      <c r="F1432" s="63">
        <v>258</v>
      </c>
      <c r="G1432" s="64"/>
      <c r="H1432" s="63">
        <v>170</v>
      </c>
      <c r="I1432" s="64"/>
      <c r="J1432" s="64"/>
      <c r="K1432" s="63">
        <v>61</v>
      </c>
      <c r="L1432" s="64"/>
      <c r="M1432" s="64"/>
      <c r="N1432" s="63">
        <v>5</v>
      </c>
      <c r="O1432" s="63">
        <v>3543</v>
      </c>
      <c r="P1432" s="64"/>
      <c r="Q1432" s="63">
        <v>6377</v>
      </c>
      <c r="R1432" s="63">
        <v>410</v>
      </c>
      <c r="S1432" s="63">
        <v>141</v>
      </c>
      <c r="T1432" s="63">
        <v>185</v>
      </c>
    </row>
    <row r="1433" spans="1:20" ht="14.5" x14ac:dyDescent="0.35">
      <c r="A1433" t="str">
        <f t="shared" si="29"/>
        <v>Steiermark400</v>
      </c>
      <c r="B1433">
        <v>1433</v>
      </c>
      <c r="C1433" s="62" t="s">
        <v>267</v>
      </c>
      <c r="D1433" s="62" t="s">
        <v>484</v>
      </c>
      <c r="E1433" s="62" t="s">
        <v>103</v>
      </c>
      <c r="F1433" s="63">
        <v>344348046</v>
      </c>
      <c r="G1433" s="63">
        <v>310370165</v>
      </c>
      <c r="H1433" s="63">
        <v>278797079</v>
      </c>
      <c r="I1433" s="63">
        <v>286515285</v>
      </c>
      <c r="J1433" s="63">
        <v>321493180</v>
      </c>
      <c r="K1433" s="63">
        <v>392950209</v>
      </c>
      <c r="L1433" s="63">
        <v>367391045</v>
      </c>
      <c r="M1433" s="63">
        <v>478202327</v>
      </c>
      <c r="N1433" s="63">
        <v>599476109</v>
      </c>
      <c r="O1433" s="63">
        <v>610097083</v>
      </c>
      <c r="P1433" s="63">
        <v>443185787</v>
      </c>
      <c r="Q1433" s="63">
        <v>426772535</v>
      </c>
      <c r="R1433" s="63">
        <v>568408997</v>
      </c>
      <c r="S1433" s="63">
        <v>563867573</v>
      </c>
      <c r="T1433" s="63">
        <v>498028965</v>
      </c>
    </row>
    <row r="1434" spans="1:20" ht="14.5" x14ac:dyDescent="0.35">
      <c r="A1434" t="str">
        <f t="shared" si="29"/>
        <v>Steiermark524</v>
      </c>
      <c r="B1434">
        <v>1434</v>
      </c>
      <c r="C1434" s="62" t="s">
        <v>267</v>
      </c>
      <c r="D1434" s="62" t="s">
        <v>556</v>
      </c>
      <c r="E1434" s="62" t="s">
        <v>144</v>
      </c>
      <c r="F1434" s="63">
        <v>4279202</v>
      </c>
      <c r="G1434" s="63">
        <v>13516885</v>
      </c>
      <c r="H1434" s="63">
        <v>24881711</v>
      </c>
      <c r="I1434" s="63">
        <v>26120223</v>
      </c>
      <c r="J1434" s="63">
        <v>38156945</v>
      </c>
      <c r="K1434" s="63">
        <v>56024556</v>
      </c>
      <c r="L1434" s="63">
        <v>50177647</v>
      </c>
      <c r="M1434" s="63">
        <v>42984718</v>
      </c>
      <c r="N1434" s="63">
        <v>23147509</v>
      </c>
      <c r="O1434" s="63">
        <v>12913612</v>
      </c>
      <c r="P1434" s="63">
        <v>13207638</v>
      </c>
      <c r="Q1434" s="63">
        <v>37136071</v>
      </c>
      <c r="R1434" s="63">
        <v>61719349</v>
      </c>
      <c r="S1434" s="63">
        <v>19804986</v>
      </c>
      <c r="T1434" s="63">
        <v>27329967</v>
      </c>
    </row>
    <row r="1435" spans="1:20" ht="14.5" x14ac:dyDescent="0.35">
      <c r="A1435" t="str">
        <f t="shared" si="29"/>
        <v>Steiermark081</v>
      </c>
      <c r="B1435">
        <v>1435</v>
      </c>
      <c r="C1435" s="62" t="s">
        <v>267</v>
      </c>
      <c r="D1435" s="62" t="s">
        <v>374</v>
      </c>
      <c r="E1435" s="62" t="s">
        <v>43</v>
      </c>
      <c r="F1435" s="63">
        <v>618428</v>
      </c>
      <c r="G1435" s="63">
        <v>7590</v>
      </c>
      <c r="H1435" s="63">
        <v>16984</v>
      </c>
      <c r="I1435" s="63">
        <v>115266</v>
      </c>
      <c r="J1435" s="63">
        <v>14072</v>
      </c>
      <c r="K1435" s="63">
        <v>3276</v>
      </c>
      <c r="L1435" s="63">
        <v>13382</v>
      </c>
      <c r="M1435" s="63">
        <v>556006</v>
      </c>
      <c r="N1435" s="63">
        <v>2131878</v>
      </c>
      <c r="O1435" s="63">
        <v>2244564</v>
      </c>
      <c r="P1435" s="63">
        <v>1420586</v>
      </c>
      <c r="Q1435" s="63">
        <v>794839</v>
      </c>
      <c r="R1435" s="63">
        <v>402575</v>
      </c>
      <c r="S1435" s="63">
        <v>2607844</v>
      </c>
      <c r="T1435" s="63">
        <v>1010028</v>
      </c>
    </row>
    <row r="1436" spans="1:20" ht="14.5" x14ac:dyDescent="0.35">
      <c r="A1436" t="str">
        <f t="shared" si="29"/>
        <v>Steiermark045</v>
      </c>
      <c r="B1436">
        <v>1436</v>
      </c>
      <c r="C1436" s="62" t="s">
        <v>267</v>
      </c>
      <c r="D1436" s="62" t="s">
        <v>333</v>
      </c>
      <c r="E1436" s="62" t="s">
        <v>258</v>
      </c>
      <c r="F1436" s="63">
        <v>1052</v>
      </c>
      <c r="G1436" s="63">
        <v>1663</v>
      </c>
      <c r="H1436" s="63">
        <v>1520</v>
      </c>
      <c r="I1436" s="63">
        <v>2258</v>
      </c>
      <c r="J1436" s="63">
        <v>2014</v>
      </c>
      <c r="K1436" s="63">
        <v>1723</v>
      </c>
      <c r="L1436" s="64"/>
      <c r="M1436" s="63">
        <v>3229</v>
      </c>
      <c r="N1436" s="64"/>
      <c r="O1436" s="63">
        <v>2527</v>
      </c>
      <c r="P1436" s="63">
        <v>2615</v>
      </c>
      <c r="Q1436" s="63">
        <v>3214</v>
      </c>
      <c r="R1436" s="63">
        <v>10370</v>
      </c>
      <c r="S1436" s="63">
        <v>25611</v>
      </c>
      <c r="T1436" s="63">
        <v>9504</v>
      </c>
    </row>
    <row r="1437" spans="1:20" ht="14.5" x14ac:dyDescent="0.35">
      <c r="A1437" t="str">
        <f t="shared" si="29"/>
        <v>Steiermark467</v>
      </c>
      <c r="B1437">
        <v>1437</v>
      </c>
      <c r="C1437" s="62" t="s">
        <v>267</v>
      </c>
      <c r="D1437" s="62" t="s">
        <v>525</v>
      </c>
      <c r="E1437" s="62" t="s">
        <v>263</v>
      </c>
      <c r="F1437" s="64"/>
      <c r="G1437" s="63">
        <v>18</v>
      </c>
      <c r="H1437" s="64"/>
      <c r="I1437" s="64"/>
      <c r="J1437" s="64"/>
      <c r="K1437" s="64"/>
      <c r="L1437" s="64"/>
      <c r="M1437" s="64"/>
      <c r="N1437" s="63">
        <v>665</v>
      </c>
      <c r="O1437" s="63">
        <v>560</v>
      </c>
      <c r="P1437" s="63">
        <v>2429</v>
      </c>
      <c r="Q1437" s="64"/>
      <c r="R1437" s="63">
        <v>1599</v>
      </c>
      <c r="S1437" s="63">
        <v>2782</v>
      </c>
      <c r="T1437" s="63">
        <v>2003</v>
      </c>
    </row>
    <row r="1438" spans="1:20" ht="14.5" x14ac:dyDescent="0.35">
      <c r="A1438" t="str">
        <f t="shared" si="29"/>
        <v>Steiermark484</v>
      </c>
      <c r="B1438">
        <v>1438</v>
      </c>
      <c r="C1438" s="62" t="s">
        <v>267</v>
      </c>
      <c r="D1438" s="62" t="s">
        <v>545</v>
      </c>
      <c r="E1438" s="62" t="s">
        <v>135</v>
      </c>
      <c r="F1438" s="63">
        <v>3162249</v>
      </c>
      <c r="G1438" s="63">
        <v>3908579</v>
      </c>
      <c r="H1438" s="63">
        <v>1486323</v>
      </c>
      <c r="I1438" s="63">
        <v>360058</v>
      </c>
      <c r="J1438" s="63">
        <v>1146766</v>
      </c>
      <c r="K1438" s="63">
        <v>6794</v>
      </c>
      <c r="L1438" s="63">
        <v>64459</v>
      </c>
      <c r="M1438" s="63">
        <v>491099</v>
      </c>
      <c r="N1438" s="63">
        <v>8188</v>
      </c>
      <c r="O1438" s="63">
        <v>49989</v>
      </c>
      <c r="P1438" s="63">
        <v>34415</v>
      </c>
      <c r="Q1438" s="63">
        <v>43379</v>
      </c>
      <c r="R1438" s="63">
        <v>118421</v>
      </c>
      <c r="S1438" s="63">
        <v>340570</v>
      </c>
      <c r="T1438" s="63">
        <v>361378</v>
      </c>
    </row>
    <row r="1439" spans="1:20" ht="14.5" x14ac:dyDescent="0.35">
      <c r="A1439" t="str">
        <f t="shared" si="29"/>
        <v>Steiermark468</v>
      </c>
      <c r="B1439">
        <v>1439</v>
      </c>
      <c r="C1439" s="62" t="s">
        <v>267</v>
      </c>
      <c r="D1439" s="62" t="s">
        <v>527</v>
      </c>
      <c r="E1439" s="62" t="s">
        <v>259</v>
      </c>
      <c r="F1439" s="63">
        <v>3811</v>
      </c>
      <c r="G1439" s="63">
        <v>562</v>
      </c>
      <c r="H1439" s="63">
        <v>9757</v>
      </c>
      <c r="I1439" s="63">
        <v>12427</v>
      </c>
      <c r="J1439" s="63">
        <v>9785</v>
      </c>
      <c r="K1439" s="63">
        <v>3569</v>
      </c>
      <c r="L1439" s="63">
        <v>28150</v>
      </c>
      <c r="M1439" s="63">
        <v>10702</v>
      </c>
      <c r="N1439" s="63">
        <v>2733</v>
      </c>
      <c r="O1439" s="63">
        <v>3150</v>
      </c>
      <c r="P1439" s="63">
        <v>13753</v>
      </c>
      <c r="Q1439" s="63">
        <v>71243</v>
      </c>
      <c r="R1439" s="63">
        <v>36348</v>
      </c>
      <c r="S1439" s="63">
        <v>93139</v>
      </c>
      <c r="T1439" s="63">
        <v>59837</v>
      </c>
    </row>
    <row r="1440" spans="1:20" ht="14.5" x14ac:dyDescent="0.35">
      <c r="A1440" t="str">
        <f t="shared" si="29"/>
        <v>Steiermark457</v>
      </c>
      <c r="B1440">
        <v>1440</v>
      </c>
      <c r="C1440" s="62" t="s">
        <v>267</v>
      </c>
      <c r="D1440" s="62" t="s">
        <v>513</v>
      </c>
      <c r="E1440" s="62" t="s">
        <v>123</v>
      </c>
      <c r="F1440" s="63">
        <v>5171</v>
      </c>
      <c r="G1440" s="63">
        <v>14804</v>
      </c>
      <c r="H1440" s="63">
        <v>29743</v>
      </c>
      <c r="I1440" s="63">
        <v>983</v>
      </c>
      <c r="J1440" s="63">
        <v>31460</v>
      </c>
      <c r="K1440" s="63">
        <v>4984</v>
      </c>
      <c r="L1440" s="63">
        <v>1727</v>
      </c>
      <c r="M1440" s="63">
        <v>25534</v>
      </c>
      <c r="N1440" s="63">
        <v>9076</v>
      </c>
      <c r="O1440" s="63">
        <v>121878</v>
      </c>
      <c r="P1440" s="63">
        <v>41661</v>
      </c>
      <c r="Q1440" s="63">
        <v>45487</v>
      </c>
      <c r="R1440" s="63">
        <v>457106</v>
      </c>
      <c r="S1440" s="63">
        <v>133847</v>
      </c>
      <c r="T1440" s="63">
        <v>100354</v>
      </c>
    </row>
    <row r="1441" spans="1:20" ht="14.5" x14ac:dyDescent="0.35">
      <c r="A1441" t="str">
        <f t="shared" si="29"/>
        <v>Steiermark690</v>
      </c>
      <c r="B1441">
        <v>1441</v>
      </c>
      <c r="C1441" s="62" t="s">
        <v>267</v>
      </c>
      <c r="D1441" s="62" t="s">
        <v>603</v>
      </c>
      <c r="E1441" s="62" t="s">
        <v>170</v>
      </c>
      <c r="F1441" s="63">
        <v>45055858</v>
      </c>
      <c r="G1441" s="63">
        <v>57217478</v>
      </c>
      <c r="H1441" s="63">
        <v>60880246</v>
      </c>
      <c r="I1441" s="63">
        <v>60707674</v>
      </c>
      <c r="J1441" s="63">
        <v>61123163</v>
      </c>
      <c r="K1441" s="63">
        <v>60305714</v>
      </c>
      <c r="L1441" s="63">
        <v>67220186</v>
      </c>
      <c r="M1441" s="63">
        <v>87365640</v>
      </c>
      <c r="N1441" s="63">
        <v>124854881</v>
      </c>
      <c r="O1441" s="63">
        <v>144349251</v>
      </c>
      <c r="P1441" s="63">
        <v>120798349</v>
      </c>
      <c r="Q1441" s="63">
        <v>147705080</v>
      </c>
      <c r="R1441" s="63">
        <v>150927929</v>
      </c>
      <c r="S1441" s="63">
        <v>159892031</v>
      </c>
      <c r="T1441" s="63">
        <v>208898441</v>
      </c>
    </row>
    <row r="1442" spans="1:20" ht="14.5" x14ac:dyDescent="0.35">
      <c r="A1442" t="str">
        <f t="shared" si="29"/>
        <v>Steiermark816</v>
      </c>
      <c r="B1442">
        <v>1442</v>
      </c>
      <c r="C1442" s="62" t="s">
        <v>267</v>
      </c>
      <c r="D1442" s="62" t="s">
        <v>645</v>
      </c>
      <c r="E1442" s="62" t="s">
        <v>192</v>
      </c>
      <c r="F1442" s="64"/>
      <c r="G1442" s="64"/>
      <c r="H1442" s="64"/>
      <c r="I1442" s="64"/>
      <c r="J1442" s="63">
        <v>13</v>
      </c>
      <c r="K1442" s="63">
        <v>339</v>
      </c>
      <c r="L1442" s="63">
        <v>30</v>
      </c>
      <c r="M1442" s="64"/>
      <c r="N1442" s="64"/>
      <c r="O1442" s="63">
        <v>6</v>
      </c>
      <c r="P1442" s="63">
        <v>14</v>
      </c>
      <c r="Q1442" s="63">
        <v>293</v>
      </c>
      <c r="R1442" s="63">
        <v>20</v>
      </c>
      <c r="S1442" s="63">
        <v>266</v>
      </c>
      <c r="T1442" s="63">
        <v>96</v>
      </c>
    </row>
    <row r="1443" spans="1:20" ht="14.5" x14ac:dyDescent="0.35">
      <c r="A1443" t="str">
        <f t="shared" si="29"/>
        <v>Steiermark811</v>
      </c>
      <c r="B1443">
        <v>1443</v>
      </c>
      <c r="C1443" s="62" t="s">
        <v>267</v>
      </c>
      <c r="D1443" s="62" t="s">
        <v>639</v>
      </c>
      <c r="E1443" s="62" t="s">
        <v>285</v>
      </c>
      <c r="F1443" s="64"/>
      <c r="G1443" s="64"/>
      <c r="H1443" s="64"/>
      <c r="I1443" s="64"/>
      <c r="J1443" s="64"/>
      <c r="K1443" s="64"/>
      <c r="L1443" s="64"/>
      <c r="M1443" s="64"/>
      <c r="N1443" s="64"/>
      <c r="O1443" s="64"/>
      <c r="P1443" s="64"/>
      <c r="Q1443" s="64"/>
      <c r="R1443" s="64"/>
      <c r="S1443" s="64"/>
      <c r="T1443" s="63">
        <v>1</v>
      </c>
    </row>
    <row r="1444" spans="1:20" ht="14.5" x14ac:dyDescent="0.35">
      <c r="A1444" t="str">
        <f t="shared" si="29"/>
        <v>Steiermark819</v>
      </c>
      <c r="B1444">
        <v>1444</v>
      </c>
      <c r="C1444" s="62" t="s">
        <v>267</v>
      </c>
      <c r="D1444" s="62" t="s">
        <v>647</v>
      </c>
      <c r="E1444" s="62" t="s">
        <v>194</v>
      </c>
      <c r="F1444" s="64"/>
      <c r="G1444" s="63">
        <v>2</v>
      </c>
      <c r="H1444" s="64"/>
      <c r="I1444" s="64"/>
      <c r="J1444" s="64"/>
      <c r="K1444" s="63">
        <v>218</v>
      </c>
      <c r="L1444" s="63">
        <v>42</v>
      </c>
      <c r="M1444" s="64"/>
      <c r="N1444" s="64"/>
      <c r="O1444" s="64"/>
      <c r="P1444" s="63">
        <v>292</v>
      </c>
      <c r="Q1444" s="63">
        <v>8</v>
      </c>
      <c r="R1444" s="63">
        <v>1024</v>
      </c>
      <c r="S1444" s="64"/>
      <c r="T1444" s="63">
        <v>1031</v>
      </c>
    </row>
    <row r="1445" spans="1:20" ht="14.5" x14ac:dyDescent="0.35">
      <c r="A1445" t="str">
        <f t="shared" si="29"/>
        <v>Steiermark022</v>
      </c>
      <c r="B1445">
        <v>1445</v>
      </c>
      <c r="C1445" s="62" t="s">
        <v>267</v>
      </c>
      <c r="D1445" s="62" t="s">
        <v>726</v>
      </c>
      <c r="E1445" s="62" t="s">
        <v>13</v>
      </c>
      <c r="F1445" s="64"/>
      <c r="G1445" s="63">
        <v>2</v>
      </c>
      <c r="H1445" s="63">
        <v>21</v>
      </c>
      <c r="I1445" s="64"/>
      <c r="J1445" s="63">
        <v>12</v>
      </c>
      <c r="K1445" s="64"/>
      <c r="L1445" s="64"/>
      <c r="M1445" s="64"/>
      <c r="N1445" s="64"/>
      <c r="O1445" s="64"/>
      <c r="P1445" s="64"/>
      <c r="Q1445" s="64"/>
      <c r="R1445" s="63">
        <v>2939</v>
      </c>
      <c r="S1445" s="63">
        <v>2006</v>
      </c>
      <c r="T1445" s="63">
        <v>73</v>
      </c>
    </row>
    <row r="1446" spans="1:20" ht="14.5" x14ac:dyDescent="0.35">
      <c r="A1446" t="str">
        <f t="shared" si="29"/>
        <v>Steiermark095</v>
      </c>
      <c r="B1446">
        <v>1446</v>
      </c>
      <c r="C1446" s="62" t="s">
        <v>267</v>
      </c>
      <c r="D1446" s="62" t="s">
        <v>386</v>
      </c>
      <c r="E1446" s="62" t="s">
        <v>49</v>
      </c>
      <c r="F1446" s="63">
        <v>3985687</v>
      </c>
      <c r="G1446" s="63">
        <v>3901639</v>
      </c>
      <c r="H1446" s="63">
        <v>3172401</v>
      </c>
      <c r="I1446" s="63">
        <v>3527384</v>
      </c>
      <c r="J1446" s="63">
        <v>4301535</v>
      </c>
      <c r="K1446" s="63">
        <v>3730719</v>
      </c>
      <c r="L1446" s="63">
        <v>3384544</v>
      </c>
      <c r="M1446" s="63">
        <v>2360436</v>
      </c>
      <c r="N1446" s="63">
        <v>1953690</v>
      </c>
      <c r="O1446" s="63">
        <v>1392240</v>
      </c>
      <c r="P1446" s="63">
        <v>576403</v>
      </c>
      <c r="Q1446" s="63">
        <v>1195598</v>
      </c>
      <c r="R1446" s="63">
        <v>1069716</v>
      </c>
      <c r="S1446" s="63">
        <v>1158709</v>
      </c>
      <c r="T1446" s="63">
        <v>1812674</v>
      </c>
    </row>
    <row r="1447" spans="1:20" ht="14.5" x14ac:dyDescent="0.35">
      <c r="A1447" t="str">
        <f t="shared" si="29"/>
        <v>Steiermark023</v>
      </c>
      <c r="B1447">
        <v>1447</v>
      </c>
      <c r="C1447" s="62" t="s">
        <v>267</v>
      </c>
      <c r="D1447" s="62" t="s">
        <v>317</v>
      </c>
      <c r="E1447" s="62" t="s">
        <v>14</v>
      </c>
      <c r="F1447" s="64"/>
      <c r="G1447" s="63">
        <v>70</v>
      </c>
      <c r="H1447" s="63">
        <v>53</v>
      </c>
      <c r="I1447" s="63">
        <v>215</v>
      </c>
      <c r="J1447" s="63">
        <v>3</v>
      </c>
      <c r="K1447" s="64"/>
      <c r="L1447" s="64"/>
      <c r="M1447" s="64"/>
      <c r="N1447" s="64"/>
      <c r="O1447" s="64"/>
      <c r="P1447" s="64"/>
      <c r="Q1447" s="64"/>
      <c r="R1447" s="64"/>
      <c r="S1447" s="64"/>
      <c r="T1447" s="64"/>
    </row>
    <row r="1448" spans="1:20" ht="14.5" x14ac:dyDescent="0.35">
      <c r="A1448" t="str">
        <f t="shared" si="29"/>
        <v>Steiermark098</v>
      </c>
      <c r="B1448">
        <v>1448</v>
      </c>
      <c r="C1448" s="62" t="s">
        <v>267</v>
      </c>
      <c r="D1448" s="62" t="s">
        <v>390</v>
      </c>
      <c r="E1448" s="62" t="s">
        <v>51</v>
      </c>
      <c r="F1448" s="63">
        <v>48500319</v>
      </c>
      <c r="G1448" s="63">
        <v>55344794</v>
      </c>
      <c r="H1448" s="63">
        <v>38493992</v>
      </c>
      <c r="I1448" s="63">
        <v>45282057</v>
      </c>
      <c r="J1448" s="63">
        <v>41316695</v>
      </c>
      <c r="K1448" s="63">
        <v>48779882</v>
      </c>
      <c r="L1448" s="63">
        <v>49967995</v>
      </c>
      <c r="M1448" s="63">
        <v>75454417</v>
      </c>
      <c r="N1448" s="63">
        <v>114804847</v>
      </c>
      <c r="O1448" s="63">
        <v>96197291</v>
      </c>
      <c r="P1448" s="63">
        <v>67687155</v>
      </c>
      <c r="Q1448" s="63">
        <v>74307236</v>
      </c>
      <c r="R1448" s="63">
        <v>89296141</v>
      </c>
      <c r="S1448" s="63">
        <v>73722140</v>
      </c>
      <c r="T1448" s="63">
        <v>76540367</v>
      </c>
    </row>
    <row r="1449" spans="1:20" ht="14.5" x14ac:dyDescent="0.35">
      <c r="A1449" t="str">
        <f t="shared" si="29"/>
        <v>Steiermark653</v>
      </c>
      <c r="B1449">
        <v>1449</v>
      </c>
      <c r="C1449" s="62" t="s">
        <v>267</v>
      </c>
      <c r="D1449" s="62" t="s">
        <v>586</v>
      </c>
      <c r="E1449" s="62" t="s">
        <v>159</v>
      </c>
      <c r="F1449" s="64"/>
      <c r="G1449" s="63">
        <v>1043</v>
      </c>
      <c r="H1449" s="63">
        <v>61</v>
      </c>
      <c r="I1449" s="64"/>
      <c r="J1449" s="63">
        <v>33</v>
      </c>
      <c r="K1449" s="63">
        <v>3522</v>
      </c>
      <c r="L1449" s="63">
        <v>10</v>
      </c>
      <c r="M1449" s="63">
        <v>74</v>
      </c>
      <c r="N1449" s="63">
        <v>702</v>
      </c>
      <c r="O1449" s="63">
        <v>67</v>
      </c>
      <c r="P1449" s="63">
        <v>154</v>
      </c>
      <c r="Q1449" s="63">
        <v>815</v>
      </c>
      <c r="R1449" s="63">
        <v>139</v>
      </c>
      <c r="S1449" s="63">
        <v>802</v>
      </c>
      <c r="T1449" s="63">
        <v>1366</v>
      </c>
    </row>
    <row r="1450" spans="1:20" ht="14.5" x14ac:dyDescent="0.35">
      <c r="A1450" t="str">
        <f t="shared" si="29"/>
        <v>Steiermark388</v>
      </c>
      <c r="B1450">
        <v>1450</v>
      </c>
      <c r="C1450" s="62" t="s">
        <v>267</v>
      </c>
      <c r="D1450" s="62" t="s">
        <v>476</v>
      </c>
      <c r="E1450" s="62" t="s">
        <v>98</v>
      </c>
      <c r="F1450" s="63">
        <v>120916893</v>
      </c>
      <c r="G1450" s="63">
        <v>152850336</v>
      </c>
      <c r="H1450" s="63">
        <v>122930489</v>
      </c>
      <c r="I1450" s="63">
        <v>131143035</v>
      </c>
      <c r="J1450" s="63">
        <v>109829487</v>
      </c>
      <c r="K1450" s="63">
        <v>78472306</v>
      </c>
      <c r="L1450" s="63">
        <v>70689673</v>
      </c>
      <c r="M1450" s="63">
        <v>102508801</v>
      </c>
      <c r="N1450" s="63">
        <v>89961903</v>
      </c>
      <c r="O1450" s="63">
        <v>109328296</v>
      </c>
      <c r="P1450" s="63">
        <v>74146191</v>
      </c>
      <c r="Q1450" s="63">
        <v>192574624</v>
      </c>
      <c r="R1450" s="63">
        <v>154082912</v>
      </c>
      <c r="S1450" s="63">
        <v>160287311</v>
      </c>
      <c r="T1450" s="63">
        <v>134566428</v>
      </c>
    </row>
    <row r="1451" spans="1:20" ht="14.5" x14ac:dyDescent="0.35">
      <c r="A1451" t="str">
        <f t="shared" si="29"/>
        <v>Steiermark378</v>
      </c>
      <c r="B1451">
        <v>1451</v>
      </c>
      <c r="C1451" s="62" t="s">
        <v>267</v>
      </c>
      <c r="D1451" s="62" t="s">
        <v>471</v>
      </c>
      <c r="E1451" s="62" t="s">
        <v>95</v>
      </c>
      <c r="F1451" s="63">
        <v>1085016</v>
      </c>
      <c r="G1451" s="63">
        <v>683336</v>
      </c>
      <c r="H1451" s="63">
        <v>12667</v>
      </c>
      <c r="I1451" s="63">
        <v>22837</v>
      </c>
      <c r="J1451" s="63">
        <v>2454</v>
      </c>
      <c r="K1451" s="63">
        <v>436</v>
      </c>
      <c r="L1451" s="63">
        <v>10378</v>
      </c>
      <c r="M1451" s="63">
        <v>31298</v>
      </c>
      <c r="N1451" s="63">
        <v>15554</v>
      </c>
      <c r="O1451" s="63">
        <v>20999</v>
      </c>
      <c r="P1451" s="63">
        <v>50919</v>
      </c>
      <c r="Q1451" s="63">
        <v>516290</v>
      </c>
      <c r="R1451" s="63">
        <v>11745</v>
      </c>
      <c r="S1451" s="63">
        <v>12229</v>
      </c>
      <c r="T1451" s="63">
        <v>8090</v>
      </c>
    </row>
    <row r="1452" spans="1:20" ht="14.5" x14ac:dyDescent="0.35">
      <c r="A1452" t="str">
        <f t="shared" si="29"/>
        <v>Steiermark382</v>
      </c>
      <c r="B1452">
        <v>1452</v>
      </c>
      <c r="C1452" s="62" t="s">
        <v>267</v>
      </c>
      <c r="D1452" s="62" t="s">
        <v>473</v>
      </c>
      <c r="E1452" s="62" t="s">
        <v>96</v>
      </c>
      <c r="F1452" s="63">
        <v>8582</v>
      </c>
      <c r="G1452" s="63">
        <v>1207037</v>
      </c>
      <c r="H1452" s="63">
        <v>1337770</v>
      </c>
      <c r="I1452" s="63">
        <v>2189339</v>
      </c>
      <c r="J1452" s="63">
        <v>1355549</v>
      </c>
      <c r="K1452" s="63">
        <v>866807</v>
      </c>
      <c r="L1452" s="63">
        <v>343160</v>
      </c>
      <c r="M1452" s="63">
        <v>375549</v>
      </c>
      <c r="N1452" s="63">
        <v>779641</v>
      </c>
      <c r="O1452" s="63">
        <v>1131963</v>
      </c>
      <c r="P1452" s="63">
        <v>884529</v>
      </c>
      <c r="Q1452" s="63">
        <v>579300</v>
      </c>
      <c r="R1452" s="63">
        <v>442220</v>
      </c>
      <c r="S1452" s="63">
        <v>348267</v>
      </c>
      <c r="T1452" s="63">
        <v>899402</v>
      </c>
    </row>
    <row r="1453" spans="1:20" ht="14.5" x14ac:dyDescent="0.35">
      <c r="A1453" t="str">
        <f t="shared" si="29"/>
        <v>Steiermark9V</v>
      </c>
      <c r="B1453">
        <v>1453</v>
      </c>
      <c r="C1453" s="62" t="s">
        <v>267</v>
      </c>
      <c r="D1453" s="62" t="s">
        <v>956</v>
      </c>
      <c r="E1453" s="62" t="s">
        <v>260</v>
      </c>
      <c r="F1453" s="63">
        <v>71429</v>
      </c>
      <c r="G1453" s="63">
        <v>25888</v>
      </c>
      <c r="H1453" s="63">
        <v>167361</v>
      </c>
      <c r="I1453" s="63">
        <v>69292</v>
      </c>
      <c r="J1453" s="63">
        <v>22320</v>
      </c>
      <c r="K1453" s="63">
        <v>12389</v>
      </c>
      <c r="L1453" s="63">
        <v>15919</v>
      </c>
      <c r="M1453" s="63">
        <v>165627</v>
      </c>
      <c r="N1453" s="63">
        <v>23738</v>
      </c>
      <c r="O1453" s="63">
        <v>24110</v>
      </c>
      <c r="P1453" s="63">
        <v>262250</v>
      </c>
      <c r="Q1453" s="63">
        <v>17247</v>
      </c>
      <c r="R1453" s="63">
        <v>186706</v>
      </c>
      <c r="S1453" s="63">
        <v>202922</v>
      </c>
      <c r="T1453" s="63">
        <v>394633</v>
      </c>
    </row>
    <row r="1454" spans="1:20" ht="14.5" x14ac:dyDescent="0.35">
      <c r="A1454" t="str">
        <f t="shared" si="29"/>
        <v>SteiermarkI00</v>
      </c>
      <c r="B1454">
        <v>1454</v>
      </c>
      <c r="C1454" s="62" t="s">
        <v>267</v>
      </c>
      <c r="D1454" s="62" t="s">
        <v>957</v>
      </c>
      <c r="E1454" s="62" t="s">
        <v>261</v>
      </c>
      <c r="F1454" s="63">
        <v>11405076281</v>
      </c>
      <c r="G1454" s="63">
        <v>14204527037</v>
      </c>
      <c r="H1454" s="63">
        <v>13878234227</v>
      </c>
      <c r="I1454" s="63">
        <v>13610653685</v>
      </c>
      <c r="J1454" s="63">
        <v>13475201804</v>
      </c>
      <c r="K1454" s="63">
        <v>13765169139</v>
      </c>
      <c r="L1454" s="63">
        <v>14412690157</v>
      </c>
      <c r="M1454" s="63">
        <v>17040020149</v>
      </c>
      <c r="N1454" s="63">
        <v>19291206084</v>
      </c>
      <c r="O1454" s="63">
        <v>19598872775</v>
      </c>
      <c r="P1454" s="63">
        <v>17051024301</v>
      </c>
      <c r="Q1454" s="63">
        <v>20083935395</v>
      </c>
      <c r="R1454" s="63">
        <v>23070250204</v>
      </c>
      <c r="S1454" s="63">
        <v>21753193950</v>
      </c>
      <c r="T1454" s="63">
        <v>20543758947</v>
      </c>
    </row>
    <row r="1455" spans="1:20" ht="14.5" x14ac:dyDescent="0.35">
      <c r="A1455" t="str">
        <f t="shared" si="29"/>
        <v>Tirol043</v>
      </c>
      <c r="B1455">
        <v>1455</v>
      </c>
      <c r="C1455" s="62" t="s">
        <v>268</v>
      </c>
      <c r="D1455" s="62" t="s">
        <v>331</v>
      </c>
      <c r="E1455" s="62" t="s">
        <v>22</v>
      </c>
      <c r="F1455" s="63">
        <v>1870</v>
      </c>
      <c r="G1455" s="63">
        <v>46927</v>
      </c>
      <c r="H1455" s="63">
        <v>987</v>
      </c>
      <c r="I1455" s="64"/>
      <c r="J1455" s="63">
        <v>10106</v>
      </c>
      <c r="K1455" s="63">
        <v>21221</v>
      </c>
      <c r="L1455" s="63">
        <v>8950</v>
      </c>
      <c r="M1455" s="63">
        <v>43643</v>
      </c>
      <c r="N1455" s="63">
        <v>11512</v>
      </c>
      <c r="O1455" s="63">
        <v>15082</v>
      </c>
      <c r="P1455" s="63">
        <v>27885</v>
      </c>
      <c r="Q1455" s="63">
        <v>16784</v>
      </c>
      <c r="R1455" s="63">
        <v>8811</v>
      </c>
      <c r="S1455" s="63">
        <v>11933</v>
      </c>
      <c r="T1455" s="63">
        <v>487087</v>
      </c>
    </row>
    <row r="1456" spans="1:20" ht="14.5" x14ac:dyDescent="0.35">
      <c r="A1456" t="str">
        <f t="shared" si="29"/>
        <v>Tirol647</v>
      </c>
      <c r="B1456">
        <v>1456</v>
      </c>
      <c r="C1456" s="62" t="s">
        <v>268</v>
      </c>
      <c r="D1456" s="62" t="s">
        <v>583</v>
      </c>
      <c r="E1456" s="62" t="s">
        <v>157</v>
      </c>
      <c r="F1456" s="63">
        <v>1482425</v>
      </c>
      <c r="G1456" s="63">
        <v>3734242</v>
      </c>
      <c r="H1456" s="63">
        <v>2825907</v>
      </c>
      <c r="I1456" s="63">
        <v>2311806</v>
      </c>
      <c r="J1456" s="63">
        <v>1077050</v>
      </c>
      <c r="K1456" s="63">
        <v>1906885</v>
      </c>
      <c r="L1456" s="63">
        <v>2067856</v>
      </c>
      <c r="M1456" s="63">
        <v>3911342</v>
      </c>
      <c r="N1456" s="63">
        <v>1397969</v>
      </c>
      <c r="O1456" s="63">
        <v>2080308</v>
      </c>
      <c r="P1456" s="63">
        <v>1263796</v>
      </c>
      <c r="Q1456" s="63">
        <v>780723</v>
      </c>
      <c r="R1456" s="63">
        <v>2124773</v>
      </c>
      <c r="S1456" s="63">
        <v>3012889</v>
      </c>
      <c r="T1456" s="63">
        <v>2800558</v>
      </c>
    </row>
    <row r="1457" spans="1:20" ht="14.5" x14ac:dyDescent="0.35">
      <c r="A1457" t="str">
        <f t="shared" si="29"/>
        <v>Tirol660</v>
      </c>
      <c r="B1457">
        <v>1457</v>
      </c>
      <c r="C1457" s="62" t="s">
        <v>268</v>
      </c>
      <c r="D1457" s="62" t="s">
        <v>588</v>
      </c>
      <c r="E1457" s="62" t="s">
        <v>160</v>
      </c>
      <c r="F1457" s="63">
        <v>220</v>
      </c>
      <c r="G1457" s="63">
        <v>2101</v>
      </c>
      <c r="H1457" s="63">
        <v>1515</v>
      </c>
      <c r="I1457" s="63">
        <v>1548</v>
      </c>
      <c r="J1457" s="63">
        <v>5318</v>
      </c>
      <c r="K1457" s="63">
        <v>1371</v>
      </c>
      <c r="L1457" s="63">
        <v>9414</v>
      </c>
      <c r="M1457" s="63">
        <v>3212</v>
      </c>
      <c r="N1457" s="63">
        <v>5539</v>
      </c>
      <c r="O1457" s="63">
        <v>31174</v>
      </c>
      <c r="P1457" s="63">
        <v>43135</v>
      </c>
      <c r="Q1457" s="63">
        <v>63313</v>
      </c>
      <c r="R1457" s="63">
        <v>124353</v>
      </c>
      <c r="S1457" s="63">
        <v>140682</v>
      </c>
      <c r="T1457" s="63">
        <v>145492</v>
      </c>
    </row>
    <row r="1458" spans="1:20" ht="14.5" x14ac:dyDescent="0.35">
      <c r="A1458" t="str">
        <f t="shared" si="29"/>
        <v>Tirol459</v>
      </c>
      <c r="B1458">
        <v>1458</v>
      </c>
      <c r="C1458" s="62" t="s">
        <v>268</v>
      </c>
      <c r="D1458" s="62" t="s">
        <v>515</v>
      </c>
      <c r="E1458" s="62" t="s">
        <v>124</v>
      </c>
      <c r="F1458" s="63">
        <v>6275</v>
      </c>
      <c r="G1458" s="64"/>
      <c r="H1458" s="63">
        <v>3575</v>
      </c>
      <c r="I1458" s="64"/>
      <c r="J1458" s="63">
        <v>32</v>
      </c>
      <c r="K1458" s="63">
        <v>331</v>
      </c>
      <c r="L1458" s="63">
        <v>3259</v>
      </c>
      <c r="M1458" s="63">
        <v>275</v>
      </c>
      <c r="N1458" s="63">
        <v>2275</v>
      </c>
      <c r="O1458" s="63">
        <v>1095</v>
      </c>
      <c r="P1458" s="63">
        <v>1195</v>
      </c>
      <c r="Q1458" s="63">
        <v>3012</v>
      </c>
      <c r="R1458" s="63">
        <v>1878</v>
      </c>
      <c r="S1458" s="63">
        <v>16657</v>
      </c>
      <c r="T1458" s="63">
        <v>7088</v>
      </c>
    </row>
    <row r="1459" spans="1:20" ht="14.5" x14ac:dyDescent="0.35">
      <c r="A1459" t="str">
        <f t="shared" si="29"/>
        <v>Tirol446</v>
      </c>
      <c r="B1459">
        <v>1459</v>
      </c>
      <c r="C1459" s="62" t="s">
        <v>268</v>
      </c>
      <c r="D1459" s="62" t="s">
        <v>502</v>
      </c>
      <c r="E1459" s="62" t="s">
        <v>116</v>
      </c>
      <c r="F1459" s="63">
        <v>14800</v>
      </c>
      <c r="G1459" s="63">
        <v>18736</v>
      </c>
      <c r="H1459" s="63">
        <v>272</v>
      </c>
      <c r="I1459" s="64"/>
      <c r="J1459" s="63">
        <v>13</v>
      </c>
      <c r="K1459" s="63">
        <v>11</v>
      </c>
      <c r="L1459" s="63">
        <v>6277</v>
      </c>
      <c r="M1459" s="63">
        <v>11580</v>
      </c>
      <c r="N1459" s="63">
        <v>487</v>
      </c>
      <c r="O1459" s="63">
        <v>5321</v>
      </c>
      <c r="P1459" s="63">
        <v>184</v>
      </c>
      <c r="Q1459" s="63">
        <v>6743</v>
      </c>
      <c r="R1459" s="63">
        <v>15328</v>
      </c>
      <c r="S1459" s="63">
        <v>10740</v>
      </c>
      <c r="T1459" s="63">
        <v>15640</v>
      </c>
    </row>
    <row r="1460" spans="1:20" ht="14.5" x14ac:dyDescent="0.35">
      <c r="A1460" t="str">
        <f t="shared" si="29"/>
        <v>Tirol070</v>
      </c>
      <c r="B1460">
        <v>1460</v>
      </c>
      <c r="C1460" s="62" t="s">
        <v>268</v>
      </c>
      <c r="D1460" s="62" t="s">
        <v>357</v>
      </c>
      <c r="E1460" s="62" t="s">
        <v>36</v>
      </c>
      <c r="F1460" s="63">
        <v>642847</v>
      </c>
      <c r="G1460" s="63">
        <v>530633</v>
      </c>
      <c r="H1460" s="63">
        <v>561977</v>
      </c>
      <c r="I1460" s="63">
        <v>997842</v>
      </c>
      <c r="J1460" s="63">
        <v>778599</v>
      </c>
      <c r="K1460" s="63">
        <v>739774</v>
      </c>
      <c r="L1460" s="63">
        <v>1009782</v>
      </c>
      <c r="M1460" s="63">
        <v>837208</v>
      </c>
      <c r="N1460" s="63">
        <v>994830</v>
      </c>
      <c r="O1460" s="63">
        <v>1239163</v>
      </c>
      <c r="P1460" s="63">
        <v>1033813</v>
      </c>
      <c r="Q1460" s="63">
        <v>1372987</v>
      </c>
      <c r="R1460" s="63">
        <v>2040313</v>
      </c>
      <c r="S1460" s="63">
        <v>1414586</v>
      </c>
      <c r="T1460" s="63">
        <v>2394957</v>
      </c>
    </row>
    <row r="1461" spans="1:20" ht="14.5" x14ac:dyDescent="0.35">
      <c r="A1461" t="str">
        <f t="shared" si="29"/>
        <v>Tirol077</v>
      </c>
      <c r="B1461">
        <v>1461</v>
      </c>
      <c r="C1461" s="62" t="s">
        <v>268</v>
      </c>
      <c r="D1461" s="62" t="s">
        <v>367</v>
      </c>
      <c r="E1461" s="62" t="s">
        <v>39</v>
      </c>
      <c r="F1461" s="63">
        <v>58295</v>
      </c>
      <c r="G1461" s="63">
        <v>99887</v>
      </c>
      <c r="H1461" s="63">
        <v>18240</v>
      </c>
      <c r="I1461" s="63">
        <v>120697</v>
      </c>
      <c r="J1461" s="63">
        <v>13647</v>
      </c>
      <c r="K1461" s="63">
        <v>7725</v>
      </c>
      <c r="L1461" s="63">
        <v>20447</v>
      </c>
      <c r="M1461" s="63">
        <v>254367</v>
      </c>
      <c r="N1461" s="63">
        <v>23885</v>
      </c>
      <c r="O1461" s="63">
        <v>36068</v>
      </c>
      <c r="P1461" s="63">
        <v>29177</v>
      </c>
      <c r="Q1461" s="63">
        <v>72598</v>
      </c>
      <c r="R1461" s="63">
        <v>138726</v>
      </c>
      <c r="S1461" s="63">
        <v>325952</v>
      </c>
      <c r="T1461" s="63">
        <v>296186</v>
      </c>
    </row>
    <row r="1462" spans="1:20" ht="14.5" x14ac:dyDescent="0.35">
      <c r="A1462" t="str">
        <f t="shared" si="29"/>
        <v>Tirol478</v>
      </c>
      <c r="B1462">
        <v>1462</v>
      </c>
      <c r="C1462" s="62" t="s">
        <v>268</v>
      </c>
      <c r="D1462" s="62" t="s">
        <v>539</v>
      </c>
      <c r="E1462" s="62" t="s">
        <v>240</v>
      </c>
      <c r="F1462" s="63">
        <v>83652</v>
      </c>
      <c r="G1462" s="63">
        <v>400800</v>
      </c>
      <c r="H1462" s="63">
        <v>411434</v>
      </c>
      <c r="I1462" s="64"/>
      <c r="J1462" s="64"/>
      <c r="K1462" s="64"/>
      <c r="L1462" s="64"/>
      <c r="M1462" s="64"/>
      <c r="N1462" s="64"/>
      <c r="O1462" s="64"/>
      <c r="P1462" s="64"/>
      <c r="Q1462" s="64"/>
      <c r="R1462" s="64"/>
      <c r="S1462" s="64"/>
      <c r="T1462" s="64"/>
    </row>
    <row r="1463" spans="1:20" ht="14.5" x14ac:dyDescent="0.35">
      <c r="A1463" t="str">
        <f t="shared" si="29"/>
        <v>Tirol330</v>
      </c>
      <c r="B1463">
        <v>1463</v>
      </c>
      <c r="C1463" s="62" t="s">
        <v>268</v>
      </c>
      <c r="D1463" s="62" t="s">
        <v>447</v>
      </c>
      <c r="E1463" s="62" t="s">
        <v>81</v>
      </c>
      <c r="F1463" s="63">
        <v>7573</v>
      </c>
      <c r="G1463" s="63">
        <v>236</v>
      </c>
      <c r="H1463" s="63">
        <v>3519</v>
      </c>
      <c r="I1463" s="63">
        <v>3468</v>
      </c>
      <c r="J1463" s="63">
        <v>90</v>
      </c>
      <c r="K1463" s="63">
        <v>89</v>
      </c>
      <c r="L1463" s="64"/>
      <c r="M1463" s="63">
        <v>244402</v>
      </c>
      <c r="N1463" s="63">
        <v>527995</v>
      </c>
      <c r="O1463" s="63">
        <v>3636</v>
      </c>
      <c r="P1463" s="63">
        <v>481</v>
      </c>
      <c r="Q1463" s="63">
        <v>1487</v>
      </c>
      <c r="R1463" s="63">
        <v>718</v>
      </c>
      <c r="S1463" s="63">
        <v>224</v>
      </c>
      <c r="T1463" s="63">
        <v>1744</v>
      </c>
    </row>
    <row r="1464" spans="1:20" ht="14.5" x14ac:dyDescent="0.35">
      <c r="A1464" t="str">
        <f t="shared" si="29"/>
        <v>Tirol891</v>
      </c>
      <c r="B1464">
        <v>1464</v>
      </c>
      <c r="C1464" s="62" t="s">
        <v>268</v>
      </c>
      <c r="D1464" s="62" t="s">
        <v>676</v>
      </c>
      <c r="E1464" s="62" t="s">
        <v>206</v>
      </c>
      <c r="F1464" s="64"/>
      <c r="G1464" s="63">
        <v>80</v>
      </c>
      <c r="H1464" s="63">
        <v>30</v>
      </c>
      <c r="I1464" s="64"/>
      <c r="J1464" s="64"/>
      <c r="K1464" s="64"/>
      <c r="L1464" s="64"/>
      <c r="M1464" s="64"/>
      <c r="N1464" s="64"/>
      <c r="O1464" s="64"/>
      <c r="P1464" s="64"/>
      <c r="Q1464" s="64"/>
      <c r="R1464" s="64"/>
      <c r="S1464" s="64"/>
      <c r="T1464" s="63">
        <v>38</v>
      </c>
    </row>
    <row r="1465" spans="1:20" ht="14.5" x14ac:dyDescent="0.35">
      <c r="A1465" t="str">
        <f t="shared" si="29"/>
        <v>Tirol528</v>
      </c>
      <c r="B1465">
        <v>1465</v>
      </c>
      <c r="C1465" s="62" t="s">
        <v>268</v>
      </c>
      <c r="D1465" s="62" t="s">
        <v>557</v>
      </c>
      <c r="E1465" s="62" t="s">
        <v>145</v>
      </c>
      <c r="F1465" s="63">
        <v>2671800</v>
      </c>
      <c r="G1465" s="63">
        <v>3271094</v>
      </c>
      <c r="H1465" s="63">
        <v>3431296</v>
      </c>
      <c r="I1465" s="63">
        <v>3847422</v>
      </c>
      <c r="J1465" s="63">
        <v>4190315</v>
      </c>
      <c r="K1465" s="63">
        <v>4524575</v>
      </c>
      <c r="L1465" s="63">
        <v>4291345</v>
      </c>
      <c r="M1465" s="63">
        <v>5338085</v>
      </c>
      <c r="N1465" s="63">
        <v>4926799</v>
      </c>
      <c r="O1465" s="63">
        <v>4441598</v>
      </c>
      <c r="P1465" s="63">
        <v>4222974</v>
      </c>
      <c r="Q1465" s="63">
        <v>3593871</v>
      </c>
      <c r="R1465" s="63">
        <v>5668778</v>
      </c>
      <c r="S1465" s="63">
        <v>5253045</v>
      </c>
      <c r="T1465" s="63">
        <v>5566754</v>
      </c>
    </row>
    <row r="1466" spans="1:20" ht="14.5" x14ac:dyDescent="0.35">
      <c r="A1466" t="str">
        <f t="shared" si="29"/>
        <v>Tirol830</v>
      </c>
      <c r="B1466">
        <v>1466</v>
      </c>
      <c r="C1466" s="62" t="s">
        <v>268</v>
      </c>
      <c r="D1466" s="62" t="s">
        <v>657</v>
      </c>
      <c r="E1466" s="62" t="s">
        <v>200</v>
      </c>
      <c r="F1466" s="64"/>
      <c r="G1466" s="63">
        <v>20</v>
      </c>
      <c r="H1466" s="64"/>
      <c r="I1466" s="64"/>
      <c r="J1466" s="64"/>
      <c r="K1466" s="64"/>
      <c r="L1466" s="63">
        <v>1</v>
      </c>
      <c r="M1466" s="63">
        <v>9</v>
      </c>
      <c r="N1466" s="63">
        <v>200</v>
      </c>
      <c r="O1466" s="63">
        <v>16</v>
      </c>
      <c r="P1466" s="64"/>
      <c r="Q1466" s="63">
        <v>103</v>
      </c>
      <c r="R1466" s="63">
        <v>476</v>
      </c>
      <c r="S1466" s="63">
        <v>2827</v>
      </c>
      <c r="T1466" s="63">
        <v>1792</v>
      </c>
    </row>
    <row r="1467" spans="1:20" ht="14.5" x14ac:dyDescent="0.35">
      <c r="A1467" t="str">
        <f t="shared" si="29"/>
        <v>Tirol800</v>
      </c>
      <c r="B1467">
        <v>1467</v>
      </c>
      <c r="C1467" s="62" t="s">
        <v>268</v>
      </c>
      <c r="D1467" s="62" t="s">
        <v>627</v>
      </c>
      <c r="E1467" s="62" t="s">
        <v>182</v>
      </c>
      <c r="F1467" s="63">
        <v>1540926</v>
      </c>
      <c r="G1467" s="63">
        <v>1861476</v>
      </c>
      <c r="H1467" s="63">
        <v>2186742</v>
      </c>
      <c r="I1467" s="63">
        <v>3690252</v>
      </c>
      <c r="J1467" s="63">
        <v>4458856</v>
      </c>
      <c r="K1467" s="63">
        <v>6231002</v>
      </c>
      <c r="L1467" s="63">
        <v>6760833</v>
      </c>
      <c r="M1467" s="63">
        <v>5783798</v>
      </c>
      <c r="N1467" s="63">
        <v>5976171</v>
      </c>
      <c r="O1467" s="63">
        <v>5736707</v>
      </c>
      <c r="P1467" s="63">
        <v>5097902</v>
      </c>
      <c r="Q1467" s="63">
        <v>5480473</v>
      </c>
      <c r="R1467" s="63">
        <v>6509358</v>
      </c>
      <c r="S1467" s="63">
        <v>7326289</v>
      </c>
      <c r="T1467" s="63">
        <v>5901060</v>
      </c>
    </row>
    <row r="1468" spans="1:20" ht="14.5" x14ac:dyDescent="0.35">
      <c r="A1468" t="str">
        <f t="shared" si="29"/>
        <v>Tirol474</v>
      </c>
      <c r="B1468">
        <v>1468</v>
      </c>
      <c r="C1468" s="62" t="s">
        <v>268</v>
      </c>
      <c r="D1468" s="62" t="s">
        <v>534</v>
      </c>
      <c r="E1468" s="62" t="s">
        <v>133</v>
      </c>
      <c r="F1468" s="63">
        <v>24</v>
      </c>
      <c r="G1468" s="63">
        <v>2718</v>
      </c>
      <c r="H1468" s="64"/>
      <c r="I1468" s="64"/>
      <c r="J1468" s="63">
        <v>78</v>
      </c>
      <c r="K1468" s="63">
        <v>34</v>
      </c>
      <c r="L1468" s="64"/>
      <c r="M1468" s="64"/>
      <c r="N1468" s="64"/>
      <c r="O1468" s="64"/>
      <c r="P1468" s="63">
        <v>39</v>
      </c>
      <c r="Q1468" s="64"/>
      <c r="R1468" s="63">
        <v>144366</v>
      </c>
      <c r="S1468" s="63">
        <v>16486</v>
      </c>
      <c r="T1468" s="63">
        <v>232</v>
      </c>
    </row>
    <row r="1469" spans="1:20" ht="14.5" x14ac:dyDescent="0.35">
      <c r="A1469" t="str">
        <f t="shared" si="29"/>
        <v>Tirol078</v>
      </c>
      <c r="B1469">
        <v>1469</v>
      </c>
      <c r="C1469" s="62" t="s">
        <v>268</v>
      </c>
      <c r="D1469" s="62" t="s">
        <v>369</v>
      </c>
      <c r="E1469" s="62" t="s">
        <v>40</v>
      </c>
      <c r="F1469" s="63">
        <v>60696</v>
      </c>
      <c r="G1469" s="63">
        <v>147060</v>
      </c>
      <c r="H1469" s="63">
        <v>402227</v>
      </c>
      <c r="I1469" s="63">
        <v>2848766</v>
      </c>
      <c r="J1469" s="63">
        <v>886610</v>
      </c>
      <c r="K1469" s="63">
        <v>730324</v>
      </c>
      <c r="L1469" s="63">
        <v>377056</v>
      </c>
      <c r="M1469" s="63">
        <v>239983</v>
      </c>
      <c r="N1469" s="63">
        <v>16876</v>
      </c>
      <c r="O1469" s="63">
        <v>31798</v>
      </c>
      <c r="P1469" s="63">
        <v>23458</v>
      </c>
      <c r="Q1469" s="63">
        <v>55364</v>
      </c>
      <c r="R1469" s="63">
        <v>56581</v>
      </c>
      <c r="S1469" s="63">
        <v>62592</v>
      </c>
      <c r="T1469" s="63">
        <v>46184</v>
      </c>
    </row>
    <row r="1470" spans="1:20" ht="14.5" x14ac:dyDescent="0.35">
      <c r="A1470" t="str">
        <f t="shared" si="29"/>
        <v>Tirol093</v>
      </c>
      <c r="B1470">
        <v>1470</v>
      </c>
      <c r="C1470" s="62" t="s">
        <v>268</v>
      </c>
      <c r="D1470" s="62" t="s">
        <v>384</v>
      </c>
      <c r="E1470" s="62" t="s">
        <v>48</v>
      </c>
      <c r="F1470" s="63">
        <v>6527990</v>
      </c>
      <c r="G1470" s="63">
        <v>4824241</v>
      </c>
      <c r="H1470" s="63">
        <v>6201664</v>
      </c>
      <c r="I1470" s="63">
        <v>7969291</v>
      </c>
      <c r="J1470" s="63">
        <v>11018503</v>
      </c>
      <c r="K1470" s="63">
        <v>13548708</v>
      </c>
      <c r="L1470" s="63">
        <v>9661011</v>
      </c>
      <c r="M1470" s="63">
        <v>12254162</v>
      </c>
      <c r="N1470" s="63">
        <v>12419332</v>
      </c>
      <c r="O1470" s="63">
        <v>12218649</v>
      </c>
      <c r="P1470" s="63">
        <v>11489652</v>
      </c>
      <c r="Q1470" s="63">
        <v>16251964</v>
      </c>
      <c r="R1470" s="63">
        <v>19323096</v>
      </c>
      <c r="S1470" s="63">
        <v>16702989</v>
      </c>
      <c r="T1470" s="63">
        <v>14459988</v>
      </c>
    </row>
    <row r="1471" spans="1:20" ht="14.5" x14ac:dyDescent="0.35">
      <c r="A1471" t="str">
        <f t="shared" si="29"/>
        <v>Tirol469</v>
      </c>
      <c r="B1471">
        <v>1471</v>
      </c>
      <c r="C1471" s="62" t="s">
        <v>268</v>
      </c>
      <c r="D1471" s="62" t="s">
        <v>529</v>
      </c>
      <c r="E1471" s="62" t="s">
        <v>129</v>
      </c>
      <c r="F1471" s="63">
        <v>348</v>
      </c>
      <c r="G1471" s="63">
        <v>444</v>
      </c>
      <c r="H1471" s="63">
        <v>1611</v>
      </c>
      <c r="I1471" s="63">
        <v>1473</v>
      </c>
      <c r="J1471" s="63">
        <v>4965</v>
      </c>
      <c r="K1471" s="63">
        <v>92418</v>
      </c>
      <c r="L1471" s="63">
        <v>142640</v>
      </c>
      <c r="M1471" s="63">
        <v>267899</v>
      </c>
      <c r="N1471" s="63">
        <v>307164</v>
      </c>
      <c r="O1471" s="63">
        <v>459849</v>
      </c>
      <c r="P1471" s="63">
        <v>520952</v>
      </c>
      <c r="Q1471" s="63">
        <v>644548</v>
      </c>
      <c r="R1471" s="63">
        <v>573890</v>
      </c>
      <c r="S1471" s="63">
        <v>770001</v>
      </c>
      <c r="T1471" s="63">
        <v>674476</v>
      </c>
    </row>
    <row r="1472" spans="1:20" ht="14.5" x14ac:dyDescent="0.35">
      <c r="A1472" t="str">
        <f t="shared" si="29"/>
        <v>Tirol666</v>
      </c>
      <c r="B1472">
        <v>1472</v>
      </c>
      <c r="C1472" s="62" t="s">
        <v>268</v>
      </c>
      <c r="D1472" s="62" t="s">
        <v>592</v>
      </c>
      <c r="E1472" s="62" t="s">
        <v>163</v>
      </c>
      <c r="F1472" s="63">
        <v>17452100</v>
      </c>
      <c r="G1472" s="63">
        <v>25320851</v>
      </c>
      <c r="H1472" s="63">
        <v>26247149</v>
      </c>
      <c r="I1472" s="63">
        <v>31737273</v>
      </c>
      <c r="J1472" s="63">
        <v>36261806</v>
      </c>
      <c r="K1472" s="63">
        <v>45216991</v>
      </c>
      <c r="L1472" s="63">
        <v>53088304</v>
      </c>
      <c r="M1472" s="63">
        <v>56448226</v>
      </c>
      <c r="N1472" s="63">
        <v>61354185</v>
      </c>
      <c r="O1472" s="63">
        <v>73221544</v>
      </c>
      <c r="P1472" s="63">
        <v>61775918</v>
      </c>
      <c r="Q1472" s="63">
        <v>72752437</v>
      </c>
      <c r="R1472" s="63">
        <v>94932888</v>
      </c>
      <c r="S1472" s="63">
        <v>78100338</v>
      </c>
      <c r="T1472" s="63">
        <v>113594850</v>
      </c>
    </row>
    <row r="1473" spans="1:20" ht="14.5" x14ac:dyDescent="0.35">
      <c r="A1473" t="str">
        <f t="shared" si="29"/>
        <v>Tirol017</v>
      </c>
      <c r="B1473">
        <v>1473</v>
      </c>
      <c r="C1473" s="62" t="s">
        <v>268</v>
      </c>
      <c r="D1473" s="62" t="s">
        <v>313</v>
      </c>
      <c r="E1473" s="62" t="s">
        <v>11</v>
      </c>
      <c r="F1473" s="63">
        <v>82384940</v>
      </c>
      <c r="G1473" s="63">
        <v>103717093</v>
      </c>
      <c r="H1473" s="63">
        <v>98782114</v>
      </c>
      <c r="I1473" s="63">
        <v>105576570</v>
      </c>
      <c r="J1473" s="63">
        <v>123710829</v>
      </c>
      <c r="K1473" s="63">
        <v>122100486</v>
      </c>
      <c r="L1473" s="63">
        <v>132837678</v>
      </c>
      <c r="M1473" s="63">
        <v>141049767</v>
      </c>
      <c r="N1473" s="63">
        <v>123677659</v>
      </c>
      <c r="O1473" s="63">
        <v>129932980</v>
      </c>
      <c r="P1473" s="63">
        <v>125567671</v>
      </c>
      <c r="Q1473" s="63">
        <v>140158273</v>
      </c>
      <c r="R1473" s="63">
        <v>153673185</v>
      </c>
      <c r="S1473" s="63">
        <v>147949982</v>
      </c>
      <c r="T1473" s="63">
        <v>149020167</v>
      </c>
    </row>
    <row r="1474" spans="1:20" ht="14.5" x14ac:dyDescent="0.35">
      <c r="A1474" t="str">
        <f t="shared" si="29"/>
        <v>Tirol236</v>
      </c>
      <c r="B1474">
        <v>1474</v>
      </c>
      <c r="C1474" s="62" t="s">
        <v>268</v>
      </c>
      <c r="D1474" s="62" t="s">
        <v>410</v>
      </c>
      <c r="E1474" s="62" t="s">
        <v>59</v>
      </c>
      <c r="F1474" s="63">
        <v>395</v>
      </c>
      <c r="G1474" s="63">
        <v>2338</v>
      </c>
      <c r="H1474" s="63">
        <v>3463</v>
      </c>
      <c r="I1474" s="63">
        <v>34066</v>
      </c>
      <c r="J1474" s="63">
        <v>26345</v>
      </c>
      <c r="K1474" s="63">
        <v>23482</v>
      </c>
      <c r="L1474" s="63">
        <v>248086</v>
      </c>
      <c r="M1474" s="63">
        <v>126293</v>
      </c>
      <c r="N1474" s="63">
        <v>107210</v>
      </c>
      <c r="O1474" s="63">
        <v>147443</v>
      </c>
      <c r="P1474" s="63">
        <v>172006</v>
      </c>
      <c r="Q1474" s="63">
        <v>136093</v>
      </c>
      <c r="R1474" s="63">
        <v>42524</v>
      </c>
      <c r="S1474" s="63">
        <v>61081</v>
      </c>
      <c r="T1474" s="63">
        <v>118074</v>
      </c>
    </row>
    <row r="1475" spans="1:20" ht="14.5" x14ac:dyDescent="0.35">
      <c r="A1475" t="str">
        <f t="shared" si="29"/>
        <v>Tirol068</v>
      </c>
      <c r="B1475">
        <v>1475</v>
      </c>
      <c r="C1475" s="62" t="s">
        <v>268</v>
      </c>
      <c r="D1475" s="62" t="s">
        <v>355</v>
      </c>
      <c r="E1475" s="62" t="s">
        <v>35</v>
      </c>
      <c r="F1475" s="63">
        <v>38903470</v>
      </c>
      <c r="G1475" s="63">
        <v>44457120</v>
      </c>
      <c r="H1475" s="63">
        <v>45642186</v>
      </c>
      <c r="I1475" s="63">
        <v>53199252</v>
      </c>
      <c r="J1475" s="63">
        <v>52648355</v>
      </c>
      <c r="K1475" s="63">
        <v>49966458</v>
      </c>
      <c r="L1475" s="63">
        <v>41108549</v>
      </c>
      <c r="M1475" s="63">
        <v>64892682</v>
      </c>
      <c r="N1475" s="63">
        <v>69339511</v>
      </c>
      <c r="O1475" s="63">
        <v>90620256</v>
      </c>
      <c r="P1475" s="63">
        <v>99498274</v>
      </c>
      <c r="Q1475" s="63">
        <v>115252717</v>
      </c>
      <c r="R1475" s="63">
        <v>133660483</v>
      </c>
      <c r="S1475" s="63">
        <v>122332614</v>
      </c>
      <c r="T1475" s="63">
        <v>138356697</v>
      </c>
    </row>
    <row r="1476" spans="1:20" ht="14.5" x14ac:dyDescent="0.35">
      <c r="A1476" t="str">
        <f t="shared" si="29"/>
        <v>Tirol640</v>
      </c>
      <c r="B1476">
        <v>1476</v>
      </c>
      <c r="C1476" s="62" t="s">
        <v>268</v>
      </c>
      <c r="D1476" s="62" t="s">
        <v>580</v>
      </c>
      <c r="E1476" s="62" t="s">
        <v>155</v>
      </c>
      <c r="F1476" s="63">
        <v>117241</v>
      </c>
      <c r="G1476" s="63">
        <v>42694</v>
      </c>
      <c r="H1476" s="63">
        <v>3703</v>
      </c>
      <c r="I1476" s="63">
        <v>11560</v>
      </c>
      <c r="J1476" s="63">
        <v>17348</v>
      </c>
      <c r="K1476" s="63">
        <v>10958</v>
      </c>
      <c r="L1476" s="63">
        <v>21011</v>
      </c>
      <c r="M1476" s="63">
        <v>120488</v>
      </c>
      <c r="N1476" s="63">
        <v>92122</v>
      </c>
      <c r="O1476" s="63">
        <v>84747</v>
      </c>
      <c r="P1476" s="63">
        <v>207122</v>
      </c>
      <c r="Q1476" s="63">
        <v>166443</v>
      </c>
      <c r="R1476" s="63">
        <v>170095</v>
      </c>
      <c r="S1476" s="63">
        <v>49661</v>
      </c>
      <c r="T1476" s="63">
        <v>75572</v>
      </c>
    </row>
    <row r="1477" spans="1:20" ht="14.5" x14ac:dyDescent="0.35">
      <c r="A1477" t="str">
        <f t="shared" si="29"/>
        <v>Tirol328</v>
      </c>
      <c r="B1477">
        <v>1477</v>
      </c>
      <c r="C1477" s="62" t="s">
        <v>268</v>
      </c>
      <c r="D1477" s="62" t="s">
        <v>444</v>
      </c>
      <c r="E1477" s="62" t="s">
        <v>79</v>
      </c>
      <c r="F1477" s="63">
        <v>51</v>
      </c>
      <c r="G1477" s="64"/>
      <c r="H1477" s="63">
        <v>48975</v>
      </c>
      <c r="I1477" s="63">
        <v>4585</v>
      </c>
      <c r="J1477" s="63">
        <v>30107</v>
      </c>
      <c r="K1477" s="63">
        <v>47343</v>
      </c>
      <c r="L1477" s="63">
        <v>34382</v>
      </c>
      <c r="M1477" s="63">
        <v>13100</v>
      </c>
      <c r="N1477" s="63">
        <v>24792</v>
      </c>
      <c r="O1477" s="63">
        <v>17746</v>
      </c>
      <c r="P1477" s="63">
        <v>7284</v>
      </c>
      <c r="Q1477" s="63">
        <v>8653</v>
      </c>
      <c r="R1477" s="63">
        <v>30169</v>
      </c>
      <c r="S1477" s="63">
        <v>5528</v>
      </c>
      <c r="T1477" s="63">
        <v>12145</v>
      </c>
    </row>
    <row r="1478" spans="1:20" ht="14.5" x14ac:dyDescent="0.35">
      <c r="A1478" t="str">
        <f t="shared" si="29"/>
        <v>Tirol284</v>
      </c>
      <c r="B1478">
        <v>1478</v>
      </c>
      <c r="C1478" s="62" t="s">
        <v>268</v>
      </c>
      <c r="D1478" s="62" t="s">
        <v>426</v>
      </c>
      <c r="E1478" s="62" t="s">
        <v>71</v>
      </c>
      <c r="F1478" s="63">
        <v>381</v>
      </c>
      <c r="G1478" s="63">
        <v>78</v>
      </c>
      <c r="H1478" s="63">
        <v>183</v>
      </c>
      <c r="I1478" s="63">
        <v>525</v>
      </c>
      <c r="J1478" s="63">
        <v>320</v>
      </c>
      <c r="K1478" s="63">
        <v>857</v>
      </c>
      <c r="L1478" s="63">
        <v>146</v>
      </c>
      <c r="M1478" s="63">
        <v>757</v>
      </c>
      <c r="N1478" s="63">
        <v>1174</v>
      </c>
      <c r="O1478" s="63">
        <v>13624</v>
      </c>
      <c r="P1478" s="64"/>
      <c r="Q1478" s="63">
        <v>279</v>
      </c>
      <c r="R1478" s="64"/>
      <c r="S1478" s="63">
        <v>130</v>
      </c>
      <c r="T1478" s="63">
        <v>11066</v>
      </c>
    </row>
    <row r="1479" spans="1:20" ht="14.5" x14ac:dyDescent="0.35">
      <c r="A1479" t="str">
        <f t="shared" si="29"/>
        <v>Tirol466</v>
      </c>
      <c r="B1479">
        <v>1479</v>
      </c>
      <c r="C1479" s="62" t="s">
        <v>268</v>
      </c>
      <c r="D1479" s="62" t="s">
        <v>523</v>
      </c>
      <c r="E1479" s="62" t="s">
        <v>222</v>
      </c>
      <c r="F1479" s="64"/>
      <c r="G1479" s="64"/>
      <c r="H1479" s="64"/>
      <c r="I1479" s="63">
        <v>23</v>
      </c>
      <c r="J1479" s="64"/>
      <c r="K1479" s="64"/>
      <c r="L1479" s="63">
        <v>2332</v>
      </c>
      <c r="M1479" s="63">
        <v>67</v>
      </c>
      <c r="N1479" s="63">
        <v>3399</v>
      </c>
      <c r="O1479" s="63">
        <v>12</v>
      </c>
      <c r="P1479" s="63">
        <v>443</v>
      </c>
      <c r="Q1479" s="63">
        <v>11</v>
      </c>
      <c r="R1479" s="63">
        <v>632</v>
      </c>
      <c r="S1479" s="63">
        <v>94</v>
      </c>
      <c r="T1479" s="63">
        <v>313</v>
      </c>
    </row>
    <row r="1480" spans="1:20" ht="14.5" x14ac:dyDescent="0.35">
      <c r="A1480" t="str">
        <f t="shared" ref="A1480:A1543" si="30">C1480&amp;D1480</f>
        <v>Tirol413</v>
      </c>
      <c r="B1480">
        <v>1480</v>
      </c>
      <c r="C1480" s="62" t="s">
        <v>268</v>
      </c>
      <c r="D1480" s="62" t="s">
        <v>494</v>
      </c>
      <c r="E1480" s="62" t="s">
        <v>108</v>
      </c>
      <c r="F1480" s="63">
        <v>132</v>
      </c>
      <c r="G1480" s="63">
        <v>28</v>
      </c>
      <c r="H1480" s="63">
        <v>55</v>
      </c>
      <c r="I1480" s="63">
        <v>3117</v>
      </c>
      <c r="J1480" s="63">
        <v>777</v>
      </c>
      <c r="K1480" s="63">
        <v>51044</v>
      </c>
      <c r="L1480" s="63">
        <v>1868</v>
      </c>
      <c r="M1480" s="63">
        <v>70044</v>
      </c>
      <c r="N1480" s="63">
        <v>24453</v>
      </c>
      <c r="O1480" s="63">
        <v>15477</v>
      </c>
      <c r="P1480" s="63">
        <v>4595</v>
      </c>
      <c r="Q1480" s="63">
        <v>6571</v>
      </c>
      <c r="R1480" s="63">
        <v>379</v>
      </c>
      <c r="S1480" s="63">
        <v>781</v>
      </c>
      <c r="T1480" s="63">
        <v>7528</v>
      </c>
    </row>
    <row r="1481" spans="1:20" ht="14.5" x14ac:dyDescent="0.35">
      <c r="A1481" t="str">
        <f t="shared" si="30"/>
        <v>Tirol703</v>
      </c>
      <c r="B1481">
        <v>1481</v>
      </c>
      <c r="C1481" s="62" t="s">
        <v>268</v>
      </c>
      <c r="D1481" s="62" t="s">
        <v>609</v>
      </c>
      <c r="E1481" s="62" t="s">
        <v>241</v>
      </c>
      <c r="F1481" s="63">
        <v>220</v>
      </c>
      <c r="G1481" s="63">
        <v>17030</v>
      </c>
      <c r="H1481" s="63">
        <v>6670</v>
      </c>
      <c r="I1481" s="63">
        <v>13100</v>
      </c>
      <c r="J1481" s="63">
        <v>6069</v>
      </c>
      <c r="K1481" s="63">
        <v>1247</v>
      </c>
      <c r="L1481" s="63">
        <v>589</v>
      </c>
      <c r="M1481" s="63">
        <v>1823</v>
      </c>
      <c r="N1481" s="63">
        <v>5438</v>
      </c>
      <c r="O1481" s="63">
        <v>3243</v>
      </c>
      <c r="P1481" s="63">
        <v>5306</v>
      </c>
      <c r="Q1481" s="63">
        <v>2958</v>
      </c>
      <c r="R1481" s="63">
        <v>27498</v>
      </c>
      <c r="S1481" s="63">
        <v>7028</v>
      </c>
      <c r="T1481" s="63">
        <v>10765</v>
      </c>
    </row>
    <row r="1482" spans="1:20" ht="14.5" x14ac:dyDescent="0.35">
      <c r="A1482" t="str">
        <f t="shared" si="30"/>
        <v>Tirol516</v>
      </c>
      <c r="B1482">
        <v>1482</v>
      </c>
      <c r="C1482" s="62" t="s">
        <v>268</v>
      </c>
      <c r="D1482" s="62" t="s">
        <v>553</v>
      </c>
      <c r="E1482" s="62" t="s">
        <v>142</v>
      </c>
      <c r="F1482" s="63">
        <v>26047</v>
      </c>
      <c r="G1482" s="63">
        <v>42018</v>
      </c>
      <c r="H1482" s="63">
        <v>35226</v>
      </c>
      <c r="I1482" s="63">
        <v>94941</v>
      </c>
      <c r="J1482" s="63">
        <v>37167</v>
      </c>
      <c r="K1482" s="63">
        <v>97333</v>
      </c>
      <c r="L1482" s="63">
        <v>116162</v>
      </c>
      <c r="M1482" s="63">
        <v>691368</v>
      </c>
      <c r="N1482" s="63">
        <v>221474</v>
      </c>
      <c r="O1482" s="63">
        <v>339681</v>
      </c>
      <c r="P1482" s="63">
        <v>181638</v>
      </c>
      <c r="Q1482" s="63">
        <v>90533</v>
      </c>
      <c r="R1482" s="63">
        <v>174437</v>
      </c>
      <c r="S1482" s="63">
        <v>75774</v>
      </c>
      <c r="T1482" s="63">
        <v>77501</v>
      </c>
    </row>
    <row r="1483" spans="1:20" ht="14.5" x14ac:dyDescent="0.35">
      <c r="A1483" t="str">
        <f t="shared" si="30"/>
        <v>Tirol477</v>
      </c>
      <c r="B1483">
        <v>1483</v>
      </c>
      <c r="C1483" s="62" t="s">
        <v>268</v>
      </c>
      <c r="D1483" s="62" t="s">
        <v>537</v>
      </c>
      <c r="E1483" s="62" t="s">
        <v>224</v>
      </c>
      <c r="F1483" s="64"/>
      <c r="G1483" s="64"/>
      <c r="H1483" s="64"/>
      <c r="I1483" s="64"/>
      <c r="J1483" s="64"/>
      <c r="K1483" s="63">
        <v>13</v>
      </c>
      <c r="L1483" s="64"/>
      <c r="M1483" s="64"/>
      <c r="N1483" s="63">
        <v>323</v>
      </c>
      <c r="O1483" s="64"/>
      <c r="P1483" s="63">
        <v>2</v>
      </c>
      <c r="Q1483" s="64"/>
      <c r="R1483" s="63">
        <v>17</v>
      </c>
      <c r="S1483" s="64"/>
      <c r="T1483" s="63">
        <v>163</v>
      </c>
    </row>
    <row r="1484" spans="1:20" ht="14.5" x14ac:dyDescent="0.35">
      <c r="A1484" t="str">
        <f t="shared" si="30"/>
        <v>Tirol508</v>
      </c>
      <c r="B1484">
        <v>1484</v>
      </c>
      <c r="C1484" s="62" t="s">
        <v>268</v>
      </c>
      <c r="D1484" s="62" t="s">
        <v>550</v>
      </c>
      <c r="E1484" s="62" t="s">
        <v>140</v>
      </c>
      <c r="F1484" s="63">
        <v>14959860</v>
      </c>
      <c r="G1484" s="63">
        <v>14673198</v>
      </c>
      <c r="H1484" s="63">
        <v>11643287</v>
      </c>
      <c r="I1484" s="63">
        <v>10404265</v>
      </c>
      <c r="J1484" s="63">
        <v>10768873</v>
      </c>
      <c r="K1484" s="63">
        <v>12549374</v>
      </c>
      <c r="L1484" s="63">
        <v>12078874</v>
      </c>
      <c r="M1484" s="63">
        <v>11709463</v>
      </c>
      <c r="N1484" s="63">
        <v>24192416</v>
      </c>
      <c r="O1484" s="63">
        <v>15913714</v>
      </c>
      <c r="P1484" s="63">
        <v>8933879</v>
      </c>
      <c r="Q1484" s="63">
        <v>9340355</v>
      </c>
      <c r="R1484" s="63">
        <v>12359715</v>
      </c>
      <c r="S1484" s="63">
        <v>12551762</v>
      </c>
      <c r="T1484" s="63">
        <v>18791416</v>
      </c>
    </row>
    <row r="1485" spans="1:20" ht="14.5" x14ac:dyDescent="0.35">
      <c r="A1485" t="str">
        <f t="shared" si="30"/>
        <v>Tirol453</v>
      </c>
      <c r="B1485">
        <v>1485</v>
      </c>
      <c r="C1485" s="62" t="s">
        <v>268</v>
      </c>
      <c r="D1485" s="62" t="s">
        <v>508</v>
      </c>
      <c r="E1485" s="62" t="s">
        <v>120</v>
      </c>
      <c r="F1485" s="63">
        <v>1384124</v>
      </c>
      <c r="G1485" s="63">
        <v>1106911</v>
      </c>
      <c r="H1485" s="63">
        <v>11229</v>
      </c>
      <c r="I1485" s="63">
        <v>154806</v>
      </c>
      <c r="J1485" s="63">
        <v>42515</v>
      </c>
      <c r="K1485" s="63">
        <v>68871</v>
      </c>
      <c r="L1485" s="63">
        <v>56076</v>
      </c>
      <c r="M1485" s="63">
        <v>24516</v>
      </c>
      <c r="N1485" s="63">
        <v>122596</v>
      </c>
      <c r="O1485" s="63">
        <v>72785</v>
      </c>
      <c r="P1485" s="63">
        <v>18848</v>
      </c>
      <c r="Q1485" s="63">
        <v>40235</v>
      </c>
      <c r="R1485" s="63">
        <v>72552</v>
      </c>
      <c r="S1485" s="63">
        <v>65366</v>
      </c>
      <c r="T1485" s="63">
        <v>21216</v>
      </c>
    </row>
    <row r="1486" spans="1:20" ht="14.5" x14ac:dyDescent="0.35">
      <c r="A1486" t="str">
        <f t="shared" si="30"/>
        <v>Tirol675</v>
      </c>
      <c r="B1486">
        <v>1486</v>
      </c>
      <c r="C1486" s="62" t="s">
        <v>268</v>
      </c>
      <c r="D1486" s="62" t="s">
        <v>598</v>
      </c>
      <c r="E1486" s="62" t="s">
        <v>167</v>
      </c>
      <c r="F1486" s="63">
        <v>147</v>
      </c>
      <c r="G1486" s="63">
        <v>21</v>
      </c>
      <c r="H1486" s="64"/>
      <c r="I1486" s="63">
        <v>63</v>
      </c>
      <c r="J1486" s="63">
        <v>229</v>
      </c>
      <c r="K1486" s="63">
        <v>4257</v>
      </c>
      <c r="L1486" s="63">
        <v>216</v>
      </c>
      <c r="M1486" s="63">
        <v>165</v>
      </c>
      <c r="N1486" s="63">
        <v>3705</v>
      </c>
      <c r="O1486" s="63">
        <v>28</v>
      </c>
      <c r="P1486" s="63">
        <v>66</v>
      </c>
      <c r="Q1486" s="63">
        <v>85</v>
      </c>
      <c r="R1486" s="63">
        <v>1625</v>
      </c>
      <c r="S1486" s="63">
        <v>4628</v>
      </c>
      <c r="T1486" s="63">
        <v>197</v>
      </c>
    </row>
    <row r="1487" spans="1:20" ht="14.5" x14ac:dyDescent="0.35">
      <c r="A1487" t="str">
        <f t="shared" si="30"/>
        <v>Tirol892</v>
      </c>
      <c r="B1487">
        <v>1487</v>
      </c>
      <c r="C1487" s="62" t="s">
        <v>268</v>
      </c>
      <c r="D1487" s="62" t="s">
        <v>678</v>
      </c>
      <c r="E1487" s="62" t="s">
        <v>207</v>
      </c>
      <c r="F1487" s="63">
        <v>2</v>
      </c>
      <c r="G1487" s="63">
        <v>1</v>
      </c>
      <c r="H1487" s="64"/>
      <c r="I1487" s="64"/>
      <c r="J1487" s="64"/>
      <c r="K1487" s="64"/>
      <c r="L1487" s="64"/>
      <c r="M1487" s="64"/>
      <c r="N1487" s="64"/>
      <c r="O1487" s="64"/>
      <c r="P1487" s="64"/>
      <c r="Q1487" s="64"/>
      <c r="R1487" s="64"/>
      <c r="S1487" s="64"/>
      <c r="T1487" s="63">
        <v>154</v>
      </c>
    </row>
    <row r="1488" spans="1:20" ht="14.5" x14ac:dyDescent="0.35">
      <c r="A1488" t="str">
        <f t="shared" si="30"/>
        <v>Tirol391</v>
      </c>
      <c r="B1488">
        <v>1488</v>
      </c>
      <c r="C1488" s="62" t="s">
        <v>268</v>
      </c>
      <c r="D1488" s="62" t="s">
        <v>479</v>
      </c>
      <c r="E1488" s="62" t="s">
        <v>100</v>
      </c>
      <c r="F1488" s="63">
        <v>1669</v>
      </c>
      <c r="G1488" s="63">
        <v>1999</v>
      </c>
      <c r="H1488" s="63">
        <v>633</v>
      </c>
      <c r="I1488" s="63">
        <v>298</v>
      </c>
      <c r="J1488" s="63">
        <v>27738</v>
      </c>
      <c r="K1488" s="63">
        <v>134903</v>
      </c>
      <c r="L1488" s="63">
        <v>12482</v>
      </c>
      <c r="M1488" s="63">
        <v>107802</v>
      </c>
      <c r="N1488" s="63">
        <v>147374</v>
      </c>
      <c r="O1488" s="63">
        <v>87333</v>
      </c>
      <c r="P1488" s="63">
        <v>821</v>
      </c>
      <c r="Q1488" s="63">
        <v>891</v>
      </c>
      <c r="R1488" s="63">
        <v>2023</v>
      </c>
      <c r="S1488" s="63">
        <v>4660</v>
      </c>
      <c r="T1488" s="63">
        <v>5391</v>
      </c>
    </row>
    <row r="1489" spans="1:20" ht="14.5" x14ac:dyDescent="0.35">
      <c r="A1489" t="str">
        <f t="shared" si="30"/>
        <v>Tirol073</v>
      </c>
      <c r="B1489">
        <v>1489</v>
      </c>
      <c r="C1489" s="62" t="s">
        <v>268</v>
      </c>
      <c r="D1489" s="62" t="s">
        <v>360</v>
      </c>
      <c r="E1489" s="62" t="s">
        <v>242</v>
      </c>
      <c r="F1489" s="63">
        <v>1068459</v>
      </c>
      <c r="G1489" s="63">
        <v>1756735</v>
      </c>
      <c r="H1489" s="63">
        <v>1119181</v>
      </c>
      <c r="I1489" s="63">
        <v>612926</v>
      </c>
      <c r="J1489" s="63">
        <v>558459</v>
      </c>
      <c r="K1489" s="63">
        <v>832756</v>
      </c>
      <c r="L1489" s="63">
        <v>1931879</v>
      </c>
      <c r="M1489" s="63">
        <v>1495123</v>
      </c>
      <c r="N1489" s="63">
        <v>1264836</v>
      </c>
      <c r="O1489" s="63">
        <v>824735</v>
      </c>
      <c r="P1489" s="63">
        <v>1056710</v>
      </c>
      <c r="Q1489" s="63">
        <v>983497</v>
      </c>
      <c r="R1489" s="63">
        <v>243295</v>
      </c>
      <c r="S1489" s="63">
        <v>149091</v>
      </c>
      <c r="T1489" s="63">
        <v>118349</v>
      </c>
    </row>
    <row r="1490" spans="1:20" ht="14.5" x14ac:dyDescent="0.35">
      <c r="A1490" t="str">
        <f t="shared" si="30"/>
        <v>Tirol421</v>
      </c>
      <c r="B1490">
        <v>1490</v>
      </c>
      <c r="C1490" s="62" t="s">
        <v>268</v>
      </c>
      <c r="D1490" s="62" t="s">
        <v>496</v>
      </c>
      <c r="E1490" s="62" t="s">
        <v>110</v>
      </c>
      <c r="F1490" s="63">
        <v>2793</v>
      </c>
      <c r="G1490" s="64"/>
      <c r="H1490" s="63">
        <v>731</v>
      </c>
      <c r="I1490" s="64"/>
      <c r="J1490" s="63">
        <v>247</v>
      </c>
      <c r="K1490" s="63">
        <v>1285</v>
      </c>
      <c r="L1490" s="63">
        <v>21559</v>
      </c>
      <c r="M1490" s="63">
        <v>34433</v>
      </c>
      <c r="N1490" s="63">
        <v>1277</v>
      </c>
      <c r="O1490" s="63">
        <v>840</v>
      </c>
      <c r="P1490" s="63">
        <v>5607</v>
      </c>
      <c r="Q1490" s="63">
        <v>2310</v>
      </c>
      <c r="R1490" s="63">
        <v>5050</v>
      </c>
      <c r="S1490" s="63">
        <v>5861</v>
      </c>
      <c r="T1490" s="63">
        <v>7500</v>
      </c>
    </row>
    <row r="1491" spans="1:20" ht="14.5" x14ac:dyDescent="0.35">
      <c r="A1491" t="str">
        <f t="shared" si="30"/>
        <v>Tirol404</v>
      </c>
      <c r="B1491">
        <v>1491</v>
      </c>
      <c r="C1491" s="62" t="s">
        <v>268</v>
      </c>
      <c r="D1491" s="62" t="s">
        <v>486</v>
      </c>
      <c r="E1491" s="62" t="s">
        <v>104</v>
      </c>
      <c r="F1491" s="63">
        <v>58859297</v>
      </c>
      <c r="G1491" s="63">
        <v>7851148</v>
      </c>
      <c r="H1491" s="63">
        <v>19672211</v>
      </c>
      <c r="I1491" s="63">
        <v>10675902</v>
      </c>
      <c r="J1491" s="63">
        <v>40034907</v>
      </c>
      <c r="K1491" s="63">
        <v>13559812</v>
      </c>
      <c r="L1491" s="63">
        <v>12345345</v>
      </c>
      <c r="M1491" s="63">
        <v>19233862</v>
      </c>
      <c r="N1491" s="63">
        <v>33571285</v>
      </c>
      <c r="O1491" s="63">
        <v>18788749</v>
      </c>
      <c r="P1491" s="63">
        <v>24904894</v>
      </c>
      <c r="Q1491" s="63">
        <v>45274761</v>
      </c>
      <c r="R1491" s="63">
        <v>25599863</v>
      </c>
      <c r="S1491" s="63">
        <v>14606512</v>
      </c>
      <c r="T1491" s="63">
        <v>16110986</v>
      </c>
    </row>
    <row r="1492" spans="1:20" ht="14.5" x14ac:dyDescent="0.35">
      <c r="A1492" t="str">
        <f t="shared" si="30"/>
        <v>Tirol833</v>
      </c>
      <c r="B1492">
        <v>1492</v>
      </c>
      <c r="C1492" s="62" t="s">
        <v>268</v>
      </c>
      <c r="D1492" s="62" t="s">
        <v>662</v>
      </c>
      <c r="E1492" s="62" t="s">
        <v>202</v>
      </c>
      <c r="F1492" s="63">
        <v>6</v>
      </c>
      <c r="G1492" s="63">
        <v>9</v>
      </c>
      <c r="H1492" s="63">
        <v>1</v>
      </c>
      <c r="I1492" s="64"/>
      <c r="J1492" s="63">
        <v>10</v>
      </c>
      <c r="K1492" s="64"/>
      <c r="L1492" s="64"/>
      <c r="M1492" s="64"/>
      <c r="N1492" s="64"/>
      <c r="O1492" s="64"/>
      <c r="P1492" s="63">
        <v>28</v>
      </c>
      <c r="Q1492" s="64"/>
      <c r="R1492" s="64"/>
      <c r="S1492" s="64"/>
      <c r="T1492" s="64"/>
    </row>
    <row r="1493" spans="1:20" ht="14.5" x14ac:dyDescent="0.35">
      <c r="A1493" t="str">
        <f t="shared" si="30"/>
        <v>Tirol322</v>
      </c>
      <c r="B1493">
        <v>1493</v>
      </c>
      <c r="C1493" s="62" t="s">
        <v>268</v>
      </c>
      <c r="D1493" s="62" t="s">
        <v>440</v>
      </c>
      <c r="E1493" s="62" t="s">
        <v>243</v>
      </c>
      <c r="F1493" s="63">
        <v>509</v>
      </c>
      <c r="G1493" s="63">
        <v>484</v>
      </c>
      <c r="H1493" s="63">
        <v>2814</v>
      </c>
      <c r="I1493" s="63">
        <v>31477</v>
      </c>
      <c r="J1493" s="63">
        <v>3394</v>
      </c>
      <c r="K1493" s="63">
        <v>121391</v>
      </c>
      <c r="L1493" s="63">
        <v>519469</v>
      </c>
      <c r="M1493" s="63">
        <v>3821</v>
      </c>
      <c r="N1493" s="63">
        <v>2382608</v>
      </c>
      <c r="O1493" s="63">
        <v>189886</v>
      </c>
      <c r="P1493" s="63">
        <v>2711</v>
      </c>
      <c r="Q1493" s="63">
        <v>25528</v>
      </c>
      <c r="R1493" s="63">
        <v>4552</v>
      </c>
      <c r="S1493" s="63">
        <v>6476</v>
      </c>
      <c r="T1493" s="63">
        <v>22542</v>
      </c>
    </row>
    <row r="1494" spans="1:20" ht="14.5" x14ac:dyDescent="0.35">
      <c r="A1494" t="str">
        <f t="shared" si="30"/>
        <v>Tirol306</v>
      </c>
      <c r="B1494">
        <v>1494</v>
      </c>
      <c r="C1494" s="62" t="s">
        <v>268</v>
      </c>
      <c r="D1494" s="62" t="s">
        <v>430</v>
      </c>
      <c r="E1494" s="62" t="s">
        <v>74</v>
      </c>
      <c r="F1494" s="63">
        <v>155963</v>
      </c>
      <c r="G1494" s="63">
        <v>1355</v>
      </c>
      <c r="H1494" s="63">
        <v>551</v>
      </c>
      <c r="I1494" s="63">
        <v>548</v>
      </c>
      <c r="J1494" s="63">
        <v>4302</v>
      </c>
      <c r="K1494" s="63">
        <v>1</v>
      </c>
      <c r="L1494" s="63">
        <v>2669</v>
      </c>
      <c r="M1494" s="63">
        <v>2064</v>
      </c>
      <c r="N1494" s="63">
        <v>9804</v>
      </c>
      <c r="O1494" s="63">
        <v>1838</v>
      </c>
      <c r="P1494" s="63">
        <v>503</v>
      </c>
      <c r="Q1494" s="63">
        <v>6287</v>
      </c>
      <c r="R1494" s="63">
        <v>11164</v>
      </c>
      <c r="S1494" s="63">
        <v>5834</v>
      </c>
      <c r="T1494" s="63">
        <v>555</v>
      </c>
    </row>
    <row r="1495" spans="1:20" ht="14.5" x14ac:dyDescent="0.35">
      <c r="A1495" t="str">
        <f t="shared" si="30"/>
        <v>Tirol318</v>
      </c>
      <c r="B1495">
        <v>1495</v>
      </c>
      <c r="C1495" s="62" t="s">
        <v>268</v>
      </c>
      <c r="D1495" s="62" t="s">
        <v>438</v>
      </c>
      <c r="E1495" s="62" t="s">
        <v>244</v>
      </c>
      <c r="F1495" s="63">
        <v>26632</v>
      </c>
      <c r="G1495" s="63">
        <v>207</v>
      </c>
      <c r="H1495" s="63">
        <v>8</v>
      </c>
      <c r="I1495" s="63">
        <v>862</v>
      </c>
      <c r="J1495" s="64"/>
      <c r="K1495" s="63">
        <v>80281763</v>
      </c>
      <c r="L1495" s="63">
        <v>66615291</v>
      </c>
      <c r="M1495" s="63">
        <v>133066</v>
      </c>
      <c r="N1495" s="63">
        <v>332099</v>
      </c>
      <c r="O1495" s="63">
        <v>153301</v>
      </c>
      <c r="P1495" s="63">
        <v>411381</v>
      </c>
      <c r="Q1495" s="63">
        <v>245449</v>
      </c>
      <c r="R1495" s="63">
        <v>135112</v>
      </c>
      <c r="S1495" s="63">
        <v>34966</v>
      </c>
      <c r="T1495" s="63">
        <v>8975</v>
      </c>
    </row>
    <row r="1496" spans="1:20" ht="14.5" x14ac:dyDescent="0.35">
      <c r="A1496" t="str">
        <f t="shared" si="30"/>
        <v>Tirol039</v>
      </c>
      <c r="B1496">
        <v>1496</v>
      </c>
      <c r="C1496" s="62" t="s">
        <v>268</v>
      </c>
      <c r="D1496" s="62" t="s">
        <v>327</v>
      </c>
      <c r="E1496" s="62" t="s">
        <v>20</v>
      </c>
      <c r="F1496" s="63">
        <v>1217079848</v>
      </c>
      <c r="G1496" s="63">
        <v>1355680087</v>
      </c>
      <c r="H1496" s="63">
        <v>1569213652</v>
      </c>
      <c r="I1496" s="63">
        <v>1693773170</v>
      </c>
      <c r="J1496" s="63">
        <v>1828371652</v>
      </c>
      <c r="K1496" s="63">
        <v>1996145308</v>
      </c>
      <c r="L1496" s="63">
        <v>2122915464</v>
      </c>
      <c r="M1496" s="63">
        <v>2439484554</v>
      </c>
      <c r="N1496" s="63">
        <v>1867290220</v>
      </c>
      <c r="O1496" s="63">
        <v>1744467370</v>
      </c>
      <c r="P1496" s="63">
        <v>2628463422</v>
      </c>
      <c r="Q1496" s="63">
        <v>2692590842</v>
      </c>
      <c r="R1496" s="63">
        <v>2463032012</v>
      </c>
      <c r="S1496" s="63">
        <v>3388013730</v>
      </c>
      <c r="T1496" s="63">
        <v>1135638299</v>
      </c>
    </row>
    <row r="1497" spans="1:20" ht="14.5" x14ac:dyDescent="0.35">
      <c r="A1497" t="str">
        <f t="shared" si="30"/>
        <v>Tirol272</v>
      </c>
      <c r="B1497">
        <v>1497</v>
      </c>
      <c r="C1497" s="62" t="s">
        <v>268</v>
      </c>
      <c r="D1497" s="62" t="s">
        <v>422</v>
      </c>
      <c r="E1497" s="62" t="s">
        <v>245</v>
      </c>
      <c r="F1497" s="63">
        <v>373776</v>
      </c>
      <c r="G1497" s="63">
        <v>287784</v>
      </c>
      <c r="H1497" s="63">
        <v>210733</v>
      </c>
      <c r="I1497" s="63">
        <v>211177</v>
      </c>
      <c r="J1497" s="63">
        <v>289374</v>
      </c>
      <c r="K1497" s="63">
        <v>604704</v>
      </c>
      <c r="L1497" s="63">
        <v>1034834</v>
      </c>
      <c r="M1497" s="63">
        <v>826448</v>
      </c>
      <c r="N1497" s="63">
        <v>611227</v>
      </c>
      <c r="O1497" s="63">
        <v>636594</v>
      </c>
      <c r="P1497" s="63">
        <v>69510</v>
      </c>
      <c r="Q1497" s="63">
        <v>112565</v>
      </c>
      <c r="R1497" s="63">
        <v>151135</v>
      </c>
      <c r="S1497" s="63">
        <v>407764</v>
      </c>
      <c r="T1497" s="63">
        <v>84082</v>
      </c>
    </row>
    <row r="1498" spans="1:20" ht="14.5" x14ac:dyDescent="0.35">
      <c r="A1498" t="str">
        <f t="shared" si="30"/>
        <v>Tirol837</v>
      </c>
      <c r="B1498">
        <v>1498</v>
      </c>
      <c r="C1498" s="62" t="s">
        <v>268</v>
      </c>
      <c r="D1498" s="62" t="s">
        <v>671</v>
      </c>
      <c r="E1498" s="62" t="s">
        <v>203</v>
      </c>
      <c r="F1498" s="63">
        <v>285</v>
      </c>
      <c r="G1498" s="63">
        <v>3</v>
      </c>
      <c r="H1498" s="64"/>
      <c r="I1498" s="64"/>
      <c r="J1498" s="64"/>
      <c r="K1498" s="64"/>
      <c r="L1498" s="63">
        <v>53</v>
      </c>
      <c r="M1498" s="64"/>
      <c r="N1498" s="64"/>
      <c r="O1498" s="63">
        <v>6805</v>
      </c>
      <c r="P1498" s="63">
        <v>10897</v>
      </c>
      <c r="Q1498" s="63">
        <v>8199</v>
      </c>
      <c r="R1498" s="64"/>
      <c r="S1498" s="63">
        <v>669</v>
      </c>
      <c r="T1498" s="63">
        <v>1256</v>
      </c>
    </row>
    <row r="1499" spans="1:20" ht="14.5" x14ac:dyDescent="0.35">
      <c r="A1499" t="str">
        <f t="shared" si="30"/>
        <v>Tirol512</v>
      </c>
      <c r="B1499">
        <v>1499</v>
      </c>
      <c r="C1499" s="62" t="s">
        <v>268</v>
      </c>
      <c r="D1499" s="62" t="s">
        <v>552</v>
      </c>
      <c r="E1499" s="62" t="s">
        <v>141</v>
      </c>
      <c r="F1499" s="63">
        <v>43185496</v>
      </c>
      <c r="G1499" s="63">
        <v>35439469</v>
      </c>
      <c r="H1499" s="63">
        <v>33375114</v>
      </c>
      <c r="I1499" s="63">
        <v>32793598</v>
      </c>
      <c r="J1499" s="63">
        <v>46429095</v>
      </c>
      <c r="K1499" s="63">
        <v>41608054</v>
      </c>
      <c r="L1499" s="63">
        <v>49047208</v>
      </c>
      <c r="M1499" s="63">
        <v>62669693</v>
      </c>
      <c r="N1499" s="63">
        <v>84304396</v>
      </c>
      <c r="O1499" s="63">
        <v>72790820</v>
      </c>
      <c r="P1499" s="63">
        <v>67791556</v>
      </c>
      <c r="Q1499" s="63">
        <v>111097237</v>
      </c>
      <c r="R1499" s="63">
        <v>108929474</v>
      </c>
      <c r="S1499" s="63">
        <v>123593430</v>
      </c>
      <c r="T1499" s="63">
        <v>104566494</v>
      </c>
    </row>
    <row r="1500" spans="1:20" ht="14.5" x14ac:dyDescent="0.35">
      <c r="A1500" t="str">
        <f t="shared" si="30"/>
        <v>Tirol302</v>
      </c>
      <c r="B1500">
        <v>1500</v>
      </c>
      <c r="C1500" s="62" t="s">
        <v>268</v>
      </c>
      <c r="D1500" s="62" t="s">
        <v>428</v>
      </c>
      <c r="E1500" s="62" t="s">
        <v>73</v>
      </c>
      <c r="F1500" s="63">
        <v>22881</v>
      </c>
      <c r="G1500" s="63">
        <v>181368</v>
      </c>
      <c r="H1500" s="63">
        <v>106677</v>
      </c>
      <c r="I1500" s="63">
        <v>62876</v>
      </c>
      <c r="J1500" s="63">
        <v>59304</v>
      </c>
      <c r="K1500" s="63">
        <v>81580</v>
      </c>
      <c r="L1500" s="63">
        <v>42953</v>
      </c>
      <c r="M1500" s="63">
        <v>84298</v>
      </c>
      <c r="N1500" s="63">
        <v>55451</v>
      </c>
      <c r="O1500" s="63">
        <v>135799</v>
      </c>
      <c r="P1500" s="63">
        <v>100995</v>
      </c>
      <c r="Q1500" s="63">
        <v>148033</v>
      </c>
      <c r="R1500" s="63">
        <v>68840</v>
      </c>
      <c r="S1500" s="63">
        <v>89827</v>
      </c>
      <c r="T1500" s="63">
        <v>253647</v>
      </c>
    </row>
    <row r="1501" spans="1:20" ht="14.5" x14ac:dyDescent="0.35">
      <c r="A1501" t="str">
        <f t="shared" si="30"/>
        <v>Tirol720</v>
      </c>
      <c r="B1501">
        <v>1501</v>
      </c>
      <c r="C1501" s="62" t="s">
        <v>268</v>
      </c>
      <c r="D1501" s="62" t="s">
        <v>616</v>
      </c>
      <c r="E1501" s="62" t="s">
        <v>177</v>
      </c>
      <c r="F1501" s="63">
        <v>369112973</v>
      </c>
      <c r="G1501" s="63">
        <v>491171432</v>
      </c>
      <c r="H1501" s="63">
        <v>517428252</v>
      </c>
      <c r="I1501" s="63">
        <v>530914021</v>
      </c>
      <c r="J1501" s="63">
        <v>543569984</v>
      </c>
      <c r="K1501" s="63">
        <v>598490915</v>
      </c>
      <c r="L1501" s="63">
        <v>609413405</v>
      </c>
      <c r="M1501" s="63">
        <v>589808826</v>
      </c>
      <c r="N1501" s="63">
        <v>611392067</v>
      </c>
      <c r="O1501" s="63">
        <v>672652600</v>
      </c>
      <c r="P1501" s="63">
        <v>632192958</v>
      </c>
      <c r="Q1501" s="63">
        <v>939418621</v>
      </c>
      <c r="R1501" s="63">
        <v>1146459953</v>
      </c>
      <c r="S1501" s="63">
        <v>787508679</v>
      </c>
      <c r="T1501" s="63">
        <v>975357000</v>
      </c>
    </row>
    <row r="1502" spans="1:20" ht="14.5" x14ac:dyDescent="0.35">
      <c r="A1502" t="str">
        <f t="shared" si="30"/>
        <v>Tirol480</v>
      </c>
      <c r="B1502">
        <v>1502</v>
      </c>
      <c r="C1502" s="62" t="s">
        <v>268</v>
      </c>
      <c r="D1502" s="62" t="s">
        <v>543</v>
      </c>
      <c r="E1502" s="62" t="s">
        <v>134</v>
      </c>
      <c r="F1502" s="63">
        <v>785749</v>
      </c>
      <c r="G1502" s="63">
        <v>773400</v>
      </c>
      <c r="H1502" s="63">
        <v>1011930</v>
      </c>
      <c r="I1502" s="63">
        <v>1582575</v>
      </c>
      <c r="J1502" s="63">
        <v>413987</v>
      </c>
      <c r="K1502" s="63">
        <v>884311</v>
      </c>
      <c r="L1502" s="63">
        <v>1384646</v>
      </c>
      <c r="M1502" s="63">
        <v>1226096</v>
      </c>
      <c r="N1502" s="63">
        <v>1474047</v>
      </c>
      <c r="O1502" s="63">
        <v>2586762</v>
      </c>
      <c r="P1502" s="63">
        <v>2070754</v>
      </c>
      <c r="Q1502" s="63">
        <v>1707489</v>
      </c>
      <c r="R1502" s="63">
        <v>2353797</v>
      </c>
      <c r="S1502" s="63">
        <v>2350008</v>
      </c>
      <c r="T1502" s="63">
        <v>2774488</v>
      </c>
    </row>
    <row r="1503" spans="1:20" ht="14.5" x14ac:dyDescent="0.35">
      <c r="A1503" t="str">
        <f t="shared" si="30"/>
        <v>Tirol436</v>
      </c>
      <c r="B1503">
        <v>1503</v>
      </c>
      <c r="C1503" s="62" t="s">
        <v>268</v>
      </c>
      <c r="D1503" s="62" t="s">
        <v>500</v>
      </c>
      <c r="E1503" s="62" t="s">
        <v>114</v>
      </c>
      <c r="F1503" s="63">
        <v>40084603</v>
      </c>
      <c r="G1503" s="63">
        <v>3069710</v>
      </c>
      <c r="H1503" s="63">
        <v>1620532</v>
      </c>
      <c r="I1503" s="63">
        <v>897103</v>
      </c>
      <c r="J1503" s="63">
        <v>952515</v>
      </c>
      <c r="K1503" s="63">
        <v>2717041</v>
      </c>
      <c r="L1503" s="63">
        <v>1561711</v>
      </c>
      <c r="M1503" s="63">
        <v>1502427</v>
      </c>
      <c r="N1503" s="63">
        <v>1778437</v>
      </c>
      <c r="O1503" s="63">
        <v>2005710</v>
      </c>
      <c r="P1503" s="63">
        <v>2043436</v>
      </c>
      <c r="Q1503" s="63">
        <v>1782287</v>
      </c>
      <c r="R1503" s="63">
        <v>2090513</v>
      </c>
      <c r="S1503" s="63">
        <v>1916928</v>
      </c>
      <c r="T1503" s="63">
        <v>1815623</v>
      </c>
    </row>
    <row r="1504" spans="1:20" ht="14.5" x14ac:dyDescent="0.35">
      <c r="A1504" t="str">
        <f t="shared" si="30"/>
        <v>Tirol448</v>
      </c>
      <c r="B1504">
        <v>1504</v>
      </c>
      <c r="C1504" s="62" t="s">
        <v>268</v>
      </c>
      <c r="D1504" s="62" t="s">
        <v>503</v>
      </c>
      <c r="E1504" s="62" t="s">
        <v>117</v>
      </c>
      <c r="F1504" s="63">
        <v>66691</v>
      </c>
      <c r="G1504" s="63">
        <v>70819</v>
      </c>
      <c r="H1504" s="63">
        <v>20013</v>
      </c>
      <c r="I1504" s="63">
        <v>10668</v>
      </c>
      <c r="J1504" s="63">
        <v>12993</v>
      </c>
      <c r="K1504" s="63">
        <v>15643</v>
      </c>
      <c r="L1504" s="63">
        <v>85095</v>
      </c>
      <c r="M1504" s="63">
        <v>108240</v>
      </c>
      <c r="N1504" s="63">
        <v>199327</v>
      </c>
      <c r="O1504" s="63">
        <v>125830</v>
      </c>
      <c r="P1504" s="63">
        <v>159602</v>
      </c>
      <c r="Q1504" s="63">
        <v>117349</v>
      </c>
      <c r="R1504" s="63">
        <v>47461</v>
      </c>
      <c r="S1504" s="63">
        <v>75496</v>
      </c>
      <c r="T1504" s="63">
        <v>39375</v>
      </c>
    </row>
    <row r="1505" spans="1:20" ht="14.5" x14ac:dyDescent="0.35">
      <c r="A1505" t="str">
        <f t="shared" si="30"/>
        <v>Tirol247</v>
      </c>
      <c r="B1505">
        <v>1505</v>
      </c>
      <c r="C1505" s="62" t="s">
        <v>268</v>
      </c>
      <c r="D1505" s="62" t="s">
        <v>414</v>
      </c>
      <c r="E1505" s="62" t="s">
        <v>62</v>
      </c>
      <c r="F1505" s="63">
        <v>191</v>
      </c>
      <c r="G1505" s="63">
        <v>22</v>
      </c>
      <c r="H1505" s="63">
        <v>653</v>
      </c>
      <c r="I1505" s="63">
        <v>11686</v>
      </c>
      <c r="J1505" s="63">
        <v>22</v>
      </c>
      <c r="K1505" s="63">
        <v>19</v>
      </c>
      <c r="L1505" s="63">
        <v>388</v>
      </c>
      <c r="M1505" s="63">
        <v>77</v>
      </c>
      <c r="N1505" s="63">
        <v>295</v>
      </c>
      <c r="O1505" s="64"/>
      <c r="P1505" s="63">
        <v>27</v>
      </c>
      <c r="Q1505" s="63">
        <v>107</v>
      </c>
      <c r="R1505" s="63">
        <v>432</v>
      </c>
      <c r="S1505" s="64"/>
      <c r="T1505" s="63">
        <v>50</v>
      </c>
    </row>
    <row r="1506" spans="1:20" ht="14.5" x14ac:dyDescent="0.35">
      <c r="A1506" t="str">
        <f t="shared" si="30"/>
        <v>Tirol475</v>
      </c>
      <c r="B1506">
        <v>1506</v>
      </c>
      <c r="C1506" s="62" t="s">
        <v>268</v>
      </c>
      <c r="D1506" s="62" t="s">
        <v>535</v>
      </c>
      <c r="E1506" s="62" t="s">
        <v>223</v>
      </c>
      <c r="F1506" s="64"/>
      <c r="G1506" s="64"/>
      <c r="H1506" s="64"/>
      <c r="I1506" s="63">
        <v>11665</v>
      </c>
      <c r="J1506" s="63">
        <v>2634</v>
      </c>
      <c r="K1506" s="63">
        <v>567</v>
      </c>
      <c r="L1506" s="64"/>
      <c r="M1506" s="63">
        <v>1506</v>
      </c>
      <c r="N1506" s="64"/>
      <c r="O1506" s="64"/>
      <c r="P1506" s="63">
        <v>21</v>
      </c>
      <c r="Q1506" s="64"/>
      <c r="R1506" s="63">
        <v>1</v>
      </c>
      <c r="S1506" s="63">
        <v>45</v>
      </c>
      <c r="T1506" s="63">
        <v>51</v>
      </c>
    </row>
    <row r="1507" spans="1:20" ht="14.5" x14ac:dyDescent="0.35">
      <c r="A1507" t="str">
        <f t="shared" si="30"/>
        <v>Tirol834</v>
      </c>
      <c r="B1507">
        <v>1507</v>
      </c>
      <c r="C1507" s="62" t="s">
        <v>268</v>
      </c>
      <c r="D1507" s="62" t="s">
        <v>664</v>
      </c>
      <c r="E1507" s="62" t="s">
        <v>274</v>
      </c>
      <c r="F1507" s="63">
        <v>6</v>
      </c>
      <c r="G1507" s="64"/>
      <c r="H1507" s="63">
        <v>1</v>
      </c>
      <c r="I1507" s="64"/>
      <c r="J1507" s="63">
        <v>3</v>
      </c>
      <c r="K1507" s="63">
        <v>8</v>
      </c>
      <c r="L1507" s="64"/>
      <c r="M1507" s="64"/>
      <c r="N1507" s="64"/>
      <c r="O1507" s="63">
        <v>9</v>
      </c>
      <c r="P1507" s="63">
        <v>225</v>
      </c>
      <c r="Q1507" s="63">
        <v>516</v>
      </c>
      <c r="R1507" s="63">
        <v>2860</v>
      </c>
      <c r="S1507" s="63">
        <v>4214</v>
      </c>
      <c r="T1507" s="63">
        <v>11612</v>
      </c>
    </row>
    <row r="1508" spans="1:20" ht="14.5" x14ac:dyDescent="0.35">
      <c r="A1508" t="str">
        <f t="shared" si="30"/>
        <v>Tirol600</v>
      </c>
      <c r="B1508">
        <v>1508</v>
      </c>
      <c r="C1508" s="62" t="s">
        <v>268</v>
      </c>
      <c r="D1508" s="62" t="s">
        <v>561</v>
      </c>
      <c r="E1508" s="62" t="s">
        <v>147</v>
      </c>
      <c r="F1508" s="63">
        <v>1979393</v>
      </c>
      <c r="G1508" s="63">
        <v>1823286</v>
      </c>
      <c r="H1508" s="63">
        <v>952807</v>
      </c>
      <c r="I1508" s="63">
        <v>388180</v>
      </c>
      <c r="J1508" s="63">
        <v>734920</v>
      </c>
      <c r="K1508" s="63">
        <v>1443051</v>
      </c>
      <c r="L1508" s="63">
        <v>484026</v>
      </c>
      <c r="M1508" s="63">
        <v>351894</v>
      </c>
      <c r="N1508" s="63">
        <v>278564</v>
      </c>
      <c r="O1508" s="63">
        <v>497753</v>
      </c>
      <c r="P1508" s="63">
        <v>1394408</v>
      </c>
      <c r="Q1508" s="63">
        <v>890453</v>
      </c>
      <c r="R1508" s="63">
        <v>522957</v>
      </c>
      <c r="S1508" s="63">
        <v>441225</v>
      </c>
      <c r="T1508" s="63">
        <v>1018811</v>
      </c>
    </row>
    <row r="1509" spans="1:20" ht="14.5" x14ac:dyDescent="0.35">
      <c r="A1509" t="str">
        <f t="shared" si="30"/>
        <v>Tirol061</v>
      </c>
      <c r="B1509">
        <v>1509</v>
      </c>
      <c r="C1509" s="62" t="s">
        <v>268</v>
      </c>
      <c r="D1509" s="62" t="s">
        <v>347</v>
      </c>
      <c r="E1509" s="62" t="s">
        <v>31</v>
      </c>
      <c r="F1509" s="63">
        <v>97641521</v>
      </c>
      <c r="G1509" s="63">
        <v>147767044</v>
      </c>
      <c r="H1509" s="63">
        <v>152583910</v>
      </c>
      <c r="I1509" s="63">
        <v>239775044</v>
      </c>
      <c r="J1509" s="63">
        <v>258829825</v>
      </c>
      <c r="K1509" s="63">
        <v>251634394</v>
      </c>
      <c r="L1509" s="63">
        <v>343605975</v>
      </c>
      <c r="M1509" s="63">
        <v>333701611</v>
      </c>
      <c r="N1509" s="63">
        <v>370118526</v>
      </c>
      <c r="O1509" s="63">
        <v>334492046</v>
      </c>
      <c r="P1509" s="63">
        <v>295791672</v>
      </c>
      <c r="Q1509" s="63">
        <v>442887225</v>
      </c>
      <c r="R1509" s="63">
        <v>514671630</v>
      </c>
      <c r="S1509" s="63">
        <v>397431577</v>
      </c>
      <c r="T1509" s="63">
        <v>281931397</v>
      </c>
    </row>
    <row r="1510" spans="1:20" ht="14.5" x14ac:dyDescent="0.35">
      <c r="A1510" t="str">
        <f t="shared" si="30"/>
        <v>Tirol004</v>
      </c>
      <c r="B1510">
        <v>1510</v>
      </c>
      <c r="C1510" s="62" t="s">
        <v>268</v>
      </c>
      <c r="D1510" s="62" t="s">
        <v>297</v>
      </c>
      <c r="E1510" s="62" t="s">
        <v>3</v>
      </c>
      <c r="F1510" s="63">
        <v>3667646577</v>
      </c>
      <c r="G1510" s="63">
        <v>3860171666</v>
      </c>
      <c r="H1510" s="63">
        <v>3876786822</v>
      </c>
      <c r="I1510" s="63">
        <v>3736034887</v>
      </c>
      <c r="J1510" s="63">
        <v>3797557174</v>
      </c>
      <c r="K1510" s="63">
        <v>3812668515</v>
      </c>
      <c r="L1510" s="63">
        <v>3902978764</v>
      </c>
      <c r="M1510" s="63">
        <v>4176628616</v>
      </c>
      <c r="N1510" s="63">
        <v>4301469963</v>
      </c>
      <c r="O1510" s="63">
        <v>4209862124</v>
      </c>
      <c r="P1510" s="63">
        <v>3798334405</v>
      </c>
      <c r="Q1510" s="63">
        <v>4592523064</v>
      </c>
      <c r="R1510" s="63">
        <v>5560544857</v>
      </c>
      <c r="S1510" s="63">
        <v>5321928095</v>
      </c>
      <c r="T1510" s="63">
        <v>5067227538</v>
      </c>
    </row>
    <row r="1511" spans="1:20" ht="14.5" x14ac:dyDescent="0.35">
      <c r="A1511" t="str">
        <f t="shared" si="30"/>
        <v>Tirol338</v>
      </c>
      <c r="B1511">
        <v>1511</v>
      </c>
      <c r="C1511" s="62" t="s">
        <v>268</v>
      </c>
      <c r="D1511" s="62" t="s">
        <v>451</v>
      </c>
      <c r="E1511" s="62" t="s">
        <v>84</v>
      </c>
      <c r="F1511" s="64"/>
      <c r="G1511" s="63">
        <v>5065</v>
      </c>
      <c r="H1511" s="64"/>
      <c r="I1511" s="64"/>
      <c r="J1511" s="63">
        <v>6</v>
      </c>
      <c r="K1511" s="63">
        <v>1</v>
      </c>
      <c r="L1511" s="64"/>
      <c r="M1511" s="63">
        <v>30546</v>
      </c>
      <c r="N1511" s="64"/>
      <c r="O1511" s="63">
        <v>562</v>
      </c>
      <c r="P1511" s="63">
        <v>1606</v>
      </c>
      <c r="Q1511" s="63">
        <v>2317</v>
      </c>
      <c r="R1511" s="63">
        <v>5445</v>
      </c>
      <c r="S1511" s="63">
        <v>11606</v>
      </c>
      <c r="T1511" s="63">
        <v>1470</v>
      </c>
    </row>
    <row r="1512" spans="1:20" ht="14.5" x14ac:dyDescent="0.35">
      <c r="A1512" t="str">
        <f t="shared" si="30"/>
        <v>Tirol008</v>
      </c>
      <c r="B1512">
        <v>1512</v>
      </c>
      <c r="C1512" s="62" t="s">
        <v>268</v>
      </c>
      <c r="D1512" s="62" t="s">
        <v>306</v>
      </c>
      <c r="E1512" s="62" t="s">
        <v>7</v>
      </c>
      <c r="F1512" s="63">
        <v>30072173</v>
      </c>
      <c r="G1512" s="63">
        <v>32289442</v>
      </c>
      <c r="H1512" s="63">
        <v>26223454</v>
      </c>
      <c r="I1512" s="63">
        <v>21337932</v>
      </c>
      <c r="J1512" s="63">
        <v>21165995</v>
      </c>
      <c r="K1512" s="63">
        <v>28150105</v>
      </c>
      <c r="L1512" s="63">
        <v>38409153</v>
      </c>
      <c r="M1512" s="63">
        <v>55414980</v>
      </c>
      <c r="N1512" s="63">
        <v>42844315</v>
      </c>
      <c r="O1512" s="63">
        <v>35502953</v>
      </c>
      <c r="P1512" s="63">
        <v>30893149</v>
      </c>
      <c r="Q1512" s="63">
        <v>29881212</v>
      </c>
      <c r="R1512" s="63">
        <v>40083269</v>
      </c>
      <c r="S1512" s="63">
        <v>41636000</v>
      </c>
      <c r="T1512" s="63">
        <v>48631502</v>
      </c>
    </row>
    <row r="1513" spans="1:20" ht="14.5" x14ac:dyDescent="0.35">
      <c r="A1513" t="str">
        <f t="shared" si="30"/>
        <v>Tirol460</v>
      </c>
      <c r="B1513">
        <v>1513</v>
      </c>
      <c r="C1513" s="62" t="s">
        <v>268</v>
      </c>
      <c r="D1513" s="62" t="s">
        <v>517</v>
      </c>
      <c r="E1513" s="62" t="s">
        <v>125</v>
      </c>
      <c r="F1513" s="63">
        <v>6525</v>
      </c>
      <c r="G1513" s="63">
        <v>74375</v>
      </c>
      <c r="H1513" s="63">
        <v>122656</v>
      </c>
      <c r="I1513" s="63">
        <v>77821</v>
      </c>
      <c r="J1513" s="63">
        <v>6414</v>
      </c>
      <c r="K1513" s="63">
        <v>506</v>
      </c>
      <c r="L1513" s="63">
        <v>364</v>
      </c>
      <c r="M1513" s="63">
        <v>3649</v>
      </c>
      <c r="N1513" s="63">
        <v>1178</v>
      </c>
      <c r="O1513" s="63">
        <v>6</v>
      </c>
      <c r="P1513" s="63">
        <v>1781</v>
      </c>
      <c r="Q1513" s="63">
        <v>139</v>
      </c>
      <c r="R1513" s="63">
        <v>3183</v>
      </c>
      <c r="S1513" s="63">
        <v>5562</v>
      </c>
      <c r="T1513" s="63">
        <v>2012</v>
      </c>
    </row>
    <row r="1514" spans="1:20" ht="14.5" x14ac:dyDescent="0.35">
      <c r="A1514" t="str">
        <f t="shared" si="30"/>
        <v>Tirol456</v>
      </c>
      <c r="B1514">
        <v>1514</v>
      </c>
      <c r="C1514" s="62" t="s">
        <v>268</v>
      </c>
      <c r="D1514" s="62" t="s">
        <v>511</v>
      </c>
      <c r="E1514" s="62" t="s">
        <v>122</v>
      </c>
      <c r="F1514" s="63">
        <v>985442</v>
      </c>
      <c r="G1514" s="63">
        <v>1084511</v>
      </c>
      <c r="H1514" s="63">
        <v>789444</v>
      </c>
      <c r="I1514" s="63">
        <v>960480</v>
      </c>
      <c r="J1514" s="63">
        <v>521526</v>
      </c>
      <c r="K1514" s="63">
        <v>970026</v>
      </c>
      <c r="L1514" s="63">
        <v>601598</v>
      </c>
      <c r="M1514" s="63">
        <v>615290</v>
      </c>
      <c r="N1514" s="63">
        <v>819808</v>
      </c>
      <c r="O1514" s="63">
        <v>717521</v>
      </c>
      <c r="P1514" s="63">
        <v>657850</v>
      </c>
      <c r="Q1514" s="63">
        <v>728070</v>
      </c>
      <c r="R1514" s="63">
        <v>425143</v>
      </c>
      <c r="S1514" s="63">
        <v>888841</v>
      </c>
      <c r="T1514" s="63">
        <v>721739</v>
      </c>
    </row>
    <row r="1515" spans="1:20" ht="14.5" x14ac:dyDescent="0.35">
      <c r="A1515" t="str">
        <f t="shared" si="30"/>
        <v>Tirol208</v>
      </c>
      <c r="B1515">
        <v>1515</v>
      </c>
      <c r="C1515" s="62" t="s">
        <v>268</v>
      </c>
      <c r="D1515" s="62" t="s">
        <v>394</v>
      </c>
      <c r="E1515" s="62" t="s">
        <v>53</v>
      </c>
      <c r="F1515" s="63">
        <v>83329</v>
      </c>
      <c r="G1515" s="63">
        <v>88244</v>
      </c>
      <c r="H1515" s="63">
        <v>12136</v>
      </c>
      <c r="I1515" s="63">
        <v>95716</v>
      </c>
      <c r="J1515" s="63">
        <v>49033</v>
      </c>
      <c r="K1515" s="63">
        <v>76067</v>
      </c>
      <c r="L1515" s="63">
        <v>180116</v>
      </c>
      <c r="M1515" s="63">
        <v>196943</v>
      </c>
      <c r="N1515" s="63">
        <v>257745</v>
      </c>
      <c r="O1515" s="63">
        <v>57335</v>
      </c>
      <c r="P1515" s="63">
        <v>114100</v>
      </c>
      <c r="Q1515" s="63">
        <v>103323</v>
      </c>
      <c r="R1515" s="63">
        <v>936114</v>
      </c>
      <c r="S1515" s="63">
        <v>3270430</v>
      </c>
      <c r="T1515" s="63">
        <v>1675635</v>
      </c>
    </row>
    <row r="1516" spans="1:20" ht="14.5" x14ac:dyDescent="0.35">
      <c r="A1516" t="str">
        <f t="shared" si="30"/>
        <v>Tirol500</v>
      </c>
      <c r="B1516">
        <v>1516</v>
      </c>
      <c r="C1516" s="62" t="s">
        <v>268</v>
      </c>
      <c r="D1516" s="62" t="s">
        <v>548</v>
      </c>
      <c r="E1516" s="62" t="s">
        <v>138</v>
      </c>
      <c r="F1516" s="63">
        <v>728015</v>
      </c>
      <c r="G1516" s="63">
        <v>538255</v>
      </c>
      <c r="H1516" s="63">
        <v>864529</v>
      </c>
      <c r="I1516" s="63">
        <v>846154</v>
      </c>
      <c r="J1516" s="63">
        <v>708273</v>
      </c>
      <c r="K1516" s="63">
        <v>653996</v>
      </c>
      <c r="L1516" s="63">
        <v>938454</v>
      </c>
      <c r="M1516" s="63">
        <v>1130503</v>
      </c>
      <c r="N1516" s="63">
        <v>3752914</v>
      </c>
      <c r="O1516" s="63">
        <v>2188101</v>
      </c>
      <c r="P1516" s="63">
        <v>3853841</v>
      </c>
      <c r="Q1516" s="63">
        <v>3276362</v>
      </c>
      <c r="R1516" s="63">
        <v>2854537</v>
      </c>
      <c r="S1516" s="63">
        <v>1437463</v>
      </c>
      <c r="T1516" s="63">
        <v>1784296</v>
      </c>
    </row>
    <row r="1517" spans="1:20" ht="14.5" x14ac:dyDescent="0.35">
      <c r="A1517" t="str">
        <f t="shared" si="30"/>
        <v>Tirol053</v>
      </c>
      <c r="B1517">
        <v>1517</v>
      </c>
      <c r="C1517" s="62" t="s">
        <v>268</v>
      </c>
      <c r="D1517" s="62" t="s">
        <v>339</v>
      </c>
      <c r="E1517" s="62" t="s">
        <v>27</v>
      </c>
      <c r="F1517" s="63">
        <v>1316470</v>
      </c>
      <c r="G1517" s="63">
        <v>1416154</v>
      </c>
      <c r="H1517" s="63">
        <v>1183154</v>
      </c>
      <c r="I1517" s="63">
        <v>798548</v>
      </c>
      <c r="J1517" s="63">
        <v>993614</v>
      </c>
      <c r="K1517" s="63">
        <v>1963984</v>
      </c>
      <c r="L1517" s="63">
        <v>1229208</v>
      </c>
      <c r="M1517" s="63">
        <v>1824591</v>
      </c>
      <c r="N1517" s="63">
        <v>2821229</v>
      </c>
      <c r="O1517" s="63">
        <v>3857408</v>
      </c>
      <c r="P1517" s="63">
        <v>4836512</v>
      </c>
      <c r="Q1517" s="63">
        <v>3718707</v>
      </c>
      <c r="R1517" s="63">
        <v>7883808</v>
      </c>
      <c r="S1517" s="63">
        <v>3149594</v>
      </c>
      <c r="T1517" s="63">
        <v>6596678</v>
      </c>
    </row>
    <row r="1518" spans="1:20" ht="14.5" x14ac:dyDescent="0.35">
      <c r="A1518" t="str">
        <f t="shared" si="30"/>
        <v>Tirol220</v>
      </c>
      <c r="B1518">
        <v>1518</v>
      </c>
      <c r="C1518" s="62" t="s">
        <v>268</v>
      </c>
      <c r="D1518" s="62" t="s">
        <v>400</v>
      </c>
      <c r="E1518" s="62" t="s">
        <v>55</v>
      </c>
      <c r="F1518" s="63">
        <v>6839536</v>
      </c>
      <c r="G1518" s="63">
        <v>4728681</v>
      </c>
      <c r="H1518" s="63">
        <v>2983192</v>
      </c>
      <c r="I1518" s="63">
        <v>2411646</v>
      </c>
      <c r="J1518" s="63">
        <v>2778339</v>
      </c>
      <c r="K1518" s="63">
        <v>2933793</v>
      </c>
      <c r="L1518" s="63">
        <v>2633833</v>
      </c>
      <c r="M1518" s="63">
        <v>2688645</v>
      </c>
      <c r="N1518" s="63">
        <v>3559580</v>
      </c>
      <c r="O1518" s="63">
        <v>4249046</v>
      </c>
      <c r="P1518" s="63">
        <v>3601771</v>
      </c>
      <c r="Q1518" s="63">
        <v>7631996</v>
      </c>
      <c r="R1518" s="63">
        <v>6605435</v>
      </c>
      <c r="S1518" s="63">
        <v>6601224</v>
      </c>
      <c r="T1518" s="63">
        <v>8704837</v>
      </c>
    </row>
    <row r="1519" spans="1:20" ht="14.5" x14ac:dyDescent="0.35">
      <c r="A1519" t="str">
        <f t="shared" si="30"/>
        <v>Tirol229</v>
      </c>
      <c r="B1519">
        <v>1519</v>
      </c>
      <c r="C1519" s="62" t="s">
        <v>268</v>
      </c>
      <c r="D1519" s="62" t="s">
        <v>407</v>
      </c>
      <c r="E1519" s="62" t="s">
        <v>221</v>
      </c>
      <c r="F1519" s="64"/>
      <c r="G1519" s="64"/>
      <c r="H1519" s="64"/>
      <c r="I1519" s="64"/>
      <c r="J1519" s="64"/>
      <c r="K1519" s="64"/>
      <c r="L1519" s="64"/>
      <c r="M1519" s="64"/>
      <c r="N1519" s="64"/>
      <c r="O1519" s="64"/>
      <c r="P1519" s="64"/>
      <c r="Q1519" s="64"/>
      <c r="R1519" s="63">
        <v>29</v>
      </c>
      <c r="S1519" s="64"/>
      <c r="T1519" s="63">
        <v>907</v>
      </c>
    </row>
    <row r="1520" spans="1:20" ht="14.5" x14ac:dyDescent="0.35">
      <c r="A1520" t="str">
        <f t="shared" si="30"/>
        <v>Tirol336</v>
      </c>
      <c r="B1520">
        <v>1520</v>
      </c>
      <c r="C1520" s="62" t="s">
        <v>268</v>
      </c>
      <c r="D1520" s="62" t="s">
        <v>450</v>
      </c>
      <c r="E1520" s="62" t="s">
        <v>83</v>
      </c>
      <c r="F1520" s="63">
        <v>1094</v>
      </c>
      <c r="G1520" s="63">
        <v>2599</v>
      </c>
      <c r="H1520" s="63">
        <v>47</v>
      </c>
      <c r="I1520" s="64"/>
      <c r="J1520" s="64"/>
      <c r="K1520" s="63">
        <v>98</v>
      </c>
      <c r="L1520" s="63">
        <v>1477</v>
      </c>
      <c r="M1520" s="63">
        <v>20</v>
      </c>
      <c r="N1520" s="64"/>
      <c r="O1520" s="64"/>
      <c r="P1520" s="63">
        <v>16155</v>
      </c>
      <c r="Q1520" s="64"/>
      <c r="R1520" s="64"/>
      <c r="S1520" s="63">
        <v>2836</v>
      </c>
      <c r="T1520" s="63">
        <v>5534</v>
      </c>
    </row>
    <row r="1521" spans="1:20" ht="14.5" x14ac:dyDescent="0.35">
      <c r="A1521" t="str">
        <f t="shared" si="30"/>
        <v>Tirol011</v>
      </c>
      <c r="B1521">
        <v>1521</v>
      </c>
      <c r="C1521" s="62" t="s">
        <v>268</v>
      </c>
      <c r="D1521" s="62" t="s">
        <v>311</v>
      </c>
      <c r="E1521" s="62" t="s">
        <v>10</v>
      </c>
      <c r="F1521" s="63">
        <v>192145005</v>
      </c>
      <c r="G1521" s="63">
        <v>201534622</v>
      </c>
      <c r="H1521" s="63">
        <v>218517195</v>
      </c>
      <c r="I1521" s="63">
        <v>222817806</v>
      </c>
      <c r="J1521" s="63">
        <v>220503481</v>
      </c>
      <c r="K1521" s="63">
        <v>230150907</v>
      </c>
      <c r="L1521" s="63">
        <v>274563066</v>
      </c>
      <c r="M1521" s="63">
        <v>235659972</v>
      </c>
      <c r="N1521" s="63">
        <v>273273833</v>
      </c>
      <c r="O1521" s="63">
        <v>270478267</v>
      </c>
      <c r="P1521" s="63">
        <v>264998268</v>
      </c>
      <c r="Q1521" s="63">
        <v>235587957</v>
      </c>
      <c r="R1521" s="63">
        <v>259191284</v>
      </c>
      <c r="S1521" s="63">
        <v>286486860</v>
      </c>
      <c r="T1521" s="63">
        <v>299022786</v>
      </c>
    </row>
    <row r="1522" spans="1:20" ht="14.5" x14ac:dyDescent="0.35">
      <c r="A1522" t="str">
        <f t="shared" si="30"/>
        <v>Tirol334</v>
      </c>
      <c r="B1522">
        <v>1522</v>
      </c>
      <c r="C1522" s="62" t="s">
        <v>268</v>
      </c>
      <c r="D1522" s="62" t="s">
        <v>448</v>
      </c>
      <c r="E1522" s="62" t="s">
        <v>82</v>
      </c>
      <c r="F1522" s="63">
        <v>68911</v>
      </c>
      <c r="G1522" s="63">
        <v>326387</v>
      </c>
      <c r="H1522" s="63">
        <v>277775</v>
      </c>
      <c r="I1522" s="63">
        <v>413051</v>
      </c>
      <c r="J1522" s="63">
        <v>540011</v>
      </c>
      <c r="K1522" s="63">
        <v>460999</v>
      </c>
      <c r="L1522" s="63">
        <v>468886</v>
      </c>
      <c r="M1522" s="63">
        <v>308277</v>
      </c>
      <c r="N1522" s="63">
        <v>234199</v>
      </c>
      <c r="O1522" s="63">
        <v>160723</v>
      </c>
      <c r="P1522" s="63">
        <v>116126</v>
      </c>
      <c r="Q1522" s="63">
        <v>122829</v>
      </c>
      <c r="R1522" s="63">
        <v>196870</v>
      </c>
      <c r="S1522" s="63">
        <v>145792</v>
      </c>
      <c r="T1522" s="63">
        <v>242887</v>
      </c>
    </row>
    <row r="1523" spans="1:20" ht="14.5" x14ac:dyDescent="0.35">
      <c r="A1523" t="str">
        <f t="shared" si="30"/>
        <v>Tirol032</v>
      </c>
      <c r="B1523">
        <v>1523</v>
      </c>
      <c r="C1523" s="62" t="s">
        <v>268</v>
      </c>
      <c r="D1523" s="62" t="s">
        <v>324</v>
      </c>
      <c r="E1523" s="62" t="s">
        <v>18</v>
      </c>
      <c r="F1523" s="63">
        <v>21805115</v>
      </c>
      <c r="G1523" s="63">
        <v>25977464</v>
      </c>
      <c r="H1523" s="63">
        <v>23931263</v>
      </c>
      <c r="I1523" s="63">
        <v>24761815</v>
      </c>
      <c r="J1523" s="63">
        <v>27806013</v>
      </c>
      <c r="K1523" s="63">
        <v>31835078</v>
      </c>
      <c r="L1523" s="63">
        <v>30548338</v>
      </c>
      <c r="M1523" s="63">
        <v>28219533</v>
      </c>
      <c r="N1523" s="63">
        <v>29311200</v>
      </c>
      <c r="O1523" s="63">
        <v>32558498</v>
      </c>
      <c r="P1523" s="63">
        <v>34433160</v>
      </c>
      <c r="Q1523" s="63">
        <v>48934742</v>
      </c>
      <c r="R1523" s="63">
        <v>50606624</v>
      </c>
      <c r="S1523" s="63">
        <v>42375187</v>
      </c>
      <c r="T1523" s="63">
        <v>42720537</v>
      </c>
    </row>
    <row r="1524" spans="1:20" ht="14.5" x14ac:dyDescent="0.35">
      <c r="A1524" t="str">
        <f t="shared" si="30"/>
        <v>Tirol815</v>
      </c>
      <c r="B1524">
        <v>1524</v>
      </c>
      <c r="C1524" s="62" t="s">
        <v>268</v>
      </c>
      <c r="D1524" s="62" t="s">
        <v>643</v>
      </c>
      <c r="E1524" s="62" t="s">
        <v>191</v>
      </c>
      <c r="F1524" s="63">
        <v>8079</v>
      </c>
      <c r="G1524" s="63">
        <v>8433</v>
      </c>
      <c r="H1524" s="63">
        <v>2675</v>
      </c>
      <c r="I1524" s="63">
        <v>2671</v>
      </c>
      <c r="J1524" s="63">
        <v>7388</v>
      </c>
      <c r="K1524" s="63">
        <v>9296</v>
      </c>
      <c r="L1524" s="63">
        <v>1710</v>
      </c>
      <c r="M1524" s="63">
        <v>1792</v>
      </c>
      <c r="N1524" s="63">
        <v>5660</v>
      </c>
      <c r="O1524" s="63">
        <v>3072</v>
      </c>
      <c r="P1524" s="63">
        <v>6556</v>
      </c>
      <c r="Q1524" s="63">
        <v>7934</v>
      </c>
      <c r="R1524" s="63">
        <v>18206</v>
      </c>
      <c r="S1524" s="63">
        <v>12326</v>
      </c>
      <c r="T1524" s="63">
        <v>12666</v>
      </c>
    </row>
    <row r="1525" spans="1:20" ht="14.5" x14ac:dyDescent="0.35">
      <c r="A1525" t="str">
        <f t="shared" si="30"/>
        <v>Tirol529</v>
      </c>
      <c r="B1525">
        <v>1525</v>
      </c>
      <c r="C1525" s="62" t="s">
        <v>268</v>
      </c>
      <c r="D1525" s="62" t="s">
        <v>559</v>
      </c>
      <c r="E1525" s="62" t="s">
        <v>146</v>
      </c>
      <c r="F1525" s="63">
        <v>3</v>
      </c>
      <c r="G1525" s="63">
        <v>11</v>
      </c>
      <c r="H1525" s="64"/>
      <c r="I1525" s="64"/>
      <c r="J1525" s="63">
        <v>21</v>
      </c>
      <c r="K1525" s="63">
        <v>71</v>
      </c>
      <c r="L1525" s="63">
        <v>2</v>
      </c>
      <c r="M1525" s="63">
        <v>3196</v>
      </c>
      <c r="N1525" s="64"/>
      <c r="O1525" s="64"/>
      <c r="P1525" s="63">
        <v>2373</v>
      </c>
      <c r="Q1525" s="64"/>
      <c r="R1525" s="63">
        <v>10462</v>
      </c>
      <c r="S1525" s="63">
        <v>47282</v>
      </c>
      <c r="T1525" s="63">
        <v>49935</v>
      </c>
    </row>
    <row r="1526" spans="1:20" ht="14.5" x14ac:dyDescent="0.35">
      <c r="A1526" t="str">
        <f t="shared" si="30"/>
        <v>Tirol823</v>
      </c>
      <c r="B1526">
        <v>1526</v>
      </c>
      <c r="C1526" s="62" t="s">
        <v>268</v>
      </c>
      <c r="D1526" s="62" t="s">
        <v>652</v>
      </c>
      <c r="E1526" s="62" t="s">
        <v>197</v>
      </c>
      <c r="F1526" s="63">
        <v>3287</v>
      </c>
      <c r="G1526" s="63">
        <v>235</v>
      </c>
      <c r="H1526" s="64"/>
      <c r="I1526" s="64"/>
      <c r="J1526" s="64"/>
      <c r="K1526" s="64"/>
      <c r="L1526" s="64"/>
      <c r="M1526" s="64"/>
      <c r="N1526" s="64"/>
      <c r="O1526" s="64"/>
      <c r="P1526" s="63">
        <v>12</v>
      </c>
      <c r="Q1526" s="63">
        <v>135</v>
      </c>
      <c r="R1526" s="64"/>
      <c r="S1526" s="63">
        <v>3225</v>
      </c>
      <c r="T1526" s="63">
        <v>5806</v>
      </c>
    </row>
    <row r="1527" spans="1:20" ht="14.5" x14ac:dyDescent="0.35">
      <c r="A1527" t="str">
        <f t="shared" si="30"/>
        <v>Tirol041</v>
      </c>
      <c r="B1527">
        <v>1527</v>
      </c>
      <c r="C1527" s="62" t="s">
        <v>268</v>
      </c>
      <c r="D1527" s="62" t="s">
        <v>329</v>
      </c>
      <c r="E1527" s="62" t="s">
        <v>21</v>
      </c>
      <c r="F1527" s="63">
        <v>1177</v>
      </c>
      <c r="G1527" s="63">
        <v>39805</v>
      </c>
      <c r="H1527" s="63">
        <v>105286</v>
      </c>
      <c r="I1527" s="63">
        <v>55671</v>
      </c>
      <c r="J1527" s="63">
        <v>25771</v>
      </c>
      <c r="K1527" s="63">
        <v>123122</v>
      </c>
      <c r="L1527" s="63">
        <v>100310</v>
      </c>
      <c r="M1527" s="63">
        <v>62936</v>
      </c>
      <c r="N1527" s="63">
        <v>18676</v>
      </c>
      <c r="O1527" s="63">
        <v>5949</v>
      </c>
      <c r="P1527" s="63">
        <v>64</v>
      </c>
      <c r="Q1527" s="63">
        <v>11885</v>
      </c>
      <c r="R1527" s="63">
        <v>3999</v>
      </c>
      <c r="S1527" s="63">
        <v>1022</v>
      </c>
      <c r="T1527" s="63">
        <v>13218</v>
      </c>
    </row>
    <row r="1528" spans="1:20" ht="14.5" x14ac:dyDescent="0.35">
      <c r="A1528" t="str">
        <f t="shared" si="30"/>
        <v>Tirol001</v>
      </c>
      <c r="B1528">
        <v>1528</v>
      </c>
      <c r="C1528" s="62" t="s">
        <v>268</v>
      </c>
      <c r="D1528" s="62" t="s">
        <v>292</v>
      </c>
      <c r="E1528" s="62" t="s">
        <v>1</v>
      </c>
      <c r="F1528" s="63">
        <v>186309755</v>
      </c>
      <c r="G1528" s="63">
        <v>217304047</v>
      </c>
      <c r="H1528" s="63">
        <v>237234049</v>
      </c>
      <c r="I1528" s="63">
        <v>198515005</v>
      </c>
      <c r="J1528" s="63">
        <v>176322407</v>
      </c>
      <c r="K1528" s="63">
        <v>161814317</v>
      </c>
      <c r="L1528" s="63">
        <v>185323592</v>
      </c>
      <c r="M1528" s="63">
        <v>193931256</v>
      </c>
      <c r="N1528" s="63">
        <v>202239690</v>
      </c>
      <c r="O1528" s="63">
        <v>206389934</v>
      </c>
      <c r="P1528" s="63">
        <v>193172062</v>
      </c>
      <c r="Q1528" s="63">
        <v>240688179</v>
      </c>
      <c r="R1528" s="63">
        <v>276739007</v>
      </c>
      <c r="S1528" s="63">
        <v>329307040</v>
      </c>
      <c r="T1528" s="63">
        <v>328697557</v>
      </c>
    </row>
    <row r="1529" spans="1:20" ht="14.5" x14ac:dyDescent="0.35">
      <c r="A1529" t="str">
        <f t="shared" si="30"/>
        <v>Tirol314</v>
      </c>
      <c r="B1529">
        <v>1529</v>
      </c>
      <c r="C1529" s="62" t="s">
        <v>268</v>
      </c>
      <c r="D1529" s="62" t="s">
        <v>436</v>
      </c>
      <c r="E1529" s="62" t="s">
        <v>77</v>
      </c>
      <c r="F1529" s="63">
        <v>10345</v>
      </c>
      <c r="G1529" s="63">
        <v>3820</v>
      </c>
      <c r="H1529" s="63">
        <v>3751</v>
      </c>
      <c r="I1529" s="63">
        <v>13094</v>
      </c>
      <c r="J1529" s="63">
        <v>12365</v>
      </c>
      <c r="K1529" s="63">
        <v>14926</v>
      </c>
      <c r="L1529" s="63">
        <v>10087</v>
      </c>
      <c r="M1529" s="63">
        <v>886</v>
      </c>
      <c r="N1529" s="63">
        <v>2781</v>
      </c>
      <c r="O1529" s="63">
        <v>5084</v>
      </c>
      <c r="P1529" s="64"/>
      <c r="Q1529" s="63">
        <v>64704</v>
      </c>
      <c r="R1529" s="63">
        <v>47223</v>
      </c>
      <c r="S1529" s="63">
        <v>9933</v>
      </c>
      <c r="T1529" s="63">
        <v>1453</v>
      </c>
    </row>
    <row r="1530" spans="1:20" ht="14.5" x14ac:dyDescent="0.35">
      <c r="A1530" t="str">
        <f t="shared" si="30"/>
        <v>Tirol006</v>
      </c>
      <c r="B1530">
        <v>1530</v>
      </c>
      <c r="C1530" s="62" t="s">
        <v>268</v>
      </c>
      <c r="D1530" s="62" t="s">
        <v>302</v>
      </c>
      <c r="E1530" s="62" t="s">
        <v>5</v>
      </c>
      <c r="F1530" s="63">
        <v>77063070</v>
      </c>
      <c r="G1530" s="63">
        <v>118102659</v>
      </c>
      <c r="H1530" s="63">
        <v>123930498</v>
      </c>
      <c r="I1530" s="63">
        <v>132184623</v>
      </c>
      <c r="J1530" s="63">
        <v>136134373</v>
      </c>
      <c r="K1530" s="63">
        <v>141188700</v>
      </c>
      <c r="L1530" s="63">
        <v>157431803</v>
      </c>
      <c r="M1530" s="63">
        <v>141989990</v>
      </c>
      <c r="N1530" s="63">
        <v>144697156</v>
      </c>
      <c r="O1530" s="63">
        <v>161969497</v>
      </c>
      <c r="P1530" s="63">
        <v>147083545</v>
      </c>
      <c r="Q1530" s="63">
        <v>97124289</v>
      </c>
      <c r="R1530" s="63">
        <v>93553376</v>
      </c>
      <c r="S1530" s="63">
        <v>90449716</v>
      </c>
      <c r="T1530" s="63">
        <v>84019485</v>
      </c>
    </row>
    <row r="1531" spans="1:20" ht="14.5" x14ac:dyDescent="0.35">
      <c r="A1531" t="str">
        <f t="shared" si="30"/>
        <v>Tirol473</v>
      </c>
      <c r="B1531">
        <v>1531</v>
      </c>
      <c r="C1531" s="62" t="s">
        <v>268</v>
      </c>
      <c r="D1531" s="62" t="s">
        <v>533</v>
      </c>
      <c r="E1531" s="62" t="s">
        <v>132</v>
      </c>
      <c r="F1531" s="63">
        <v>1095</v>
      </c>
      <c r="G1531" s="63">
        <v>11</v>
      </c>
      <c r="H1531" s="63">
        <v>57</v>
      </c>
      <c r="I1531" s="63">
        <v>15</v>
      </c>
      <c r="J1531" s="63">
        <v>39</v>
      </c>
      <c r="K1531" s="63">
        <v>41</v>
      </c>
      <c r="L1531" s="63">
        <v>15</v>
      </c>
      <c r="M1531" s="64"/>
      <c r="N1531" s="64"/>
      <c r="O1531" s="64"/>
      <c r="P1531" s="64"/>
      <c r="Q1531" s="63">
        <v>1241</v>
      </c>
      <c r="R1531" s="64"/>
      <c r="S1531" s="63">
        <v>808</v>
      </c>
      <c r="T1531" s="63">
        <v>131</v>
      </c>
    </row>
    <row r="1532" spans="1:20" ht="14.5" x14ac:dyDescent="0.35">
      <c r="A1532" t="str">
        <f t="shared" si="30"/>
        <v>Tirol076</v>
      </c>
      <c r="B1532">
        <v>1532</v>
      </c>
      <c r="C1532" s="62" t="s">
        <v>268</v>
      </c>
      <c r="D1532" s="62" t="s">
        <v>365</v>
      </c>
      <c r="E1532" s="62" t="s">
        <v>38</v>
      </c>
      <c r="F1532" s="63">
        <v>41409</v>
      </c>
      <c r="G1532" s="63">
        <v>18208</v>
      </c>
      <c r="H1532" s="63">
        <v>359608</v>
      </c>
      <c r="I1532" s="63">
        <v>91779</v>
      </c>
      <c r="J1532" s="63">
        <v>46837</v>
      </c>
      <c r="K1532" s="63">
        <v>126969</v>
      </c>
      <c r="L1532" s="63">
        <v>212807</v>
      </c>
      <c r="M1532" s="63">
        <v>233011</v>
      </c>
      <c r="N1532" s="63">
        <v>103632</v>
      </c>
      <c r="O1532" s="63">
        <v>82826</v>
      </c>
      <c r="P1532" s="63">
        <v>287108</v>
      </c>
      <c r="Q1532" s="63">
        <v>566057</v>
      </c>
      <c r="R1532" s="63">
        <v>477059</v>
      </c>
      <c r="S1532" s="63">
        <v>309335</v>
      </c>
      <c r="T1532" s="63">
        <v>320585</v>
      </c>
    </row>
    <row r="1533" spans="1:20" ht="14.5" x14ac:dyDescent="0.35">
      <c r="A1533" t="str">
        <f t="shared" si="30"/>
        <v>Tirol276</v>
      </c>
      <c r="B1533">
        <v>1533</v>
      </c>
      <c r="C1533" s="62" t="s">
        <v>268</v>
      </c>
      <c r="D1533" s="62" t="s">
        <v>424</v>
      </c>
      <c r="E1533" s="62" t="s">
        <v>69</v>
      </c>
      <c r="F1533" s="63">
        <v>1130486</v>
      </c>
      <c r="G1533" s="63">
        <v>236651</v>
      </c>
      <c r="H1533" s="63">
        <v>145481</v>
      </c>
      <c r="I1533" s="63">
        <v>177180</v>
      </c>
      <c r="J1533" s="63">
        <v>352324</v>
      </c>
      <c r="K1533" s="63">
        <v>529185</v>
      </c>
      <c r="L1533" s="63">
        <v>468301</v>
      </c>
      <c r="M1533" s="63">
        <v>454221</v>
      </c>
      <c r="N1533" s="63">
        <v>356940</v>
      </c>
      <c r="O1533" s="63">
        <v>319905</v>
      </c>
      <c r="P1533" s="63">
        <v>52401</v>
      </c>
      <c r="Q1533" s="63">
        <v>107816</v>
      </c>
      <c r="R1533" s="63">
        <v>63352</v>
      </c>
      <c r="S1533" s="63">
        <v>83847</v>
      </c>
      <c r="T1533" s="63">
        <v>232369</v>
      </c>
    </row>
    <row r="1534" spans="1:20" ht="14.5" x14ac:dyDescent="0.35">
      <c r="A1534" t="str">
        <f t="shared" si="30"/>
        <v>Tirol044</v>
      </c>
      <c r="B1534">
        <v>1534</v>
      </c>
      <c r="C1534" s="62" t="s">
        <v>268</v>
      </c>
      <c r="D1534" s="62" t="s">
        <v>332</v>
      </c>
      <c r="E1534" s="62" t="s">
        <v>23</v>
      </c>
      <c r="F1534" s="63">
        <v>4885</v>
      </c>
      <c r="G1534" s="63">
        <v>131568</v>
      </c>
      <c r="H1534" s="63">
        <v>139185</v>
      </c>
      <c r="I1534" s="64"/>
      <c r="J1534" s="64"/>
      <c r="K1534" s="64"/>
      <c r="L1534" s="63">
        <v>115</v>
      </c>
      <c r="M1534" s="63">
        <v>1850</v>
      </c>
      <c r="N1534" s="64"/>
      <c r="O1534" s="63">
        <v>911327</v>
      </c>
      <c r="P1534" s="63">
        <v>1555</v>
      </c>
      <c r="Q1534" s="63">
        <v>577521</v>
      </c>
      <c r="R1534" s="63">
        <v>4378</v>
      </c>
      <c r="S1534" s="63">
        <v>1642488</v>
      </c>
      <c r="T1534" s="63">
        <v>5314</v>
      </c>
    </row>
    <row r="1535" spans="1:20" ht="14.5" x14ac:dyDescent="0.35">
      <c r="A1535" t="str">
        <f t="shared" si="30"/>
        <v>Tirol406</v>
      </c>
      <c r="B1535">
        <v>1535</v>
      </c>
      <c r="C1535" s="62" t="s">
        <v>268</v>
      </c>
      <c r="D1535" s="62" t="s">
        <v>488</v>
      </c>
      <c r="E1535" s="62" t="s">
        <v>105</v>
      </c>
      <c r="F1535" s="63">
        <v>70249</v>
      </c>
      <c r="G1535" s="63">
        <v>51889</v>
      </c>
      <c r="H1535" s="63">
        <v>43295</v>
      </c>
      <c r="I1535" s="63">
        <v>47463</v>
      </c>
      <c r="J1535" s="63">
        <v>49954</v>
      </c>
      <c r="K1535" s="63">
        <v>27012</v>
      </c>
      <c r="L1535" s="63">
        <v>5924</v>
      </c>
      <c r="M1535" s="63">
        <v>16455</v>
      </c>
      <c r="N1535" s="63">
        <v>21209</v>
      </c>
      <c r="O1535" s="63">
        <v>13827</v>
      </c>
      <c r="P1535" s="63">
        <v>40766</v>
      </c>
      <c r="Q1535" s="63">
        <v>33159</v>
      </c>
      <c r="R1535" s="63">
        <v>27919</v>
      </c>
      <c r="S1535" s="63">
        <v>92809</v>
      </c>
      <c r="T1535" s="63">
        <v>33843</v>
      </c>
    </row>
    <row r="1536" spans="1:20" ht="14.5" x14ac:dyDescent="0.35">
      <c r="A1536" t="str">
        <f t="shared" si="30"/>
        <v>Tirol252</v>
      </c>
      <c r="B1536">
        <v>1536</v>
      </c>
      <c r="C1536" s="62" t="s">
        <v>268</v>
      </c>
      <c r="D1536" s="62" t="s">
        <v>417</v>
      </c>
      <c r="E1536" s="62" t="s">
        <v>64</v>
      </c>
      <c r="F1536" s="64"/>
      <c r="G1536" s="63">
        <v>53</v>
      </c>
      <c r="H1536" s="63">
        <v>951</v>
      </c>
      <c r="I1536" s="63">
        <v>2171</v>
      </c>
      <c r="J1536" s="63">
        <v>5613</v>
      </c>
      <c r="K1536" s="63">
        <v>1013</v>
      </c>
      <c r="L1536" s="64"/>
      <c r="M1536" s="63">
        <v>907</v>
      </c>
      <c r="N1536" s="63">
        <v>2856</v>
      </c>
      <c r="O1536" s="63">
        <v>720</v>
      </c>
      <c r="P1536" s="64"/>
      <c r="Q1536" s="63">
        <v>5942</v>
      </c>
      <c r="R1536" s="63">
        <v>4654</v>
      </c>
      <c r="S1536" s="63">
        <v>1133</v>
      </c>
      <c r="T1536" s="63">
        <v>524</v>
      </c>
    </row>
    <row r="1537" spans="1:20" ht="14.5" x14ac:dyDescent="0.35">
      <c r="A1537" t="str">
        <f t="shared" si="30"/>
        <v>Tirol260</v>
      </c>
      <c r="B1537">
        <v>1537</v>
      </c>
      <c r="C1537" s="62" t="s">
        <v>268</v>
      </c>
      <c r="D1537" s="62" t="s">
        <v>419</v>
      </c>
      <c r="E1537" s="62" t="s">
        <v>66</v>
      </c>
      <c r="F1537" s="63">
        <v>6386</v>
      </c>
      <c r="G1537" s="63">
        <v>5968</v>
      </c>
      <c r="H1537" s="63">
        <v>4186</v>
      </c>
      <c r="I1537" s="63">
        <v>2805</v>
      </c>
      <c r="J1537" s="63">
        <v>2141</v>
      </c>
      <c r="K1537" s="63">
        <v>1479</v>
      </c>
      <c r="L1537" s="63">
        <v>3265</v>
      </c>
      <c r="M1537" s="63">
        <v>2994</v>
      </c>
      <c r="N1537" s="63">
        <v>564</v>
      </c>
      <c r="O1537" s="63">
        <v>438</v>
      </c>
      <c r="P1537" s="63">
        <v>151</v>
      </c>
      <c r="Q1537" s="63">
        <v>287</v>
      </c>
      <c r="R1537" s="63">
        <v>54151</v>
      </c>
      <c r="S1537" s="63">
        <v>790</v>
      </c>
      <c r="T1537" s="63">
        <v>8252</v>
      </c>
    </row>
    <row r="1538" spans="1:20" ht="14.5" x14ac:dyDescent="0.35">
      <c r="A1538" t="str">
        <f t="shared" si="30"/>
        <v>Tirol310</v>
      </c>
      <c r="B1538">
        <v>1538</v>
      </c>
      <c r="C1538" s="62" t="s">
        <v>268</v>
      </c>
      <c r="D1538" s="62" t="s">
        <v>432</v>
      </c>
      <c r="E1538" s="62" t="s">
        <v>75</v>
      </c>
      <c r="F1538" s="64"/>
      <c r="G1538" s="64"/>
      <c r="H1538" s="64"/>
      <c r="I1538" s="64"/>
      <c r="J1538" s="64"/>
      <c r="K1538" s="64"/>
      <c r="L1538" s="64"/>
      <c r="M1538" s="63">
        <v>1044</v>
      </c>
      <c r="N1538" s="64"/>
      <c r="O1538" s="63">
        <v>8</v>
      </c>
      <c r="P1538" s="64"/>
      <c r="Q1538" s="63">
        <v>2222</v>
      </c>
      <c r="R1538" s="64"/>
      <c r="S1538" s="63">
        <v>342</v>
      </c>
      <c r="T1538" s="63">
        <v>1394</v>
      </c>
    </row>
    <row r="1539" spans="1:20" ht="14.5" x14ac:dyDescent="0.35">
      <c r="A1539" t="str">
        <f t="shared" si="30"/>
        <v>Tirol009</v>
      </c>
      <c r="B1539">
        <v>1539</v>
      </c>
      <c r="C1539" s="62" t="s">
        <v>268</v>
      </c>
      <c r="D1539" s="62" t="s">
        <v>308</v>
      </c>
      <c r="E1539" s="62" t="s">
        <v>8</v>
      </c>
      <c r="F1539" s="63">
        <v>8368425</v>
      </c>
      <c r="G1539" s="63">
        <v>10668337</v>
      </c>
      <c r="H1539" s="63">
        <v>8533856</v>
      </c>
      <c r="I1539" s="63">
        <v>9755640</v>
      </c>
      <c r="J1539" s="63">
        <v>19795276</v>
      </c>
      <c r="K1539" s="63">
        <v>14459766</v>
      </c>
      <c r="L1539" s="63">
        <v>13451463</v>
      </c>
      <c r="M1539" s="63">
        <v>16931108</v>
      </c>
      <c r="N1539" s="63">
        <v>15257798</v>
      </c>
      <c r="O1539" s="63">
        <v>17743141</v>
      </c>
      <c r="P1539" s="63">
        <v>19369489</v>
      </c>
      <c r="Q1539" s="63">
        <v>22205560</v>
      </c>
      <c r="R1539" s="63">
        <v>21761606</v>
      </c>
      <c r="S1539" s="63">
        <v>19259653</v>
      </c>
      <c r="T1539" s="63">
        <v>20775526</v>
      </c>
    </row>
    <row r="1540" spans="1:20" ht="14.5" x14ac:dyDescent="0.35">
      <c r="A1540" t="str">
        <f t="shared" si="30"/>
        <v>Tirol893</v>
      </c>
      <c r="B1540">
        <v>1540</v>
      </c>
      <c r="C1540" s="62" t="s">
        <v>268</v>
      </c>
      <c r="D1540" s="62" t="s">
        <v>680</v>
      </c>
      <c r="E1540" s="62" t="s">
        <v>275</v>
      </c>
      <c r="F1540" s="63">
        <v>30</v>
      </c>
      <c r="G1540" s="63">
        <v>49</v>
      </c>
      <c r="H1540" s="64"/>
      <c r="I1540" s="64"/>
      <c r="J1540" s="64"/>
      <c r="K1540" s="64"/>
      <c r="L1540" s="64"/>
      <c r="M1540" s="64"/>
      <c r="N1540" s="64"/>
      <c r="O1540" s="64"/>
      <c r="P1540" s="64"/>
      <c r="Q1540" s="64"/>
      <c r="R1540" s="64"/>
      <c r="S1540" s="64"/>
      <c r="T1540" s="63">
        <v>41</v>
      </c>
    </row>
    <row r="1541" spans="1:20" ht="14.5" x14ac:dyDescent="0.35">
      <c r="A1541" t="str">
        <f t="shared" si="30"/>
        <v>Tirol416</v>
      </c>
      <c r="B1541">
        <v>1541</v>
      </c>
      <c r="C1541" s="62" t="s">
        <v>268</v>
      </c>
      <c r="D1541" s="62" t="s">
        <v>495</v>
      </c>
      <c r="E1541" s="62" t="s">
        <v>109</v>
      </c>
      <c r="F1541" s="63">
        <v>543672</v>
      </c>
      <c r="G1541" s="63">
        <v>462577</v>
      </c>
      <c r="H1541" s="63">
        <v>703496</v>
      </c>
      <c r="I1541" s="63">
        <v>315683</v>
      </c>
      <c r="J1541" s="63">
        <v>152364</v>
      </c>
      <c r="K1541" s="63">
        <v>227506</v>
      </c>
      <c r="L1541" s="63">
        <v>260541</v>
      </c>
      <c r="M1541" s="63">
        <v>403602</v>
      </c>
      <c r="N1541" s="63">
        <v>406334</v>
      </c>
      <c r="O1541" s="63">
        <v>598901</v>
      </c>
      <c r="P1541" s="63">
        <v>471740</v>
      </c>
      <c r="Q1541" s="63">
        <v>446692</v>
      </c>
      <c r="R1541" s="63">
        <v>362481</v>
      </c>
      <c r="S1541" s="63">
        <v>705389</v>
      </c>
      <c r="T1541" s="63">
        <v>642728</v>
      </c>
    </row>
    <row r="1542" spans="1:20" ht="14.5" x14ac:dyDescent="0.35">
      <c r="A1542" t="str">
        <f t="shared" si="30"/>
        <v>Tirol831</v>
      </c>
      <c r="B1542">
        <v>1542</v>
      </c>
      <c r="C1542" s="62" t="s">
        <v>268</v>
      </c>
      <c r="D1542" s="62" t="s">
        <v>659</v>
      </c>
      <c r="E1542" s="62" t="s">
        <v>201</v>
      </c>
      <c r="F1542" s="63">
        <v>127</v>
      </c>
      <c r="G1542" s="64"/>
      <c r="H1542" s="63">
        <v>497</v>
      </c>
      <c r="I1542" s="64"/>
      <c r="J1542" s="63">
        <v>11</v>
      </c>
      <c r="K1542" s="63">
        <v>3</v>
      </c>
      <c r="L1542" s="64"/>
      <c r="M1542" s="64"/>
      <c r="N1542" s="64"/>
      <c r="O1542" s="63">
        <v>1</v>
      </c>
      <c r="P1542" s="64"/>
      <c r="Q1542" s="64"/>
      <c r="R1542" s="63">
        <v>796</v>
      </c>
      <c r="S1542" s="63">
        <v>107</v>
      </c>
      <c r="T1542" s="63">
        <v>12</v>
      </c>
    </row>
    <row r="1543" spans="1:20" ht="14.5" x14ac:dyDescent="0.35">
      <c r="A1543" t="str">
        <f t="shared" si="30"/>
        <v>Tirol257</v>
      </c>
      <c r="B1543">
        <v>1543</v>
      </c>
      <c r="C1543" s="62" t="s">
        <v>268</v>
      </c>
      <c r="D1543" s="62" t="s">
        <v>418</v>
      </c>
      <c r="E1543" s="62" t="s">
        <v>65</v>
      </c>
      <c r="F1543" s="64"/>
      <c r="G1543" s="64"/>
      <c r="H1543" s="64"/>
      <c r="I1543" s="64"/>
      <c r="J1543" s="64"/>
      <c r="K1543" s="64"/>
      <c r="L1543" s="64"/>
      <c r="M1543" s="64"/>
      <c r="N1543" s="64"/>
      <c r="O1543" s="64"/>
      <c r="P1543" s="64"/>
      <c r="Q1543" s="63">
        <v>14</v>
      </c>
      <c r="R1543" s="63">
        <v>21711</v>
      </c>
      <c r="S1543" s="64"/>
      <c r="T1543" s="64"/>
    </row>
    <row r="1544" spans="1:20" ht="14.5" x14ac:dyDescent="0.35">
      <c r="A1544" t="str">
        <f t="shared" ref="A1544:A1607" si="31">C1544&amp;D1544</f>
        <v>Tirol488</v>
      </c>
      <c r="B1544">
        <v>1544</v>
      </c>
      <c r="C1544" s="62" t="s">
        <v>268</v>
      </c>
      <c r="D1544" s="62" t="s">
        <v>546</v>
      </c>
      <c r="E1544" s="62" t="s">
        <v>136</v>
      </c>
      <c r="F1544" s="63">
        <v>6900</v>
      </c>
      <c r="G1544" s="63">
        <v>10357</v>
      </c>
      <c r="H1544" s="64"/>
      <c r="I1544" s="63">
        <v>769</v>
      </c>
      <c r="J1544" s="63">
        <v>501</v>
      </c>
      <c r="K1544" s="63">
        <v>1301</v>
      </c>
      <c r="L1544" s="63">
        <v>4235</v>
      </c>
      <c r="M1544" s="63">
        <v>15104</v>
      </c>
      <c r="N1544" s="63">
        <v>2950</v>
      </c>
      <c r="O1544" s="63">
        <v>54930</v>
      </c>
      <c r="P1544" s="63">
        <v>23264</v>
      </c>
      <c r="Q1544" s="63">
        <v>16839</v>
      </c>
      <c r="R1544" s="63">
        <v>2509</v>
      </c>
      <c r="S1544" s="63">
        <v>111086</v>
      </c>
      <c r="T1544" s="63">
        <v>166809</v>
      </c>
    </row>
    <row r="1545" spans="1:20" ht="14.5" x14ac:dyDescent="0.35">
      <c r="A1545" t="str">
        <f t="shared" si="31"/>
        <v>Tirol740</v>
      </c>
      <c r="B1545">
        <v>1545</v>
      </c>
      <c r="C1545" s="62" t="s">
        <v>268</v>
      </c>
      <c r="D1545" s="62" t="s">
        <v>623</v>
      </c>
      <c r="E1545" s="62" t="s">
        <v>180</v>
      </c>
      <c r="F1545" s="63">
        <v>9388083</v>
      </c>
      <c r="G1545" s="63">
        <v>8497898</v>
      </c>
      <c r="H1545" s="63">
        <v>7471648</v>
      </c>
      <c r="I1545" s="63">
        <v>9239356</v>
      </c>
      <c r="J1545" s="63">
        <v>11627192</v>
      </c>
      <c r="K1545" s="63">
        <v>10947484</v>
      </c>
      <c r="L1545" s="63">
        <v>8045100</v>
      </c>
      <c r="M1545" s="63">
        <v>31299638</v>
      </c>
      <c r="N1545" s="63">
        <v>32939388</v>
      </c>
      <c r="O1545" s="63">
        <v>17959124</v>
      </c>
      <c r="P1545" s="63">
        <v>13187132</v>
      </c>
      <c r="Q1545" s="63">
        <v>18069248</v>
      </c>
      <c r="R1545" s="63">
        <v>20356279</v>
      </c>
      <c r="S1545" s="63">
        <v>23048126</v>
      </c>
      <c r="T1545" s="63">
        <v>6370102</v>
      </c>
    </row>
    <row r="1546" spans="1:20" ht="14.5" x14ac:dyDescent="0.35">
      <c r="A1546" t="str">
        <f t="shared" si="31"/>
        <v>Tirol424</v>
      </c>
      <c r="B1546">
        <v>1546</v>
      </c>
      <c r="C1546" s="62" t="s">
        <v>268</v>
      </c>
      <c r="D1546" s="62" t="s">
        <v>497</v>
      </c>
      <c r="E1546" s="62" t="s">
        <v>111</v>
      </c>
      <c r="F1546" s="63">
        <v>153625</v>
      </c>
      <c r="G1546" s="63">
        <v>283971</v>
      </c>
      <c r="H1546" s="63">
        <v>259433</v>
      </c>
      <c r="I1546" s="63">
        <v>294526</v>
      </c>
      <c r="J1546" s="63">
        <v>236999</v>
      </c>
      <c r="K1546" s="63">
        <v>269406</v>
      </c>
      <c r="L1546" s="63">
        <v>458230</v>
      </c>
      <c r="M1546" s="63">
        <v>343522</v>
      </c>
      <c r="N1546" s="63">
        <v>250700</v>
      </c>
      <c r="O1546" s="63">
        <v>320136</v>
      </c>
      <c r="P1546" s="63">
        <v>307375</v>
      </c>
      <c r="Q1546" s="63">
        <v>327123</v>
      </c>
      <c r="R1546" s="63">
        <v>334172</v>
      </c>
      <c r="S1546" s="63">
        <v>470717</v>
      </c>
      <c r="T1546" s="63">
        <v>432138</v>
      </c>
    </row>
    <row r="1547" spans="1:20" ht="14.5" x14ac:dyDescent="0.35">
      <c r="A1547" t="str">
        <f t="shared" si="31"/>
        <v>Tirol092</v>
      </c>
      <c r="B1547">
        <v>1547</v>
      </c>
      <c r="C1547" s="62" t="s">
        <v>268</v>
      </c>
      <c r="D1547" s="62" t="s">
        <v>382</v>
      </c>
      <c r="E1547" s="62" t="s">
        <v>47</v>
      </c>
      <c r="F1547" s="63">
        <v>26235548</v>
      </c>
      <c r="G1547" s="63">
        <v>30158788</v>
      </c>
      <c r="H1547" s="63">
        <v>35719864</v>
      </c>
      <c r="I1547" s="63">
        <v>41577042</v>
      </c>
      <c r="J1547" s="63">
        <v>36544547</v>
      </c>
      <c r="K1547" s="63">
        <v>36366928</v>
      </c>
      <c r="L1547" s="63">
        <v>40983721</v>
      </c>
      <c r="M1547" s="63">
        <v>36260552</v>
      </c>
      <c r="N1547" s="63">
        <v>56151428</v>
      </c>
      <c r="O1547" s="63">
        <v>54305232</v>
      </c>
      <c r="P1547" s="63">
        <v>49016593</v>
      </c>
      <c r="Q1547" s="63">
        <v>60919740</v>
      </c>
      <c r="R1547" s="63">
        <v>66203192</v>
      </c>
      <c r="S1547" s="63">
        <v>56136495</v>
      </c>
      <c r="T1547" s="63">
        <v>48104450</v>
      </c>
    </row>
    <row r="1548" spans="1:20" ht="14.5" x14ac:dyDescent="0.35">
      <c r="A1548" t="str">
        <f t="shared" si="31"/>
        <v>Tirol452</v>
      </c>
      <c r="B1548">
        <v>1548</v>
      </c>
      <c r="C1548" s="62" t="s">
        <v>268</v>
      </c>
      <c r="D1548" s="62" t="s">
        <v>507</v>
      </c>
      <c r="E1548" s="62" t="s">
        <v>119</v>
      </c>
      <c r="F1548" s="63">
        <v>517</v>
      </c>
      <c r="G1548" s="63">
        <v>862</v>
      </c>
      <c r="H1548" s="63">
        <v>9664</v>
      </c>
      <c r="I1548" s="63">
        <v>15984</v>
      </c>
      <c r="J1548" s="63">
        <v>3893</v>
      </c>
      <c r="K1548" s="63">
        <v>47062</v>
      </c>
      <c r="L1548" s="63">
        <v>15695</v>
      </c>
      <c r="M1548" s="63">
        <v>6721</v>
      </c>
      <c r="N1548" s="63">
        <v>16339</v>
      </c>
      <c r="O1548" s="63">
        <v>19344</v>
      </c>
      <c r="P1548" s="63">
        <v>13728</v>
      </c>
      <c r="Q1548" s="63">
        <v>10270</v>
      </c>
      <c r="R1548" s="63">
        <v>21654</v>
      </c>
      <c r="S1548" s="63">
        <v>41219</v>
      </c>
      <c r="T1548" s="63">
        <v>58111</v>
      </c>
    </row>
    <row r="1549" spans="1:20" ht="14.5" x14ac:dyDescent="0.35">
      <c r="A1549" t="str">
        <f t="shared" si="31"/>
        <v>Tirol064</v>
      </c>
      <c r="B1549">
        <v>1549</v>
      </c>
      <c r="C1549" s="62" t="s">
        <v>268</v>
      </c>
      <c r="D1549" s="62" t="s">
        <v>351</v>
      </c>
      <c r="E1549" s="62" t="s">
        <v>33</v>
      </c>
      <c r="F1549" s="63">
        <v>72620312</v>
      </c>
      <c r="G1549" s="63">
        <v>83111211</v>
      </c>
      <c r="H1549" s="63">
        <v>82517328</v>
      </c>
      <c r="I1549" s="63">
        <v>89740975</v>
      </c>
      <c r="J1549" s="63">
        <v>80889360</v>
      </c>
      <c r="K1549" s="63">
        <v>82561802</v>
      </c>
      <c r="L1549" s="63">
        <v>81256613</v>
      </c>
      <c r="M1549" s="63">
        <v>86039263</v>
      </c>
      <c r="N1549" s="63">
        <v>96529954</v>
      </c>
      <c r="O1549" s="63">
        <v>97662692</v>
      </c>
      <c r="P1549" s="63">
        <v>83413196</v>
      </c>
      <c r="Q1549" s="63">
        <v>121555827</v>
      </c>
      <c r="R1549" s="63">
        <v>144145025</v>
      </c>
      <c r="S1549" s="63">
        <v>149134670</v>
      </c>
      <c r="T1549" s="63">
        <v>126716115</v>
      </c>
    </row>
    <row r="1550" spans="1:20" ht="14.5" x14ac:dyDescent="0.35">
      <c r="A1550" t="str">
        <f t="shared" si="31"/>
        <v>Tirol700</v>
      </c>
      <c r="B1550">
        <v>1550</v>
      </c>
      <c r="C1550" s="62" t="s">
        <v>268</v>
      </c>
      <c r="D1550" s="62" t="s">
        <v>606</v>
      </c>
      <c r="E1550" s="62" t="s">
        <v>172</v>
      </c>
      <c r="F1550" s="63">
        <v>9110059</v>
      </c>
      <c r="G1550" s="63">
        <v>14027191</v>
      </c>
      <c r="H1550" s="63">
        <v>14997149</v>
      </c>
      <c r="I1550" s="63">
        <v>13511702</v>
      </c>
      <c r="J1550" s="63">
        <v>13737630</v>
      </c>
      <c r="K1550" s="63">
        <v>14236476</v>
      </c>
      <c r="L1550" s="63">
        <v>15523493</v>
      </c>
      <c r="M1550" s="63">
        <v>14891370</v>
      </c>
      <c r="N1550" s="63">
        <v>14406296</v>
      </c>
      <c r="O1550" s="63">
        <v>16771824</v>
      </c>
      <c r="P1550" s="63">
        <v>14853840</v>
      </c>
      <c r="Q1550" s="63">
        <v>16862504</v>
      </c>
      <c r="R1550" s="63">
        <v>19815703</v>
      </c>
      <c r="S1550" s="63">
        <v>17567429</v>
      </c>
      <c r="T1550" s="63">
        <v>23699989</v>
      </c>
    </row>
    <row r="1551" spans="1:20" ht="14.5" x14ac:dyDescent="0.35">
      <c r="A1551" t="str">
        <f t="shared" si="31"/>
        <v>Tirol007</v>
      </c>
      <c r="B1551">
        <v>1551</v>
      </c>
      <c r="C1551" s="62" t="s">
        <v>268</v>
      </c>
      <c r="D1551" s="62" t="s">
        <v>304</v>
      </c>
      <c r="E1551" s="62" t="s">
        <v>6</v>
      </c>
      <c r="F1551" s="63">
        <v>18627756</v>
      </c>
      <c r="G1551" s="63">
        <v>24588583</v>
      </c>
      <c r="H1551" s="63">
        <v>31552718</v>
      </c>
      <c r="I1551" s="63">
        <v>18892700</v>
      </c>
      <c r="J1551" s="63">
        <v>20368903</v>
      </c>
      <c r="K1551" s="63">
        <v>22964551</v>
      </c>
      <c r="L1551" s="63">
        <v>42545183</v>
      </c>
      <c r="M1551" s="63">
        <v>49424152</v>
      </c>
      <c r="N1551" s="63">
        <v>28482747</v>
      </c>
      <c r="O1551" s="63">
        <v>11666384</v>
      </c>
      <c r="P1551" s="63">
        <v>34002534</v>
      </c>
      <c r="Q1551" s="63">
        <v>22722694</v>
      </c>
      <c r="R1551" s="63">
        <v>22999389</v>
      </c>
      <c r="S1551" s="63">
        <v>22601478</v>
      </c>
      <c r="T1551" s="63">
        <v>23132117</v>
      </c>
    </row>
    <row r="1552" spans="1:20" ht="14.5" x14ac:dyDescent="0.35">
      <c r="A1552" t="str">
        <f t="shared" si="31"/>
        <v>Tirol624</v>
      </c>
      <c r="B1552">
        <v>1552</v>
      </c>
      <c r="C1552" s="62" t="s">
        <v>268</v>
      </c>
      <c r="D1552" s="62" t="s">
        <v>571</v>
      </c>
      <c r="E1552" s="62" t="s">
        <v>150</v>
      </c>
      <c r="F1552" s="63">
        <v>8606409</v>
      </c>
      <c r="G1552" s="63">
        <v>7121070</v>
      </c>
      <c r="H1552" s="63">
        <v>7181606</v>
      </c>
      <c r="I1552" s="63">
        <v>5197543</v>
      </c>
      <c r="J1552" s="63">
        <v>4669698</v>
      </c>
      <c r="K1552" s="63">
        <v>4647173</v>
      </c>
      <c r="L1552" s="63">
        <v>4679677</v>
      </c>
      <c r="M1552" s="63">
        <v>6911201</v>
      </c>
      <c r="N1552" s="63">
        <v>7713121</v>
      </c>
      <c r="O1552" s="63">
        <v>5094535</v>
      </c>
      <c r="P1552" s="63">
        <v>4505925</v>
      </c>
      <c r="Q1552" s="63">
        <v>16267400</v>
      </c>
      <c r="R1552" s="63">
        <v>17304803</v>
      </c>
      <c r="S1552" s="63">
        <v>8426940</v>
      </c>
      <c r="T1552" s="63">
        <v>4885424</v>
      </c>
    </row>
    <row r="1553" spans="1:20" ht="14.5" x14ac:dyDescent="0.35">
      <c r="A1553" t="str">
        <f t="shared" si="31"/>
        <v>Tirol664</v>
      </c>
      <c r="B1553">
        <v>1553</v>
      </c>
      <c r="C1553" s="62" t="s">
        <v>268</v>
      </c>
      <c r="D1553" s="62" t="s">
        <v>590</v>
      </c>
      <c r="E1553" s="62" t="s">
        <v>162</v>
      </c>
      <c r="F1553" s="63">
        <v>63046973</v>
      </c>
      <c r="G1553" s="63">
        <v>74151951</v>
      </c>
      <c r="H1553" s="63">
        <v>72523584</v>
      </c>
      <c r="I1553" s="63">
        <v>67151628</v>
      </c>
      <c r="J1553" s="63">
        <v>78328664</v>
      </c>
      <c r="K1553" s="63">
        <v>79117325</v>
      </c>
      <c r="L1553" s="63">
        <v>85677803</v>
      </c>
      <c r="M1553" s="63">
        <v>71790161</v>
      </c>
      <c r="N1553" s="63">
        <v>105186037</v>
      </c>
      <c r="O1553" s="63">
        <v>127593962</v>
      </c>
      <c r="P1553" s="63">
        <v>71432879</v>
      </c>
      <c r="Q1553" s="63">
        <v>71414738</v>
      </c>
      <c r="R1553" s="63">
        <v>98697847</v>
      </c>
      <c r="S1553" s="63">
        <v>84538013</v>
      </c>
      <c r="T1553" s="63">
        <v>106243254</v>
      </c>
    </row>
    <row r="1554" spans="1:20" ht="14.5" x14ac:dyDescent="0.35">
      <c r="A1554" t="str">
        <f t="shared" si="31"/>
        <v>Tirol357</v>
      </c>
      <c r="B1554">
        <v>1554</v>
      </c>
      <c r="C1554" s="62" t="s">
        <v>268</v>
      </c>
      <c r="D1554" s="62" t="s">
        <v>461</v>
      </c>
      <c r="E1554" s="62" t="s">
        <v>89</v>
      </c>
      <c r="F1554" s="63">
        <v>870</v>
      </c>
      <c r="G1554" s="63">
        <v>5</v>
      </c>
      <c r="H1554" s="64"/>
      <c r="I1554" s="64"/>
      <c r="J1554" s="64"/>
      <c r="K1554" s="64"/>
      <c r="L1554" s="64"/>
      <c r="M1554" s="64"/>
      <c r="N1554" s="64"/>
      <c r="O1554" s="64"/>
      <c r="P1554" s="64"/>
      <c r="Q1554" s="64"/>
      <c r="R1554" s="64"/>
      <c r="S1554" s="64"/>
      <c r="T1554" s="63">
        <v>17</v>
      </c>
    </row>
    <row r="1555" spans="1:20" ht="14.5" x14ac:dyDescent="0.35">
      <c r="A1555" t="str">
        <f t="shared" si="31"/>
        <v>Tirol612</v>
      </c>
      <c r="B1555">
        <v>1555</v>
      </c>
      <c r="C1555" s="62" t="s">
        <v>268</v>
      </c>
      <c r="D1555" s="62" t="s">
        <v>567</v>
      </c>
      <c r="E1555" s="62" t="s">
        <v>149</v>
      </c>
      <c r="F1555" s="63">
        <v>699</v>
      </c>
      <c r="G1555" s="64"/>
      <c r="H1555" s="63">
        <v>208</v>
      </c>
      <c r="I1555" s="63">
        <v>806</v>
      </c>
      <c r="J1555" s="63">
        <v>9544</v>
      </c>
      <c r="K1555" s="63">
        <v>33230</v>
      </c>
      <c r="L1555" s="63">
        <v>17774</v>
      </c>
      <c r="M1555" s="63">
        <v>7584</v>
      </c>
      <c r="N1555" s="63">
        <v>4869</v>
      </c>
      <c r="O1555" s="63">
        <v>92250</v>
      </c>
      <c r="P1555" s="63">
        <v>44767</v>
      </c>
      <c r="Q1555" s="63">
        <v>56453</v>
      </c>
      <c r="R1555" s="63">
        <v>55577</v>
      </c>
      <c r="S1555" s="63">
        <v>57192</v>
      </c>
      <c r="T1555" s="63">
        <v>27829</v>
      </c>
    </row>
    <row r="1556" spans="1:20" ht="14.5" x14ac:dyDescent="0.35">
      <c r="A1556" t="str">
        <f t="shared" si="31"/>
        <v>Tirol616</v>
      </c>
      <c r="B1556">
        <v>1556</v>
      </c>
      <c r="C1556" s="62" t="s">
        <v>268</v>
      </c>
      <c r="D1556" s="62" t="s">
        <v>569</v>
      </c>
      <c r="E1556" s="62" t="s">
        <v>246</v>
      </c>
      <c r="F1556" s="63">
        <v>697490</v>
      </c>
      <c r="G1556" s="63">
        <v>529334</v>
      </c>
      <c r="H1556" s="63">
        <v>431527</v>
      </c>
      <c r="I1556" s="63">
        <v>305834</v>
      </c>
      <c r="J1556" s="63">
        <v>277490</v>
      </c>
      <c r="K1556" s="63">
        <v>394051</v>
      </c>
      <c r="L1556" s="63">
        <v>243884</v>
      </c>
      <c r="M1556" s="63">
        <v>780923</v>
      </c>
      <c r="N1556" s="63">
        <v>910254</v>
      </c>
      <c r="O1556" s="63">
        <v>393327</v>
      </c>
      <c r="P1556" s="63">
        <v>305989</v>
      </c>
      <c r="Q1556" s="63">
        <v>752616</v>
      </c>
      <c r="R1556" s="63">
        <v>283077</v>
      </c>
      <c r="S1556" s="63">
        <v>242389</v>
      </c>
      <c r="T1556" s="63">
        <v>449931</v>
      </c>
    </row>
    <row r="1557" spans="1:20" ht="14.5" x14ac:dyDescent="0.35">
      <c r="A1557" t="str">
        <f t="shared" si="31"/>
        <v>Tirol024</v>
      </c>
      <c r="B1557">
        <v>1557</v>
      </c>
      <c r="C1557" s="62" t="s">
        <v>268</v>
      </c>
      <c r="D1557" s="62" t="s">
        <v>318</v>
      </c>
      <c r="E1557" s="62" t="s">
        <v>15</v>
      </c>
      <c r="F1557" s="63">
        <v>5014401</v>
      </c>
      <c r="G1557" s="63">
        <v>5851660</v>
      </c>
      <c r="H1557" s="63">
        <v>6425992</v>
      </c>
      <c r="I1557" s="63">
        <v>2286946</v>
      </c>
      <c r="J1557" s="63">
        <v>948977</v>
      </c>
      <c r="K1557" s="63">
        <v>387405</v>
      </c>
      <c r="L1557" s="63">
        <v>566982</v>
      </c>
      <c r="M1557" s="63">
        <v>863797</v>
      </c>
      <c r="N1557" s="63">
        <v>662582</v>
      </c>
      <c r="O1557" s="63">
        <v>1373130</v>
      </c>
      <c r="P1557" s="63">
        <v>903911</v>
      </c>
      <c r="Q1557" s="63">
        <v>3954099</v>
      </c>
      <c r="R1557" s="63">
        <v>3946112</v>
      </c>
      <c r="S1557" s="63">
        <v>3059008</v>
      </c>
      <c r="T1557" s="63">
        <v>1244828</v>
      </c>
    </row>
    <row r="1558" spans="1:20" ht="14.5" x14ac:dyDescent="0.35">
      <c r="A1558" t="str">
        <f t="shared" si="31"/>
        <v>Tirol005</v>
      </c>
      <c r="B1558">
        <v>1558</v>
      </c>
      <c r="C1558" s="62" t="s">
        <v>268</v>
      </c>
      <c r="D1558" s="62" t="s">
        <v>300</v>
      </c>
      <c r="E1558" s="62" t="s">
        <v>4</v>
      </c>
      <c r="F1558" s="63">
        <v>973386010</v>
      </c>
      <c r="G1558" s="63">
        <v>942496989</v>
      </c>
      <c r="H1558" s="63">
        <v>956568549</v>
      </c>
      <c r="I1558" s="63">
        <v>895027399</v>
      </c>
      <c r="J1558" s="63">
        <v>895683295</v>
      </c>
      <c r="K1558" s="63">
        <v>915335330</v>
      </c>
      <c r="L1558" s="63">
        <v>1040317126</v>
      </c>
      <c r="M1558" s="63">
        <v>1064748225</v>
      </c>
      <c r="N1558" s="63">
        <v>1131239650</v>
      </c>
      <c r="O1558" s="63">
        <v>1228055292</v>
      </c>
      <c r="P1558" s="63">
        <v>1040521780</v>
      </c>
      <c r="Q1558" s="63">
        <v>1270688908</v>
      </c>
      <c r="R1558" s="63">
        <v>1417200645</v>
      </c>
      <c r="S1558" s="63">
        <v>1480307792</v>
      </c>
      <c r="T1558" s="63">
        <v>1408154130</v>
      </c>
    </row>
    <row r="1559" spans="1:20" ht="14.5" x14ac:dyDescent="0.35">
      <c r="A1559" t="str">
        <f t="shared" si="31"/>
        <v>Tirol464</v>
      </c>
      <c r="B1559">
        <v>1559</v>
      </c>
      <c r="C1559" s="62" t="s">
        <v>268</v>
      </c>
      <c r="D1559" s="62" t="s">
        <v>520</v>
      </c>
      <c r="E1559" s="62" t="s">
        <v>127</v>
      </c>
      <c r="F1559" s="63">
        <v>18976</v>
      </c>
      <c r="G1559" s="63">
        <v>9302</v>
      </c>
      <c r="H1559" s="63">
        <v>8487</v>
      </c>
      <c r="I1559" s="63">
        <v>8196</v>
      </c>
      <c r="J1559" s="63">
        <v>12676</v>
      </c>
      <c r="K1559" s="63">
        <v>9145</v>
      </c>
      <c r="L1559" s="63">
        <v>14707</v>
      </c>
      <c r="M1559" s="63">
        <v>34040</v>
      </c>
      <c r="N1559" s="63">
        <v>40503</v>
      </c>
      <c r="O1559" s="63">
        <v>79909</v>
      </c>
      <c r="P1559" s="63">
        <v>33604</v>
      </c>
      <c r="Q1559" s="63">
        <v>47157</v>
      </c>
      <c r="R1559" s="63">
        <v>181894</v>
      </c>
      <c r="S1559" s="63">
        <v>236081</v>
      </c>
      <c r="T1559" s="63">
        <v>144021</v>
      </c>
    </row>
    <row r="1560" spans="1:20" ht="14.5" x14ac:dyDescent="0.35">
      <c r="A1560" t="str">
        <f t="shared" si="31"/>
        <v>Tirol628</v>
      </c>
      <c r="B1560">
        <v>1560</v>
      </c>
      <c r="C1560" s="62" t="s">
        <v>268</v>
      </c>
      <c r="D1560" s="62" t="s">
        <v>575</v>
      </c>
      <c r="E1560" s="62" t="s">
        <v>152</v>
      </c>
      <c r="F1560" s="63">
        <v>1797474</v>
      </c>
      <c r="G1560" s="63">
        <v>1174659</v>
      </c>
      <c r="H1560" s="63">
        <v>1263480</v>
      </c>
      <c r="I1560" s="63">
        <v>116826</v>
      </c>
      <c r="J1560" s="63">
        <v>190566</v>
      </c>
      <c r="K1560" s="63">
        <v>246925</v>
      </c>
      <c r="L1560" s="63">
        <v>324706</v>
      </c>
      <c r="M1560" s="63">
        <v>586341</v>
      </c>
      <c r="N1560" s="63">
        <v>225465</v>
      </c>
      <c r="O1560" s="63">
        <v>178109</v>
      </c>
      <c r="P1560" s="63">
        <v>123626</v>
      </c>
      <c r="Q1560" s="63">
        <v>243262</v>
      </c>
      <c r="R1560" s="63">
        <v>259763</v>
      </c>
      <c r="S1560" s="63">
        <v>293994</v>
      </c>
      <c r="T1560" s="63">
        <v>614817</v>
      </c>
    </row>
    <row r="1561" spans="1:20" ht="14.5" x14ac:dyDescent="0.35">
      <c r="A1561" t="str">
        <f t="shared" si="31"/>
        <v>Tirol732</v>
      </c>
      <c r="B1561">
        <v>1561</v>
      </c>
      <c r="C1561" s="62" t="s">
        <v>268</v>
      </c>
      <c r="D1561" s="62" t="s">
        <v>621</v>
      </c>
      <c r="E1561" s="62" t="s">
        <v>178</v>
      </c>
      <c r="F1561" s="63">
        <v>60499049</v>
      </c>
      <c r="G1561" s="63">
        <v>57013948</v>
      </c>
      <c r="H1561" s="63">
        <v>57086647</v>
      </c>
      <c r="I1561" s="63">
        <v>41047104</v>
      </c>
      <c r="J1561" s="63">
        <v>38040216</v>
      </c>
      <c r="K1561" s="63">
        <v>47882713</v>
      </c>
      <c r="L1561" s="63">
        <v>61319247</v>
      </c>
      <c r="M1561" s="63">
        <v>67470955</v>
      </c>
      <c r="N1561" s="63">
        <v>61642364</v>
      </c>
      <c r="O1561" s="63">
        <v>67678065</v>
      </c>
      <c r="P1561" s="63">
        <v>61082639</v>
      </c>
      <c r="Q1561" s="63">
        <v>54698463</v>
      </c>
      <c r="R1561" s="63">
        <v>74892709</v>
      </c>
      <c r="S1561" s="63">
        <v>80209178</v>
      </c>
      <c r="T1561" s="63">
        <v>76411851</v>
      </c>
    </row>
    <row r="1562" spans="1:20" ht="14.5" x14ac:dyDescent="0.35">
      <c r="A1562" t="str">
        <f t="shared" si="31"/>
        <v>Tirol346</v>
      </c>
      <c r="B1562">
        <v>1562</v>
      </c>
      <c r="C1562" s="62" t="s">
        <v>268</v>
      </c>
      <c r="D1562" s="62" t="s">
        <v>454</v>
      </c>
      <c r="E1562" s="62" t="s">
        <v>86</v>
      </c>
      <c r="F1562" s="63">
        <v>426168</v>
      </c>
      <c r="G1562" s="63">
        <v>934589</v>
      </c>
      <c r="H1562" s="63">
        <v>781731</v>
      </c>
      <c r="I1562" s="63">
        <v>896151</v>
      </c>
      <c r="J1562" s="63">
        <v>1047374</v>
      </c>
      <c r="K1562" s="63">
        <v>733177</v>
      </c>
      <c r="L1562" s="63">
        <v>509940</v>
      </c>
      <c r="M1562" s="63">
        <v>874435</v>
      </c>
      <c r="N1562" s="63">
        <v>732033</v>
      </c>
      <c r="O1562" s="63">
        <v>791661</v>
      </c>
      <c r="P1562" s="63">
        <v>193800</v>
      </c>
      <c r="Q1562" s="63">
        <v>314319</v>
      </c>
      <c r="R1562" s="63">
        <v>556769</v>
      </c>
      <c r="S1562" s="63">
        <v>609037</v>
      </c>
      <c r="T1562" s="63">
        <v>720178</v>
      </c>
    </row>
    <row r="1563" spans="1:20" ht="14.5" x14ac:dyDescent="0.35">
      <c r="A1563" t="str">
        <f t="shared" si="31"/>
        <v>Tirol083</v>
      </c>
      <c r="B1563">
        <v>1563</v>
      </c>
      <c r="C1563" s="62" t="s">
        <v>268</v>
      </c>
      <c r="D1563" s="62" t="s">
        <v>378</v>
      </c>
      <c r="E1563" s="62" t="s">
        <v>45</v>
      </c>
      <c r="F1563" s="63">
        <v>410</v>
      </c>
      <c r="G1563" s="63">
        <v>13369</v>
      </c>
      <c r="H1563" s="63">
        <v>1564</v>
      </c>
      <c r="I1563" s="63">
        <v>2433</v>
      </c>
      <c r="J1563" s="63">
        <v>1576</v>
      </c>
      <c r="K1563" s="63">
        <v>1068</v>
      </c>
      <c r="L1563" s="63">
        <v>1122</v>
      </c>
      <c r="M1563" s="63">
        <v>5920</v>
      </c>
      <c r="N1563" s="63">
        <v>1932</v>
      </c>
      <c r="O1563" s="63">
        <v>516</v>
      </c>
      <c r="P1563" s="63">
        <v>2121</v>
      </c>
      <c r="Q1563" s="63">
        <v>141825</v>
      </c>
      <c r="R1563" s="63">
        <v>446577</v>
      </c>
      <c r="S1563" s="63">
        <v>209583</v>
      </c>
      <c r="T1563" s="63">
        <v>315655</v>
      </c>
    </row>
    <row r="1564" spans="1:20" ht="14.5" x14ac:dyDescent="0.35">
      <c r="A1564" t="str">
        <f t="shared" si="31"/>
        <v>Tirol696</v>
      </c>
      <c r="B1564">
        <v>1564</v>
      </c>
      <c r="C1564" s="62" t="s">
        <v>268</v>
      </c>
      <c r="D1564" s="62" t="s">
        <v>604</v>
      </c>
      <c r="E1564" s="62" t="s">
        <v>171</v>
      </c>
      <c r="F1564" s="63">
        <v>1434544</v>
      </c>
      <c r="G1564" s="63">
        <v>1398836</v>
      </c>
      <c r="H1564" s="63">
        <v>3408371</v>
      </c>
      <c r="I1564" s="63">
        <v>5190148</v>
      </c>
      <c r="J1564" s="63">
        <v>7406428</v>
      </c>
      <c r="K1564" s="63">
        <v>10664148</v>
      </c>
      <c r="L1564" s="63">
        <v>14010472</v>
      </c>
      <c r="M1564" s="63">
        <v>16048109</v>
      </c>
      <c r="N1564" s="63">
        <v>18540719</v>
      </c>
      <c r="O1564" s="63">
        <v>19816106</v>
      </c>
      <c r="P1564" s="63">
        <v>15949608</v>
      </c>
      <c r="Q1564" s="63">
        <v>16069631</v>
      </c>
      <c r="R1564" s="63">
        <v>19113115</v>
      </c>
      <c r="S1564" s="63">
        <v>16936341</v>
      </c>
      <c r="T1564" s="63">
        <v>22703003</v>
      </c>
    </row>
    <row r="1565" spans="1:20" ht="14.5" x14ac:dyDescent="0.35">
      <c r="A1565" t="str">
        <f t="shared" si="31"/>
        <v>Tirol812</v>
      </c>
      <c r="B1565">
        <v>1565</v>
      </c>
      <c r="C1565" s="62" t="s">
        <v>268</v>
      </c>
      <c r="D1565" s="62" t="s">
        <v>641</v>
      </c>
      <c r="E1565" s="62" t="s">
        <v>189</v>
      </c>
      <c r="F1565" s="64"/>
      <c r="G1565" s="64"/>
      <c r="H1565" s="63">
        <v>1</v>
      </c>
      <c r="I1565" s="64"/>
      <c r="J1565" s="63">
        <v>13</v>
      </c>
      <c r="K1565" s="64"/>
      <c r="L1565" s="64"/>
      <c r="M1565" s="63">
        <v>15</v>
      </c>
      <c r="N1565" s="64"/>
      <c r="O1565" s="64"/>
      <c r="P1565" s="64"/>
      <c r="Q1565" s="64"/>
      <c r="R1565" s="63">
        <v>1</v>
      </c>
      <c r="S1565" s="63">
        <v>5</v>
      </c>
      <c r="T1565" s="64"/>
    </row>
    <row r="1566" spans="1:20" ht="14.5" x14ac:dyDescent="0.35">
      <c r="A1566" t="str">
        <f t="shared" si="31"/>
        <v>Tirol375</v>
      </c>
      <c r="B1566">
        <v>1566</v>
      </c>
      <c r="C1566" s="62" t="s">
        <v>268</v>
      </c>
      <c r="D1566" s="62" t="s">
        <v>468</v>
      </c>
      <c r="E1566" s="62" t="s">
        <v>93</v>
      </c>
      <c r="F1566" s="63">
        <v>10</v>
      </c>
      <c r="G1566" s="63">
        <v>49</v>
      </c>
      <c r="H1566" s="64"/>
      <c r="I1566" s="63">
        <v>420</v>
      </c>
      <c r="J1566" s="63">
        <v>403</v>
      </c>
      <c r="K1566" s="64"/>
      <c r="L1566" s="63">
        <v>809</v>
      </c>
      <c r="M1566" s="64"/>
      <c r="N1566" s="64"/>
      <c r="O1566" s="64"/>
      <c r="P1566" s="64"/>
      <c r="Q1566" s="64"/>
      <c r="R1566" s="63">
        <v>730</v>
      </c>
      <c r="S1566" s="63">
        <v>3233</v>
      </c>
      <c r="T1566" s="63">
        <v>1105</v>
      </c>
    </row>
    <row r="1567" spans="1:20" ht="14.5" x14ac:dyDescent="0.35">
      <c r="A1567" t="str">
        <f t="shared" si="31"/>
        <v>Tirol449</v>
      </c>
      <c r="B1567">
        <v>1567</v>
      </c>
      <c r="C1567" s="62" t="s">
        <v>268</v>
      </c>
      <c r="D1567" s="62" t="s">
        <v>505</v>
      </c>
      <c r="E1567" s="62" t="s">
        <v>118</v>
      </c>
      <c r="F1567" s="63">
        <v>59</v>
      </c>
      <c r="G1567" s="63">
        <v>8</v>
      </c>
      <c r="H1567" s="64"/>
      <c r="I1567" s="64"/>
      <c r="J1567" s="63">
        <v>526</v>
      </c>
      <c r="K1567" s="63">
        <v>22</v>
      </c>
      <c r="L1567" s="63">
        <v>442</v>
      </c>
      <c r="M1567" s="63">
        <v>4347</v>
      </c>
      <c r="N1567" s="63">
        <v>86</v>
      </c>
      <c r="O1567" s="63">
        <v>92</v>
      </c>
      <c r="P1567" s="64"/>
      <c r="Q1567" s="63">
        <v>367</v>
      </c>
      <c r="R1567" s="64"/>
      <c r="S1567" s="63">
        <v>18489</v>
      </c>
      <c r="T1567" s="63">
        <v>13740</v>
      </c>
    </row>
    <row r="1568" spans="1:20" ht="14.5" x14ac:dyDescent="0.35">
      <c r="A1568" t="str">
        <f t="shared" si="31"/>
        <v>Tirol724</v>
      </c>
      <c r="B1568">
        <v>1568</v>
      </c>
      <c r="C1568" s="62" t="s">
        <v>268</v>
      </c>
      <c r="D1568" s="62" t="s">
        <v>617</v>
      </c>
      <c r="E1568" s="62" t="s">
        <v>247</v>
      </c>
      <c r="F1568" s="63">
        <v>71321</v>
      </c>
      <c r="G1568" s="63">
        <v>7373</v>
      </c>
      <c r="H1568" s="63">
        <v>71591</v>
      </c>
      <c r="I1568" s="63">
        <v>19928</v>
      </c>
      <c r="J1568" s="63">
        <v>10255</v>
      </c>
      <c r="K1568" s="63">
        <v>86814</v>
      </c>
      <c r="L1568" s="63">
        <v>469176</v>
      </c>
      <c r="M1568" s="63">
        <v>794172</v>
      </c>
      <c r="N1568" s="63">
        <v>958479</v>
      </c>
      <c r="O1568" s="63">
        <v>494076</v>
      </c>
      <c r="P1568" s="63">
        <v>28311</v>
      </c>
      <c r="Q1568" s="64"/>
      <c r="R1568" s="63">
        <v>170571</v>
      </c>
      <c r="S1568" s="63">
        <v>781632</v>
      </c>
      <c r="T1568" s="63">
        <v>160566</v>
      </c>
    </row>
    <row r="1569" spans="1:20" ht="14.5" x14ac:dyDescent="0.35">
      <c r="A1569" t="str">
        <f t="shared" si="31"/>
        <v>Tirol728</v>
      </c>
      <c r="B1569">
        <v>1569</v>
      </c>
      <c r="C1569" s="62" t="s">
        <v>268</v>
      </c>
      <c r="D1569" s="62" t="s">
        <v>619</v>
      </c>
      <c r="E1569" s="62" t="s">
        <v>962</v>
      </c>
      <c r="F1569" s="63">
        <v>18999667</v>
      </c>
      <c r="G1569" s="63">
        <v>13461207</v>
      </c>
      <c r="H1569" s="63">
        <v>16429795</v>
      </c>
      <c r="I1569" s="63">
        <v>19580311</v>
      </c>
      <c r="J1569" s="63">
        <v>17750614</v>
      </c>
      <c r="K1569" s="63">
        <v>19152289</v>
      </c>
      <c r="L1569" s="63">
        <v>20651746</v>
      </c>
      <c r="M1569" s="63">
        <v>25959146</v>
      </c>
      <c r="N1569" s="63">
        <v>29121478</v>
      </c>
      <c r="O1569" s="63">
        <v>27861425</v>
      </c>
      <c r="P1569" s="63">
        <v>30338940</v>
      </c>
      <c r="Q1569" s="63">
        <v>34238072</v>
      </c>
      <c r="R1569" s="63">
        <v>82643066</v>
      </c>
      <c r="S1569" s="63">
        <v>66321288</v>
      </c>
      <c r="T1569" s="63">
        <v>130691399</v>
      </c>
    </row>
    <row r="1570" spans="1:20" ht="14.5" x14ac:dyDescent="0.35">
      <c r="A1570" t="str">
        <f t="shared" si="31"/>
        <v>Tirol636</v>
      </c>
      <c r="B1570">
        <v>1570</v>
      </c>
      <c r="C1570" s="62" t="s">
        <v>268</v>
      </c>
      <c r="D1570" s="62" t="s">
        <v>579</v>
      </c>
      <c r="E1570" s="62" t="s">
        <v>154</v>
      </c>
      <c r="F1570" s="63">
        <v>5845</v>
      </c>
      <c r="G1570" s="63">
        <v>19673</v>
      </c>
      <c r="H1570" s="63">
        <v>3525</v>
      </c>
      <c r="I1570" s="63">
        <v>18858</v>
      </c>
      <c r="J1570" s="63">
        <v>99052</v>
      </c>
      <c r="K1570" s="63">
        <v>52305</v>
      </c>
      <c r="L1570" s="63">
        <v>12620</v>
      </c>
      <c r="M1570" s="63">
        <v>64735</v>
      </c>
      <c r="N1570" s="63">
        <v>57446</v>
      </c>
      <c r="O1570" s="63">
        <v>63388</v>
      </c>
      <c r="P1570" s="63">
        <v>15532</v>
      </c>
      <c r="Q1570" s="63">
        <v>8212</v>
      </c>
      <c r="R1570" s="63">
        <v>59014</v>
      </c>
      <c r="S1570" s="63">
        <v>115906</v>
      </c>
      <c r="T1570" s="63">
        <v>139636</v>
      </c>
    </row>
    <row r="1571" spans="1:20" ht="14.5" x14ac:dyDescent="0.35">
      <c r="A1571" t="str">
        <f t="shared" si="31"/>
        <v>Tirol463</v>
      </c>
      <c r="B1571">
        <v>1571</v>
      </c>
      <c r="C1571" s="62" t="s">
        <v>268</v>
      </c>
      <c r="D1571" s="62" t="s">
        <v>518</v>
      </c>
      <c r="E1571" s="62" t="s">
        <v>126</v>
      </c>
      <c r="F1571" s="63">
        <v>26</v>
      </c>
      <c r="G1571" s="63">
        <v>11</v>
      </c>
      <c r="H1571" s="63">
        <v>31</v>
      </c>
      <c r="I1571" s="64"/>
      <c r="J1571" s="63">
        <v>7</v>
      </c>
      <c r="K1571" s="64"/>
      <c r="L1571" s="63">
        <v>60</v>
      </c>
      <c r="M1571" s="64"/>
      <c r="N1571" s="63">
        <v>152</v>
      </c>
      <c r="O1571" s="64"/>
      <c r="P1571" s="63">
        <v>18</v>
      </c>
      <c r="Q1571" s="63">
        <v>2</v>
      </c>
      <c r="R1571" s="63">
        <v>939</v>
      </c>
      <c r="S1571" s="63">
        <v>1384</v>
      </c>
      <c r="T1571" s="63">
        <v>2112</v>
      </c>
    </row>
    <row r="1572" spans="1:20" ht="14.5" x14ac:dyDescent="0.35">
      <c r="A1572" t="str">
        <f t="shared" si="31"/>
        <v>Tirol079</v>
      </c>
      <c r="B1572">
        <v>1572</v>
      </c>
      <c r="C1572" s="62" t="s">
        <v>268</v>
      </c>
      <c r="D1572" s="62" t="s">
        <v>371</v>
      </c>
      <c r="E1572" s="62" t="s">
        <v>41</v>
      </c>
      <c r="F1572" s="63">
        <v>8604108</v>
      </c>
      <c r="G1572" s="63">
        <v>7902380</v>
      </c>
      <c r="H1572" s="63">
        <v>10060039</v>
      </c>
      <c r="I1572" s="63">
        <v>10541612</v>
      </c>
      <c r="J1572" s="63">
        <v>11688985</v>
      </c>
      <c r="K1572" s="63">
        <v>9159549</v>
      </c>
      <c r="L1572" s="63">
        <v>5194749</v>
      </c>
      <c r="M1572" s="63">
        <v>5156400</v>
      </c>
      <c r="N1572" s="63">
        <v>4220010</v>
      </c>
      <c r="O1572" s="63">
        <v>3369915</v>
      </c>
      <c r="P1572" s="63">
        <v>4116383</v>
      </c>
      <c r="Q1572" s="63">
        <v>2824016</v>
      </c>
      <c r="R1572" s="63">
        <v>5562829</v>
      </c>
      <c r="S1572" s="63">
        <v>4567526</v>
      </c>
      <c r="T1572" s="63">
        <v>4040949</v>
      </c>
    </row>
    <row r="1573" spans="1:20" ht="14.5" x14ac:dyDescent="0.35">
      <c r="A1573" t="str">
        <f t="shared" si="31"/>
        <v>Tirol684</v>
      </c>
      <c r="B1573">
        <v>1573</v>
      </c>
      <c r="C1573" s="62" t="s">
        <v>268</v>
      </c>
      <c r="D1573" s="62" t="s">
        <v>601</v>
      </c>
      <c r="E1573" s="62" t="s">
        <v>249</v>
      </c>
      <c r="F1573" s="63">
        <v>171591</v>
      </c>
      <c r="G1573" s="63">
        <v>196342</v>
      </c>
      <c r="H1573" s="63">
        <v>193848</v>
      </c>
      <c r="I1573" s="63">
        <v>271871</v>
      </c>
      <c r="J1573" s="63">
        <v>570557</v>
      </c>
      <c r="K1573" s="63">
        <v>612891</v>
      </c>
      <c r="L1573" s="63">
        <v>384484</v>
      </c>
      <c r="M1573" s="63">
        <v>203310</v>
      </c>
      <c r="N1573" s="63">
        <v>187049</v>
      </c>
      <c r="O1573" s="63">
        <v>179218</v>
      </c>
      <c r="P1573" s="63">
        <v>220813</v>
      </c>
      <c r="Q1573" s="63">
        <v>242257</v>
      </c>
      <c r="R1573" s="63">
        <v>243991</v>
      </c>
      <c r="S1573" s="63">
        <v>497378</v>
      </c>
      <c r="T1573" s="63">
        <v>1031790</v>
      </c>
    </row>
    <row r="1574" spans="1:20" ht="14.5" x14ac:dyDescent="0.35">
      <c r="A1574" t="str">
        <f t="shared" si="31"/>
        <v>Tirol604</v>
      </c>
      <c r="B1574">
        <v>1574</v>
      </c>
      <c r="C1574" s="62" t="s">
        <v>268</v>
      </c>
      <c r="D1574" s="62" t="s">
        <v>563</v>
      </c>
      <c r="E1574" s="62" t="s">
        <v>148</v>
      </c>
      <c r="F1574" s="63">
        <v>31570</v>
      </c>
      <c r="G1574" s="63">
        <v>184970</v>
      </c>
      <c r="H1574" s="63">
        <v>200806</v>
      </c>
      <c r="I1574" s="63">
        <v>620157</v>
      </c>
      <c r="J1574" s="63">
        <v>1118746</v>
      </c>
      <c r="K1574" s="63">
        <v>276619</v>
      </c>
      <c r="L1574" s="63">
        <v>216522</v>
      </c>
      <c r="M1574" s="63">
        <v>248768</v>
      </c>
      <c r="N1574" s="63">
        <v>275518</v>
      </c>
      <c r="O1574" s="63">
        <v>408998</v>
      </c>
      <c r="P1574" s="63">
        <v>79685</v>
      </c>
      <c r="Q1574" s="63">
        <v>49522</v>
      </c>
      <c r="R1574" s="63">
        <v>89386</v>
      </c>
      <c r="S1574" s="63">
        <v>73407</v>
      </c>
      <c r="T1574" s="63">
        <v>40315</v>
      </c>
    </row>
    <row r="1575" spans="1:20" ht="14.5" x14ac:dyDescent="0.35">
      <c r="A1575" t="str">
        <f t="shared" si="31"/>
        <v>Tirol465</v>
      </c>
      <c r="B1575">
        <v>1575</v>
      </c>
      <c r="C1575" s="62" t="s">
        <v>268</v>
      </c>
      <c r="D1575" s="62" t="s">
        <v>522</v>
      </c>
      <c r="E1575" s="62" t="s">
        <v>128</v>
      </c>
      <c r="F1575" s="63">
        <v>5</v>
      </c>
      <c r="G1575" s="63">
        <v>7</v>
      </c>
      <c r="H1575" s="63">
        <v>4</v>
      </c>
      <c r="I1575" s="64"/>
      <c r="J1575" s="63">
        <v>11</v>
      </c>
      <c r="K1575" s="63">
        <v>113</v>
      </c>
      <c r="L1575" s="64"/>
      <c r="M1575" s="63">
        <v>337</v>
      </c>
      <c r="N1575" s="64"/>
      <c r="O1575" s="63">
        <v>1141</v>
      </c>
      <c r="P1575" s="63">
        <v>2611</v>
      </c>
      <c r="Q1575" s="63">
        <v>4006</v>
      </c>
      <c r="R1575" s="63">
        <v>7469</v>
      </c>
      <c r="S1575" s="63">
        <v>2822</v>
      </c>
      <c r="T1575" s="63">
        <v>2570</v>
      </c>
    </row>
    <row r="1576" spans="1:20" ht="14.5" x14ac:dyDescent="0.35">
      <c r="A1576" t="str">
        <f t="shared" si="31"/>
        <v>Tirol037</v>
      </c>
      <c r="B1576">
        <v>1576</v>
      </c>
      <c r="C1576" s="62" t="s">
        <v>268</v>
      </c>
      <c r="D1576" s="62" t="s">
        <v>326</v>
      </c>
      <c r="E1576" s="62" t="s">
        <v>19</v>
      </c>
      <c r="F1576" s="64"/>
      <c r="G1576" s="63">
        <v>9989591</v>
      </c>
      <c r="H1576" s="63">
        <v>15664452</v>
      </c>
      <c r="I1576" s="63">
        <v>10810663</v>
      </c>
      <c r="J1576" s="63">
        <v>14883561</v>
      </c>
      <c r="K1576" s="63">
        <v>23054309</v>
      </c>
      <c r="L1576" s="63">
        <v>30829335</v>
      </c>
      <c r="M1576" s="63">
        <v>26042457</v>
      </c>
      <c r="N1576" s="63">
        <v>24561659</v>
      </c>
      <c r="O1576" s="63">
        <v>22071648</v>
      </c>
      <c r="P1576" s="63">
        <v>13474031</v>
      </c>
      <c r="Q1576" s="63">
        <v>13886124</v>
      </c>
      <c r="R1576" s="63">
        <v>5770768</v>
      </c>
      <c r="S1576" s="63">
        <v>23832501</v>
      </c>
      <c r="T1576" s="63">
        <v>4351198</v>
      </c>
    </row>
    <row r="1577" spans="1:20" ht="14.5" x14ac:dyDescent="0.35">
      <c r="A1577" t="str">
        <f t="shared" si="31"/>
        <v>Tirol669</v>
      </c>
      <c r="B1577">
        <v>1577</v>
      </c>
      <c r="C1577" s="62" t="s">
        <v>268</v>
      </c>
      <c r="D1577" s="62" t="s">
        <v>596</v>
      </c>
      <c r="E1577" s="62" t="s">
        <v>165</v>
      </c>
      <c r="F1577" s="63">
        <v>1597642</v>
      </c>
      <c r="G1577" s="63">
        <v>2703351</v>
      </c>
      <c r="H1577" s="63">
        <v>2612224</v>
      </c>
      <c r="I1577" s="63">
        <v>2561556</v>
      </c>
      <c r="J1577" s="63">
        <v>3107481</v>
      </c>
      <c r="K1577" s="63">
        <v>3217019</v>
      </c>
      <c r="L1577" s="63">
        <v>2699776</v>
      </c>
      <c r="M1577" s="63">
        <v>3459230</v>
      </c>
      <c r="N1577" s="63">
        <v>5722500</v>
      </c>
      <c r="O1577" s="63">
        <v>8976728</v>
      </c>
      <c r="P1577" s="63">
        <v>7098101</v>
      </c>
      <c r="Q1577" s="63">
        <v>6887730</v>
      </c>
      <c r="R1577" s="63">
        <v>7761869</v>
      </c>
      <c r="S1577" s="63">
        <v>4581328</v>
      </c>
      <c r="T1577" s="63">
        <v>7261794</v>
      </c>
    </row>
    <row r="1578" spans="1:20" ht="14.5" x14ac:dyDescent="0.35">
      <c r="A1578" t="str">
        <f t="shared" si="31"/>
        <v>Tirol268</v>
      </c>
      <c r="B1578">
        <v>1578</v>
      </c>
      <c r="C1578" s="62" t="s">
        <v>268</v>
      </c>
      <c r="D1578" s="62" t="s">
        <v>421</v>
      </c>
      <c r="E1578" s="62" t="s">
        <v>68</v>
      </c>
      <c r="F1578" s="63">
        <v>215</v>
      </c>
      <c r="G1578" s="63">
        <v>19</v>
      </c>
      <c r="H1578" s="63">
        <v>927</v>
      </c>
      <c r="I1578" s="63">
        <v>780</v>
      </c>
      <c r="J1578" s="63">
        <v>285</v>
      </c>
      <c r="K1578" s="63">
        <v>360</v>
      </c>
      <c r="L1578" s="64"/>
      <c r="M1578" s="64"/>
      <c r="N1578" s="64"/>
      <c r="O1578" s="63">
        <v>13</v>
      </c>
      <c r="P1578" s="63">
        <v>143</v>
      </c>
      <c r="Q1578" s="63">
        <v>430</v>
      </c>
      <c r="R1578" s="63">
        <v>10838</v>
      </c>
      <c r="S1578" s="63">
        <v>17045</v>
      </c>
      <c r="T1578" s="63">
        <v>5556</v>
      </c>
    </row>
    <row r="1579" spans="1:20" ht="14.5" x14ac:dyDescent="0.35">
      <c r="A1579" t="str">
        <f t="shared" si="31"/>
        <v>Tirol395</v>
      </c>
      <c r="B1579">
        <v>1579</v>
      </c>
      <c r="C1579" s="62" t="s">
        <v>268</v>
      </c>
      <c r="D1579" s="62" t="s">
        <v>483</v>
      </c>
      <c r="E1579" s="62" t="s">
        <v>102</v>
      </c>
      <c r="F1579" s="64"/>
      <c r="G1579" s="63">
        <v>114</v>
      </c>
      <c r="H1579" s="63">
        <v>2</v>
      </c>
      <c r="I1579" s="64"/>
      <c r="J1579" s="63">
        <v>1026</v>
      </c>
      <c r="K1579" s="63">
        <v>3535</v>
      </c>
      <c r="L1579" s="63">
        <v>22</v>
      </c>
      <c r="M1579" s="63">
        <v>781</v>
      </c>
      <c r="N1579" s="63">
        <v>149</v>
      </c>
      <c r="O1579" s="63">
        <v>856</v>
      </c>
      <c r="P1579" s="63">
        <v>1346</v>
      </c>
      <c r="Q1579" s="63">
        <v>585</v>
      </c>
      <c r="R1579" s="63">
        <v>2117</v>
      </c>
      <c r="S1579" s="63">
        <v>1277</v>
      </c>
      <c r="T1579" s="63">
        <v>351</v>
      </c>
    </row>
    <row r="1580" spans="1:20" ht="14.5" x14ac:dyDescent="0.35">
      <c r="A1580" t="str">
        <f t="shared" si="31"/>
        <v>Tirol055</v>
      </c>
      <c r="B1580">
        <v>1580</v>
      </c>
      <c r="C1580" s="62" t="s">
        <v>268</v>
      </c>
      <c r="D1580" s="62" t="s">
        <v>343</v>
      </c>
      <c r="E1580" s="62" t="s">
        <v>29</v>
      </c>
      <c r="F1580" s="63">
        <v>1956137</v>
      </c>
      <c r="G1580" s="63">
        <v>3443914</v>
      </c>
      <c r="H1580" s="63">
        <v>4740083</v>
      </c>
      <c r="I1580" s="63">
        <v>7123022</v>
      </c>
      <c r="J1580" s="63">
        <v>10142633</v>
      </c>
      <c r="K1580" s="63">
        <v>6149197</v>
      </c>
      <c r="L1580" s="63">
        <v>6746073</v>
      </c>
      <c r="M1580" s="63">
        <v>9008814</v>
      </c>
      <c r="N1580" s="63">
        <v>11179585</v>
      </c>
      <c r="O1580" s="63">
        <v>15669879</v>
      </c>
      <c r="P1580" s="63">
        <v>21554779</v>
      </c>
      <c r="Q1580" s="63">
        <v>26151339</v>
      </c>
      <c r="R1580" s="63">
        <v>28767383</v>
      </c>
      <c r="S1580" s="63">
        <v>29476893</v>
      </c>
      <c r="T1580" s="63">
        <v>25398053</v>
      </c>
    </row>
    <row r="1581" spans="1:20" ht="14.5" x14ac:dyDescent="0.35">
      <c r="A1581" t="str">
        <f t="shared" si="31"/>
        <v>Tirol018</v>
      </c>
      <c r="B1581">
        <v>1581</v>
      </c>
      <c r="C1581" s="62" t="s">
        <v>268</v>
      </c>
      <c r="D1581" s="62" t="s">
        <v>315</v>
      </c>
      <c r="E1581" s="62" t="s">
        <v>12</v>
      </c>
      <c r="F1581" s="63">
        <v>31257212</v>
      </c>
      <c r="G1581" s="63">
        <v>42554984</v>
      </c>
      <c r="H1581" s="63">
        <v>34457770</v>
      </c>
      <c r="I1581" s="63">
        <v>33609320</v>
      </c>
      <c r="J1581" s="63">
        <v>43942757</v>
      </c>
      <c r="K1581" s="63">
        <v>35950592</v>
      </c>
      <c r="L1581" s="63">
        <v>34399937</v>
      </c>
      <c r="M1581" s="63">
        <v>45087140</v>
      </c>
      <c r="N1581" s="63">
        <v>51093900</v>
      </c>
      <c r="O1581" s="63">
        <v>43281261</v>
      </c>
      <c r="P1581" s="63">
        <v>38956456</v>
      </c>
      <c r="Q1581" s="63">
        <v>52836726</v>
      </c>
      <c r="R1581" s="63">
        <v>73529407</v>
      </c>
      <c r="S1581" s="63">
        <v>59865756</v>
      </c>
      <c r="T1581" s="63">
        <v>58718838</v>
      </c>
    </row>
    <row r="1582" spans="1:20" ht="14.5" x14ac:dyDescent="0.35">
      <c r="A1582" t="str">
        <f t="shared" si="31"/>
        <v>Tirol054</v>
      </c>
      <c r="B1582">
        <v>1582</v>
      </c>
      <c r="C1582" s="62" t="s">
        <v>268</v>
      </c>
      <c r="D1582" s="62" t="s">
        <v>341</v>
      </c>
      <c r="E1582" s="62" t="s">
        <v>28</v>
      </c>
      <c r="F1582" s="63">
        <v>1219216</v>
      </c>
      <c r="G1582" s="63">
        <v>1317449</v>
      </c>
      <c r="H1582" s="63">
        <v>1200675</v>
      </c>
      <c r="I1582" s="63">
        <v>2037396</v>
      </c>
      <c r="J1582" s="63">
        <v>1562082</v>
      </c>
      <c r="K1582" s="63">
        <v>1093001</v>
      </c>
      <c r="L1582" s="63">
        <v>1352583</v>
      </c>
      <c r="M1582" s="63">
        <v>1768659</v>
      </c>
      <c r="N1582" s="63">
        <v>2059019</v>
      </c>
      <c r="O1582" s="63">
        <v>3124465</v>
      </c>
      <c r="P1582" s="63">
        <v>2128786</v>
      </c>
      <c r="Q1582" s="63">
        <v>2073337</v>
      </c>
      <c r="R1582" s="63">
        <v>3755519</v>
      </c>
      <c r="S1582" s="63">
        <v>4013321</v>
      </c>
      <c r="T1582" s="63">
        <v>5332999</v>
      </c>
    </row>
    <row r="1583" spans="1:20" ht="14.5" x14ac:dyDescent="0.35">
      <c r="A1583" t="str">
        <f t="shared" si="31"/>
        <v>Tirol216</v>
      </c>
      <c r="B1583">
        <v>1583</v>
      </c>
      <c r="C1583" s="62" t="s">
        <v>268</v>
      </c>
      <c r="D1583" s="62" t="s">
        <v>398</v>
      </c>
      <c r="E1583" s="62" t="s">
        <v>250</v>
      </c>
      <c r="F1583" s="64"/>
      <c r="G1583" s="63">
        <v>22538</v>
      </c>
      <c r="H1583" s="64"/>
      <c r="I1583" s="63">
        <v>3035</v>
      </c>
      <c r="J1583" s="63">
        <v>513</v>
      </c>
      <c r="K1583" s="63">
        <v>42</v>
      </c>
      <c r="L1583" s="64"/>
      <c r="M1583" s="63">
        <v>12</v>
      </c>
      <c r="N1583" s="63">
        <v>4749</v>
      </c>
      <c r="O1583" s="63">
        <v>6097</v>
      </c>
      <c r="P1583" s="63">
        <v>4459</v>
      </c>
      <c r="Q1583" s="64"/>
      <c r="R1583" s="63">
        <v>230965</v>
      </c>
      <c r="S1583" s="63">
        <v>18613</v>
      </c>
      <c r="T1583" s="63">
        <v>16041</v>
      </c>
    </row>
    <row r="1584" spans="1:20" ht="14.5" x14ac:dyDescent="0.35">
      <c r="A1584" t="str">
        <f t="shared" si="31"/>
        <v>Tirol204</v>
      </c>
      <c r="B1584">
        <v>1584</v>
      </c>
      <c r="C1584" s="62" t="s">
        <v>268</v>
      </c>
      <c r="D1584" s="62" t="s">
        <v>392</v>
      </c>
      <c r="E1584" s="62" t="s">
        <v>52</v>
      </c>
      <c r="F1584" s="63">
        <v>1836018</v>
      </c>
      <c r="G1584" s="63">
        <v>1753009</v>
      </c>
      <c r="H1584" s="63">
        <v>1996556</v>
      </c>
      <c r="I1584" s="63">
        <v>1888802</v>
      </c>
      <c r="J1584" s="63">
        <v>2731577</v>
      </c>
      <c r="K1584" s="63">
        <v>2798139</v>
      </c>
      <c r="L1584" s="63">
        <v>3129071</v>
      </c>
      <c r="M1584" s="63">
        <v>5845252</v>
      </c>
      <c r="N1584" s="63">
        <v>4445694</v>
      </c>
      <c r="O1584" s="63">
        <v>5171010</v>
      </c>
      <c r="P1584" s="63">
        <v>4598400</v>
      </c>
      <c r="Q1584" s="63">
        <v>4358028</v>
      </c>
      <c r="R1584" s="63">
        <v>6526778</v>
      </c>
      <c r="S1584" s="63">
        <v>8945783</v>
      </c>
      <c r="T1584" s="63">
        <v>13245086</v>
      </c>
    </row>
    <row r="1585" spans="1:20" ht="14.5" x14ac:dyDescent="0.35">
      <c r="A1585" t="str">
        <f t="shared" si="31"/>
        <v>Tirol074</v>
      </c>
      <c r="B1585">
        <v>1585</v>
      </c>
      <c r="C1585" s="62" t="s">
        <v>268</v>
      </c>
      <c r="D1585" s="62" t="s">
        <v>361</v>
      </c>
      <c r="E1585" s="62" t="s">
        <v>251</v>
      </c>
      <c r="F1585" s="63">
        <v>761052</v>
      </c>
      <c r="G1585" s="63">
        <v>2728986</v>
      </c>
      <c r="H1585" s="63">
        <v>1342513</v>
      </c>
      <c r="I1585" s="63">
        <v>1680969</v>
      </c>
      <c r="J1585" s="63">
        <v>2935149</v>
      </c>
      <c r="K1585" s="63">
        <v>4019606</v>
      </c>
      <c r="L1585" s="63">
        <v>2900014</v>
      </c>
      <c r="M1585" s="63">
        <v>3059356</v>
      </c>
      <c r="N1585" s="63">
        <v>3168948</v>
      </c>
      <c r="O1585" s="63">
        <v>3752114</v>
      </c>
      <c r="P1585" s="63">
        <v>2484470</v>
      </c>
      <c r="Q1585" s="63">
        <v>2989237</v>
      </c>
      <c r="R1585" s="63">
        <v>2642876</v>
      </c>
      <c r="S1585" s="63">
        <v>6337401</v>
      </c>
      <c r="T1585" s="63">
        <v>6664556</v>
      </c>
    </row>
    <row r="1586" spans="1:20" ht="14.5" x14ac:dyDescent="0.35">
      <c r="A1586" t="str">
        <f t="shared" si="31"/>
        <v>Tirol097</v>
      </c>
      <c r="B1586">
        <v>1586</v>
      </c>
      <c r="C1586" s="62" t="s">
        <v>268</v>
      </c>
      <c r="D1586" s="62" t="s">
        <v>389</v>
      </c>
      <c r="E1586" s="62" t="s">
        <v>50</v>
      </c>
      <c r="F1586" s="63">
        <v>23567</v>
      </c>
      <c r="G1586" s="63">
        <v>29651</v>
      </c>
      <c r="H1586" s="63">
        <v>499308</v>
      </c>
      <c r="I1586" s="63">
        <v>676433</v>
      </c>
      <c r="J1586" s="63">
        <v>380531</v>
      </c>
      <c r="K1586" s="63">
        <v>812514</v>
      </c>
      <c r="L1586" s="63">
        <v>591814</v>
      </c>
      <c r="M1586" s="63">
        <v>301944</v>
      </c>
      <c r="N1586" s="63">
        <v>1202077</v>
      </c>
      <c r="O1586" s="63">
        <v>1328257</v>
      </c>
      <c r="P1586" s="63">
        <v>463220</v>
      </c>
      <c r="Q1586" s="63">
        <v>543136</v>
      </c>
      <c r="R1586" s="63">
        <v>807700</v>
      </c>
      <c r="S1586" s="63">
        <v>106994</v>
      </c>
      <c r="T1586" s="63">
        <v>669682</v>
      </c>
    </row>
    <row r="1587" spans="1:20" ht="14.5" x14ac:dyDescent="0.35">
      <c r="A1587" t="str">
        <f t="shared" si="31"/>
        <v>Tirol370</v>
      </c>
      <c r="B1587">
        <v>1587</v>
      </c>
      <c r="C1587" s="62" t="s">
        <v>268</v>
      </c>
      <c r="D1587" s="62" t="s">
        <v>465</v>
      </c>
      <c r="E1587" s="62" t="s">
        <v>91</v>
      </c>
      <c r="F1587" s="63">
        <v>187636</v>
      </c>
      <c r="G1587" s="63">
        <v>342377</v>
      </c>
      <c r="H1587" s="63">
        <v>274318</v>
      </c>
      <c r="I1587" s="63">
        <v>299529</v>
      </c>
      <c r="J1587" s="63">
        <v>299432</v>
      </c>
      <c r="K1587" s="63">
        <v>345602</v>
      </c>
      <c r="L1587" s="63">
        <v>267654</v>
      </c>
      <c r="M1587" s="63">
        <v>427666</v>
      </c>
      <c r="N1587" s="63">
        <v>499503</v>
      </c>
      <c r="O1587" s="63">
        <v>566668</v>
      </c>
      <c r="P1587" s="63">
        <v>425402</v>
      </c>
      <c r="Q1587" s="63">
        <v>745828</v>
      </c>
      <c r="R1587" s="63">
        <v>1186023</v>
      </c>
      <c r="S1587" s="63">
        <v>1394651</v>
      </c>
      <c r="T1587" s="63">
        <v>1004148</v>
      </c>
    </row>
    <row r="1588" spans="1:20" ht="14.5" x14ac:dyDescent="0.35">
      <c r="A1588" t="str">
        <f t="shared" si="31"/>
        <v>Tirol824</v>
      </c>
      <c r="B1588">
        <v>1588</v>
      </c>
      <c r="C1588" s="62" t="s">
        <v>268</v>
      </c>
      <c r="D1588" s="62" t="s">
        <v>654</v>
      </c>
      <c r="E1588" s="62" t="s">
        <v>198</v>
      </c>
      <c r="F1588" s="64"/>
      <c r="G1588" s="64"/>
      <c r="H1588" s="64"/>
      <c r="I1588" s="64"/>
      <c r="J1588" s="64"/>
      <c r="K1588" s="64"/>
      <c r="L1588" s="64"/>
      <c r="M1588" s="64"/>
      <c r="N1588" s="64"/>
      <c r="O1588" s="64"/>
      <c r="P1588" s="64"/>
      <c r="Q1588" s="64"/>
      <c r="R1588" s="64"/>
      <c r="S1588" s="63">
        <v>14</v>
      </c>
      <c r="T1588" s="64"/>
    </row>
    <row r="1589" spans="1:20" ht="14.5" x14ac:dyDescent="0.35">
      <c r="A1589" t="str">
        <f t="shared" si="31"/>
        <v>Tirol096</v>
      </c>
      <c r="B1589">
        <v>1589</v>
      </c>
      <c r="C1589" s="62" t="s">
        <v>268</v>
      </c>
      <c r="D1589" s="62" t="s">
        <v>387</v>
      </c>
      <c r="E1589" s="62" t="s">
        <v>252</v>
      </c>
      <c r="F1589" s="63">
        <v>993487</v>
      </c>
      <c r="G1589" s="63">
        <v>1296424</v>
      </c>
      <c r="H1589" s="63">
        <v>1865977</v>
      </c>
      <c r="I1589" s="63">
        <v>1706554</v>
      </c>
      <c r="J1589" s="63">
        <v>1530273</v>
      </c>
      <c r="K1589" s="63">
        <v>3045932</v>
      </c>
      <c r="L1589" s="63">
        <v>1179483</v>
      </c>
      <c r="M1589" s="63">
        <v>1205895</v>
      </c>
      <c r="N1589" s="63">
        <v>1434614</v>
      </c>
      <c r="O1589" s="63">
        <v>1529628</v>
      </c>
      <c r="P1589" s="63">
        <v>1250347</v>
      </c>
      <c r="Q1589" s="63">
        <v>1540404</v>
      </c>
      <c r="R1589" s="63">
        <v>1771147</v>
      </c>
      <c r="S1589" s="63">
        <v>2199261</v>
      </c>
      <c r="T1589" s="63">
        <v>3727517</v>
      </c>
    </row>
    <row r="1590" spans="1:20" ht="14.5" x14ac:dyDescent="0.35">
      <c r="A1590" t="str">
        <f t="shared" si="31"/>
        <v>Tirol232</v>
      </c>
      <c r="B1590">
        <v>1590</v>
      </c>
      <c r="C1590" s="62" t="s">
        <v>268</v>
      </c>
      <c r="D1590" s="62" t="s">
        <v>409</v>
      </c>
      <c r="E1590" s="62" t="s">
        <v>58</v>
      </c>
      <c r="F1590" s="63">
        <v>2919</v>
      </c>
      <c r="G1590" s="63">
        <v>178663</v>
      </c>
      <c r="H1590" s="63">
        <v>91558</v>
      </c>
      <c r="I1590" s="63">
        <v>101510</v>
      </c>
      <c r="J1590" s="63">
        <v>2423</v>
      </c>
      <c r="K1590" s="63">
        <v>12992</v>
      </c>
      <c r="L1590" s="63">
        <v>6003</v>
      </c>
      <c r="M1590" s="63">
        <v>4036</v>
      </c>
      <c r="N1590" s="63">
        <v>5953</v>
      </c>
      <c r="O1590" s="63">
        <v>3452</v>
      </c>
      <c r="P1590" s="63">
        <v>6339</v>
      </c>
      <c r="Q1590" s="63">
        <v>528</v>
      </c>
      <c r="R1590" s="63">
        <v>3764</v>
      </c>
      <c r="S1590" s="63">
        <v>25158</v>
      </c>
      <c r="T1590" s="63">
        <v>28144</v>
      </c>
    </row>
    <row r="1591" spans="1:20" ht="14.5" x14ac:dyDescent="0.35">
      <c r="A1591" t="str">
        <f t="shared" si="31"/>
        <v>Tirol676</v>
      </c>
      <c r="B1591">
        <v>1591</v>
      </c>
      <c r="C1591" s="62" t="s">
        <v>268</v>
      </c>
      <c r="D1591" s="62" t="s">
        <v>599</v>
      </c>
      <c r="E1591" s="62" t="s">
        <v>168</v>
      </c>
      <c r="F1591" s="63">
        <v>6379325</v>
      </c>
      <c r="G1591" s="63">
        <v>7039013</v>
      </c>
      <c r="H1591" s="63">
        <v>5961285</v>
      </c>
      <c r="I1591" s="63">
        <v>6450265</v>
      </c>
      <c r="J1591" s="63">
        <v>7144951</v>
      </c>
      <c r="K1591" s="63">
        <v>9020757</v>
      </c>
      <c r="L1591" s="63">
        <v>10160052</v>
      </c>
      <c r="M1591" s="63">
        <v>12362790</v>
      </c>
      <c r="N1591" s="63">
        <v>15149990</v>
      </c>
      <c r="O1591" s="63">
        <v>19873351</v>
      </c>
      <c r="P1591" s="63">
        <v>16115463</v>
      </c>
      <c r="Q1591" s="63">
        <v>17260649</v>
      </c>
      <c r="R1591" s="63">
        <v>27092620</v>
      </c>
      <c r="S1591" s="63">
        <v>21229529</v>
      </c>
      <c r="T1591" s="63">
        <v>25451769</v>
      </c>
    </row>
    <row r="1592" spans="1:20" ht="14.5" x14ac:dyDescent="0.35">
      <c r="A1592" t="str">
        <f t="shared" si="31"/>
        <v>Tirol716</v>
      </c>
      <c r="B1592">
        <v>1592</v>
      </c>
      <c r="C1592" s="62" t="s">
        <v>268</v>
      </c>
      <c r="D1592" s="62" t="s">
        <v>614</v>
      </c>
      <c r="E1592" s="62" t="s">
        <v>176</v>
      </c>
      <c r="F1592" s="63">
        <v>127653</v>
      </c>
      <c r="G1592" s="63">
        <v>14686</v>
      </c>
      <c r="H1592" s="63">
        <v>10306</v>
      </c>
      <c r="I1592" s="63">
        <v>165271</v>
      </c>
      <c r="J1592" s="63">
        <v>271985</v>
      </c>
      <c r="K1592" s="63">
        <v>73283</v>
      </c>
      <c r="L1592" s="63">
        <v>133901</v>
      </c>
      <c r="M1592" s="63">
        <v>148705</v>
      </c>
      <c r="N1592" s="63">
        <v>40155</v>
      </c>
      <c r="O1592" s="63">
        <v>61726</v>
      </c>
      <c r="P1592" s="63">
        <v>48929</v>
      </c>
      <c r="Q1592" s="63">
        <v>94803</v>
      </c>
      <c r="R1592" s="63">
        <v>78420</v>
      </c>
      <c r="S1592" s="63">
        <v>68692</v>
      </c>
      <c r="T1592" s="63">
        <v>125957</v>
      </c>
    </row>
    <row r="1593" spans="1:20" ht="14.5" x14ac:dyDescent="0.35">
      <c r="A1593" t="str">
        <f t="shared" si="31"/>
        <v>Tirol743</v>
      </c>
      <c r="B1593">
        <v>1593</v>
      </c>
      <c r="C1593" s="62" t="s">
        <v>268</v>
      </c>
      <c r="D1593" s="62" t="s">
        <v>625</v>
      </c>
      <c r="E1593" s="62" t="s">
        <v>181</v>
      </c>
      <c r="F1593" s="63">
        <v>89023</v>
      </c>
      <c r="G1593" s="63">
        <v>48237</v>
      </c>
      <c r="H1593" s="63">
        <v>77066</v>
      </c>
      <c r="I1593" s="63">
        <v>53041</v>
      </c>
      <c r="J1593" s="63">
        <v>47338</v>
      </c>
      <c r="K1593" s="63">
        <v>72796</v>
      </c>
      <c r="L1593" s="63">
        <v>153575</v>
      </c>
      <c r="M1593" s="63">
        <v>108699</v>
      </c>
      <c r="N1593" s="63">
        <v>24039</v>
      </c>
      <c r="O1593" s="63">
        <v>237497</v>
      </c>
      <c r="P1593" s="63">
        <v>28698</v>
      </c>
      <c r="Q1593" s="63">
        <v>31458</v>
      </c>
      <c r="R1593" s="63">
        <v>70714</v>
      </c>
      <c r="S1593" s="63">
        <v>80259</v>
      </c>
      <c r="T1593" s="63">
        <v>92996</v>
      </c>
    </row>
    <row r="1594" spans="1:20" ht="14.5" x14ac:dyDescent="0.35">
      <c r="A1594" t="str">
        <f t="shared" si="31"/>
        <v>Tirol820</v>
      </c>
      <c r="B1594">
        <v>1594</v>
      </c>
      <c r="C1594" s="62" t="s">
        <v>268</v>
      </c>
      <c r="D1594" s="62" t="s">
        <v>648</v>
      </c>
      <c r="E1594" s="62" t="s">
        <v>195</v>
      </c>
      <c r="F1594" s="64"/>
      <c r="G1594" s="63">
        <v>6</v>
      </c>
      <c r="H1594" s="64"/>
      <c r="I1594" s="64"/>
      <c r="J1594" s="64"/>
      <c r="K1594" s="64"/>
      <c r="L1594" s="64"/>
      <c r="M1594" s="64"/>
      <c r="N1594" s="64"/>
      <c r="O1594" s="64"/>
      <c r="P1594" s="64"/>
      <c r="Q1594" s="64"/>
      <c r="R1594" s="64"/>
      <c r="S1594" s="63">
        <v>34</v>
      </c>
      <c r="T1594" s="63">
        <v>1</v>
      </c>
    </row>
    <row r="1595" spans="1:20" ht="14.5" x14ac:dyDescent="0.35">
      <c r="A1595" t="str">
        <f t="shared" si="31"/>
        <v>Tirol228</v>
      </c>
      <c r="B1595">
        <v>1595</v>
      </c>
      <c r="C1595" s="62" t="s">
        <v>268</v>
      </c>
      <c r="D1595" s="62" t="s">
        <v>405</v>
      </c>
      <c r="E1595" s="62" t="s">
        <v>57</v>
      </c>
      <c r="F1595" s="64"/>
      <c r="G1595" s="64"/>
      <c r="H1595" s="63">
        <v>1197</v>
      </c>
      <c r="I1595" s="63">
        <v>217</v>
      </c>
      <c r="J1595" s="63">
        <v>945</v>
      </c>
      <c r="K1595" s="63">
        <v>1243</v>
      </c>
      <c r="L1595" s="63">
        <v>622</v>
      </c>
      <c r="M1595" s="63">
        <v>2860</v>
      </c>
      <c r="N1595" s="63">
        <v>2828</v>
      </c>
      <c r="O1595" s="63">
        <v>11502</v>
      </c>
      <c r="P1595" s="63">
        <v>844</v>
      </c>
      <c r="Q1595" s="63">
        <v>730</v>
      </c>
      <c r="R1595" s="63">
        <v>48</v>
      </c>
      <c r="S1595" s="63">
        <v>3423</v>
      </c>
      <c r="T1595" s="63">
        <v>1696</v>
      </c>
    </row>
    <row r="1596" spans="1:20" ht="14.5" x14ac:dyDescent="0.35">
      <c r="A1596" t="str">
        <f t="shared" si="31"/>
        <v>Tirol470</v>
      </c>
      <c r="B1596">
        <v>1596</v>
      </c>
      <c r="C1596" s="62" t="s">
        <v>268</v>
      </c>
      <c r="D1596" s="62" t="s">
        <v>530</v>
      </c>
      <c r="E1596" s="62" t="s">
        <v>130</v>
      </c>
      <c r="F1596" s="63">
        <v>2</v>
      </c>
      <c r="G1596" s="64"/>
      <c r="H1596" s="64"/>
      <c r="I1596" s="63">
        <v>1</v>
      </c>
      <c r="J1596" s="64"/>
      <c r="K1596" s="63">
        <v>17</v>
      </c>
      <c r="L1596" s="63">
        <v>75</v>
      </c>
      <c r="M1596" s="64"/>
      <c r="N1596" s="63">
        <v>145</v>
      </c>
      <c r="O1596" s="64"/>
      <c r="P1596" s="63">
        <v>2</v>
      </c>
      <c r="Q1596" s="63">
        <v>3</v>
      </c>
      <c r="R1596" s="63">
        <v>6824</v>
      </c>
      <c r="S1596" s="64"/>
      <c r="T1596" s="63">
        <v>57</v>
      </c>
    </row>
    <row r="1597" spans="1:20" ht="14.5" x14ac:dyDescent="0.35">
      <c r="A1597" t="str">
        <f t="shared" si="31"/>
        <v>Tirol046</v>
      </c>
      <c r="B1597">
        <v>1597</v>
      </c>
      <c r="C1597" s="62" t="s">
        <v>268</v>
      </c>
      <c r="D1597" s="62" t="s">
        <v>335</v>
      </c>
      <c r="E1597" s="62" t="s">
        <v>24</v>
      </c>
      <c r="F1597" s="63">
        <v>951133</v>
      </c>
      <c r="G1597" s="63">
        <v>3260060</v>
      </c>
      <c r="H1597" s="63">
        <v>1015520</v>
      </c>
      <c r="I1597" s="63">
        <v>676966</v>
      </c>
      <c r="J1597" s="63">
        <v>804950</v>
      </c>
      <c r="K1597" s="63">
        <v>1185387</v>
      </c>
      <c r="L1597" s="63">
        <v>791973</v>
      </c>
      <c r="M1597" s="63">
        <v>358491</v>
      </c>
      <c r="N1597" s="63">
        <v>362263</v>
      </c>
      <c r="O1597" s="63">
        <v>469262</v>
      </c>
      <c r="P1597" s="63">
        <v>491840</v>
      </c>
      <c r="Q1597" s="63">
        <v>1607839</v>
      </c>
      <c r="R1597" s="63">
        <v>1098024</v>
      </c>
      <c r="S1597" s="63">
        <v>1295788</v>
      </c>
      <c r="T1597" s="63">
        <v>850675</v>
      </c>
    </row>
    <row r="1598" spans="1:20" ht="14.5" x14ac:dyDescent="0.35">
      <c r="A1598" t="str">
        <f t="shared" si="31"/>
        <v>Tirol373</v>
      </c>
      <c r="B1598">
        <v>1598</v>
      </c>
      <c r="C1598" s="62" t="s">
        <v>268</v>
      </c>
      <c r="D1598" s="62" t="s">
        <v>467</v>
      </c>
      <c r="E1598" s="62" t="s">
        <v>92</v>
      </c>
      <c r="F1598" s="63">
        <v>1316666</v>
      </c>
      <c r="G1598" s="63">
        <v>1739037</v>
      </c>
      <c r="H1598" s="63">
        <v>2404949</v>
      </c>
      <c r="I1598" s="63">
        <v>3218573</v>
      </c>
      <c r="J1598" s="63">
        <v>4935171</v>
      </c>
      <c r="K1598" s="63">
        <v>2339317</v>
      </c>
      <c r="L1598" s="63">
        <v>574551</v>
      </c>
      <c r="M1598" s="63">
        <v>768486</v>
      </c>
      <c r="N1598" s="63">
        <v>986047</v>
      </c>
      <c r="O1598" s="63">
        <v>1186865</v>
      </c>
      <c r="P1598" s="63">
        <v>1055293</v>
      </c>
      <c r="Q1598" s="63">
        <v>1015674</v>
      </c>
      <c r="R1598" s="63">
        <v>1058803</v>
      </c>
      <c r="S1598" s="63">
        <v>720032</v>
      </c>
      <c r="T1598" s="63">
        <v>1339599</v>
      </c>
    </row>
    <row r="1599" spans="1:20" ht="14.5" x14ac:dyDescent="0.35">
      <c r="A1599" t="str">
        <f t="shared" si="31"/>
        <v>Tirol667</v>
      </c>
      <c r="B1599">
        <v>1599</v>
      </c>
      <c r="C1599" s="62" t="s">
        <v>268</v>
      </c>
      <c r="D1599" s="62" t="s">
        <v>594</v>
      </c>
      <c r="E1599" s="62" t="s">
        <v>164</v>
      </c>
      <c r="F1599" s="64"/>
      <c r="G1599" s="63">
        <v>7114</v>
      </c>
      <c r="H1599" s="63">
        <v>9973</v>
      </c>
      <c r="I1599" s="63">
        <v>7599</v>
      </c>
      <c r="J1599" s="63">
        <v>11338</v>
      </c>
      <c r="K1599" s="63">
        <v>85827</v>
      </c>
      <c r="L1599" s="63">
        <v>104710</v>
      </c>
      <c r="M1599" s="63">
        <v>122172</v>
      </c>
      <c r="N1599" s="63">
        <v>54786</v>
      </c>
      <c r="O1599" s="63">
        <v>13773</v>
      </c>
      <c r="P1599" s="63">
        <v>19803</v>
      </c>
      <c r="Q1599" s="63">
        <v>25841</v>
      </c>
      <c r="R1599" s="63">
        <v>29573</v>
      </c>
      <c r="S1599" s="63">
        <v>24037</v>
      </c>
      <c r="T1599" s="63">
        <v>37080</v>
      </c>
    </row>
    <row r="1600" spans="1:20" ht="14.5" x14ac:dyDescent="0.35">
      <c r="A1600" t="str">
        <f t="shared" si="31"/>
        <v>Tirol386</v>
      </c>
      <c r="B1600">
        <v>1600</v>
      </c>
      <c r="C1600" s="62" t="s">
        <v>268</v>
      </c>
      <c r="D1600" s="62" t="s">
        <v>475</v>
      </c>
      <c r="E1600" s="62" t="s">
        <v>97</v>
      </c>
      <c r="F1600" s="63">
        <v>139</v>
      </c>
      <c r="G1600" s="63">
        <v>514</v>
      </c>
      <c r="H1600" s="63">
        <v>1548</v>
      </c>
      <c r="I1600" s="63">
        <v>67</v>
      </c>
      <c r="J1600" s="63">
        <v>312</v>
      </c>
      <c r="K1600" s="63">
        <v>1014</v>
      </c>
      <c r="L1600" s="64"/>
      <c r="M1600" s="63">
        <v>396</v>
      </c>
      <c r="N1600" s="63">
        <v>947</v>
      </c>
      <c r="O1600" s="63">
        <v>34</v>
      </c>
      <c r="P1600" s="63">
        <v>215</v>
      </c>
      <c r="Q1600" s="64"/>
      <c r="R1600" s="63">
        <v>8040</v>
      </c>
      <c r="S1600" s="63">
        <v>11570</v>
      </c>
      <c r="T1600" s="63">
        <v>31916</v>
      </c>
    </row>
    <row r="1601" spans="1:20" ht="14.5" x14ac:dyDescent="0.35">
      <c r="A1601" t="str">
        <f t="shared" si="31"/>
        <v>Tirol412</v>
      </c>
      <c r="B1601">
        <v>1601</v>
      </c>
      <c r="C1601" s="62" t="s">
        <v>268</v>
      </c>
      <c r="D1601" s="62" t="s">
        <v>492</v>
      </c>
      <c r="E1601" s="62" t="s">
        <v>107</v>
      </c>
      <c r="F1601" s="63">
        <v>6742437</v>
      </c>
      <c r="G1601" s="63">
        <v>4505321</v>
      </c>
      <c r="H1601" s="63">
        <v>5754222</v>
      </c>
      <c r="I1601" s="63">
        <v>4560508</v>
      </c>
      <c r="J1601" s="63">
        <v>4947286</v>
      </c>
      <c r="K1601" s="63">
        <v>7485660</v>
      </c>
      <c r="L1601" s="63">
        <v>9581290</v>
      </c>
      <c r="M1601" s="63">
        <v>12819170</v>
      </c>
      <c r="N1601" s="63">
        <v>7164286</v>
      </c>
      <c r="O1601" s="63">
        <v>11742636</v>
      </c>
      <c r="P1601" s="63">
        <v>6749244</v>
      </c>
      <c r="Q1601" s="63">
        <v>8220981</v>
      </c>
      <c r="R1601" s="63">
        <v>18338481</v>
      </c>
      <c r="S1601" s="63">
        <v>23543976</v>
      </c>
      <c r="T1601" s="63">
        <v>22132374</v>
      </c>
    </row>
    <row r="1602" spans="1:20" ht="14.5" x14ac:dyDescent="0.35">
      <c r="A1602" t="str">
        <f t="shared" si="31"/>
        <v>Tirol701</v>
      </c>
      <c r="B1602">
        <v>1602</v>
      </c>
      <c r="C1602" s="62" t="s">
        <v>268</v>
      </c>
      <c r="D1602" s="62" t="s">
        <v>608</v>
      </c>
      <c r="E1602" s="62" t="s">
        <v>173</v>
      </c>
      <c r="F1602" s="63">
        <v>20804460</v>
      </c>
      <c r="G1602" s="63">
        <v>18525444</v>
      </c>
      <c r="H1602" s="63">
        <v>17325156</v>
      </c>
      <c r="I1602" s="63">
        <v>14967282</v>
      </c>
      <c r="J1602" s="63">
        <v>12093581</v>
      </c>
      <c r="K1602" s="63">
        <v>17723377</v>
      </c>
      <c r="L1602" s="63">
        <v>17473994</v>
      </c>
      <c r="M1602" s="63">
        <v>17214960</v>
      </c>
      <c r="N1602" s="63">
        <v>12771191</v>
      </c>
      <c r="O1602" s="63">
        <v>10922218</v>
      </c>
      <c r="P1602" s="63">
        <v>14423871</v>
      </c>
      <c r="Q1602" s="63">
        <v>17161357</v>
      </c>
      <c r="R1602" s="63">
        <v>26351338</v>
      </c>
      <c r="S1602" s="63">
        <v>16121413</v>
      </c>
      <c r="T1602" s="63">
        <v>16249561</v>
      </c>
    </row>
    <row r="1603" spans="1:20" ht="14.5" x14ac:dyDescent="0.35">
      <c r="A1603" t="str">
        <f t="shared" si="31"/>
        <v>Tirol366</v>
      </c>
      <c r="B1603">
        <v>1603</v>
      </c>
      <c r="C1603" s="62" t="s">
        <v>268</v>
      </c>
      <c r="D1603" s="62" t="s">
        <v>463</v>
      </c>
      <c r="E1603" s="62" t="s">
        <v>90</v>
      </c>
      <c r="F1603" s="63">
        <v>3826</v>
      </c>
      <c r="G1603" s="63">
        <v>2014</v>
      </c>
      <c r="H1603" s="63">
        <v>10350</v>
      </c>
      <c r="I1603" s="63">
        <v>5950</v>
      </c>
      <c r="J1603" s="63">
        <v>18726</v>
      </c>
      <c r="K1603" s="63">
        <v>5469</v>
      </c>
      <c r="L1603" s="63">
        <v>6931</v>
      </c>
      <c r="M1603" s="63">
        <v>27197</v>
      </c>
      <c r="N1603" s="63">
        <v>52389</v>
      </c>
      <c r="O1603" s="63">
        <v>185249</v>
      </c>
      <c r="P1603" s="63">
        <v>173311</v>
      </c>
      <c r="Q1603" s="63">
        <v>71208</v>
      </c>
      <c r="R1603" s="63">
        <v>255331</v>
      </c>
      <c r="S1603" s="63">
        <v>23420</v>
      </c>
      <c r="T1603" s="63">
        <v>110175</v>
      </c>
    </row>
    <row r="1604" spans="1:20" ht="14.5" x14ac:dyDescent="0.35">
      <c r="A1604" t="str">
        <f t="shared" si="31"/>
        <v>Tirol389</v>
      </c>
      <c r="B1604">
        <v>1604</v>
      </c>
      <c r="C1604" s="62" t="s">
        <v>268</v>
      </c>
      <c r="D1604" s="62" t="s">
        <v>478</v>
      </c>
      <c r="E1604" s="62" t="s">
        <v>99</v>
      </c>
      <c r="F1604" s="63">
        <v>110281</v>
      </c>
      <c r="G1604" s="63">
        <v>152211</v>
      </c>
      <c r="H1604" s="63">
        <v>120047</v>
      </c>
      <c r="I1604" s="63">
        <v>102853</v>
      </c>
      <c r="J1604" s="63">
        <v>130070</v>
      </c>
      <c r="K1604" s="63">
        <v>118144</v>
      </c>
      <c r="L1604" s="63">
        <v>111410</v>
      </c>
      <c r="M1604" s="63">
        <v>96918</v>
      </c>
      <c r="N1604" s="63">
        <v>503683</v>
      </c>
      <c r="O1604" s="63">
        <v>169712</v>
      </c>
      <c r="P1604" s="63">
        <v>210068</v>
      </c>
      <c r="Q1604" s="63">
        <v>113885</v>
      </c>
      <c r="R1604" s="63">
        <v>168892</v>
      </c>
      <c r="S1604" s="63">
        <v>252220</v>
      </c>
      <c r="T1604" s="63">
        <v>379726</v>
      </c>
    </row>
    <row r="1605" spans="1:20" ht="14.5" x14ac:dyDescent="0.35">
      <c r="A1605" t="str">
        <f t="shared" si="31"/>
        <v>Tirol809</v>
      </c>
      <c r="B1605">
        <v>1605</v>
      </c>
      <c r="C1605" s="62" t="s">
        <v>268</v>
      </c>
      <c r="D1605" s="62" t="s">
        <v>637</v>
      </c>
      <c r="E1605" s="62" t="s">
        <v>188</v>
      </c>
      <c r="F1605" s="63">
        <v>481</v>
      </c>
      <c r="G1605" s="63">
        <v>3848</v>
      </c>
      <c r="H1605" s="63">
        <v>219366</v>
      </c>
      <c r="I1605" s="63">
        <v>167504</v>
      </c>
      <c r="J1605" s="63">
        <v>306</v>
      </c>
      <c r="K1605" s="63">
        <v>128</v>
      </c>
      <c r="L1605" s="63">
        <v>227</v>
      </c>
      <c r="M1605" s="63">
        <v>1872</v>
      </c>
      <c r="N1605" s="63">
        <v>2003</v>
      </c>
      <c r="O1605" s="63">
        <v>2293</v>
      </c>
      <c r="P1605" s="63">
        <v>9742</v>
      </c>
      <c r="Q1605" s="63">
        <v>7201</v>
      </c>
      <c r="R1605" s="63">
        <v>532</v>
      </c>
      <c r="S1605" s="63">
        <v>1473</v>
      </c>
      <c r="T1605" s="63">
        <v>766</v>
      </c>
    </row>
    <row r="1606" spans="1:20" ht="14.5" x14ac:dyDescent="0.35">
      <c r="A1606" t="str">
        <f t="shared" si="31"/>
        <v>Tirol240</v>
      </c>
      <c r="B1606">
        <v>1606</v>
      </c>
      <c r="C1606" s="62" t="s">
        <v>268</v>
      </c>
      <c r="D1606" s="62" t="s">
        <v>411</v>
      </c>
      <c r="E1606" s="62" t="s">
        <v>60</v>
      </c>
      <c r="F1606" s="63">
        <v>550</v>
      </c>
      <c r="G1606" s="63">
        <v>140</v>
      </c>
      <c r="H1606" s="63">
        <v>2619</v>
      </c>
      <c r="I1606" s="64"/>
      <c r="J1606" s="63">
        <v>464</v>
      </c>
      <c r="K1606" s="63">
        <v>5479</v>
      </c>
      <c r="L1606" s="63">
        <v>21586</v>
      </c>
      <c r="M1606" s="63">
        <v>10160</v>
      </c>
      <c r="N1606" s="63">
        <v>2763</v>
      </c>
      <c r="O1606" s="63">
        <v>2544</v>
      </c>
      <c r="P1606" s="63">
        <v>1933</v>
      </c>
      <c r="Q1606" s="63">
        <v>2069</v>
      </c>
      <c r="R1606" s="63">
        <v>1051</v>
      </c>
      <c r="S1606" s="63">
        <v>8022</v>
      </c>
      <c r="T1606" s="63">
        <v>20476</v>
      </c>
    </row>
    <row r="1607" spans="1:20" ht="14.5" x14ac:dyDescent="0.35">
      <c r="A1607" t="str">
        <f t="shared" si="31"/>
        <v>Tirol836</v>
      </c>
      <c r="B1607">
        <v>1607</v>
      </c>
      <c r="C1607" s="62" t="s">
        <v>268</v>
      </c>
      <c r="D1607" s="62" t="s">
        <v>669</v>
      </c>
      <c r="E1607" s="62" t="s">
        <v>277</v>
      </c>
      <c r="F1607" s="64"/>
      <c r="G1607" s="64"/>
      <c r="H1607" s="64"/>
      <c r="I1607" s="64"/>
      <c r="J1607" s="64"/>
      <c r="K1607" s="64"/>
      <c r="L1607" s="64"/>
      <c r="M1607" s="64"/>
      <c r="N1607" s="63">
        <v>192</v>
      </c>
      <c r="O1607" s="64"/>
      <c r="P1607" s="64"/>
      <c r="Q1607" s="63">
        <v>3</v>
      </c>
      <c r="R1607" s="64"/>
      <c r="S1607" s="64"/>
      <c r="T1607" s="64"/>
    </row>
    <row r="1608" spans="1:20" ht="14.5" x14ac:dyDescent="0.35">
      <c r="A1608" t="str">
        <f t="shared" ref="A1608:A1671" si="32">C1608&amp;D1608</f>
        <v>Tirol288</v>
      </c>
      <c r="B1608">
        <v>1608</v>
      </c>
      <c r="C1608" s="62" t="s">
        <v>268</v>
      </c>
      <c r="D1608" s="62" t="s">
        <v>427</v>
      </c>
      <c r="E1608" s="62" t="s">
        <v>72</v>
      </c>
      <c r="F1608" s="63">
        <v>24663</v>
      </c>
      <c r="G1608" s="63">
        <v>308304</v>
      </c>
      <c r="H1608" s="63">
        <v>11455</v>
      </c>
      <c r="I1608" s="63">
        <v>34406</v>
      </c>
      <c r="J1608" s="63">
        <v>18494</v>
      </c>
      <c r="K1608" s="63">
        <v>23245</v>
      </c>
      <c r="L1608" s="63">
        <v>30480</v>
      </c>
      <c r="M1608" s="63">
        <v>371594</v>
      </c>
      <c r="N1608" s="63">
        <v>156265</v>
      </c>
      <c r="O1608" s="63">
        <v>484909</v>
      </c>
      <c r="P1608" s="63">
        <v>478547</v>
      </c>
      <c r="Q1608" s="63">
        <v>426531</v>
      </c>
      <c r="R1608" s="63">
        <v>306480</v>
      </c>
      <c r="S1608" s="63">
        <v>808119</v>
      </c>
      <c r="T1608" s="63">
        <v>660535</v>
      </c>
    </row>
    <row r="1609" spans="1:20" ht="14.5" x14ac:dyDescent="0.35">
      <c r="A1609" t="str">
        <f t="shared" si="32"/>
        <v>Tirol432</v>
      </c>
      <c r="B1609">
        <v>1609</v>
      </c>
      <c r="C1609" s="62" t="s">
        <v>268</v>
      </c>
      <c r="D1609" s="62" t="s">
        <v>499</v>
      </c>
      <c r="E1609" s="62" t="s">
        <v>113</v>
      </c>
      <c r="F1609" s="63">
        <v>142761</v>
      </c>
      <c r="G1609" s="63">
        <v>120706</v>
      </c>
      <c r="H1609" s="63">
        <v>186407</v>
      </c>
      <c r="I1609" s="63">
        <v>209292</v>
      </c>
      <c r="J1609" s="63">
        <v>100655</v>
      </c>
      <c r="K1609" s="63">
        <v>105970</v>
      </c>
      <c r="L1609" s="63">
        <v>165790</v>
      </c>
      <c r="M1609" s="63">
        <v>68823</v>
      </c>
      <c r="N1609" s="63">
        <v>165284</v>
      </c>
      <c r="O1609" s="63">
        <v>112889</v>
      </c>
      <c r="P1609" s="63">
        <v>199279</v>
      </c>
      <c r="Q1609" s="63">
        <v>195131</v>
      </c>
      <c r="R1609" s="63">
        <v>168772</v>
      </c>
      <c r="S1609" s="63">
        <v>174100</v>
      </c>
      <c r="T1609" s="63">
        <v>198013</v>
      </c>
    </row>
    <row r="1610" spans="1:20" ht="14.5" x14ac:dyDescent="0.35">
      <c r="A1610" t="str">
        <f t="shared" si="32"/>
        <v>Tirol003</v>
      </c>
      <c r="B1610">
        <v>1610</v>
      </c>
      <c r="C1610" s="62" t="s">
        <v>268</v>
      </c>
      <c r="D1610" s="62" t="s">
        <v>295</v>
      </c>
      <c r="E1610" s="62" t="s">
        <v>2</v>
      </c>
      <c r="F1610" s="63">
        <v>199535243</v>
      </c>
      <c r="G1610" s="63">
        <v>228729645</v>
      </c>
      <c r="H1610" s="63">
        <v>214840373</v>
      </c>
      <c r="I1610" s="63">
        <v>219601582</v>
      </c>
      <c r="J1610" s="63">
        <v>229152911</v>
      </c>
      <c r="K1610" s="63">
        <v>217826474</v>
      </c>
      <c r="L1610" s="63">
        <v>203230840</v>
      </c>
      <c r="M1610" s="63">
        <v>225007226</v>
      </c>
      <c r="N1610" s="63">
        <v>243746045</v>
      </c>
      <c r="O1610" s="63">
        <v>233784119</v>
      </c>
      <c r="P1610" s="63">
        <v>249858331</v>
      </c>
      <c r="Q1610" s="63">
        <v>287376543</v>
      </c>
      <c r="R1610" s="63">
        <v>368612827</v>
      </c>
      <c r="S1610" s="63">
        <v>360965082</v>
      </c>
      <c r="T1610" s="63">
        <v>356375908</v>
      </c>
    </row>
    <row r="1611" spans="1:20" ht="14.5" x14ac:dyDescent="0.35">
      <c r="A1611" t="str">
        <f t="shared" si="32"/>
        <v>Tirol028</v>
      </c>
      <c r="B1611">
        <v>1611</v>
      </c>
      <c r="C1611" s="62" t="s">
        <v>268</v>
      </c>
      <c r="D1611" s="62" t="s">
        <v>320</v>
      </c>
      <c r="E1611" s="62" t="s">
        <v>16</v>
      </c>
      <c r="F1611" s="63">
        <v>5882330</v>
      </c>
      <c r="G1611" s="63">
        <v>6865444</v>
      </c>
      <c r="H1611" s="63">
        <v>6741343</v>
      </c>
      <c r="I1611" s="63">
        <v>9882331</v>
      </c>
      <c r="J1611" s="63">
        <v>10913395</v>
      </c>
      <c r="K1611" s="63">
        <v>10934793</v>
      </c>
      <c r="L1611" s="63">
        <v>14726638</v>
      </c>
      <c r="M1611" s="63">
        <v>14121430</v>
      </c>
      <c r="N1611" s="63">
        <v>12860904</v>
      </c>
      <c r="O1611" s="63">
        <v>15225941</v>
      </c>
      <c r="P1611" s="63">
        <v>9270709</v>
      </c>
      <c r="Q1611" s="63">
        <v>11726228</v>
      </c>
      <c r="R1611" s="63">
        <v>12979909</v>
      </c>
      <c r="S1611" s="63">
        <v>10521070</v>
      </c>
      <c r="T1611" s="63">
        <v>13007282</v>
      </c>
    </row>
    <row r="1612" spans="1:20" ht="14.5" x14ac:dyDescent="0.35">
      <c r="A1612" t="str">
        <f t="shared" si="32"/>
        <v>Tirol672</v>
      </c>
      <c r="B1612">
        <v>1612</v>
      </c>
      <c r="C1612" s="62" t="s">
        <v>268</v>
      </c>
      <c r="D1612" s="62" t="s">
        <v>597</v>
      </c>
      <c r="E1612" s="62" t="s">
        <v>166</v>
      </c>
      <c r="F1612" s="63">
        <v>94404</v>
      </c>
      <c r="G1612" s="63">
        <v>171956</v>
      </c>
      <c r="H1612" s="63">
        <v>102087</v>
      </c>
      <c r="I1612" s="63">
        <v>228938</v>
      </c>
      <c r="J1612" s="63">
        <v>126228</v>
      </c>
      <c r="K1612" s="63">
        <v>113132</v>
      </c>
      <c r="L1612" s="63">
        <v>230991</v>
      </c>
      <c r="M1612" s="63">
        <v>207059</v>
      </c>
      <c r="N1612" s="63">
        <v>257310</v>
      </c>
      <c r="O1612" s="63">
        <v>279031</v>
      </c>
      <c r="P1612" s="63">
        <v>298842</v>
      </c>
      <c r="Q1612" s="63">
        <v>368366</v>
      </c>
      <c r="R1612" s="63">
        <v>462752</v>
      </c>
      <c r="S1612" s="63">
        <v>311465</v>
      </c>
      <c r="T1612" s="63">
        <v>344222</v>
      </c>
    </row>
    <row r="1613" spans="1:20" ht="14.5" x14ac:dyDescent="0.35">
      <c r="A1613" t="str">
        <f t="shared" si="32"/>
        <v>Tirol803</v>
      </c>
      <c r="B1613">
        <v>1613</v>
      </c>
      <c r="C1613" s="62" t="s">
        <v>268</v>
      </c>
      <c r="D1613" s="62" t="s">
        <v>631</v>
      </c>
      <c r="E1613" s="62" t="s">
        <v>184</v>
      </c>
      <c r="F1613" s="63">
        <v>5</v>
      </c>
      <c r="G1613" s="64"/>
      <c r="H1613" s="63">
        <v>2</v>
      </c>
      <c r="I1613" s="64"/>
      <c r="J1613" s="64"/>
      <c r="K1613" s="64"/>
      <c r="L1613" s="64"/>
      <c r="M1613" s="64"/>
      <c r="N1613" s="64"/>
      <c r="O1613" s="64"/>
      <c r="P1613" s="63">
        <v>1731</v>
      </c>
      <c r="Q1613" s="63">
        <v>19</v>
      </c>
      <c r="R1613" s="63">
        <v>163</v>
      </c>
      <c r="S1613" s="63">
        <v>22315</v>
      </c>
      <c r="T1613" s="63">
        <v>2799</v>
      </c>
    </row>
    <row r="1614" spans="1:20" ht="14.5" x14ac:dyDescent="0.35">
      <c r="A1614" t="str">
        <f t="shared" si="32"/>
        <v>Tirol838</v>
      </c>
      <c r="B1614">
        <v>1614</v>
      </c>
      <c r="C1614" s="62" t="s">
        <v>268</v>
      </c>
      <c r="D1614" s="62" t="s">
        <v>673</v>
      </c>
      <c r="E1614" s="62" t="s">
        <v>204</v>
      </c>
      <c r="F1614" s="63">
        <v>18</v>
      </c>
      <c r="G1614" s="63">
        <v>18</v>
      </c>
      <c r="H1614" s="63">
        <v>4</v>
      </c>
      <c r="I1614" s="64"/>
      <c r="J1614" s="64"/>
      <c r="K1614" s="63">
        <v>21</v>
      </c>
      <c r="L1614" s="64"/>
      <c r="M1614" s="64"/>
      <c r="N1614" s="64"/>
      <c r="O1614" s="63">
        <v>4466</v>
      </c>
      <c r="P1614" s="64"/>
      <c r="Q1614" s="63">
        <v>10345</v>
      </c>
      <c r="R1614" s="63">
        <v>17379</v>
      </c>
      <c r="S1614" s="63">
        <v>212</v>
      </c>
      <c r="T1614" s="63">
        <v>2730</v>
      </c>
    </row>
    <row r="1615" spans="1:20" ht="14.5" x14ac:dyDescent="0.35">
      <c r="A1615" t="str">
        <f t="shared" si="32"/>
        <v>Tirol804</v>
      </c>
      <c r="B1615">
        <v>1615</v>
      </c>
      <c r="C1615" s="62" t="s">
        <v>268</v>
      </c>
      <c r="D1615" s="62" t="s">
        <v>632</v>
      </c>
      <c r="E1615" s="62" t="s">
        <v>185</v>
      </c>
      <c r="F1615" s="63">
        <v>5085244</v>
      </c>
      <c r="G1615" s="63">
        <v>4762476</v>
      </c>
      <c r="H1615" s="63">
        <v>5430849</v>
      </c>
      <c r="I1615" s="63">
        <v>3929113</v>
      </c>
      <c r="J1615" s="63">
        <v>3449752</v>
      </c>
      <c r="K1615" s="63">
        <v>3925594</v>
      </c>
      <c r="L1615" s="63">
        <v>3949230</v>
      </c>
      <c r="M1615" s="63">
        <v>5781925</v>
      </c>
      <c r="N1615" s="63">
        <v>4055376</v>
      </c>
      <c r="O1615" s="63">
        <v>3315002</v>
      </c>
      <c r="P1615" s="63">
        <v>2960849</v>
      </c>
      <c r="Q1615" s="63">
        <v>2645401</v>
      </c>
      <c r="R1615" s="63">
        <v>2184744</v>
      </c>
      <c r="S1615" s="63">
        <v>4412547</v>
      </c>
      <c r="T1615" s="63">
        <v>3683605</v>
      </c>
    </row>
    <row r="1616" spans="1:20" ht="14.5" x14ac:dyDescent="0.35">
      <c r="A1616" t="str">
        <f t="shared" si="32"/>
        <v>Tirol649</v>
      </c>
      <c r="B1616">
        <v>1616</v>
      </c>
      <c r="C1616" s="62" t="s">
        <v>268</v>
      </c>
      <c r="D1616" s="62" t="s">
        <v>585</v>
      </c>
      <c r="E1616" s="62" t="s">
        <v>158</v>
      </c>
      <c r="F1616" s="63">
        <v>100205</v>
      </c>
      <c r="G1616" s="63">
        <v>68658</v>
      </c>
      <c r="H1616" s="63">
        <v>15603</v>
      </c>
      <c r="I1616" s="63">
        <v>19746</v>
      </c>
      <c r="J1616" s="63">
        <v>178227</v>
      </c>
      <c r="K1616" s="63">
        <v>38567</v>
      </c>
      <c r="L1616" s="63">
        <v>103837</v>
      </c>
      <c r="M1616" s="63">
        <v>51451</v>
      </c>
      <c r="N1616" s="63">
        <v>48857</v>
      </c>
      <c r="O1616" s="63">
        <v>19687</v>
      </c>
      <c r="P1616" s="63">
        <v>67309</v>
      </c>
      <c r="Q1616" s="63">
        <v>26118</v>
      </c>
      <c r="R1616" s="63">
        <v>236871</v>
      </c>
      <c r="S1616" s="63">
        <v>115334</v>
      </c>
      <c r="T1616" s="63">
        <v>37441</v>
      </c>
    </row>
    <row r="1617" spans="1:20" ht="14.5" x14ac:dyDescent="0.35">
      <c r="A1617" t="str">
        <f t="shared" si="32"/>
        <v>Tirol442</v>
      </c>
      <c r="B1617">
        <v>1617</v>
      </c>
      <c r="C1617" s="62" t="s">
        <v>268</v>
      </c>
      <c r="D1617" s="62" t="s">
        <v>501</v>
      </c>
      <c r="E1617" s="62" t="s">
        <v>115</v>
      </c>
      <c r="F1617" s="63">
        <v>82904</v>
      </c>
      <c r="G1617" s="63">
        <v>325880</v>
      </c>
      <c r="H1617" s="63">
        <v>20434</v>
      </c>
      <c r="I1617" s="63">
        <v>63355</v>
      </c>
      <c r="J1617" s="63">
        <v>11297</v>
      </c>
      <c r="K1617" s="63">
        <v>239678</v>
      </c>
      <c r="L1617" s="63">
        <v>1484852</v>
      </c>
      <c r="M1617" s="63">
        <v>1316177</v>
      </c>
      <c r="N1617" s="63">
        <v>1754403</v>
      </c>
      <c r="O1617" s="63">
        <v>1665509</v>
      </c>
      <c r="P1617" s="63">
        <v>962907</v>
      </c>
      <c r="Q1617" s="63">
        <v>991441</v>
      </c>
      <c r="R1617" s="63">
        <v>563228</v>
      </c>
      <c r="S1617" s="63">
        <v>180272</v>
      </c>
      <c r="T1617" s="63">
        <v>225661</v>
      </c>
    </row>
    <row r="1618" spans="1:20" ht="14.5" x14ac:dyDescent="0.35">
      <c r="A1618" t="str">
        <f t="shared" si="32"/>
        <v>Tirol504</v>
      </c>
      <c r="B1618">
        <v>1618</v>
      </c>
      <c r="C1618" s="62" t="s">
        <v>268</v>
      </c>
      <c r="D1618" s="62" t="s">
        <v>549</v>
      </c>
      <c r="E1618" s="62" t="s">
        <v>139</v>
      </c>
      <c r="F1618" s="63">
        <v>1189179</v>
      </c>
      <c r="G1618" s="63">
        <v>547669</v>
      </c>
      <c r="H1618" s="63">
        <v>749737</v>
      </c>
      <c r="I1618" s="63">
        <v>752150</v>
      </c>
      <c r="J1618" s="63">
        <v>680600</v>
      </c>
      <c r="K1618" s="63">
        <v>1894327</v>
      </c>
      <c r="L1618" s="63">
        <v>2413307</v>
      </c>
      <c r="M1618" s="63">
        <v>2714247</v>
      </c>
      <c r="N1618" s="63">
        <v>3107765</v>
      </c>
      <c r="O1618" s="63">
        <v>3528846</v>
      </c>
      <c r="P1618" s="63">
        <v>3349758</v>
      </c>
      <c r="Q1618" s="63">
        <v>2847563</v>
      </c>
      <c r="R1618" s="63">
        <v>3211959</v>
      </c>
      <c r="S1618" s="63">
        <v>2792293</v>
      </c>
      <c r="T1618" s="63">
        <v>4672304</v>
      </c>
    </row>
    <row r="1619" spans="1:20" ht="14.5" x14ac:dyDescent="0.35">
      <c r="A1619" t="str">
        <f t="shared" si="32"/>
        <v>Tirol822</v>
      </c>
      <c r="B1619">
        <v>1619</v>
      </c>
      <c r="C1619" s="62" t="s">
        <v>268</v>
      </c>
      <c r="D1619" s="62" t="s">
        <v>650</v>
      </c>
      <c r="E1619" s="62" t="s">
        <v>196</v>
      </c>
      <c r="F1619" s="63">
        <v>6372</v>
      </c>
      <c r="G1619" s="63">
        <v>7552</v>
      </c>
      <c r="H1619" s="63">
        <v>4737</v>
      </c>
      <c r="I1619" s="64"/>
      <c r="J1619" s="63">
        <v>8609</v>
      </c>
      <c r="K1619" s="63">
        <v>9477</v>
      </c>
      <c r="L1619" s="63">
        <v>21867</v>
      </c>
      <c r="M1619" s="64"/>
      <c r="N1619" s="63">
        <v>19311</v>
      </c>
      <c r="O1619" s="63">
        <v>14264</v>
      </c>
      <c r="P1619" s="63">
        <v>870</v>
      </c>
      <c r="Q1619" s="63">
        <v>570</v>
      </c>
      <c r="R1619" s="63">
        <v>1174</v>
      </c>
      <c r="S1619" s="63">
        <v>9257</v>
      </c>
      <c r="T1619" s="63">
        <v>10877</v>
      </c>
    </row>
    <row r="1620" spans="1:20" ht="14.5" x14ac:dyDescent="0.35">
      <c r="A1620" t="str">
        <f t="shared" si="32"/>
        <v>Tirol801</v>
      </c>
      <c r="B1620">
        <v>1620</v>
      </c>
      <c r="C1620" s="62" t="s">
        <v>268</v>
      </c>
      <c r="D1620" s="62" t="s">
        <v>629</v>
      </c>
      <c r="E1620" s="62" t="s">
        <v>183</v>
      </c>
      <c r="F1620" s="63">
        <v>63301</v>
      </c>
      <c r="G1620" s="63">
        <v>161684</v>
      </c>
      <c r="H1620" s="63">
        <v>71511</v>
      </c>
      <c r="I1620" s="63">
        <v>52470</v>
      </c>
      <c r="J1620" s="63">
        <v>119266</v>
      </c>
      <c r="K1620" s="63">
        <v>290427</v>
      </c>
      <c r="L1620" s="63">
        <v>319233</v>
      </c>
      <c r="M1620" s="63">
        <v>340111</v>
      </c>
      <c r="N1620" s="63">
        <v>161161</v>
      </c>
      <c r="O1620" s="63">
        <v>69882</v>
      </c>
      <c r="P1620" s="63">
        <v>33023</v>
      </c>
      <c r="Q1620" s="63">
        <v>196603</v>
      </c>
      <c r="R1620" s="63">
        <v>100528</v>
      </c>
      <c r="S1620" s="63">
        <v>358131</v>
      </c>
      <c r="T1620" s="63">
        <v>233108</v>
      </c>
    </row>
    <row r="1621" spans="1:20" ht="14.5" x14ac:dyDescent="0.35">
      <c r="A1621" t="str">
        <f t="shared" si="32"/>
        <v>Tirol708</v>
      </c>
      <c r="B1621">
        <v>1621</v>
      </c>
      <c r="C1621" s="62" t="s">
        <v>268</v>
      </c>
      <c r="D1621" s="62" t="s">
        <v>612</v>
      </c>
      <c r="E1621" s="62" t="s">
        <v>175</v>
      </c>
      <c r="F1621" s="63">
        <v>2314470</v>
      </c>
      <c r="G1621" s="63">
        <v>2524355</v>
      </c>
      <c r="H1621" s="63">
        <v>2316413</v>
      </c>
      <c r="I1621" s="63">
        <v>3611354</v>
      </c>
      <c r="J1621" s="63">
        <v>2295840</v>
      </c>
      <c r="K1621" s="63">
        <v>2657030</v>
      </c>
      <c r="L1621" s="63">
        <v>3258043</v>
      </c>
      <c r="M1621" s="63">
        <v>15922084</v>
      </c>
      <c r="N1621" s="63">
        <v>21212355</v>
      </c>
      <c r="O1621" s="63">
        <v>29076789</v>
      </c>
      <c r="P1621" s="63">
        <v>21930435</v>
      </c>
      <c r="Q1621" s="63">
        <v>27587450</v>
      </c>
      <c r="R1621" s="63">
        <v>31806377</v>
      </c>
      <c r="S1621" s="63">
        <v>45984283</v>
      </c>
      <c r="T1621" s="63">
        <v>32199700</v>
      </c>
    </row>
    <row r="1622" spans="1:20" ht="14.5" x14ac:dyDescent="0.35">
      <c r="A1622" t="str">
        <f t="shared" si="32"/>
        <v>Tirol662</v>
      </c>
      <c r="B1622">
        <v>1622</v>
      </c>
      <c r="C1622" s="62" t="s">
        <v>268</v>
      </c>
      <c r="D1622" s="62" t="s">
        <v>589</v>
      </c>
      <c r="E1622" s="62" t="s">
        <v>161</v>
      </c>
      <c r="F1622" s="63">
        <v>3953382</v>
      </c>
      <c r="G1622" s="63">
        <v>5691276</v>
      </c>
      <c r="H1622" s="63">
        <v>5228661</v>
      </c>
      <c r="I1622" s="63">
        <v>4794930</v>
      </c>
      <c r="J1622" s="63">
        <v>6595408</v>
      </c>
      <c r="K1622" s="63">
        <v>8303441</v>
      </c>
      <c r="L1622" s="63">
        <v>9942794</v>
      </c>
      <c r="M1622" s="63">
        <v>11444150</v>
      </c>
      <c r="N1622" s="63">
        <v>11338976</v>
      </c>
      <c r="O1622" s="63">
        <v>13017462</v>
      </c>
      <c r="P1622" s="63">
        <v>10883019</v>
      </c>
      <c r="Q1622" s="63">
        <v>13172239</v>
      </c>
      <c r="R1622" s="63">
        <v>17915678</v>
      </c>
      <c r="S1622" s="63">
        <v>14243906</v>
      </c>
      <c r="T1622" s="63">
        <v>23901120</v>
      </c>
    </row>
    <row r="1623" spans="1:20" ht="14.5" x14ac:dyDescent="0.35">
      <c r="A1623" t="str">
        <f t="shared" si="32"/>
        <v>Tirol060</v>
      </c>
      <c r="B1623">
        <v>1623</v>
      </c>
      <c r="C1623" s="62" t="s">
        <v>268</v>
      </c>
      <c r="D1623" s="62" t="s">
        <v>345</v>
      </c>
      <c r="E1623" s="62" t="s">
        <v>30</v>
      </c>
      <c r="F1623" s="63">
        <v>67510146</v>
      </c>
      <c r="G1623" s="63">
        <v>116472787</v>
      </c>
      <c r="H1623" s="63">
        <v>112528185</v>
      </c>
      <c r="I1623" s="63">
        <v>116412654</v>
      </c>
      <c r="J1623" s="63">
        <v>119171495</v>
      </c>
      <c r="K1623" s="63">
        <v>144383159</v>
      </c>
      <c r="L1623" s="63">
        <v>178795486</v>
      </c>
      <c r="M1623" s="63">
        <v>201015937</v>
      </c>
      <c r="N1623" s="63">
        <v>207093740</v>
      </c>
      <c r="O1623" s="63">
        <v>222619305</v>
      </c>
      <c r="P1623" s="63">
        <v>236416223</v>
      </c>
      <c r="Q1623" s="63">
        <v>286952043</v>
      </c>
      <c r="R1623" s="63">
        <v>288097720</v>
      </c>
      <c r="S1623" s="63">
        <v>311309230</v>
      </c>
      <c r="T1623" s="63">
        <v>306073474</v>
      </c>
    </row>
    <row r="1624" spans="1:20" ht="14.5" x14ac:dyDescent="0.35">
      <c r="A1624" t="str">
        <f t="shared" si="32"/>
        <v>Tirol408</v>
      </c>
      <c r="B1624">
        <v>1624</v>
      </c>
      <c r="C1624" s="62" t="s">
        <v>268</v>
      </c>
      <c r="D1624" s="62" t="s">
        <v>490</v>
      </c>
      <c r="E1624" s="62" t="s">
        <v>106</v>
      </c>
      <c r="F1624" s="64"/>
      <c r="G1624" s="64"/>
      <c r="H1624" s="64"/>
      <c r="I1624" s="64"/>
      <c r="J1624" s="64"/>
      <c r="K1624" s="64"/>
      <c r="L1624" s="64"/>
      <c r="M1624" s="64"/>
      <c r="N1624" s="64"/>
      <c r="O1624" s="64"/>
      <c r="P1624" s="64"/>
      <c r="Q1624" s="64"/>
      <c r="R1624" s="64"/>
      <c r="S1624" s="64"/>
      <c r="T1624" s="63">
        <v>13</v>
      </c>
    </row>
    <row r="1625" spans="1:20" ht="14.5" x14ac:dyDescent="0.35">
      <c r="A1625" t="str">
        <f t="shared" si="32"/>
        <v>Tirol813</v>
      </c>
      <c r="B1625">
        <v>1625</v>
      </c>
      <c r="C1625" s="62" t="s">
        <v>268</v>
      </c>
      <c r="D1625" s="62" t="s">
        <v>642</v>
      </c>
      <c r="E1625" s="62" t="s">
        <v>190</v>
      </c>
      <c r="F1625" s="63">
        <v>8</v>
      </c>
      <c r="G1625" s="63">
        <v>145</v>
      </c>
      <c r="H1625" s="63">
        <v>859</v>
      </c>
      <c r="I1625" s="64"/>
      <c r="J1625" s="64"/>
      <c r="K1625" s="64"/>
      <c r="L1625" s="64"/>
      <c r="M1625" s="64"/>
      <c r="N1625" s="64"/>
      <c r="O1625" s="64"/>
      <c r="P1625" s="64"/>
      <c r="Q1625" s="64"/>
      <c r="R1625" s="64"/>
      <c r="S1625" s="64"/>
      <c r="T1625" s="63">
        <v>8</v>
      </c>
    </row>
    <row r="1626" spans="1:20" ht="14.5" x14ac:dyDescent="0.35">
      <c r="A1626" t="str">
        <f t="shared" si="32"/>
        <v>Tirol625</v>
      </c>
      <c r="B1626">
        <v>1626</v>
      </c>
      <c r="C1626" s="62" t="s">
        <v>268</v>
      </c>
      <c r="D1626" s="62" t="s">
        <v>572</v>
      </c>
      <c r="E1626" s="62" t="s">
        <v>253</v>
      </c>
      <c r="F1626" s="63">
        <v>1084</v>
      </c>
      <c r="G1626" s="63">
        <v>24817</v>
      </c>
      <c r="H1626" s="63">
        <v>38291</v>
      </c>
      <c r="I1626" s="63">
        <v>1898</v>
      </c>
      <c r="J1626" s="63">
        <v>1591</v>
      </c>
      <c r="K1626" s="63">
        <v>1968</v>
      </c>
      <c r="L1626" s="64"/>
      <c r="M1626" s="64"/>
      <c r="N1626" s="63">
        <v>3281</v>
      </c>
      <c r="O1626" s="63">
        <v>8395</v>
      </c>
      <c r="P1626" s="63">
        <v>12418</v>
      </c>
      <c r="Q1626" s="63">
        <v>9650</v>
      </c>
      <c r="R1626" s="63">
        <v>5715</v>
      </c>
      <c r="S1626" s="63">
        <v>9022</v>
      </c>
      <c r="T1626" s="63">
        <v>9394</v>
      </c>
    </row>
    <row r="1627" spans="1:20" ht="14.5" x14ac:dyDescent="0.35">
      <c r="A1627" t="str">
        <f t="shared" si="32"/>
        <v>Tirol010</v>
      </c>
      <c r="B1627">
        <v>1627</v>
      </c>
      <c r="C1627" s="62" t="s">
        <v>268</v>
      </c>
      <c r="D1627" s="62" t="s">
        <v>310</v>
      </c>
      <c r="E1627" s="62" t="s">
        <v>9</v>
      </c>
      <c r="F1627" s="63">
        <v>16345441</v>
      </c>
      <c r="G1627" s="63">
        <v>20125844</v>
      </c>
      <c r="H1627" s="63">
        <v>18063899</v>
      </c>
      <c r="I1627" s="63">
        <v>18290751</v>
      </c>
      <c r="J1627" s="63">
        <v>21115237</v>
      </c>
      <c r="K1627" s="63">
        <v>22198157</v>
      </c>
      <c r="L1627" s="63">
        <v>19756688</v>
      </c>
      <c r="M1627" s="63">
        <v>19398866</v>
      </c>
      <c r="N1627" s="63">
        <v>23740285</v>
      </c>
      <c r="O1627" s="63">
        <v>22725989</v>
      </c>
      <c r="P1627" s="63">
        <v>20546777</v>
      </c>
      <c r="Q1627" s="63">
        <v>21722873</v>
      </c>
      <c r="R1627" s="63">
        <v>22484295</v>
      </c>
      <c r="S1627" s="63">
        <v>22330451</v>
      </c>
      <c r="T1627" s="63">
        <v>24355154</v>
      </c>
    </row>
    <row r="1628" spans="1:20" ht="14.5" x14ac:dyDescent="0.35">
      <c r="A1628" t="str">
        <f t="shared" si="32"/>
        <v>Tirol825</v>
      </c>
      <c r="B1628">
        <v>1628</v>
      </c>
      <c r="C1628" s="62" t="s">
        <v>268</v>
      </c>
      <c r="D1628" s="62" t="s">
        <v>656</v>
      </c>
      <c r="E1628" s="62" t="s">
        <v>199</v>
      </c>
      <c r="F1628" s="64"/>
      <c r="G1628" s="64"/>
      <c r="H1628" s="63">
        <v>7</v>
      </c>
      <c r="I1628" s="64"/>
      <c r="J1628" s="63">
        <v>8</v>
      </c>
      <c r="K1628" s="64"/>
      <c r="L1628" s="64"/>
      <c r="M1628" s="64"/>
      <c r="N1628" s="64"/>
      <c r="O1628" s="64"/>
      <c r="P1628" s="64"/>
      <c r="Q1628" s="63">
        <v>1178</v>
      </c>
      <c r="R1628" s="64"/>
      <c r="S1628" s="63">
        <v>1</v>
      </c>
      <c r="T1628" s="63">
        <v>151</v>
      </c>
    </row>
    <row r="1629" spans="1:20" ht="14.5" x14ac:dyDescent="0.35">
      <c r="A1629" t="str">
        <f t="shared" si="32"/>
        <v>Tirol520</v>
      </c>
      <c r="B1629">
        <v>1629</v>
      </c>
      <c r="C1629" s="62" t="s">
        <v>268</v>
      </c>
      <c r="D1629" s="62" t="s">
        <v>555</v>
      </c>
      <c r="E1629" s="62" t="s">
        <v>143</v>
      </c>
      <c r="F1629" s="63">
        <v>147772</v>
      </c>
      <c r="G1629" s="63">
        <v>126407</v>
      </c>
      <c r="H1629" s="63">
        <v>67790</v>
      </c>
      <c r="I1629" s="63">
        <v>14030</v>
      </c>
      <c r="J1629" s="63">
        <v>20238</v>
      </c>
      <c r="K1629" s="63">
        <v>271381</v>
      </c>
      <c r="L1629" s="63">
        <v>323760</v>
      </c>
      <c r="M1629" s="63">
        <v>1713004</v>
      </c>
      <c r="N1629" s="63">
        <v>326422</v>
      </c>
      <c r="O1629" s="63">
        <v>596323</v>
      </c>
      <c r="P1629" s="63">
        <v>469777</v>
      </c>
      <c r="Q1629" s="63">
        <v>228496</v>
      </c>
      <c r="R1629" s="63">
        <v>341319</v>
      </c>
      <c r="S1629" s="63">
        <v>552342</v>
      </c>
      <c r="T1629" s="63">
        <v>512379</v>
      </c>
    </row>
    <row r="1630" spans="1:20" ht="14.5" x14ac:dyDescent="0.35">
      <c r="A1630" t="str">
        <f t="shared" si="32"/>
        <v>Tirol644</v>
      </c>
      <c r="B1630">
        <v>1630</v>
      </c>
      <c r="C1630" s="62" t="s">
        <v>268</v>
      </c>
      <c r="D1630" s="62" t="s">
        <v>581</v>
      </c>
      <c r="E1630" s="62" t="s">
        <v>156</v>
      </c>
      <c r="F1630" s="63">
        <v>185254</v>
      </c>
      <c r="G1630" s="63">
        <v>45866</v>
      </c>
      <c r="H1630" s="63">
        <v>119566</v>
      </c>
      <c r="I1630" s="63">
        <v>63428</v>
      </c>
      <c r="J1630" s="63">
        <v>158674</v>
      </c>
      <c r="K1630" s="63">
        <v>368405</v>
      </c>
      <c r="L1630" s="63">
        <v>157237</v>
      </c>
      <c r="M1630" s="63">
        <v>156422</v>
      </c>
      <c r="N1630" s="63">
        <v>105126</v>
      </c>
      <c r="O1630" s="63">
        <v>328231</v>
      </c>
      <c r="P1630" s="63">
        <v>35204</v>
      </c>
      <c r="Q1630" s="63">
        <v>48335</v>
      </c>
      <c r="R1630" s="63">
        <v>103424</v>
      </c>
      <c r="S1630" s="63">
        <v>166125</v>
      </c>
      <c r="T1630" s="63">
        <v>78675</v>
      </c>
    </row>
    <row r="1631" spans="1:20" ht="14.5" x14ac:dyDescent="0.35">
      <c r="A1631" t="str">
        <f t="shared" si="32"/>
        <v>Tirol959</v>
      </c>
      <c r="B1631">
        <v>1631</v>
      </c>
      <c r="C1631" s="62" t="s">
        <v>268</v>
      </c>
      <c r="D1631" s="62" t="s">
        <v>688</v>
      </c>
      <c r="E1631" s="62" t="s">
        <v>966</v>
      </c>
      <c r="F1631" s="64"/>
      <c r="G1631" s="64"/>
      <c r="H1631" s="64"/>
      <c r="I1631" s="64"/>
      <c r="J1631" s="64"/>
      <c r="K1631" s="64"/>
      <c r="L1631" s="64"/>
      <c r="M1631" s="64"/>
      <c r="N1631" s="64"/>
      <c r="O1631" s="64"/>
      <c r="P1631" s="64"/>
      <c r="Q1631" s="64"/>
      <c r="R1631" s="64"/>
      <c r="S1631" s="64"/>
      <c r="T1631" s="63">
        <v>633521</v>
      </c>
    </row>
    <row r="1632" spans="1:20" ht="14.5" x14ac:dyDescent="0.35">
      <c r="A1632" t="str">
        <f t="shared" si="32"/>
        <v>Tirol960</v>
      </c>
      <c r="B1632">
        <v>1632</v>
      </c>
      <c r="C1632" s="62" t="s">
        <v>268</v>
      </c>
      <c r="D1632" s="62" t="s">
        <v>691</v>
      </c>
      <c r="E1632" s="62" t="s">
        <v>284</v>
      </c>
      <c r="F1632" s="64"/>
      <c r="G1632" s="64"/>
      <c r="H1632" s="64"/>
      <c r="I1632" s="64"/>
      <c r="J1632" s="63">
        <v>129</v>
      </c>
      <c r="K1632" s="64"/>
      <c r="L1632" s="64"/>
      <c r="M1632" s="64"/>
      <c r="N1632" s="64"/>
      <c r="O1632" s="64"/>
      <c r="P1632" s="64"/>
      <c r="Q1632" s="64"/>
      <c r="R1632" s="64"/>
      <c r="S1632" s="64"/>
      <c r="T1632" s="63">
        <v>312804</v>
      </c>
    </row>
    <row r="1633" spans="1:20" ht="14.5" x14ac:dyDescent="0.35">
      <c r="A1633" t="str">
        <f t="shared" si="32"/>
        <v>Tirol066</v>
      </c>
      <c r="B1633">
        <v>1633</v>
      </c>
      <c r="C1633" s="62" t="s">
        <v>268</v>
      </c>
      <c r="D1633" s="62" t="s">
        <v>353</v>
      </c>
      <c r="E1633" s="62" t="s">
        <v>34</v>
      </c>
      <c r="F1633" s="63">
        <v>25375496</v>
      </c>
      <c r="G1633" s="63">
        <v>31498222</v>
      </c>
      <c r="H1633" s="63">
        <v>32153309</v>
      </c>
      <c r="I1633" s="63">
        <v>34758006</v>
      </c>
      <c r="J1633" s="63">
        <v>39074663</v>
      </c>
      <c r="K1633" s="63">
        <v>46117091</v>
      </c>
      <c r="L1633" s="63">
        <v>47242596</v>
      </c>
      <c r="M1633" s="63">
        <v>60577263</v>
      </c>
      <c r="N1633" s="63">
        <v>60143964</v>
      </c>
      <c r="O1633" s="63">
        <v>76413031</v>
      </c>
      <c r="P1633" s="63">
        <v>66551607</v>
      </c>
      <c r="Q1633" s="63">
        <v>77148220</v>
      </c>
      <c r="R1633" s="63">
        <v>88582757</v>
      </c>
      <c r="S1633" s="63">
        <v>99773581</v>
      </c>
      <c r="T1633" s="63">
        <v>102827196</v>
      </c>
    </row>
    <row r="1634" spans="1:20" ht="14.5" x14ac:dyDescent="0.35">
      <c r="A1634" t="str">
        <f t="shared" si="32"/>
        <v>Tirol075</v>
      </c>
      <c r="B1634">
        <v>1634</v>
      </c>
      <c r="C1634" s="62" t="s">
        <v>268</v>
      </c>
      <c r="D1634" s="62" t="s">
        <v>363</v>
      </c>
      <c r="E1634" s="62" t="s">
        <v>254</v>
      </c>
      <c r="F1634" s="63">
        <v>34716624</v>
      </c>
      <c r="G1634" s="63">
        <v>40079640</v>
      </c>
      <c r="H1634" s="63">
        <v>64741290</v>
      </c>
      <c r="I1634" s="63">
        <v>40570652</v>
      </c>
      <c r="J1634" s="63">
        <v>42122399</v>
      </c>
      <c r="K1634" s="63">
        <v>34364387</v>
      </c>
      <c r="L1634" s="63">
        <v>47097919</v>
      </c>
      <c r="M1634" s="63">
        <v>48086713</v>
      </c>
      <c r="N1634" s="63">
        <v>54215377</v>
      </c>
      <c r="O1634" s="63">
        <v>38701933</v>
      </c>
      <c r="P1634" s="63">
        <v>40428425</v>
      </c>
      <c r="Q1634" s="63">
        <v>57506227</v>
      </c>
      <c r="R1634" s="63">
        <v>73249018</v>
      </c>
      <c r="S1634" s="63">
        <v>11096379</v>
      </c>
      <c r="T1634" s="63">
        <v>27087545</v>
      </c>
    </row>
    <row r="1635" spans="1:20" ht="14.5" x14ac:dyDescent="0.35">
      <c r="A1635" t="str">
        <f t="shared" si="32"/>
        <v>Tirol324</v>
      </c>
      <c r="B1635">
        <v>1635</v>
      </c>
      <c r="C1635" s="62" t="s">
        <v>268</v>
      </c>
      <c r="D1635" s="62" t="s">
        <v>442</v>
      </c>
      <c r="E1635" s="62" t="s">
        <v>78</v>
      </c>
      <c r="F1635" s="64"/>
      <c r="G1635" s="63">
        <v>206</v>
      </c>
      <c r="H1635" s="63">
        <v>40</v>
      </c>
      <c r="I1635" s="63">
        <v>12890</v>
      </c>
      <c r="J1635" s="63">
        <v>44474</v>
      </c>
      <c r="K1635" s="63">
        <v>110527</v>
      </c>
      <c r="L1635" s="63">
        <v>30443</v>
      </c>
      <c r="M1635" s="63">
        <v>41537</v>
      </c>
      <c r="N1635" s="63">
        <v>22488</v>
      </c>
      <c r="O1635" s="63">
        <v>14829</v>
      </c>
      <c r="P1635" s="63">
        <v>41860</v>
      </c>
      <c r="Q1635" s="63">
        <v>63524</v>
      </c>
      <c r="R1635" s="63">
        <v>79578</v>
      </c>
      <c r="S1635" s="63">
        <v>81511</v>
      </c>
      <c r="T1635" s="63">
        <v>15499</v>
      </c>
    </row>
    <row r="1636" spans="1:20" ht="14.5" x14ac:dyDescent="0.35">
      <c r="A1636" t="str">
        <f t="shared" si="32"/>
        <v>Tirol632</v>
      </c>
      <c r="B1636">
        <v>1636</v>
      </c>
      <c r="C1636" s="62" t="s">
        <v>268</v>
      </c>
      <c r="D1636" s="62" t="s">
        <v>577</v>
      </c>
      <c r="E1636" s="62" t="s">
        <v>153</v>
      </c>
      <c r="F1636" s="63">
        <v>611787</v>
      </c>
      <c r="G1636" s="63">
        <v>276728</v>
      </c>
      <c r="H1636" s="63">
        <v>1073751</v>
      </c>
      <c r="I1636" s="63">
        <v>442490</v>
      </c>
      <c r="J1636" s="63">
        <v>2238461</v>
      </c>
      <c r="K1636" s="63">
        <v>1433909</v>
      </c>
      <c r="L1636" s="63">
        <v>1163654</v>
      </c>
      <c r="M1636" s="63">
        <v>1919111</v>
      </c>
      <c r="N1636" s="63">
        <v>1101358</v>
      </c>
      <c r="O1636" s="63">
        <v>2081785</v>
      </c>
      <c r="P1636" s="63">
        <v>1172241</v>
      </c>
      <c r="Q1636" s="63">
        <v>2554573</v>
      </c>
      <c r="R1636" s="63">
        <v>4306387</v>
      </c>
      <c r="S1636" s="63">
        <v>6119566</v>
      </c>
      <c r="T1636" s="63">
        <v>1794961</v>
      </c>
    </row>
    <row r="1637" spans="1:20" ht="14.5" x14ac:dyDescent="0.35">
      <c r="A1637" t="str">
        <f t="shared" si="32"/>
        <v>Tirol806</v>
      </c>
      <c r="B1637">
        <v>1637</v>
      </c>
      <c r="C1637" s="62" t="s">
        <v>268</v>
      </c>
      <c r="D1637" s="62" t="s">
        <v>634</v>
      </c>
      <c r="E1637" s="62" t="s">
        <v>186</v>
      </c>
      <c r="F1637" s="64"/>
      <c r="G1637" s="64"/>
      <c r="H1637" s="64"/>
      <c r="I1637" s="64"/>
      <c r="J1637" s="64"/>
      <c r="K1637" s="63">
        <v>3373</v>
      </c>
      <c r="L1637" s="64"/>
      <c r="M1637" s="64"/>
      <c r="N1637" s="64"/>
      <c r="O1637" s="64"/>
      <c r="P1637" s="64"/>
      <c r="Q1637" s="64"/>
      <c r="R1637" s="63">
        <v>7156</v>
      </c>
      <c r="S1637" s="64"/>
      <c r="T1637" s="63">
        <v>6380</v>
      </c>
    </row>
    <row r="1638" spans="1:20" ht="14.5" x14ac:dyDescent="0.35">
      <c r="A1638" t="str">
        <f t="shared" si="32"/>
        <v>Tirol355</v>
      </c>
      <c r="B1638">
        <v>1638</v>
      </c>
      <c r="C1638" s="62" t="s">
        <v>268</v>
      </c>
      <c r="D1638" s="62" t="s">
        <v>459</v>
      </c>
      <c r="E1638" s="62" t="s">
        <v>88</v>
      </c>
      <c r="F1638" s="63">
        <v>471966</v>
      </c>
      <c r="G1638" s="63">
        <v>1417708</v>
      </c>
      <c r="H1638" s="63">
        <v>516373</v>
      </c>
      <c r="I1638" s="63">
        <v>609623</v>
      </c>
      <c r="J1638" s="63">
        <v>344555</v>
      </c>
      <c r="K1638" s="63">
        <v>689524</v>
      </c>
      <c r="L1638" s="63">
        <v>103116</v>
      </c>
      <c r="M1638" s="63">
        <v>1504</v>
      </c>
      <c r="N1638" s="63">
        <v>518</v>
      </c>
      <c r="O1638" s="63">
        <v>4217</v>
      </c>
      <c r="P1638" s="63">
        <v>2140</v>
      </c>
      <c r="Q1638" s="63">
        <v>1549</v>
      </c>
      <c r="R1638" s="63">
        <v>2367</v>
      </c>
      <c r="S1638" s="63">
        <v>22297</v>
      </c>
      <c r="T1638" s="63">
        <v>42706</v>
      </c>
    </row>
    <row r="1639" spans="1:20" ht="14.5" x14ac:dyDescent="0.35">
      <c r="A1639" t="str">
        <f t="shared" si="32"/>
        <v>Tirol224</v>
      </c>
      <c r="B1639">
        <v>1639</v>
      </c>
      <c r="C1639" s="62" t="s">
        <v>268</v>
      </c>
      <c r="D1639" s="62" t="s">
        <v>402</v>
      </c>
      <c r="E1639" s="62" t="s">
        <v>56</v>
      </c>
      <c r="F1639" s="63">
        <v>7709</v>
      </c>
      <c r="G1639" s="63">
        <v>4559</v>
      </c>
      <c r="H1639" s="63">
        <v>10494</v>
      </c>
      <c r="I1639" s="63">
        <v>25379</v>
      </c>
      <c r="J1639" s="63">
        <v>1103</v>
      </c>
      <c r="K1639" s="63">
        <v>11393</v>
      </c>
      <c r="L1639" s="63">
        <v>19750</v>
      </c>
      <c r="M1639" s="64"/>
      <c r="N1639" s="63">
        <v>15122</v>
      </c>
      <c r="O1639" s="63">
        <v>1612</v>
      </c>
      <c r="P1639" s="63">
        <v>143</v>
      </c>
      <c r="Q1639" s="63">
        <v>1216</v>
      </c>
      <c r="R1639" s="63">
        <v>4455</v>
      </c>
      <c r="S1639" s="63">
        <v>3951</v>
      </c>
      <c r="T1639" s="63">
        <v>19</v>
      </c>
    </row>
    <row r="1640" spans="1:20" ht="14.5" x14ac:dyDescent="0.35">
      <c r="A1640" t="str">
        <f t="shared" si="32"/>
        <v>Tirol030</v>
      </c>
      <c r="B1640">
        <v>1640</v>
      </c>
      <c r="C1640" s="62" t="s">
        <v>268</v>
      </c>
      <c r="D1640" s="62" t="s">
        <v>322</v>
      </c>
      <c r="E1640" s="62" t="s">
        <v>17</v>
      </c>
      <c r="F1640" s="63">
        <v>44595124</v>
      </c>
      <c r="G1640" s="63">
        <v>50843899</v>
      </c>
      <c r="H1640" s="63">
        <v>59952421</v>
      </c>
      <c r="I1640" s="63">
        <v>52212749</v>
      </c>
      <c r="J1640" s="63">
        <v>60275780</v>
      </c>
      <c r="K1640" s="63">
        <v>55395214</v>
      </c>
      <c r="L1640" s="63">
        <v>52364451</v>
      </c>
      <c r="M1640" s="63">
        <v>78805845</v>
      </c>
      <c r="N1640" s="63">
        <v>73808261</v>
      </c>
      <c r="O1640" s="63">
        <v>76692492</v>
      </c>
      <c r="P1640" s="63">
        <v>79099945</v>
      </c>
      <c r="Q1640" s="63">
        <v>75442634</v>
      </c>
      <c r="R1640" s="63">
        <v>83077441</v>
      </c>
      <c r="S1640" s="63">
        <v>84520548</v>
      </c>
      <c r="T1640" s="63">
        <v>95877036</v>
      </c>
    </row>
    <row r="1641" spans="1:20" ht="14.5" x14ac:dyDescent="0.35">
      <c r="A1641" t="str">
        <f t="shared" si="32"/>
        <v>Tirol706</v>
      </c>
      <c r="B1641">
        <v>1641</v>
      </c>
      <c r="C1641" s="62" t="s">
        <v>268</v>
      </c>
      <c r="D1641" s="62" t="s">
        <v>610</v>
      </c>
      <c r="E1641" s="62" t="s">
        <v>174</v>
      </c>
      <c r="F1641" s="63">
        <v>7657108</v>
      </c>
      <c r="G1641" s="63">
        <v>11298443</v>
      </c>
      <c r="H1641" s="63">
        <v>9683970</v>
      </c>
      <c r="I1641" s="63">
        <v>11507457</v>
      </c>
      <c r="J1641" s="63">
        <v>6078805</v>
      </c>
      <c r="K1641" s="63">
        <v>9063177</v>
      </c>
      <c r="L1641" s="63">
        <v>7617789</v>
      </c>
      <c r="M1641" s="63">
        <v>6336603</v>
      </c>
      <c r="N1641" s="63">
        <v>6586907</v>
      </c>
      <c r="O1641" s="63">
        <v>18256542</v>
      </c>
      <c r="P1641" s="63">
        <v>49961477</v>
      </c>
      <c r="Q1641" s="63">
        <v>203771660</v>
      </c>
      <c r="R1641" s="63">
        <v>177625355</v>
      </c>
      <c r="S1641" s="63">
        <v>171890465</v>
      </c>
      <c r="T1641" s="63">
        <v>172131419</v>
      </c>
    </row>
    <row r="1642" spans="1:20" ht="14.5" x14ac:dyDescent="0.35">
      <c r="A1642" t="str">
        <f t="shared" si="32"/>
        <v>Tirol329</v>
      </c>
      <c r="B1642">
        <v>1642</v>
      </c>
      <c r="C1642" s="62" t="s">
        <v>268</v>
      </c>
      <c r="D1642" s="62" t="s">
        <v>445</v>
      </c>
      <c r="E1642" s="62" t="s">
        <v>80</v>
      </c>
      <c r="F1642" s="64"/>
      <c r="G1642" s="64"/>
      <c r="H1642" s="63">
        <v>2557</v>
      </c>
      <c r="I1642" s="64"/>
      <c r="J1642" s="63">
        <v>2</v>
      </c>
      <c r="K1642" s="63">
        <v>401</v>
      </c>
      <c r="L1642" s="64"/>
      <c r="M1642" s="63">
        <v>624</v>
      </c>
      <c r="N1642" s="64"/>
      <c r="O1642" s="64"/>
      <c r="P1642" s="63">
        <v>4</v>
      </c>
      <c r="Q1642" s="63">
        <v>26</v>
      </c>
      <c r="R1642" s="63">
        <v>1968</v>
      </c>
      <c r="S1642" s="63">
        <v>322</v>
      </c>
      <c r="T1642" s="63">
        <v>3999</v>
      </c>
    </row>
    <row r="1643" spans="1:20" ht="14.5" x14ac:dyDescent="0.35">
      <c r="A1643" t="str">
        <f t="shared" si="32"/>
        <v>Tirol091</v>
      </c>
      <c r="B1643">
        <v>1643</v>
      </c>
      <c r="C1643" s="62" t="s">
        <v>268</v>
      </c>
      <c r="D1643" s="62" t="s">
        <v>380</v>
      </c>
      <c r="E1643" s="62" t="s">
        <v>46</v>
      </c>
      <c r="F1643" s="63">
        <v>61156992</v>
      </c>
      <c r="G1643" s="63">
        <v>68840564</v>
      </c>
      <c r="H1643" s="63">
        <v>70271787</v>
      </c>
      <c r="I1643" s="63">
        <v>74477910</v>
      </c>
      <c r="J1643" s="63">
        <v>68987385</v>
      </c>
      <c r="K1643" s="63">
        <v>72091649</v>
      </c>
      <c r="L1643" s="63">
        <v>92459742</v>
      </c>
      <c r="M1643" s="63">
        <v>107477527</v>
      </c>
      <c r="N1643" s="63">
        <v>134299809</v>
      </c>
      <c r="O1643" s="63">
        <v>121608340</v>
      </c>
      <c r="P1643" s="63">
        <v>135094439</v>
      </c>
      <c r="Q1643" s="63">
        <v>155901735</v>
      </c>
      <c r="R1643" s="63">
        <v>179100697</v>
      </c>
      <c r="S1643" s="63">
        <v>208446754</v>
      </c>
      <c r="T1643" s="63">
        <v>180941102</v>
      </c>
    </row>
    <row r="1644" spans="1:20" ht="14.5" x14ac:dyDescent="0.35">
      <c r="A1644" t="str">
        <f t="shared" si="32"/>
        <v>Tirol063</v>
      </c>
      <c r="B1644">
        <v>1644</v>
      </c>
      <c r="C1644" s="62" t="s">
        <v>268</v>
      </c>
      <c r="D1644" s="62" t="s">
        <v>349</v>
      </c>
      <c r="E1644" s="62" t="s">
        <v>32</v>
      </c>
      <c r="F1644" s="63">
        <v>242038503</v>
      </c>
      <c r="G1644" s="63">
        <v>351675342</v>
      </c>
      <c r="H1644" s="63">
        <v>327798132</v>
      </c>
      <c r="I1644" s="63">
        <v>167857625</v>
      </c>
      <c r="J1644" s="63">
        <v>204273494</v>
      </c>
      <c r="K1644" s="63">
        <v>263466284</v>
      </c>
      <c r="L1644" s="63">
        <v>284299368</v>
      </c>
      <c r="M1644" s="63">
        <v>341743527</v>
      </c>
      <c r="N1644" s="63">
        <v>315373711</v>
      </c>
      <c r="O1644" s="63">
        <v>397919152</v>
      </c>
      <c r="P1644" s="63">
        <v>380938635</v>
      </c>
      <c r="Q1644" s="63">
        <v>549330449</v>
      </c>
      <c r="R1644" s="63">
        <v>460542557</v>
      </c>
      <c r="S1644" s="63">
        <v>316901166</v>
      </c>
      <c r="T1644" s="63">
        <v>599641630</v>
      </c>
    </row>
    <row r="1645" spans="1:20" ht="14.5" x14ac:dyDescent="0.35">
      <c r="A1645" t="str">
        <f t="shared" si="32"/>
        <v>Tirol264</v>
      </c>
      <c r="B1645">
        <v>1645</v>
      </c>
      <c r="C1645" s="62" t="s">
        <v>268</v>
      </c>
      <c r="D1645" s="62" t="s">
        <v>420</v>
      </c>
      <c r="E1645" s="62" t="s">
        <v>67</v>
      </c>
      <c r="F1645" s="63">
        <v>409</v>
      </c>
      <c r="G1645" s="63">
        <v>721</v>
      </c>
      <c r="H1645" s="63">
        <v>1005</v>
      </c>
      <c r="I1645" s="63">
        <v>18308</v>
      </c>
      <c r="J1645" s="63">
        <v>19059</v>
      </c>
      <c r="K1645" s="63">
        <v>117339</v>
      </c>
      <c r="L1645" s="63">
        <v>122588</v>
      </c>
      <c r="M1645" s="63">
        <v>61360</v>
      </c>
      <c r="N1645" s="63">
        <v>128946</v>
      </c>
      <c r="O1645" s="63">
        <v>55897</v>
      </c>
      <c r="P1645" s="63">
        <v>131417</v>
      </c>
      <c r="Q1645" s="63">
        <v>130245</v>
      </c>
      <c r="R1645" s="63">
        <v>73998</v>
      </c>
      <c r="S1645" s="63">
        <v>85985</v>
      </c>
      <c r="T1645" s="63">
        <v>135505</v>
      </c>
    </row>
    <row r="1646" spans="1:20" ht="14.5" x14ac:dyDescent="0.35">
      <c r="A1646" t="str">
        <f t="shared" si="32"/>
        <v>Tirol047</v>
      </c>
      <c r="B1646">
        <v>1646</v>
      </c>
      <c r="C1646" s="62" t="s">
        <v>268</v>
      </c>
      <c r="D1646" s="62" t="s">
        <v>336</v>
      </c>
      <c r="E1646" s="62" t="s">
        <v>25</v>
      </c>
      <c r="F1646" s="63">
        <v>17276989</v>
      </c>
      <c r="G1646" s="63">
        <v>13324190</v>
      </c>
      <c r="H1646" s="63">
        <v>9631687</v>
      </c>
      <c r="I1646" s="63">
        <v>8072871</v>
      </c>
      <c r="J1646" s="63">
        <v>8788399</v>
      </c>
      <c r="K1646" s="63">
        <v>10018714</v>
      </c>
      <c r="L1646" s="63">
        <v>11650840</v>
      </c>
      <c r="M1646" s="63">
        <v>8435835</v>
      </c>
      <c r="N1646" s="63">
        <v>7416391</v>
      </c>
      <c r="O1646" s="63">
        <v>5895854</v>
      </c>
      <c r="P1646" s="63">
        <v>5790699</v>
      </c>
      <c r="Q1646" s="63">
        <v>8426001</v>
      </c>
      <c r="R1646" s="63">
        <v>10295800</v>
      </c>
      <c r="S1646" s="63">
        <v>7176376</v>
      </c>
      <c r="T1646" s="63">
        <v>7547639</v>
      </c>
    </row>
    <row r="1647" spans="1:20" ht="14.5" x14ac:dyDescent="0.35">
      <c r="A1647" t="str">
        <f t="shared" si="32"/>
        <v>Tirol248</v>
      </c>
      <c r="B1647">
        <v>1647</v>
      </c>
      <c r="C1647" s="62" t="s">
        <v>268</v>
      </c>
      <c r="D1647" s="62" t="s">
        <v>416</v>
      </c>
      <c r="E1647" s="62" t="s">
        <v>63</v>
      </c>
      <c r="F1647" s="63">
        <v>7548</v>
      </c>
      <c r="G1647" s="63">
        <v>7838</v>
      </c>
      <c r="H1647" s="63">
        <v>42811</v>
      </c>
      <c r="I1647" s="63">
        <v>13976</v>
      </c>
      <c r="J1647" s="63">
        <v>14858</v>
      </c>
      <c r="K1647" s="63">
        <v>57429</v>
      </c>
      <c r="L1647" s="63">
        <v>21742</v>
      </c>
      <c r="M1647" s="63">
        <v>46412</v>
      </c>
      <c r="N1647" s="63">
        <v>11837</v>
      </c>
      <c r="O1647" s="63">
        <v>62820</v>
      </c>
      <c r="P1647" s="63">
        <v>254703</v>
      </c>
      <c r="Q1647" s="63">
        <v>7777</v>
      </c>
      <c r="R1647" s="63">
        <v>4660</v>
      </c>
      <c r="S1647" s="63">
        <v>125875</v>
      </c>
      <c r="T1647" s="63">
        <v>31059</v>
      </c>
    </row>
    <row r="1648" spans="1:20" ht="14.5" x14ac:dyDescent="0.35">
      <c r="A1648" t="str">
        <f t="shared" si="32"/>
        <v>Tirol342</v>
      </c>
      <c r="B1648">
        <v>1648</v>
      </c>
      <c r="C1648" s="62" t="s">
        <v>268</v>
      </c>
      <c r="D1648" s="62" t="s">
        <v>453</v>
      </c>
      <c r="E1648" s="62" t="s">
        <v>85</v>
      </c>
      <c r="F1648" s="63">
        <v>11348</v>
      </c>
      <c r="G1648" s="64"/>
      <c r="H1648" s="64"/>
      <c r="I1648" s="63">
        <v>5475</v>
      </c>
      <c r="J1648" s="63">
        <v>6071</v>
      </c>
      <c r="K1648" s="63">
        <v>33361</v>
      </c>
      <c r="L1648" s="63">
        <v>19059</v>
      </c>
      <c r="M1648" s="63">
        <v>1653</v>
      </c>
      <c r="N1648" s="63">
        <v>3153</v>
      </c>
      <c r="O1648" s="63">
        <v>3485</v>
      </c>
      <c r="P1648" s="63">
        <v>4749</v>
      </c>
      <c r="Q1648" s="63">
        <v>8068</v>
      </c>
      <c r="R1648" s="63">
        <v>8702</v>
      </c>
      <c r="S1648" s="63">
        <v>10127</v>
      </c>
      <c r="T1648" s="63">
        <v>18910</v>
      </c>
    </row>
    <row r="1649" spans="1:20" ht="14.5" x14ac:dyDescent="0.35">
      <c r="A1649" t="str">
        <f t="shared" si="32"/>
        <v>Tirol492</v>
      </c>
      <c r="B1649">
        <v>1649</v>
      </c>
      <c r="C1649" s="62" t="s">
        <v>268</v>
      </c>
      <c r="D1649" s="62" t="s">
        <v>547</v>
      </c>
      <c r="E1649" s="62" t="s">
        <v>137</v>
      </c>
      <c r="F1649" s="63">
        <v>266927</v>
      </c>
      <c r="G1649" s="63">
        <v>38558</v>
      </c>
      <c r="H1649" s="63">
        <v>310132</v>
      </c>
      <c r="I1649" s="63">
        <v>411556</v>
      </c>
      <c r="J1649" s="63">
        <v>3362</v>
      </c>
      <c r="K1649" s="63">
        <v>3008</v>
      </c>
      <c r="L1649" s="63">
        <v>30650</v>
      </c>
      <c r="M1649" s="63">
        <v>137665</v>
      </c>
      <c r="N1649" s="63">
        <v>51895</v>
      </c>
      <c r="O1649" s="63">
        <v>35480</v>
      </c>
      <c r="P1649" s="63">
        <v>29304</v>
      </c>
      <c r="Q1649" s="63">
        <v>13239</v>
      </c>
      <c r="R1649" s="63">
        <v>66586</v>
      </c>
      <c r="S1649" s="63">
        <v>3452</v>
      </c>
      <c r="T1649" s="63">
        <v>299144</v>
      </c>
    </row>
    <row r="1650" spans="1:20" ht="14.5" x14ac:dyDescent="0.35">
      <c r="A1650" t="str">
        <f t="shared" si="32"/>
        <v>Tirol225</v>
      </c>
      <c r="B1650">
        <v>1650</v>
      </c>
      <c r="C1650" s="62" t="s">
        <v>268</v>
      </c>
      <c r="D1650" s="62" t="s">
        <v>403</v>
      </c>
      <c r="E1650" s="62" t="s">
        <v>220</v>
      </c>
      <c r="F1650" s="64"/>
      <c r="G1650" s="64"/>
      <c r="H1650" s="64"/>
      <c r="I1650" s="64"/>
      <c r="J1650" s="63">
        <v>1</v>
      </c>
      <c r="K1650" s="64"/>
      <c r="L1650" s="64"/>
      <c r="M1650" s="64"/>
      <c r="N1650" s="64"/>
      <c r="O1650" s="64"/>
      <c r="P1650" s="64"/>
      <c r="Q1650" s="63">
        <v>27</v>
      </c>
      <c r="R1650" s="64"/>
      <c r="S1650" s="64"/>
      <c r="T1650" s="63">
        <v>65</v>
      </c>
    </row>
    <row r="1651" spans="1:20" ht="14.5" x14ac:dyDescent="0.35">
      <c r="A1651" t="str">
        <f t="shared" si="32"/>
        <v>Tirol311</v>
      </c>
      <c r="B1651">
        <v>1651</v>
      </c>
      <c r="C1651" s="62" t="s">
        <v>268</v>
      </c>
      <c r="D1651" s="62" t="s">
        <v>434</v>
      </c>
      <c r="E1651" s="62" t="s">
        <v>76</v>
      </c>
      <c r="F1651" s="63">
        <v>1676</v>
      </c>
      <c r="G1651" s="64"/>
      <c r="H1651" s="63">
        <v>147</v>
      </c>
      <c r="I1651" s="63">
        <v>441</v>
      </c>
      <c r="J1651" s="63">
        <v>1926</v>
      </c>
      <c r="K1651" s="63">
        <v>2104</v>
      </c>
      <c r="L1651" s="64"/>
      <c r="M1651" s="63">
        <v>11039</v>
      </c>
      <c r="N1651" s="63">
        <v>5176</v>
      </c>
      <c r="O1651" s="64"/>
      <c r="P1651" s="63">
        <v>4338</v>
      </c>
      <c r="Q1651" s="63">
        <v>4237</v>
      </c>
      <c r="R1651" s="63">
        <v>6696</v>
      </c>
      <c r="S1651" s="63">
        <v>8716</v>
      </c>
      <c r="T1651" s="63">
        <v>1827</v>
      </c>
    </row>
    <row r="1652" spans="1:20" ht="14.5" x14ac:dyDescent="0.35">
      <c r="A1652" t="str">
        <f t="shared" si="32"/>
        <v>Tirol428</v>
      </c>
      <c r="B1652">
        <v>1652</v>
      </c>
      <c r="C1652" s="62" t="s">
        <v>268</v>
      </c>
      <c r="D1652" s="62" t="s">
        <v>498</v>
      </c>
      <c r="E1652" s="62" t="s">
        <v>112</v>
      </c>
      <c r="F1652" s="63">
        <v>32917</v>
      </c>
      <c r="G1652" s="63">
        <v>60686</v>
      </c>
      <c r="H1652" s="63">
        <v>37598</v>
      </c>
      <c r="I1652" s="63">
        <v>36849</v>
      </c>
      <c r="J1652" s="63">
        <v>85180</v>
      </c>
      <c r="K1652" s="63">
        <v>149153</v>
      </c>
      <c r="L1652" s="63">
        <v>27532</v>
      </c>
      <c r="M1652" s="63">
        <v>167418</v>
      </c>
      <c r="N1652" s="63">
        <v>139697</v>
      </c>
      <c r="O1652" s="63">
        <v>62824</v>
      </c>
      <c r="P1652" s="63">
        <v>88888</v>
      </c>
      <c r="Q1652" s="63">
        <v>194006</v>
      </c>
      <c r="R1652" s="63">
        <v>246467</v>
      </c>
      <c r="S1652" s="63">
        <v>99897</v>
      </c>
      <c r="T1652" s="63">
        <v>249049</v>
      </c>
    </row>
    <row r="1653" spans="1:20" ht="14.5" x14ac:dyDescent="0.35">
      <c r="A1653" t="str">
        <f t="shared" si="32"/>
        <v>Tirol479</v>
      </c>
      <c r="B1653">
        <v>1653</v>
      </c>
      <c r="C1653" s="62" t="s">
        <v>268</v>
      </c>
      <c r="D1653" s="62" t="s">
        <v>541</v>
      </c>
      <c r="E1653" s="62" t="s">
        <v>225</v>
      </c>
      <c r="F1653" s="64"/>
      <c r="G1653" s="64"/>
      <c r="H1653" s="64"/>
      <c r="I1653" s="63">
        <v>557</v>
      </c>
      <c r="J1653" s="63">
        <v>71</v>
      </c>
      <c r="K1653" s="63">
        <v>250</v>
      </c>
      <c r="L1653" s="63">
        <v>9</v>
      </c>
      <c r="M1653" s="63">
        <v>10</v>
      </c>
      <c r="N1653" s="64"/>
      <c r="O1653" s="63">
        <v>3</v>
      </c>
      <c r="P1653" s="63">
        <v>9756</v>
      </c>
      <c r="Q1653" s="63">
        <v>27</v>
      </c>
      <c r="R1653" s="63">
        <v>4207</v>
      </c>
      <c r="S1653" s="63">
        <v>177</v>
      </c>
      <c r="T1653" s="63">
        <v>105</v>
      </c>
    </row>
    <row r="1654" spans="1:20" ht="14.5" x14ac:dyDescent="0.35">
      <c r="A1654" t="str">
        <f t="shared" si="32"/>
        <v>Tirol608</v>
      </c>
      <c r="B1654">
        <v>1654</v>
      </c>
      <c r="C1654" s="62" t="s">
        <v>268</v>
      </c>
      <c r="D1654" s="62" t="s">
        <v>565</v>
      </c>
      <c r="E1654" s="62" t="s">
        <v>255</v>
      </c>
      <c r="F1654" s="63">
        <v>310418</v>
      </c>
      <c r="G1654" s="63">
        <v>579365</v>
      </c>
      <c r="H1654" s="63">
        <v>246006</v>
      </c>
      <c r="I1654" s="63">
        <v>35616</v>
      </c>
      <c r="J1654" s="63">
        <v>28924</v>
      </c>
      <c r="K1654" s="63">
        <v>26865</v>
      </c>
      <c r="L1654" s="63">
        <v>19316</v>
      </c>
      <c r="M1654" s="63">
        <v>41839</v>
      </c>
      <c r="N1654" s="63">
        <v>47591</v>
      </c>
      <c r="O1654" s="63">
        <v>50704</v>
      </c>
      <c r="P1654" s="63">
        <v>38817</v>
      </c>
      <c r="Q1654" s="63">
        <v>4118</v>
      </c>
      <c r="R1654" s="63">
        <v>17827</v>
      </c>
      <c r="S1654" s="63">
        <v>6910</v>
      </c>
      <c r="T1654" s="63">
        <v>13871</v>
      </c>
    </row>
    <row r="1655" spans="1:20" ht="14.5" x14ac:dyDescent="0.35">
      <c r="A1655" t="str">
        <f t="shared" si="32"/>
        <v>Tirol393</v>
      </c>
      <c r="B1655">
        <v>1655</v>
      </c>
      <c r="C1655" s="62" t="s">
        <v>268</v>
      </c>
      <c r="D1655" s="62" t="s">
        <v>481</v>
      </c>
      <c r="E1655" s="62" t="s">
        <v>101</v>
      </c>
      <c r="F1655" s="63">
        <v>1412</v>
      </c>
      <c r="G1655" s="63">
        <v>528</v>
      </c>
      <c r="H1655" s="63">
        <v>12532</v>
      </c>
      <c r="I1655" s="63">
        <v>258</v>
      </c>
      <c r="J1655" s="63">
        <v>6592</v>
      </c>
      <c r="K1655" s="63">
        <v>6883</v>
      </c>
      <c r="L1655" s="63">
        <v>3038</v>
      </c>
      <c r="M1655" s="63">
        <v>3010</v>
      </c>
      <c r="N1655" s="63">
        <v>1149</v>
      </c>
      <c r="O1655" s="63">
        <v>1713</v>
      </c>
      <c r="P1655" s="63">
        <v>9299</v>
      </c>
      <c r="Q1655" s="63">
        <v>4376</v>
      </c>
      <c r="R1655" s="63">
        <v>2057</v>
      </c>
      <c r="S1655" s="63">
        <v>17505</v>
      </c>
      <c r="T1655" s="63">
        <v>21370</v>
      </c>
    </row>
    <row r="1656" spans="1:20" ht="14.5" x14ac:dyDescent="0.35">
      <c r="A1656" t="str">
        <f t="shared" si="32"/>
        <v>Tirol454</v>
      </c>
      <c r="B1656">
        <v>1656</v>
      </c>
      <c r="C1656" s="62" t="s">
        <v>268</v>
      </c>
      <c r="D1656" s="62" t="s">
        <v>509</v>
      </c>
      <c r="E1656" s="62" t="s">
        <v>121</v>
      </c>
      <c r="F1656" s="63">
        <v>2</v>
      </c>
      <c r="G1656" s="64"/>
      <c r="H1656" s="64"/>
      <c r="I1656" s="64"/>
      <c r="J1656" s="63">
        <v>8</v>
      </c>
      <c r="K1656" s="63">
        <v>339</v>
      </c>
      <c r="L1656" s="63">
        <v>104</v>
      </c>
      <c r="M1656" s="64"/>
      <c r="N1656" s="64"/>
      <c r="O1656" s="64"/>
      <c r="P1656" s="63">
        <v>6</v>
      </c>
      <c r="Q1656" s="64"/>
      <c r="R1656" s="63">
        <v>3612</v>
      </c>
      <c r="S1656" s="63">
        <v>1914</v>
      </c>
      <c r="T1656" s="63">
        <v>937</v>
      </c>
    </row>
    <row r="1657" spans="1:20" ht="14.5" x14ac:dyDescent="0.35">
      <c r="A1657" t="str">
        <f t="shared" si="32"/>
        <v>Tirol244</v>
      </c>
      <c r="B1657">
        <v>1657</v>
      </c>
      <c r="C1657" s="62" t="s">
        <v>268</v>
      </c>
      <c r="D1657" s="62" t="s">
        <v>412</v>
      </c>
      <c r="E1657" s="62" t="s">
        <v>61</v>
      </c>
      <c r="F1657" s="63">
        <v>32</v>
      </c>
      <c r="G1657" s="64"/>
      <c r="H1657" s="64"/>
      <c r="I1657" s="63">
        <v>8</v>
      </c>
      <c r="J1657" s="64"/>
      <c r="K1657" s="63">
        <v>223139</v>
      </c>
      <c r="L1657" s="63">
        <v>100481</v>
      </c>
      <c r="M1657" s="63">
        <v>4451</v>
      </c>
      <c r="N1657" s="63">
        <v>2999</v>
      </c>
      <c r="O1657" s="64"/>
      <c r="P1657" s="63">
        <v>1</v>
      </c>
      <c r="Q1657" s="63">
        <v>25</v>
      </c>
      <c r="R1657" s="63">
        <v>1411</v>
      </c>
      <c r="S1657" s="63">
        <v>27607</v>
      </c>
      <c r="T1657" s="63">
        <v>10802</v>
      </c>
    </row>
    <row r="1658" spans="1:20" ht="14.5" x14ac:dyDescent="0.35">
      <c r="A1658" t="str">
        <f t="shared" si="32"/>
        <v>Tirol894</v>
      </c>
      <c r="B1658">
        <v>1658</v>
      </c>
      <c r="C1658" s="62" t="s">
        <v>268</v>
      </c>
      <c r="D1658" s="62" t="s">
        <v>682</v>
      </c>
      <c r="E1658" s="62" t="s">
        <v>256</v>
      </c>
      <c r="F1658" s="64"/>
      <c r="G1658" s="64"/>
      <c r="H1658" s="63">
        <v>85</v>
      </c>
      <c r="I1658" s="64"/>
      <c r="J1658" s="64"/>
      <c r="K1658" s="64"/>
      <c r="L1658" s="64"/>
      <c r="M1658" s="64"/>
      <c r="N1658" s="64"/>
      <c r="O1658" s="64"/>
      <c r="P1658" s="64"/>
      <c r="Q1658" s="64"/>
      <c r="R1658" s="64"/>
      <c r="S1658" s="64"/>
      <c r="T1658" s="63">
        <v>32</v>
      </c>
    </row>
    <row r="1659" spans="1:20" ht="14.5" x14ac:dyDescent="0.35">
      <c r="A1659" t="str">
        <f t="shared" si="32"/>
        <v>Tirol280</v>
      </c>
      <c r="B1659">
        <v>1659</v>
      </c>
      <c r="C1659" s="62" t="s">
        <v>268</v>
      </c>
      <c r="D1659" s="62" t="s">
        <v>425</v>
      </c>
      <c r="E1659" s="62" t="s">
        <v>70</v>
      </c>
      <c r="F1659" s="63">
        <v>7264</v>
      </c>
      <c r="G1659" s="63">
        <v>281516</v>
      </c>
      <c r="H1659" s="63">
        <v>17763</v>
      </c>
      <c r="I1659" s="63">
        <v>6163</v>
      </c>
      <c r="J1659" s="63">
        <v>2636</v>
      </c>
      <c r="K1659" s="63">
        <v>14552</v>
      </c>
      <c r="L1659" s="63">
        <v>93442</v>
      </c>
      <c r="M1659" s="63">
        <v>1312</v>
      </c>
      <c r="N1659" s="64"/>
      <c r="O1659" s="63">
        <v>340</v>
      </c>
      <c r="P1659" s="63">
        <v>1298</v>
      </c>
      <c r="Q1659" s="63">
        <v>1105</v>
      </c>
      <c r="R1659" s="63">
        <v>58122</v>
      </c>
      <c r="S1659" s="63">
        <v>5533</v>
      </c>
      <c r="T1659" s="63">
        <v>10100</v>
      </c>
    </row>
    <row r="1660" spans="1:20" ht="14.5" x14ac:dyDescent="0.35">
      <c r="A1660" t="str">
        <f t="shared" si="32"/>
        <v>Tirol680</v>
      </c>
      <c r="B1660">
        <v>1660</v>
      </c>
      <c r="C1660" s="62" t="s">
        <v>268</v>
      </c>
      <c r="D1660" s="62" t="s">
        <v>600</v>
      </c>
      <c r="E1660" s="62" t="s">
        <v>169</v>
      </c>
      <c r="F1660" s="63">
        <v>80861330</v>
      </c>
      <c r="G1660" s="63">
        <v>98922146</v>
      </c>
      <c r="H1660" s="63">
        <v>108934826</v>
      </c>
      <c r="I1660" s="63">
        <v>141762752</v>
      </c>
      <c r="J1660" s="63">
        <v>152887736</v>
      </c>
      <c r="K1660" s="63">
        <v>178509920</v>
      </c>
      <c r="L1660" s="63">
        <v>195272408</v>
      </c>
      <c r="M1660" s="63">
        <v>167699891</v>
      </c>
      <c r="N1660" s="63">
        <v>172960802</v>
      </c>
      <c r="O1660" s="63">
        <v>212090797</v>
      </c>
      <c r="P1660" s="63">
        <v>135447329</v>
      </c>
      <c r="Q1660" s="63">
        <v>161073812</v>
      </c>
      <c r="R1660" s="63">
        <v>198639740</v>
      </c>
      <c r="S1660" s="63">
        <v>145817944</v>
      </c>
      <c r="T1660" s="63">
        <v>91172644</v>
      </c>
    </row>
    <row r="1661" spans="1:20" ht="14.5" x14ac:dyDescent="0.35">
      <c r="A1661" t="str">
        <f t="shared" si="32"/>
        <v>Tirol082</v>
      </c>
      <c r="B1661">
        <v>1661</v>
      </c>
      <c r="C1661" s="62" t="s">
        <v>268</v>
      </c>
      <c r="D1661" s="62" t="s">
        <v>376</v>
      </c>
      <c r="E1661" s="62" t="s">
        <v>44</v>
      </c>
      <c r="F1661" s="63">
        <v>189978</v>
      </c>
      <c r="G1661" s="63">
        <v>1256</v>
      </c>
      <c r="H1661" s="63">
        <v>47</v>
      </c>
      <c r="I1661" s="63">
        <v>6593</v>
      </c>
      <c r="J1661" s="63">
        <v>4811</v>
      </c>
      <c r="K1661" s="63">
        <v>292</v>
      </c>
      <c r="L1661" s="63">
        <v>1426</v>
      </c>
      <c r="M1661" s="63">
        <v>2941</v>
      </c>
      <c r="N1661" s="63">
        <v>28793</v>
      </c>
      <c r="O1661" s="63">
        <v>1194</v>
      </c>
      <c r="P1661" s="63">
        <v>1205</v>
      </c>
      <c r="Q1661" s="63">
        <v>1957</v>
      </c>
      <c r="R1661" s="63">
        <v>4230</v>
      </c>
      <c r="S1661" s="63">
        <v>3838</v>
      </c>
      <c r="T1661" s="63">
        <v>6748</v>
      </c>
    </row>
    <row r="1662" spans="1:20" ht="14.5" x14ac:dyDescent="0.35">
      <c r="A1662" t="str">
        <f t="shared" si="32"/>
        <v>Tirol839</v>
      </c>
      <c r="B1662">
        <v>1662</v>
      </c>
      <c r="C1662" s="62" t="s">
        <v>268</v>
      </c>
      <c r="D1662" s="62" t="s">
        <v>674</v>
      </c>
      <c r="E1662" s="62" t="s">
        <v>205</v>
      </c>
      <c r="F1662" s="63">
        <v>29131</v>
      </c>
      <c r="G1662" s="64"/>
      <c r="H1662" s="63">
        <v>8</v>
      </c>
      <c r="I1662" s="64"/>
      <c r="J1662" s="63">
        <v>8</v>
      </c>
      <c r="K1662" s="63">
        <v>18739</v>
      </c>
      <c r="L1662" s="64"/>
      <c r="M1662" s="64"/>
      <c r="N1662" s="63">
        <v>410</v>
      </c>
      <c r="O1662" s="63">
        <v>685</v>
      </c>
      <c r="P1662" s="63">
        <v>139</v>
      </c>
      <c r="Q1662" s="64"/>
      <c r="R1662" s="63">
        <v>6755</v>
      </c>
      <c r="S1662" s="63">
        <v>1700</v>
      </c>
      <c r="T1662" s="63">
        <v>10056</v>
      </c>
    </row>
    <row r="1663" spans="1:20" ht="14.5" x14ac:dyDescent="0.35">
      <c r="A1663" t="str">
        <f t="shared" si="32"/>
        <v>Tirol626</v>
      </c>
      <c r="B1663">
        <v>1663</v>
      </c>
      <c r="C1663" s="62" t="s">
        <v>268</v>
      </c>
      <c r="D1663" s="62" t="s">
        <v>574</v>
      </c>
      <c r="E1663" s="62" t="s">
        <v>151</v>
      </c>
      <c r="F1663" s="64"/>
      <c r="G1663" s="64"/>
      <c r="H1663" s="64"/>
      <c r="I1663" s="64"/>
      <c r="J1663" s="64"/>
      <c r="K1663" s="64"/>
      <c r="L1663" s="64"/>
      <c r="M1663" s="64"/>
      <c r="N1663" s="63">
        <v>37</v>
      </c>
      <c r="O1663" s="64"/>
      <c r="P1663" s="64"/>
      <c r="Q1663" s="64"/>
      <c r="R1663" s="64"/>
      <c r="S1663" s="64"/>
      <c r="T1663" s="63">
        <v>2901</v>
      </c>
    </row>
    <row r="1664" spans="1:20" ht="14.5" x14ac:dyDescent="0.35">
      <c r="A1664" t="str">
        <f t="shared" si="32"/>
        <v>Tirol080</v>
      </c>
      <c r="B1664">
        <v>1664</v>
      </c>
      <c r="C1664" s="62" t="s">
        <v>268</v>
      </c>
      <c r="D1664" s="62" t="s">
        <v>373</v>
      </c>
      <c r="E1664" s="62" t="s">
        <v>42</v>
      </c>
      <c r="F1664" s="63">
        <v>308</v>
      </c>
      <c r="G1664" s="63">
        <v>30201</v>
      </c>
      <c r="H1664" s="63">
        <v>7411</v>
      </c>
      <c r="I1664" s="63">
        <v>122826</v>
      </c>
      <c r="J1664" s="63">
        <v>175083</v>
      </c>
      <c r="K1664" s="63">
        <v>311995</v>
      </c>
      <c r="L1664" s="63">
        <v>265541</v>
      </c>
      <c r="M1664" s="63">
        <v>72740</v>
      </c>
      <c r="N1664" s="63">
        <v>73005</v>
      </c>
      <c r="O1664" s="63">
        <v>206756</v>
      </c>
      <c r="P1664" s="64"/>
      <c r="Q1664" s="63">
        <v>7591</v>
      </c>
      <c r="R1664" s="63">
        <v>10</v>
      </c>
      <c r="S1664" s="63">
        <v>10474</v>
      </c>
      <c r="T1664" s="63">
        <v>3751</v>
      </c>
    </row>
    <row r="1665" spans="1:20" ht="14.5" x14ac:dyDescent="0.35">
      <c r="A1665" t="str">
        <f t="shared" si="32"/>
        <v>Tirol212</v>
      </c>
      <c r="B1665">
        <v>1665</v>
      </c>
      <c r="C1665" s="62" t="s">
        <v>268</v>
      </c>
      <c r="D1665" s="62" t="s">
        <v>396</v>
      </c>
      <c r="E1665" s="62" t="s">
        <v>54</v>
      </c>
      <c r="F1665" s="63">
        <v>2796438</v>
      </c>
      <c r="G1665" s="63">
        <v>3212225</v>
      </c>
      <c r="H1665" s="63">
        <v>2240656</v>
      </c>
      <c r="I1665" s="63">
        <v>2410423</v>
      </c>
      <c r="J1665" s="63">
        <v>2847683</v>
      </c>
      <c r="K1665" s="63">
        <v>2875401</v>
      </c>
      <c r="L1665" s="63">
        <v>3661723</v>
      </c>
      <c r="M1665" s="63">
        <v>4467071</v>
      </c>
      <c r="N1665" s="63">
        <v>3596672</v>
      </c>
      <c r="O1665" s="63">
        <v>4748194</v>
      </c>
      <c r="P1665" s="63">
        <v>4644341</v>
      </c>
      <c r="Q1665" s="63">
        <v>5469734</v>
      </c>
      <c r="R1665" s="63">
        <v>6035021</v>
      </c>
      <c r="S1665" s="63">
        <v>6242134</v>
      </c>
      <c r="T1665" s="63">
        <v>9866878</v>
      </c>
    </row>
    <row r="1666" spans="1:20" ht="14.5" x14ac:dyDescent="0.35">
      <c r="A1666" t="str">
        <f t="shared" si="32"/>
        <v>Tirol817</v>
      </c>
      <c r="B1666">
        <v>1666</v>
      </c>
      <c r="C1666" s="62" t="s">
        <v>268</v>
      </c>
      <c r="D1666" s="62" t="s">
        <v>646</v>
      </c>
      <c r="E1666" s="62" t="s">
        <v>193</v>
      </c>
      <c r="F1666" s="63">
        <v>9</v>
      </c>
      <c r="G1666" s="63">
        <v>163</v>
      </c>
      <c r="H1666" s="64"/>
      <c r="I1666" s="64"/>
      <c r="J1666" s="64"/>
      <c r="K1666" s="63">
        <v>501</v>
      </c>
      <c r="L1666" s="64"/>
      <c r="M1666" s="63">
        <v>29</v>
      </c>
      <c r="N1666" s="64"/>
      <c r="O1666" s="64"/>
      <c r="P1666" s="64"/>
      <c r="Q1666" s="63">
        <v>23</v>
      </c>
      <c r="R1666" s="64"/>
      <c r="S1666" s="63">
        <v>2</v>
      </c>
      <c r="T1666" s="64"/>
    </row>
    <row r="1667" spans="1:20" ht="14.5" x14ac:dyDescent="0.35">
      <c r="A1667" t="str">
        <f t="shared" si="32"/>
        <v>Tirol052</v>
      </c>
      <c r="B1667">
        <v>1667</v>
      </c>
      <c r="C1667" s="62" t="s">
        <v>268</v>
      </c>
      <c r="D1667" s="62" t="s">
        <v>337</v>
      </c>
      <c r="E1667" s="62" t="s">
        <v>26</v>
      </c>
      <c r="F1667" s="63">
        <v>41630969</v>
      </c>
      <c r="G1667" s="63">
        <v>53129838</v>
      </c>
      <c r="H1667" s="63">
        <v>61337557</v>
      </c>
      <c r="I1667" s="63">
        <v>74726310</v>
      </c>
      <c r="J1667" s="63">
        <v>78977366</v>
      </c>
      <c r="K1667" s="63">
        <v>85024805</v>
      </c>
      <c r="L1667" s="63">
        <v>94889098</v>
      </c>
      <c r="M1667" s="63">
        <v>96790207</v>
      </c>
      <c r="N1667" s="63">
        <v>99434689</v>
      </c>
      <c r="O1667" s="63">
        <v>98216206</v>
      </c>
      <c r="P1667" s="63">
        <v>104615847</v>
      </c>
      <c r="Q1667" s="63">
        <v>118202686</v>
      </c>
      <c r="R1667" s="63">
        <v>150865745</v>
      </c>
      <c r="S1667" s="63">
        <v>134355876</v>
      </c>
      <c r="T1667" s="63">
        <v>155695002</v>
      </c>
    </row>
    <row r="1668" spans="1:20" ht="14.5" x14ac:dyDescent="0.35">
      <c r="A1668" t="str">
        <f t="shared" si="32"/>
        <v>Tirol472</v>
      </c>
      <c r="B1668">
        <v>1668</v>
      </c>
      <c r="C1668" s="62" t="s">
        <v>268</v>
      </c>
      <c r="D1668" s="62" t="s">
        <v>531</v>
      </c>
      <c r="E1668" s="62" t="s">
        <v>131</v>
      </c>
      <c r="F1668" s="63">
        <v>8433</v>
      </c>
      <c r="G1668" s="63">
        <v>11710</v>
      </c>
      <c r="H1668" s="63">
        <v>48883</v>
      </c>
      <c r="I1668" s="64"/>
      <c r="J1668" s="63">
        <v>133978</v>
      </c>
      <c r="K1668" s="63">
        <v>92386</v>
      </c>
      <c r="L1668" s="63">
        <v>21514</v>
      </c>
      <c r="M1668" s="63">
        <v>44898</v>
      </c>
      <c r="N1668" s="63">
        <v>19634</v>
      </c>
      <c r="O1668" s="63">
        <v>26868</v>
      </c>
      <c r="P1668" s="63">
        <v>21438</v>
      </c>
      <c r="Q1668" s="63">
        <v>638809</v>
      </c>
      <c r="R1668" s="63">
        <v>335772</v>
      </c>
      <c r="S1668" s="63">
        <v>200866</v>
      </c>
      <c r="T1668" s="63">
        <v>77201</v>
      </c>
    </row>
    <row r="1669" spans="1:20" ht="14.5" x14ac:dyDescent="0.35">
      <c r="A1669" t="str">
        <f t="shared" si="32"/>
        <v>Tirol807</v>
      </c>
      <c r="B1669">
        <v>1669</v>
      </c>
      <c r="C1669" s="62" t="s">
        <v>268</v>
      </c>
      <c r="D1669" s="62" t="s">
        <v>636</v>
      </c>
      <c r="E1669" s="62" t="s">
        <v>187</v>
      </c>
      <c r="F1669" s="63">
        <v>3</v>
      </c>
      <c r="G1669" s="64"/>
      <c r="H1669" s="64"/>
      <c r="I1669" s="64"/>
      <c r="J1669" s="64"/>
      <c r="K1669" s="64"/>
      <c r="L1669" s="64"/>
      <c r="M1669" s="64"/>
      <c r="N1669" s="64"/>
      <c r="O1669" s="63">
        <v>2201</v>
      </c>
      <c r="P1669" s="64"/>
      <c r="Q1669" s="64"/>
      <c r="R1669" s="63">
        <v>15</v>
      </c>
      <c r="S1669" s="63">
        <v>3871</v>
      </c>
      <c r="T1669" s="63">
        <v>58</v>
      </c>
    </row>
    <row r="1670" spans="1:20" ht="14.5" x14ac:dyDescent="0.35">
      <c r="A1670" t="str">
        <f t="shared" si="32"/>
        <v>Tirol736</v>
      </c>
      <c r="B1670">
        <v>1670</v>
      </c>
      <c r="C1670" s="62" t="s">
        <v>268</v>
      </c>
      <c r="D1670" s="62" t="s">
        <v>622</v>
      </c>
      <c r="E1670" s="62" t="s">
        <v>179</v>
      </c>
      <c r="F1670" s="63">
        <v>24194536</v>
      </c>
      <c r="G1670" s="63">
        <v>27132152</v>
      </c>
      <c r="H1670" s="63">
        <v>26486203</v>
      </c>
      <c r="I1670" s="63">
        <v>26893332</v>
      </c>
      <c r="J1670" s="63">
        <v>33688111</v>
      </c>
      <c r="K1670" s="63">
        <v>31315848</v>
      </c>
      <c r="L1670" s="63">
        <v>33568668</v>
      </c>
      <c r="M1670" s="63">
        <v>33055981</v>
      </c>
      <c r="N1670" s="63">
        <v>38962905</v>
      </c>
      <c r="O1670" s="63">
        <v>50556389</v>
      </c>
      <c r="P1670" s="63">
        <v>64876342</v>
      </c>
      <c r="Q1670" s="63">
        <v>85413893</v>
      </c>
      <c r="R1670" s="63">
        <v>107916420</v>
      </c>
      <c r="S1670" s="63">
        <v>136016853</v>
      </c>
      <c r="T1670" s="63">
        <v>104828833</v>
      </c>
    </row>
    <row r="1671" spans="1:20" ht="14.5" x14ac:dyDescent="0.35">
      <c r="A1671" t="str">
        <f t="shared" si="32"/>
        <v>Tirol352</v>
      </c>
      <c r="B1671">
        <v>1671</v>
      </c>
      <c r="C1671" s="62" t="s">
        <v>268</v>
      </c>
      <c r="D1671" s="62" t="s">
        <v>457</v>
      </c>
      <c r="E1671" s="62" t="s">
        <v>257</v>
      </c>
      <c r="F1671" s="63">
        <v>27934</v>
      </c>
      <c r="G1671" s="63">
        <v>124773</v>
      </c>
      <c r="H1671" s="63">
        <v>53097</v>
      </c>
      <c r="I1671" s="63">
        <v>60665</v>
      </c>
      <c r="J1671" s="63">
        <v>31311</v>
      </c>
      <c r="K1671" s="63">
        <v>107673</v>
      </c>
      <c r="L1671" s="63">
        <v>56787</v>
      </c>
      <c r="M1671" s="63">
        <v>54366</v>
      </c>
      <c r="N1671" s="63">
        <v>60112</v>
      </c>
      <c r="O1671" s="63">
        <v>58031</v>
      </c>
      <c r="P1671" s="63">
        <v>212297</v>
      </c>
      <c r="Q1671" s="63">
        <v>63325</v>
      </c>
      <c r="R1671" s="63">
        <v>67325</v>
      </c>
      <c r="S1671" s="63">
        <v>58203</v>
      </c>
      <c r="T1671" s="63">
        <v>55298</v>
      </c>
    </row>
    <row r="1672" spans="1:20" ht="14.5" x14ac:dyDescent="0.35">
      <c r="A1672" t="str">
        <f t="shared" ref="A1672:A1735" si="33">C1672&amp;D1672</f>
        <v>Tirol072</v>
      </c>
      <c r="B1672">
        <v>1672</v>
      </c>
      <c r="C1672" s="62" t="s">
        <v>268</v>
      </c>
      <c r="D1672" s="62" t="s">
        <v>359</v>
      </c>
      <c r="E1672" s="62" t="s">
        <v>37</v>
      </c>
      <c r="F1672" s="63">
        <v>6186395</v>
      </c>
      <c r="G1672" s="63">
        <v>4669691</v>
      </c>
      <c r="H1672" s="63">
        <v>4764825</v>
      </c>
      <c r="I1672" s="63">
        <v>5725172</v>
      </c>
      <c r="J1672" s="63">
        <v>9924950</v>
      </c>
      <c r="K1672" s="63">
        <v>5272711</v>
      </c>
      <c r="L1672" s="63">
        <v>7809041</v>
      </c>
      <c r="M1672" s="63">
        <v>8449376</v>
      </c>
      <c r="N1672" s="63">
        <v>11517828</v>
      </c>
      <c r="O1672" s="63">
        <v>11306625</v>
      </c>
      <c r="P1672" s="63">
        <v>11280722</v>
      </c>
      <c r="Q1672" s="63">
        <v>13781462</v>
      </c>
      <c r="R1672" s="63">
        <v>15708117</v>
      </c>
      <c r="S1672" s="63">
        <v>11169046</v>
      </c>
      <c r="T1672" s="63">
        <v>15551606</v>
      </c>
    </row>
    <row r="1673" spans="1:20" ht="14.5" x14ac:dyDescent="0.35">
      <c r="A1673" t="str">
        <f t="shared" si="33"/>
        <v>Tirol350</v>
      </c>
      <c r="B1673">
        <v>1673</v>
      </c>
      <c r="C1673" s="62" t="s">
        <v>268</v>
      </c>
      <c r="D1673" s="62" t="s">
        <v>456</v>
      </c>
      <c r="E1673" s="62" t="s">
        <v>87</v>
      </c>
      <c r="F1673" s="63">
        <v>71873</v>
      </c>
      <c r="G1673" s="63">
        <v>163220</v>
      </c>
      <c r="H1673" s="63">
        <v>172253</v>
      </c>
      <c r="I1673" s="63">
        <v>197965</v>
      </c>
      <c r="J1673" s="63">
        <v>183246</v>
      </c>
      <c r="K1673" s="63">
        <v>127174</v>
      </c>
      <c r="L1673" s="63">
        <v>70818</v>
      </c>
      <c r="M1673" s="63">
        <v>146781</v>
      </c>
      <c r="N1673" s="63">
        <v>634926</v>
      </c>
      <c r="O1673" s="63">
        <v>134661</v>
      </c>
      <c r="P1673" s="63">
        <v>91922</v>
      </c>
      <c r="Q1673" s="63">
        <v>193950</v>
      </c>
      <c r="R1673" s="63">
        <v>288160</v>
      </c>
      <c r="S1673" s="63">
        <v>245567</v>
      </c>
      <c r="T1673" s="63">
        <v>167262</v>
      </c>
    </row>
    <row r="1674" spans="1:20" ht="14.5" x14ac:dyDescent="0.35">
      <c r="A1674" t="str">
        <f t="shared" si="33"/>
        <v>Tirol832</v>
      </c>
      <c r="B1674">
        <v>1674</v>
      </c>
      <c r="C1674" s="62" t="s">
        <v>268</v>
      </c>
      <c r="D1674" s="62" t="s">
        <v>660</v>
      </c>
      <c r="E1674" s="62" t="s">
        <v>276</v>
      </c>
      <c r="F1674" s="63">
        <v>1876</v>
      </c>
      <c r="G1674" s="64"/>
      <c r="H1674" s="63">
        <v>1314</v>
      </c>
      <c r="I1674" s="64"/>
      <c r="J1674" s="63">
        <v>20</v>
      </c>
      <c r="K1674" s="63">
        <v>43</v>
      </c>
      <c r="L1674" s="63">
        <v>2</v>
      </c>
      <c r="M1674" s="63">
        <v>21</v>
      </c>
      <c r="N1674" s="63">
        <v>729</v>
      </c>
      <c r="O1674" s="63">
        <v>98</v>
      </c>
      <c r="P1674" s="63">
        <v>680</v>
      </c>
      <c r="Q1674" s="64"/>
      <c r="R1674" s="64"/>
      <c r="S1674" s="63">
        <v>19390</v>
      </c>
      <c r="T1674" s="63">
        <v>73726</v>
      </c>
    </row>
    <row r="1675" spans="1:20" ht="14.5" x14ac:dyDescent="0.35">
      <c r="A1675" t="str">
        <f t="shared" si="33"/>
        <v>Tirol400</v>
      </c>
      <c r="B1675">
        <v>1675</v>
      </c>
      <c r="C1675" s="62" t="s">
        <v>268</v>
      </c>
      <c r="D1675" s="62" t="s">
        <v>484</v>
      </c>
      <c r="E1675" s="62" t="s">
        <v>103</v>
      </c>
      <c r="F1675" s="63">
        <v>168064501</v>
      </c>
      <c r="G1675" s="63">
        <v>210433153</v>
      </c>
      <c r="H1675" s="63">
        <v>198694987</v>
      </c>
      <c r="I1675" s="63">
        <v>183899296</v>
      </c>
      <c r="J1675" s="63">
        <v>205829105</v>
      </c>
      <c r="K1675" s="63">
        <v>242557923</v>
      </c>
      <c r="L1675" s="63">
        <v>228676419</v>
      </c>
      <c r="M1675" s="63">
        <v>211501689</v>
      </c>
      <c r="N1675" s="63">
        <v>227678809</v>
      </c>
      <c r="O1675" s="63">
        <v>247502553</v>
      </c>
      <c r="P1675" s="63">
        <v>200777878</v>
      </c>
      <c r="Q1675" s="63">
        <v>221298993</v>
      </c>
      <c r="R1675" s="63">
        <v>407060472</v>
      </c>
      <c r="S1675" s="63">
        <v>408203499</v>
      </c>
      <c r="T1675" s="63">
        <v>811200862</v>
      </c>
    </row>
    <row r="1676" spans="1:20" ht="14.5" x14ac:dyDescent="0.35">
      <c r="A1676" t="str">
        <f t="shared" si="33"/>
        <v>Tirol524</v>
      </c>
      <c r="B1676">
        <v>1676</v>
      </c>
      <c r="C1676" s="62" t="s">
        <v>268</v>
      </c>
      <c r="D1676" s="62" t="s">
        <v>556</v>
      </c>
      <c r="E1676" s="62" t="s">
        <v>144</v>
      </c>
      <c r="F1676" s="63">
        <v>1095415</v>
      </c>
      <c r="G1676" s="63">
        <v>864635</v>
      </c>
      <c r="H1676" s="63">
        <v>811304</v>
      </c>
      <c r="I1676" s="63">
        <v>430729</v>
      </c>
      <c r="J1676" s="63">
        <v>674705</v>
      </c>
      <c r="K1676" s="63">
        <v>620470</v>
      </c>
      <c r="L1676" s="63">
        <v>4223379</v>
      </c>
      <c r="M1676" s="63">
        <v>5202818</v>
      </c>
      <c r="N1676" s="63">
        <v>2199186</v>
      </c>
      <c r="O1676" s="63">
        <v>1667343</v>
      </c>
      <c r="P1676" s="63">
        <v>505376</v>
      </c>
      <c r="Q1676" s="63">
        <v>618370</v>
      </c>
      <c r="R1676" s="63">
        <v>1443248</v>
      </c>
      <c r="S1676" s="63">
        <v>1839261</v>
      </c>
      <c r="T1676" s="63">
        <v>1429199</v>
      </c>
    </row>
    <row r="1677" spans="1:20" ht="14.5" x14ac:dyDescent="0.35">
      <c r="A1677" t="str">
        <f t="shared" si="33"/>
        <v>Tirol081</v>
      </c>
      <c r="B1677">
        <v>1677</v>
      </c>
      <c r="C1677" s="62" t="s">
        <v>268</v>
      </c>
      <c r="D1677" s="62" t="s">
        <v>374</v>
      </c>
      <c r="E1677" s="62" t="s">
        <v>43</v>
      </c>
      <c r="F1677" s="63">
        <v>176254</v>
      </c>
      <c r="G1677" s="63">
        <v>298383</v>
      </c>
      <c r="H1677" s="63">
        <v>19050</v>
      </c>
      <c r="I1677" s="63">
        <v>46630</v>
      </c>
      <c r="J1677" s="63">
        <v>89256</v>
      </c>
      <c r="K1677" s="63">
        <v>19300</v>
      </c>
      <c r="L1677" s="63">
        <v>43594</v>
      </c>
      <c r="M1677" s="63">
        <v>53512</v>
      </c>
      <c r="N1677" s="63">
        <v>118381</v>
      </c>
      <c r="O1677" s="63">
        <v>383515</v>
      </c>
      <c r="P1677" s="63">
        <v>70398</v>
      </c>
      <c r="Q1677" s="63">
        <v>53763</v>
      </c>
      <c r="R1677" s="63">
        <v>144396</v>
      </c>
      <c r="S1677" s="63">
        <v>38830</v>
      </c>
      <c r="T1677" s="63">
        <v>197194</v>
      </c>
    </row>
    <row r="1678" spans="1:20" ht="14.5" x14ac:dyDescent="0.35">
      <c r="A1678" t="str">
        <f t="shared" si="33"/>
        <v>Tirol045</v>
      </c>
      <c r="B1678">
        <v>1678</v>
      </c>
      <c r="C1678" s="62" t="s">
        <v>268</v>
      </c>
      <c r="D1678" s="62" t="s">
        <v>333</v>
      </c>
      <c r="E1678" s="62" t="s">
        <v>258</v>
      </c>
      <c r="F1678" s="63">
        <v>1053</v>
      </c>
      <c r="G1678" s="63">
        <v>3529</v>
      </c>
      <c r="H1678" s="63">
        <v>1179</v>
      </c>
      <c r="I1678" s="63">
        <v>5917</v>
      </c>
      <c r="J1678" s="63">
        <v>7086</v>
      </c>
      <c r="K1678" s="63">
        <v>7182</v>
      </c>
      <c r="L1678" s="64"/>
      <c r="M1678" s="63">
        <v>14925</v>
      </c>
      <c r="N1678" s="63">
        <v>13880</v>
      </c>
      <c r="O1678" s="63">
        <v>11114</v>
      </c>
      <c r="P1678" s="63">
        <v>2258</v>
      </c>
      <c r="Q1678" s="63">
        <v>2137</v>
      </c>
      <c r="R1678" s="63">
        <v>3295</v>
      </c>
      <c r="S1678" s="63">
        <v>18822</v>
      </c>
      <c r="T1678" s="63">
        <v>6933</v>
      </c>
    </row>
    <row r="1679" spans="1:20" ht="14.5" x14ac:dyDescent="0.35">
      <c r="A1679" t="str">
        <f t="shared" si="33"/>
        <v>Tirol467</v>
      </c>
      <c r="B1679">
        <v>1679</v>
      </c>
      <c r="C1679" s="62" t="s">
        <v>268</v>
      </c>
      <c r="D1679" s="62" t="s">
        <v>525</v>
      </c>
      <c r="E1679" s="62" t="s">
        <v>263</v>
      </c>
      <c r="F1679" s="64"/>
      <c r="G1679" s="63">
        <v>28</v>
      </c>
      <c r="H1679" s="64"/>
      <c r="I1679" s="64"/>
      <c r="J1679" s="64"/>
      <c r="K1679" s="64"/>
      <c r="L1679" s="64"/>
      <c r="M1679" s="64"/>
      <c r="N1679" s="64"/>
      <c r="O1679" s="63">
        <v>171</v>
      </c>
      <c r="P1679" s="64"/>
      <c r="Q1679" s="64"/>
      <c r="R1679" s="63">
        <v>458</v>
      </c>
      <c r="S1679" s="63">
        <v>1095</v>
      </c>
      <c r="T1679" s="63">
        <v>777</v>
      </c>
    </row>
    <row r="1680" spans="1:20" ht="14.5" x14ac:dyDescent="0.35">
      <c r="A1680" t="str">
        <f t="shared" si="33"/>
        <v>Tirol484</v>
      </c>
      <c r="B1680">
        <v>1680</v>
      </c>
      <c r="C1680" s="62" t="s">
        <v>268</v>
      </c>
      <c r="D1680" s="62" t="s">
        <v>545</v>
      </c>
      <c r="E1680" s="62" t="s">
        <v>135</v>
      </c>
      <c r="F1680" s="63">
        <v>12912</v>
      </c>
      <c r="G1680" s="63">
        <v>1983</v>
      </c>
      <c r="H1680" s="63">
        <v>4172</v>
      </c>
      <c r="I1680" s="63">
        <v>4099</v>
      </c>
      <c r="J1680" s="63">
        <v>19504</v>
      </c>
      <c r="K1680" s="63">
        <v>10741</v>
      </c>
      <c r="L1680" s="63">
        <v>382036</v>
      </c>
      <c r="M1680" s="63">
        <v>447898</v>
      </c>
      <c r="N1680" s="63">
        <v>26513</v>
      </c>
      <c r="O1680" s="63">
        <v>214488</v>
      </c>
      <c r="P1680" s="63">
        <v>389501</v>
      </c>
      <c r="Q1680" s="63">
        <v>132933</v>
      </c>
      <c r="R1680" s="63">
        <v>4882173</v>
      </c>
      <c r="S1680" s="63">
        <v>822356</v>
      </c>
      <c r="T1680" s="63">
        <v>214965</v>
      </c>
    </row>
    <row r="1681" spans="1:20" ht="14.5" x14ac:dyDescent="0.35">
      <c r="A1681" t="str">
        <f t="shared" si="33"/>
        <v>Tirol468</v>
      </c>
      <c r="B1681">
        <v>1681</v>
      </c>
      <c r="C1681" s="62" t="s">
        <v>268</v>
      </c>
      <c r="D1681" s="62" t="s">
        <v>527</v>
      </c>
      <c r="E1681" s="62" t="s">
        <v>259</v>
      </c>
      <c r="F1681" s="63">
        <v>2215</v>
      </c>
      <c r="G1681" s="63">
        <v>906</v>
      </c>
      <c r="H1681" s="63">
        <v>1373</v>
      </c>
      <c r="I1681" s="63">
        <v>3392</v>
      </c>
      <c r="J1681" s="63">
        <v>13154</v>
      </c>
      <c r="K1681" s="63">
        <v>1694</v>
      </c>
      <c r="L1681" s="63">
        <v>17971</v>
      </c>
      <c r="M1681" s="63">
        <v>3825</v>
      </c>
      <c r="N1681" s="63">
        <v>1965</v>
      </c>
      <c r="O1681" s="63">
        <v>1762</v>
      </c>
      <c r="P1681" s="63">
        <v>5650</v>
      </c>
      <c r="Q1681" s="63">
        <v>24793</v>
      </c>
      <c r="R1681" s="63">
        <v>15125</v>
      </c>
      <c r="S1681" s="63">
        <v>38871</v>
      </c>
      <c r="T1681" s="63">
        <v>30737</v>
      </c>
    </row>
    <row r="1682" spans="1:20" ht="14.5" x14ac:dyDescent="0.35">
      <c r="A1682" t="str">
        <f t="shared" si="33"/>
        <v>Tirol457</v>
      </c>
      <c r="B1682">
        <v>1682</v>
      </c>
      <c r="C1682" s="62" t="s">
        <v>268</v>
      </c>
      <c r="D1682" s="62" t="s">
        <v>513</v>
      </c>
      <c r="E1682" s="62" t="s">
        <v>123</v>
      </c>
      <c r="F1682" s="63">
        <v>11861</v>
      </c>
      <c r="G1682" s="63">
        <v>30092</v>
      </c>
      <c r="H1682" s="63">
        <v>781</v>
      </c>
      <c r="I1682" s="63">
        <v>9631</v>
      </c>
      <c r="J1682" s="63">
        <v>4641</v>
      </c>
      <c r="K1682" s="63">
        <v>2820</v>
      </c>
      <c r="L1682" s="63">
        <v>1089</v>
      </c>
      <c r="M1682" s="63">
        <v>15596</v>
      </c>
      <c r="N1682" s="63">
        <v>55599</v>
      </c>
      <c r="O1682" s="63">
        <v>52988</v>
      </c>
      <c r="P1682" s="63">
        <v>16567</v>
      </c>
      <c r="Q1682" s="63">
        <v>34212</v>
      </c>
      <c r="R1682" s="63">
        <v>592856</v>
      </c>
      <c r="S1682" s="63">
        <v>348477</v>
      </c>
      <c r="T1682" s="63">
        <v>396183</v>
      </c>
    </row>
    <row r="1683" spans="1:20" ht="14.5" x14ac:dyDescent="0.35">
      <c r="A1683" t="str">
        <f t="shared" si="33"/>
        <v>Tirol690</v>
      </c>
      <c r="B1683">
        <v>1683</v>
      </c>
      <c r="C1683" s="62" t="s">
        <v>268</v>
      </c>
      <c r="D1683" s="62" t="s">
        <v>603</v>
      </c>
      <c r="E1683" s="62" t="s">
        <v>170</v>
      </c>
      <c r="F1683" s="63">
        <v>14131107</v>
      </c>
      <c r="G1683" s="63">
        <v>17902973</v>
      </c>
      <c r="H1683" s="63">
        <v>19084409</v>
      </c>
      <c r="I1683" s="63">
        <v>25526411</v>
      </c>
      <c r="J1683" s="63">
        <v>38641058</v>
      </c>
      <c r="K1683" s="63">
        <v>49384992</v>
      </c>
      <c r="L1683" s="63">
        <v>66158401</v>
      </c>
      <c r="M1683" s="63">
        <v>73459272</v>
      </c>
      <c r="N1683" s="63">
        <v>74346100</v>
      </c>
      <c r="O1683" s="63">
        <v>107012997</v>
      </c>
      <c r="P1683" s="63">
        <v>76939716</v>
      </c>
      <c r="Q1683" s="63">
        <v>77786242</v>
      </c>
      <c r="R1683" s="63">
        <v>126349943</v>
      </c>
      <c r="S1683" s="63">
        <v>109997666</v>
      </c>
      <c r="T1683" s="63">
        <v>110043613</v>
      </c>
    </row>
    <row r="1684" spans="1:20" ht="14.5" x14ac:dyDescent="0.35">
      <c r="A1684" t="str">
        <f t="shared" si="33"/>
        <v>Tirol816</v>
      </c>
      <c r="B1684">
        <v>1684</v>
      </c>
      <c r="C1684" s="62" t="s">
        <v>268</v>
      </c>
      <c r="D1684" s="62" t="s">
        <v>645</v>
      </c>
      <c r="E1684" s="62" t="s">
        <v>192</v>
      </c>
      <c r="F1684" s="64"/>
      <c r="G1684" s="64"/>
      <c r="H1684" s="64"/>
      <c r="I1684" s="64"/>
      <c r="J1684" s="63">
        <v>16</v>
      </c>
      <c r="K1684" s="63">
        <v>289</v>
      </c>
      <c r="L1684" s="63">
        <v>17</v>
      </c>
      <c r="M1684" s="64"/>
      <c r="N1684" s="64"/>
      <c r="O1684" s="63">
        <v>2</v>
      </c>
      <c r="P1684" s="63">
        <v>5</v>
      </c>
      <c r="Q1684" s="63">
        <v>170</v>
      </c>
      <c r="R1684" s="63">
        <v>17</v>
      </c>
      <c r="S1684" s="63">
        <v>134</v>
      </c>
      <c r="T1684" s="63">
        <v>71</v>
      </c>
    </row>
    <row r="1685" spans="1:20" ht="14.5" x14ac:dyDescent="0.35">
      <c r="A1685" t="str">
        <f t="shared" si="33"/>
        <v>Tirol811</v>
      </c>
      <c r="B1685">
        <v>1685</v>
      </c>
      <c r="C1685" s="62" t="s">
        <v>268</v>
      </c>
      <c r="D1685" s="62" t="s">
        <v>639</v>
      </c>
      <c r="E1685" s="62" t="s">
        <v>285</v>
      </c>
      <c r="F1685" s="64"/>
      <c r="G1685" s="64"/>
      <c r="H1685" s="64"/>
      <c r="I1685" s="64"/>
      <c r="J1685" s="64"/>
      <c r="K1685" s="64"/>
      <c r="L1685" s="64"/>
      <c r="M1685" s="64"/>
      <c r="N1685" s="64"/>
      <c r="O1685" s="64"/>
      <c r="P1685" s="64"/>
      <c r="Q1685" s="64"/>
      <c r="R1685" s="64"/>
      <c r="S1685" s="64"/>
      <c r="T1685" s="63">
        <v>1</v>
      </c>
    </row>
    <row r="1686" spans="1:20" ht="14.5" x14ac:dyDescent="0.35">
      <c r="A1686" t="str">
        <f t="shared" si="33"/>
        <v>Tirol819</v>
      </c>
      <c r="B1686">
        <v>1686</v>
      </c>
      <c r="C1686" s="62" t="s">
        <v>268</v>
      </c>
      <c r="D1686" s="62" t="s">
        <v>647</v>
      </c>
      <c r="E1686" s="62" t="s">
        <v>194</v>
      </c>
      <c r="F1686" s="64"/>
      <c r="G1686" s="63">
        <v>1</v>
      </c>
      <c r="H1686" s="64"/>
      <c r="I1686" s="64"/>
      <c r="J1686" s="64"/>
      <c r="K1686" s="63">
        <v>93</v>
      </c>
      <c r="L1686" s="63">
        <v>56</v>
      </c>
      <c r="M1686" s="64"/>
      <c r="N1686" s="64"/>
      <c r="O1686" s="64"/>
      <c r="P1686" s="63">
        <v>100</v>
      </c>
      <c r="Q1686" s="63">
        <v>26</v>
      </c>
      <c r="R1686" s="63">
        <v>998</v>
      </c>
      <c r="S1686" s="63">
        <v>2254</v>
      </c>
      <c r="T1686" s="63">
        <v>673</v>
      </c>
    </row>
    <row r="1687" spans="1:20" ht="14.5" x14ac:dyDescent="0.35">
      <c r="A1687" t="str">
        <f t="shared" si="33"/>
        <v>Tirol022</v>
      </c>
      <c r="B1687">
        <v>1687</v>
      </c>
      <c r="C1687" s="62" t="s">
        <v>268</v>
      </c>
      <c r="D1687" s="62" t="s">
        <v>726</v>
      </c>
      <c r="E1687" s="62" t="s">
        <v>13</v>
      </c>
      <c r="F1687" s="64"/>
      <c r="G1687" s="63">
        <v>3</v>
      </c>
      <c r="H1687" s="63">
        <v>12</v>
      </c>
      <c r="I1687" s="64"/>
      <c r="J1687" s="63">
        <v>11</v>
      </c>
      <c r="K1687" s="64"/>
      <c r="L1687" s="64"/>
      <c r="M1687" s="64"/>
      <c r="N1687" s="64"/>
      <c r="O1687" s="64"/>
      <c r="P1687" s="64"/>
      <c r="Q1687" s="64"/>
      <c r="R1687" s="64"/>
      <c r="S1687" s="63">
        <v>9377</v>
      </c>
      <c r="T1687" s="63">
        <v>93</v>
      </c>
    </row>
    <row r="1688" spans="1:20" ht="14.5" x14ac:dyDescent="0.35">
      <c r="A1688" t="str">
        <f t="shared" si="33"/>
        <v>Tirol095</v>
      </c>
      <c r="B1688">
        <v>1688</v>
      </c>
      <c r="C1688" s="62" t="s">
        <v>268</v>
      </c>
      <c r="D1688" s="62" t="s">
        <v>386</v>
      </c>
      <c r="E1688" s="62" t="s">
        <v>49</v>
      </c>
      <c r="F1688" s="64"/>
      <c r="G1688" s="63">
        <v>2873</v>
      </c>
      <c r="H1688" s="63">
        <v>13530</v>
      </c>
      <c r="I1688" s="63">
        <v>528</v>
      </c>
      <c r="J1688" s="63">
        <v>33037</v>
      </c>
      <c r="K1688" s="63">
        <v>63508</v>
      </c>
      <c r="L1688" s="63">
        <v>48906</v>
      </c>
      <c r="M1688" s="63">
        <v>110222</v>
      </c>
      <c r="N1688" s="63">
        <v>93546</v>
      </c>
      <c r="O1688" s="63">
        <v>56646</v>
      </c>
      <c r="P1688" s="63">
        <v>132369</v>
      </c>
      <c r="Q1688" s="63">
        <v>152462</v>
      </c>
      <c r="R1688" s="63">
        <v>167421</v>
      </c>
      <c r="S1688" s="63">
        <v>346275</v>
      </c>
      <c r="T1688" s="63">
        <v>666543</v>
      </c>
    </row>
    <row r="1689" spans="1:20" ht="14.5" x14ac:dyDescent="0.35">
      <c r="A1689" t="str">
        <f t="shared" si="33"/>
        <v>Tirol023</v>
      </c>
      <c r="B1689">
        <v>1689</v>
      </c>
      <c r="C1689" s="62" t="s">
        <v>268</v>
      </c>
      <c r="D1689" s="62" t="s">
        <v>317</v>
      </c>
      <c r="E1689" s="62" t="s">
        <v>14</v>
      </c>
      <c r="F1689" s="64"/>
      <c r="G1689" s="63">
        <v>115</v>
      </c>
      <c r="H1689" s="63">
        <v>48</v>
      </c>
      <c r="I1689" s="64"/>
      <c r="J1689" s="63">
        <v>3</v>
      </c>
      <c r="K1689" s="64"/>
      <c r="L1689" s="64"/>
      <c r="M1689" s="64"/>
      <c r="N1689" s="64"/>
      <c r="O1689" s="64"/>
      <c r="P1689" s="64"/>
      <c r="Q1689" s="64"/>
      <c r="R1689" s="64"/>
      <c r="S1689" s="63">
        <v>123</v>
      </c>
      <c r="T1689" s="64"/>
    </row>
    <row r="1690" spans="1:20" ht="14.5" x14ac:dyDescent="0.35">
      <c r="A1690" t="str">
        <f t="shared" si="33"/>
        <v>Tirol098</v>
      </c>
      <c r="B1690">
        <v>1690</v>
      </c>
      <c r="C1690" s="62" t="s">
        <v>268</v>
      </c>
      <c r="D1690" s="62" t="s">
        <v>390</v>
      </c>
      <c r="E1690" s="62" t="s">
        <v>51</v>
      </c>
      <c r="F1690" s="63">
        <v>8881308</v>
      </c>
      <c r="G1690" s="63">
        <v>8932483</v>
      </c>
      <c r="H1690" s="63">
        <v>9060950</v>
      </c>
      <c r="I1690" s="63">
        <v>9117319</v>
      </c>
      <c r="J1690" s="63">
        <v>29993181</v>
      </c>
      <c r="K1690" s="63">
        <v>50626142</v>
      </c>
      <c r="L1690" s="63">
        <v>81563432</v>
      </c>
      <c r="M1690" s="63">
        <v>85302334</v>
      </c>
      <c r="N1690" s="63">
        <v>82004471</v>
      </c>
      <c r="O1690" s="63">
        <v>104581236</v>
      </c>
      <c r="P1690" s="63">
        <v>66600581</v>
      </c>
      <c r="Q1690" s="63">
        <v>79233128</v>
      </c>
      <c r="R1690" s="63">
        <v>97935684</v>
      </c>
      <c r="S1690" s="63">
        <v>87767006</v>
      </c>
      <c r="T1690" s="63">
        <v>80354156</v>
      </c>
    </row>
    <row r="1691" spans="1:20" ht="14.5" x14ac:dyDescent="0.35">
      <c r="A1691" t="str">
        <f t="shared" si="33"/>
        <v>Tirol653</v>
      </c>
      <c r="B1691">
        <v>1691</v>
      </c>
      <c r="C1691" s="62" t="s">
        <v>268</v>
      </c>
      <c r="D1691" s="62" t="s">
        <v>586</v>
      </c>
      <c r="E1691" s="62" t="s">
        <v>159</v>
      </c>
      <c r="F1691" s="63">
        <v>10</v>
      </c>
      <c r="G1691" s="63">
        <v>83349</v>
      </c>
      <c r="H1691" s="63">
        <v>631</v>
      </c>
      <c r="I1691" s="64"/>
      <c r="J1691" s="63">
        <v>13973</v>
      </c>
      <c r="K1691" s="63">
        <v>2015</v>
      </c>
      <c r="L1691" s="64"/>
      <c r="M1691" s="63">
        <v>264106</v>
      </c>
      <c r="N1691" s="63">
        <v>420</v>
      </c>
      <c r="O1691" s="63">
        <v>342</v>
      </c>
      <c r="P1691" s="63">
        <v>412</v>
      </c>
      <c r="Q1691" s="63">
        <v>477</v>
      </c>
      <c r="R1691" s="63">
        <v>100</v>
      </c>
      <c r="S1691" s="63">
        <v>931</v>
      </c>
      <c r="T1691" s="63">
        <v>609</v>
      </c>
    </row>
    <row r="1692" spans="1:20" ht="14.5" x14ac:dyDescent="0.35">
      <c r="A1692" t="str">
        <f t="shared" si="33"/>
        <v>Tirol388</v>
      </c>
      <c r="B1692">
        <v>1692</v>
      </c>
      <c r="C1692" s="62" t="s">
        <v>268</v>
      </c>
      <c r="D1692" s="62" t="s">
        <v>476</v>
      </c>
      <c r="E1692" s="62" t="s">
        <v>98</v>
      </c>
      <c r="F1692" s="63">
        <v>3182358</v>
      </c>
      <c r="G1692" s="63">
        <v>3438262</v>
      </c>
      <c r="H1692" s="63">
        <v>4360997</v>
      </c>
      <c r="I1692" s="63">
        <v>5407671</v>
      </c>
      <c r="J1692" s="63">
        <v>4089068</v>
      </c>
      <c r="K1692" s="63">
        <v>6800961</v>
      </c>
      <c r="L1692" s="63">
        <v>8405221</v>
      </c>
      <c r="M1692" s="63">
        <v>9947104</v>
      </c>
      <c r="N1692" s="63">
        <v>13189924</v>
      </c>
      <c r="O1692" s="63">
        <v>20116473</v>
      </c>
      <c r="P1692" s="63">
        <v>13227577</v>
      </c>
      <c r="Q1692" s="63">
        <v>5827880</v>
      </c>
      <c r="R1692" s="63">
        <v>11977286</v>
      </c>
      <c r="S1692" s="63">
        <v>6990917</v>
      </c>
      <c r="T1692" s="63">
        <v>6511729</v>
      </c>
    </row>
    <row r="1693" spans="1:20" ht="14.5" x14ac:dyDescent="0.35">
      <c r="A1693" t="str">
        <f t="shared" si="33"/>
        <v>Tirol378</v>
      </c>
      <c r="B1693">
        <v>1693</v>
      </c>
      <c r="C1693" s="62" t="s">
        <v>268</v>
      </c>
      <c r="D1693" s="62" t="s">
        <v>471</v>
      </c>
      <c r="E1693" s="62" t="s">
        <v>95</v>
      </c>
      <c r="F1693" s="63">
        <v>1685</v>
      </c>
      <c r="G1693" s="63">
        <v>1620</v>
      </c>
      <c r="H1693" s="63">
        <v>3658</v>
      </c>
      <c r="I1693" s="63">
        <v>2051</v>
      </c>
      <c r="J1693" s="63">
        <v>2304</v>
      </c>
      <c r="K1693" s="63">
        <v>10142</v>
      </c>
      <c r="L1693" s="63">
        <v>12637</v>
      </c>
      <c r="M1693" s="63">
        <v>19412</v>
      </c>
      <c r="N1693" s="63">
        <v>25108</v>
      </c>
      <c r="O1693" s="63">
        <v>27593</v>
      </c>
      <c r="P1693" s="63">
        <v>64413</v>
      </c>
      <c r="Q1693" s="63">
        <v>10054</v>
      </c>
      <c r="R1693" s="63">
        <v>4892</v>
      </c>
      <c r="S1693" s="63">
        <v>1836</v>
      </c>
      <c r="T1693" s="63">
        <v>7507</v>
      </c>
    </row>
    <row r="1694" spans="1:20" ht="14.5" x14ac:dyDescent="0.35">
      <c r="A1694" t="str">
        <f t="shared" si="33"/>
        <v>Tirol382</v>
      </c>
      <c r="B1694">
        <v>1694</v>
      </c>
      <c r="C1694" s="62" t="s">
        <v>268</v>
      </c>
      <c r="D1694" s="62" t="s">
        <v>473</v>
      </c>
      <c r="E1694" s="62" t="s">
        <v>96</v>
      </c>
      <c r="F1694" s="63">
        <v>23017</v>
      </c>
      <c r="G1694" s="63">
        <v>90625</v>
      </c>
      <c r="H1694" s="63">
        <v>25233</v>
      </c>
      <c r="I1694" s="63">
        <v>13839</v>
      </c>
      <c r="J1694" s="63">
        <v>8687</v>
      </c>
      <c r="K1694" s="63">
        <v>5990</v>
      </c>
      <c r="L1694" s="63">
        <v>18621</v>
      </c>
      <c r="M1694" s="63">
        <v>51784</v>
      </c>
      <c r="N1694" s="63">
        <v>56564</v>
      </c>
      <c r="O1694" s="63">
        <v>28172</v>
      </c>
      <c r="P1694" s="63">
        <v>75672</v>
      </c>
      <c r="Q1694" s="63">
        <v>49245</v>
      </c>
      <c r="R1694" s="63">
        <v>86776</v>
      </c>
      <c r="S1694" s="63">
        <v>44273</v>
      </c>
      <c r="T1694" s="63">
        <v>149999</v>
      </c>
    </row>
    <row r="1695" spans="1:20" ht="14.5" x14ac:dyDescent="0.35">
      <c r="A1695" t="str">
        <f t="shared" si="33"/>
        <v>Tirol9V</v>
      </c>
      <c r="B1695">
        <v>1695</v>
      </c>
      <c r="C1695" s="62" t="s">
        <v>268</v>
      </c>
      <c r="D1695" s="62" t="s">
        <v>956</v>
      </c>
      <c r="E1695" s="62" t="s">
        <v>260</v>
      </c>
      <c r="F1695" s="63">
        <v>182547</v>
      </c>
      <c r="G1695" s="63">
        <v>26848</v>
      </c>
      <c r="H1695" s="63">
        <v>17704</v>
      </c>
      <c r="I1695" s="63">
        <v>16382</v>
      </c>
      <c r="J1695" s="63">
        <v>48671</v>
      </c>
      <c r="K1695" s="63">
        <v>257754</v>
      </c>
      <c r="L1695" s="63">
        <v>83625</v>
      </c>
      <c r="M1695" s="63">
        <v>202904</v>
      </c>
      <c r="N1695" s="63">
        <v>281147</v>
      </c>
      <c r="O1695" s="63">
        <v>144722</v>
      </c>
      <c r="P1695" s="63">
        <v>17895</v>
      </c>
      <c r="Q1695" s="63">
        <v>836135</v>
      </c>
      <c r="R1695" s="63">
        <v>12642</v>
      </c>
      <c r="S1695" s="63">
        <v>16046</v>
      </c>
      <c r="T1695" s="63">
        <v>278</v>
      </c>
    </row>
    <row r="1696" spans="1:20" ht="14.5" x14ac:dyDescent="0.35">
      <c r="A1696" t="str">
        <f t="shared" si="33"/>
        <v>TirolI00</v>
      </c>
      <c r="B1696">
        <v>1696</v>
      </c>
      <c r="C1696" s="62" t="s">
        <v>268</v>
      </c>
      <c r="D1696" s="62" t="s">
        <v>957</v>
      </c>
      <c r="E1696" s="62" t="s">
        <v>261</v>
      </c>
      <c r="F1696" s="63">
        <v>8638333709</v>
      </c>
      <c r="G1696" s="63">
        <v>9487092969</v>
      </c>
      <c r="H1696" s="63">
        <v>9800712536</v>
      </c>
      <c r="I1696" s="63">
        <v>9646362254</v>
      </c>
      <c r="J1696" s="63">
        <v>10089856919</v>
      </c>
      <c r="K1696" s="63">
        <v>10610711024</v>
      </c>
      <c r="L1696" s="63">
        <v>11340114900</v>
      </c>
      <c r="M1696" s="63">
        <v>12083873206</v>
      </c>
      <c r="N1696" s="63">
        <v>11946359567</v>
      </c>
      <c r="O1696" s="63">
        <v>12111342131</v>
      </c>
      <c r="P1696" s="63">
        <v>12032891347</v>
      </c>
      <c r="Q1696" s="63">
        <v>14316036766</v>
      </c>
      <c r="R1696" s="63">
        <v>16179133685</v>
      </c>
      <c r="S1696" s="63">
        <v>16215932092</v>
      </c>
      <c r="T1696" s="63">
        <v>14409755389</v>
      </c>
    </row>
    <row r="1697" spans="1:20" ht="14.5" x14ac:dyDescent="0.35">
      <c r="A1697" t="str">
        <f t="shared" si="33"/>
        <v>Vorarlberg043</v>
      </c>
      <c r="B1697">
        <v>1697</v>
      </c>
      <c r="C1697" s="62" t="s">
        <v>269</v>
      </c>
      <c r="D1697" s="62" t="s">
        <v>331</v>
      </c>
      <c r="E1697" s="62" t="s">
        <v>22</v>
      </c>
      <c r="F1697" s="63">
        <v>33</v>
      </c>
      <c r="G1697" s="63">
        <v>2072</v>
      </c>
      <c r="H1697" s="64"/>
      <c r="I1697" s="64"/>
      <c r="J1697" s="63">
        <v>197</v>
      </c>
      <c r="K1697" s="63">
        <v>710</v>
      </c>
      <c r="L1697" s="63">
        <v>1218</v>
      </c>
      <c r="M1697" s="63">
        <v>42484</v>
      </c>
      <c r="N1697" s="63">
        <v>181239</v>
      </c>
      <c r="O1697" s="63">
        <v>28373</v>
      </c>
      <c r="P1697" s="63">
        <v>25552</v>
      </c>
      <c r="Q1697" s="63">
        <v>11027</v>
      </c>
      <c r="R1697" s="63">
        <v>12127</v>
      </c>
      <c r="S1697" s="63">
        <v>22427</v>
      </c>
      <c r="T1697" s="63">
        <v>6201</v>
      </c>
    </row>
    <row r="1698" spans="1:20" ht="14.5" x14ac:dyDescent="0.35">
      <c r="A1698" t="str">
        <f t="shared" si="33"/>
        <v>Vorarlberg647</v>
      </c>
      <c r="B1698">
        <v>1698</v>
      </c>
      <c r="C1698" s="62" t="s">
        <v>269</v>
      </c>
      <c r="D1698" s="62" t="s">
        <v>583</v>
      </c>
      <c r="E1698" s="62" t="s">
        <v>157</v>
      </c>
      <c r="F1698" s="63">
        <v>3326561</v>
      </c>
      <c r="G1698" s="63">
        <v>3270300</v>
      </c>
      <c r="H1698" s="63">
        <v>1943688</v>
      </c>
      <c r="I1698" s="63">
        <v>2359055</v>
      </c>
      <c r="J1698" s="63">
        <v>4469489</v>
      </c>
      <c r="K1698" s="63">
        <v>3309779</v>
      </c>
      <c r="L1698" s="63">
        <v>2734290</v>
      </c>
      <c r="M1698" s="63">
        <v>1224647</v>
      </c>
      <c r="N1698" s="63">
        <v>751644</v>
      </c>
      <c r="O1698" s="63">
        <v>996593</v>
      </c>
      <c r="P1698" s="63">
        <v>495803</v>
      </c>
      <c r="Q1698" s="63">
        <v>841625</v>
      </c>
      <c r="R1698" s="63">
        <v>607135</v>
      </c>
      <c r="S1698" s="63">
        <v>2671687</v>
      </c>
      <c r="T1698" s="63">
        <v>2029008</v>
      </c>
    </row>
    <row r="1699" spans="1:20" ht="14.5" x14ac:dyDescent="0.35">
      <c r="A1699" t="str">
        <f t="shared" si="33"/>
        <v>Vorarlberg660</v>
      </c>
      <c r="B1699">
        <v>1699</v>
      </c>
      <c r="C1699" s="62" t="s">
        <v>269</v>
      </c>
      <c r="D1699" s="62" t="s">
        <v>588</v>
      </c>
      <c r="E1699" s="62" t="s">
        <v>160</v>
      </c>
      <c r="F1699" s="63">
        <v>1278</v>
      </c>
      <c r="G1699" s="63">
        <v>1501</v>
      </c>
      <c r="H1699" s="63">
        <v>951</v>
      </c>
      <c r="I1699" s="63">
        <v>932</v>
      </c>
      <c r="J1699" s="63">
        <v>4428</v>
      </c>
      <c r="K1699" s="63">
        <v>1073</v>
      </c>
      <c r="L1699" s="63">
        <v>5450</v>
      </c>
      <c r="M1699" s="63">
        <v>2348</v>
      </c>
      <c r="N1699" s="63">
        <v>9185</v>
      </c>
      <c r="O1699" s="63">
        <v>49328</v>
      </c>
      <c r="P1699" s="63">
        <v>4849</v>
      </c>
      <c r="Q1699" s="63">
        <v>12023</v>
      </c>
      <c r="R1699" s="63">
        <v>13333</v>
      </c>
      <c r="S1699" s="63">
        <v>21739</v>
      </c>
      <c r="T1699" s="63">
        <v>25811</v>
      </c>
    </row>
    <row r="1700" spans="1:20" ht="14.5" x14ac:dyDescent="0.35">
      <c r="A1700" t="str">
        <f t="shared" si="33"/>
        <v>Vorarlberg459</v>
      </c>
      <c r="B1700">
        <v>1700</v>
      </c>
      <c r="C1700" s="62" t="s">
        <v>269</v>
      </c>
      <c r="D1700" s="62" t="s">
        <v>515</v>
      </c>
      <c r="E1700" s="62" t="s">
        <v>124</v>
      </c>
      <c r="F1700" s="63">
        <v>250</v>
      </c>
      <c r="G1700" s="64"/>
      <c r="H1700" s="63">
        <v>293</v>
      </c>
      <c r="I1700" s="64"/>
      <c r="J1700" s="63">
        <v>17</v>
      </c>
      <c r="K1700" s="63">
        <v>181</v>
      </c>
      <c r="L1700" s="63">
        <v>1623</v>
      </c>
      <c r="M1700" s="63">
        <v>95</v>
      </c>
      <c r="N1700" s="63">
        <v>95</v>
      </c>
      <c r="O1700" s="63">
        <v>295</v>
      </c>
      <c r="P1700" s="63">
        <v>306</v>
      </c>
      <c r="Q1700" s="63">
        <v>1670</v>
      </c>
      <c r="R1700" s="63">
        <v>845</v>
      </c>
      <c r="S1700" s="63">
        <v>10596</v>
      </c>
      <c r="T1700" s="63">
        <v>4524</v>
      </c>
    </row>
    <row r="1701" spans="1:20" ht="14.5" x14ac:dyDescent="0.35">
      <c r="A1701" t="str">
        <f t="shared" si="33"/>
        <v>Vorarlberg446</v>
      </c>
      <c r="B1701">
        <v>1701</v>
      </c>
      <c r="C1701" s="62" t="s">
        <v>269</v>
      </c>
      <c r="D1701" s="62" t="s">
        <v>502</v>
      </c>
      <c r="E1701" s="62" t="s">
        <v>116</v>
      </c>
      <c r="F1701" s="63">
        <v>36</v>
      </c>
      <c r="G1701" s="63">
        <v>17</v>
      </c>
      <c r="H1701" s="63">
        <v>6</v>
      </c>
      <c r="I1701" s="64"/>
      <c r="J1701" s="63">
        <v>6</v>
      </c>
      <c r="K1701" s="63">
        <v>8</v>
      </c>
      <c r="L1701" s="64"/>
      <c r="M1701" s="64"/>
      <c r="N1701" s="64"/>
      <c r="O1701" s="63">
        <v>139</v>
      </c>
      <c r="P1701" s="63">
        <v>54</v>
      </c>
      <c r="Q1701" s="63">
        <v>1017</v>
      </c>
      <c r="R1701" s="63">
        <v>927</v>
      </c>
      <c r="S1701" s="63">
        <v>424</v>
      </c>
      <c r="T1701" s="63">
        <v>682</v>
      </c>
    </row>
    <row r="1702" spans="1:20" ht="14.5" x14ac:dyDescent="0.35">
      <c r="A1702" t="str">
        <f t="shared" si="33"/>
        <v>Vorarlberg070</v>
      </c>
      <c r="B1702">
        <v>1702</v>
      </c>
      <c r="C1702" s="62" t="s">
        <v>269</v>
      </c>
      <c r="D1702" s="62" t="s">
        <v>357</v>
      </c>
      <c r="E1702" s="62" t="s">
        <v>36</v>
      </c>
      <c r="F1702" s="63">
        <v>196051</v>
      </c>
      <c r="G1702" s="63">
        <v>277054</v>
      </c>
      <c r="H1702" s="63">
        <v>258767</v>
      </c>
      <c r="I1702" s="63">
        <v>462995</v>
      </c>
      <c r="J1702" s="63">
        <v>720394</v>
      </c>
      <c r="K1702" s="63">
        <v>688820</v>
      </c>
      <c r="L1702" s="63">
        <v>562481</v>
      </c>
      <c r="M1702" s="63">
        <v>423866</v>
      </c>
      <c r="N1702" s="63">
        <v>654995</v>
      </c>
      <c r="O1702" s="63">
        <v>1361564</v>
      </c>
      <c r="P1702" s="63">
        <v>1682375</v>
      </c>
      <c r="Q1702" s="63">
        <v>2790062</v>
      </c>
      <c r="R1702" s="63">
        <v>3766712</v>
      </c>
      <c r="S1702" s="63">
        <v>2539087</v>
      </c>
      <c r="T1702" s="63">
        <v>2770678</v>
      </c>
    </row>
    <row r="1703" spans="1:20" ht="14.5" x14ac:dyDescent="0.35">
      <c r="A1703" t="str">
        <f t="shared" si="33"/>
        <v>Vorarlberg077</v>
      </c>
      <c r="B1703">
        <v>1703</v>
      </c>
      <c r="C1703" s="62" t="s">
        <v>269</v>
      </c>
      <c r="D1703" s="62" t="s">
        <v>367</v>
      </c>
      <c r="E1703" s="62" t="s">
        <v>39</v>
      </c>
      <c r="F1703" s="63">
        <v>66220</v>
      </c>
      <c r="G1703" s="63">
        <v>15917</v>
      </c>
      <c r="H1703" s="63">
        <v>7915</v>
      </c>
      <c r="I1703" s="63">
        <v>14946</v>
      </c>
      <c r="J1703" s="63">
        <v>7852</v>
      </c>
      <c r="K1703" s="63">
        <v>6572</v>
      </c>
      <c r="L1703" s="63">
        <v>27231</v>
      </c>
      <c r="M1703" s="63">
        <v>61387</v>
      </c>
      <c r="N1703" s="63">
        <v>27789</v>
      </c>
      <c r="O1703" s="63">
        <v>54001</v>
      </c>
      <c r="P1703" s="63">
        <v>29771</v>
      </c>
      <c r="Q1703" s="63">
        <v>110810</v>
      </c>
      <c r="R1703" s="63">
        <v>179066</v>
      </c>
      <c r="S1703" s="63">
        <v>224672</v>
      </c>
      <c r="T1703" s="63">
        <v>166590</v>
      </c>
    </row>
    <row r="1704" spans="1:20" ht="14.5" x14ac:dyDescent="0.35">
      <c r="A1704" t="str">
        <f t="shared" si="33"/>
        <v>Vorarlberg478</v>
      </c>
      <c r="B1704">
        <v>1704</v>
      </c>
      <c r="C1704" s="62" t="s">
        <v>269</v>
      </c>
      <c r="D1704" s="62" t="s">
        <v>539</v>
      </c>
      <c r="E1704" s="62" t="s">
        <v>240</v>
      </c>
      <c r="F1704" s="63">
        <v>136077</v>
      </c>
      <c r="G1704" s="63">
        <v>126698</v>
      </c>
      <c r="H1704" s="63">
        <v>192832</v>
      </c>
      <c r="I1704" s="64"/>
      <c r="J1704" s="64"/>
      <c r="K1704" s="64"/>
      <c r="L1704" s="64"/>
      <c r="M1704" s="64"/>
      <c r="N1704" s="64"/>
      <c r="O1704" s="64"/>
      <c r="P1704" s="64"/>
      <c r="Q1704" s="64"/>
      <c r="R1704" s="64"/>
      <c r="S1704" s="64"/>
      <c r="T1704" s="64"/>
    </row>
    <row r="1705" spans="1:20" ht="14.5" x14ac:dyDescent="0.35">
      <c r="A1705" t="str">
        <f t="shared" si="33"/>
        <v>Vorarlberg330</v>
      </c>
      <c r="B1705">
        <v>1705</v>
      </c>
      <c r="C1705" s="62" t="s">
        <v>269</v>
      </c>
      <c r="D1705" s="62" t="s">
        <v>447</v>
      </c>
      <c r="E1705" s="62" t="s">
        <v>81</v>
      </c>
      <c r="F1705" s="63">
        <v>4961</v>
      </c>
      <c r="G1705" s="63">
        <v>20209</v>
      </c>
      <c r="H1705" s="63">
        <v>4866</v>
      </c>
      <c r="I1705" s="63">
        <v>3331</v>
      </c>
      <c r="J1705" s="63">
        <v>1383</v>
      </c>
      <c r="K1705" s="63">
        <v>8400</v>
      </c>
      <c r="L1705" s="63">
        <v>3207</v>
      </c>
      <c r="M1705" s="63">
        <v>38410</v>
      </c>
      <c r="N1705" s="63">
        <v>653</v>
      </c>
      <c r="O1705" s="63">
        <v>247</v>
      </c>
      <c r="P1705" s="63">
        <v>233</v>
      </c>
      <c r="Q1705" s="63">
        <v>951</v>
      </c>
      <c r="R1705" s="63">
        <v>9553</v>
      </c>
      <c r="S1705" s="63">
        <v>268</v>
      </c>
      <c r="T1705" s="63">
        <v>57</v>
      </c>
    </row>
    <row r="1706" spans="1:20" ht="14.5" x14ac:dyDescent="0.35">
      <c r="A1706" t="str">
        <f t="shared" si="33"/>
        <v>Vorarlberg891</v>
      </c>
      <c r="B1706">
        <v>1706</v>
      </c>
      <c r="C1706" s="62" t="s">
        <v>269</v>
      </c>
      <c r="D1706" s="62" t="s">
        <v>676</v>
      </c>
      <c r="E1706" s="62" t="s">
        <v>206</v>
      </c>
      <c r="F1706" s="64"/>
      <c r="G1706" s="63">
        <v>53</v>
      </c>
      <c r="H1706" s="63">
        <v>40</v>
      </c>
      <c r="I1706" s="64"/>
      <c r="J1706" s="64"/>
      <c r="K1706" s="64"/>
      <c r="L1706" s="64"/>
      <c r="M1706" s="64"/>
      <c r="N1706" s="64"/>
      <c r="O1706" s="64"/>
      <c r="P1706" s="64"/>
      <c r="Q1706" s="64"/>
      <c r="R1706" s="64"/>
      <c r="S1706" s="64"/>
      <c r="T1706" s="63">
        <v>19</v>
      </c>
    </row>
    <row r="1707" spans="1:20" ht="14.5" x14ac:dyDescent="0.35">
      <c r="A1707" t="str">
        <f t="shared" si="33"/>
        <v>Vorarlberg528</v>
      </c>
      <c r="B1707">
        <v>1707</v>
      </c>
      <c r="C1707" s="62" t="s">
        <v>269</v>
      </c>
      <c r="D1707" s="62" t="s">
        <v>557</v>
      </c>
      <c r="E1707" s="62" t="s">
        <v>145</v>
      </c>
      <c r="F1707" s="63">
        <v>1326981</v>
      </c>
      <c r="G1707" s="63">
        <v>1593018</v>
      </c>
      <c r="H1707" s="63">
        <v>1114672</v>
      </c>
      <c r="I1707" s="63">
        <v>2148489</v>
      </c>
      <c r="J1707" s="63">
        <v>2425451</v>
      </c>
      <c r="K1707" s="63">
        <v>2333966</v>
      </c>
      <c r="L1707" s="63">
        <v>2451460</v>
      </c>
      <c r="M1707" s="63">
        <v>2284957</v>
      </c>
      <c r="N1707" s="63">
        <v>2671925</v>
      </c>
      <c r="O1707" s="63">
        <v>1753400</v>
      </c>
      <c r="P1707" s="63">
        <v>1777409</v>
      </c>
      <c r="Q1707" s="63">
        <v>2660000</v>
      </c>
      <c r="R1707" s="63">
        <v>4407127</v>
      </c>
      <c r="S1707" s="63">
        <v>3010288</v>
      </c>
      <c r="T1707" s="63">
        <v>2398799</v>
      </c>
    </row>
    <row r="1708" spans="1:20" ht="14.5" x14ac:dyDescent="0.35">
      <c r="A1708" t="str">
        <f t="shared" si="33"/>
        <v>Vorarlberg830</v>
      </c>
      <c r="B1708">
        <v>1708</v>
      </c>
      <c r="C1708" s="62" t="s">
        <v>269</v>
      </c>
      <c r="D1708" s="62" t="s">
        <v>657</v>
      </c>
      <c r="E1708" s="62" t="s">
        <v>200</v>
      </c>
      <c r="F1708" s="64"/>
      <c r="G1708" s="63">
        <v>8</v>
      </c>
      <c r="H1708" s="64"/>
      <c r="I1708" s="64"/>
      <c r="J1708" s="64"/>
      <c r="K1708" s="64"/>
      <c r="L1708" s="64"/>
      <c r="M1708" s="63">
        <v>6</v>
      </c>
      <c r="N1708" s="63">
        <v>191</v>
      </c>
      <c r="O1708" s="63">
        <v>12</v>
      </c>
      <c r="P1708" s="63">
        <v>156</v>
      </c>
      <c r="Q1708" s="63">
        <v>174</v>
      </c>
      <c r="R1708" s="63">
        <v>148</v>
      </c>
      <c r="S1708" s="63">
        <v>277</v>
      </c>
      <c r="T1708" s="63">
        <v>1049</v>
      </c>
    </row>
    <row r="1709" spans="1:20" ht="14.5" x14ac:dyDescent="0.35">
      <c r="A1709" t="str">
        <f t="shared" si="33"/>
        <v>Vorarlberg800</v>
      </c>
      <c r="B1709">
        <v>1709</v>
      </c>
      <c r="C1709" s="62" t="s">
        <v>269</v>
      </c>
      <c r="D1709" s="62" t="s">
        <v>627</v>
      </c>
      <c r="E1709" s="62" t="s">
        <v>182</v>
      </c>
      <c r="F1709" s="63">
        <v>1595531</v>
      </c>
      <c r="G1709" s="63">
        <v>1845465</v>
      </c>
      <c r="H1709" s="63">
        <v>1832146</v>
      </c>
      <c r="I1709" s="63">
        <v>1938505</v>
      </c>
      <c r="J1709" s="63">
        <v>1577086</v>
      </c>
      <c r="K1709" s="63">
        <v>1696920</v>
      </c>
      <c r="L1709" s="63">
        <v>2217635</v>
      </c>
      <c r="M1709" s="63">
        <v>1613108</v>
      </c>
      <c r="N1709" s="63">
        <v>1940542</v>
      </c>
      <c r="O1709" s="63">
        <v>1875377</v>
      </c>
      <c r="P1709" s="63">
        <v>1451358</v>
      </c>
      <c r="Q1709" s="63">
        <v>2035724</v>
      </c>
      <c r="R1709" s="63">
        <v>1886920</v>
      </c>
      <c r="S1709" s="63">
        <v>1387710</v>
      </c>
      <c r="T1709" s="63">
        <v>1727908</v>
      </c>
    </row>
    <row r="1710" spans="1:20" ht="14.5" x14ac:dyDescent="0.35">
      <c r="A1710" t="str">
        <f t="shared" si="33"/>
        <v>Vorarlberg474</v>
      </c>
      <c r="B1710">
        <v>1710</v>
      </c>
      <c r="C1710" s="62" t="s">
        <v>269</v>
      </c>
      <c r="D1710" s="62" t="s">
        <v>534</v>
      </c>
      <c r="E1710" s="62" t="s">
        <v>133</v>
      </c>
      <c r="F1710" s="63">
        <v>41</v>
      </c>
      <c r="G1710" s="63">
        <v>9960</v>
      </c>
      <c r="H1710" s="64"/>
      <c r="I1710" s="64"/>
      <c r="J1710" s="63">
        <v>80</v>
      </c>
      <c r="K1710" s="63">
        <v>41</v>
      </c>
      <c r="L1710" s="63">
        <v>23</v>
      </c>
      <c r="M1710" s="63">
        <v>9</v>
      </c>
      <c r="N1710" s="64"/>
      <c r="O1710" s="63">
        <v>2</v>
      </c>
      <c r="P1710" s="63">
        <v>15</v>
      </c>
      <c r="Q1710" s="64"/>
      <c r="R1710" s="63">
        <v>32688</v>
      </c>
      <c r="S1710" s="63">
        <v>21</v>
      </c>
      <c r="T1710" s="63">
        <v>176</v>
      </c>
    </row>
    <row r="1711" spans="1:20" ht="14.5" x14ac:dyDescent="0.35">
      <c r="A1711" t="str">
        <f t="shared" si="33"/>
        <v>Vorarlberg078</v>
      </c>
      <c r="B1711">
        <v>1711</v>
      </c>
      <c r="C1711" s="62" t="s">
        <v>269</v>
      </c>
      <c r="D1711" s="62" t="s">
        <v>369</v>
      </c>
      <c r="E1711" s="62" t="s">
        <v>40</v>
      </c>
      <c r="F1711" s="63">
        <v>11232</v>
      </c>
      <c r="G1711" s="63">
        <v>27049</v>
      </c>
      <c r="H1711" s="63">
        <v>20080</v>
      </c>
      <c r="I1711" s="63">
        <v>64478</v>
      </c>
      <c r="J1711" s="63">
        <v>104789</v>
      </c>
      <c r="K1711" s="63">
        <v>21702</v>
      </c>
      <c r="L1711" s="63">
        <v>36147</v>
      </c>
      <c r="M1711" s="63">
        <v>37433</v>
      </c>
      <c r="N1711" s="63">
        <v>7965</v>
      </c>
      <c r="O1711" s="63">
        <v>36493</v>
      </c>
      <c r="P1711" s="63">
        <v>18277</v>
      </c>
      <c r="Q1711" s="63">
        <v>72388</v>
      </c>
      <c r="R1711" s="63">
        <v>71482</v>
      </c>
      <c r="S1711" s="63">
        <v>37948</v>
      </c>
      <c r="T1711" s="63">
        <v>31585</v>
      </c>
    </row>
    <row r="1712" spans="1:20" ht="14.5" x14ac:dyDescent="0.35">
      <c r="A1712" t="str">
        <f t="shared" si="33"/>
        <v>Vorarlberg093</v>
      </c>
      <c r="B1712">
        <v>1712</v>
      </c>
      <c r="C1712" s="62" t="s">
        <v>269</v>
      </c>
      <c r="D1712" s="62" t="s">
        <v>384</v>
      </c>
      <c r="E1712" s="62" t="s">
        <v>48</v>
      </c>
      <c r="F1712" s="63">
        <v>1999138</v>
      </c>
      <c r="G1712" s="63">
        <v>3556972</v>
      </c>
      <c r="H1712" s="63">
        <v>4310868</v>
      </c>
      <c r="I1712" s="63">
        <v>6506943</v>
      </c>
      <c r="J1712" s="63">
        <v>7113648</v>
      </c>
      <c r="K1712" s="63">
        <v>7674784</v>
      </c>
      <c r="L1712" s="63">
        <v>9748486</v>
      </c>
      <c r="M1712" s="63">
        <v>10850633</v>
      </c>
      <c r="N1712" s="63">
        <v>14225525</v>
      </c>
      <c r="O1712" s="63">
        <v>11968063</v>
      </c>
      <c r="P1712" s="63">
        <v>8970267</v>
      </c>
      <c r="Q1712" s="63">
        <v>10842557</v>
      </c>
      <c r="R1712" s="63">
        <v>14693918</v>
      </c>
      <c r="S1712" s="63">
        <v>16914269</v>
      </c>
      <c r="T1712" s="63">
        <v>17552452</v>
      </c>
    </row>
    <row r="1713" spans="1:20" ht="14.5" x14ac:dyDescent="0.35">
      <c r="A1713" t="str">
        <f t="shared" si="33"/>
        <v>Vorarlberg469</v>
      </c>
      <c r="B1713">
        <v>1713</v>
      </c>
      <c r="C1713" s="62" t="s">
        <v>269</v>
      </c>
      <c r="D1713" s="62" t="s">
        <v>529</v>
      </c>
      <c r="E1713" s="62" t="s">
        <v>129</v>
      </c>
      <c r="F1713" s="63">
        <v>1935</v>
      </c>
      <c r="G1713" s="63">
        <v>1046</v>
      </c>
      <c r="H1713" s="63">
        <v>14659</v>
      </c>
      <c r="I1713" s="63">
        <v>2007</v>
      </c>
      <c r="J1713" s="63">
        <v>9985</v>
      </c>
      <c r="K1713" s="63">
        <v>5003</v>
      </c>
      <c r="L1713" s="63">
        <v>15392</v>
      </c>
      <c r="M1713" s="63">
        <v>27350</v>
      </c>
      <c r="N1713" s="63">
        <v>31814</v>
      </c>
      <c r="O1713" s="63">
        <v>26759</v>
      </c>
      <c r="P1713" s="63">
        <v>49176</v>
      </c>
      <c r="Q1713" s="63">
        <v>128048</v>
      </c>
      <c r="R1713" s="63">
        <v>136505</v>
      </c>
      <c r="S1713" s="63">
        <v>103841</v>
      </c>
      <c r="T1713" s="63">
        <v>95012</v>
      </c>
    </row>
    <row r="1714" spans="1:20" ht="14.5" x14ac:dyDescent="0.35">
      <c r="A1714" t="str">
        <f t="shared" si="33"/>
        <v>Vorarlberg666</v>
      </c>
      <c r="B1714">
        <v>1714</v>
      </c>
      <c r="C1714" s="62" t="s">
        <v>269</v>
      </c>
      <c r="D1714" s="62" t="s">
        <v>592</v>
      </c>
      <c r="E1714" s="62" t="s">
        <v>163</v>
      </c>
      <c r="F1714" s="63">
        <v>4863533</v>
      </c>
      <c r="G1714" s="63">
        <v>8255089</v>
      </c>
      <c r="H1714" s="63">
        <v>9585869</v>
      </c>
      <c r="I1714" s="63">
        <v>11221261</v>
      </c>
      <c r="J1714" s="63">
        <v>13317450</v>
      </c>
      <c r="K1714" s="63">
        <v>18605453</v>
      </c>
      <c r="L1714" s="63">
        <v>21379461</v>
      </c>
      <c r="M1714" s="63">
        <v>22243581</v>
      </c>
      <c r="N1714" s="63">
        <v>24618576</v>
      </c>
      <c r="O1714" s="63">
        <v>25063140</v>
      </c>
      <c r="P1714" s="63">
        <v>23915661</v>
      </c>
      <c r="Q1714" s="63">
        <v>31577119</v>
      </c>
      <c r="R1714" s="63">
        <v>38374293</v>
      </c>
      <c r="S1714" s="63">
        <v>26756794</v>
      </c>
      <c r="T1714" s="63">
        <v>41138661</v>
      </c>
    </row>
    <row r="1715" spans="1:20" ht="14.5" x14ac:dyDescent="0.35">
      <c r="A1715" t="str">
        <f t="shared" si="33"/>
        <v>Vorarlberg017</v>
      </c>
      <c r="B1715">
        <v>1715</v>
      </c>
      <c r="C1715" s="62" t="s">
        <v>269</v>
      </c>
      <c r="D1715" s="62" t="s">
        <v>313</v>
      </c>
      <c r="E1715" s="62" t="s">
        <v>11</v>
      </c>
      <c r="F1715" s="63">
        <v>57862836</v>
      </c>
      <c r="G1715" s="63">
        <v>72470769</v>
      </c>
      <c r="H1715" s="63">
        <v>62753803</v>
      </c>
      <c r="I1715" s="63">
        <v>60707345</v>
      </c>
      <c r="J1715" s="63">
        <v>65191385</v>
      </c>
      <c r="K1715" s="63">
        <v>68764217</v>
      </c>
      <c r="L1715" s="63">
        <v>80525117</v>
      </c>
      <c r="M1715" s="63">
        <v>69043429</v>
      </c>
      <c r="N1715" s="63">
        <v>80923932</v>
      </c>
      <c r="O1715" s="63">
        <v>79311008</v>
      </c>
      <c r="P1715" s="63">
        <v>73824265</v>
      </c>
      <c r="Q1715" s="63">
        <v>63395652</v>
      </c>
      <c r="R1715" s="63">
        <v>69239215</v>
      </c>
      <c r="S1715" s="63">
        <v>75210117</v>
      </c>
      <c r="T1715" s="63">
        <v>71292773</v>
      </c>
    </row>
    <row r="1716" spans="1:20" ht="14.5" x14ac:dyDescent="0.35">
      <c r="A1716" t="str">
        <f t="shared" si="33"/>
        <v>Vorarlberg236</v>
      </c>
      <c r="B1716">
        <v>1716</v>
      </c>
      <c r="C1716" s="62" t="s">
        <v>269</v>
      </c>
      <c r="D1716" s="62" t="s">
        <v>410</v>
      </c>
      <c r="E1716" s="62" t="s">
        <v>59</v>
      </c>
      <c r="F1716" s="63">
        <v>285</v>
      </c>
      <c r="G1716" s="63">
        <v>6735</v>
      </c>
      <c r="H1716" s="63">
        <v>53569</v>
      </c>
      <c r="I1716" s="63">
        <v>32007</v>
      </c>
      <c r="J1716" s="63">
        <v>37941</v>
      </c>
      <c r="K1716" s="63">
        <v>35857</v>
      </c>
      <c r="L1716" s="63">
        <v>15491</v>
      </c>
      <c r="M1716" s="63">
        <v>23218</v>
      </c>
      <c r="N1716" s="63">
        <v>20322</v>
      </c>
      <c r="O1716" s="63">
        <v>35608</v>
      </c>
      <c r="P1716" s="63">
        <v>43296</v>
      </c>
      <c r="Q1716" s="63">
        <v>37190</v>
      </c>
      <c r="R1716" s="63">
        <v>40107</v>
      </c>
      <c r="S1716" s="63">
        <v>41082</v>
      </c>
      <c r="T1716" s="63">
        <v>26492</v>
      </c>
    </row>
    <row r="1717" spans="1:20" ht="14.5" x14ac:dyDescent="0.35">
      <c r="A1717" t="str">
        <f t="shared" si="33"/>
        <v>Vorarlberg068</v>
      </c>
      <c r="B1717">
        <v>1717</v>
      </c>
      <c r="C1717" s="62" t="s">
        <v>269</v>
      </c>
      <c r="D1717" s="62" t="s">
        <v>355</v>
      </c>
      <c r="E1717" s="62" t="s">
        <v>35</v>
      </c>
      <c r="F1717" s="63">
        <v>26350994</v>
      </c>
      <c r="G1717" s="63">
        <v>23277153</v>
      </c>
      <c r="H1717" s="63">
        <v>19093461</v>
      </c>
      <c r="I1717" s="63">
        <v>17003640</v>
      </c>
      <c r="J1717" s="63">
        <v>24057679</v>
      </c>
      <c r="K1717" s="63">
        <v>20876743</v>
      </c>
      <c r="L1717" s="63">
        <v>25306495</v>
      </c>
      <c r="M1717" s="63">
        <v>24527303</v>
      </c>
      <c r="N1717" s="63">
        <v>20853170</v>
      </c>
      <c r="O1717" s="63">
        <v>20036635</v>
      </c>
      <c r="P1717" s="63">
        <v>18004924</v>
      </c>
      <c r="Q1717" s="63">
        <v>34513294</v>
      </c>
      <c r="R1717" s="63">
        <v>48705436</v>
      </c>
      <c r="S1717" s="63">
        <v>49831666</v>
      </c>
      <c r="T1717" s="63">
        <v>39038436</v>
      </c>
    </row>
    <row r="1718" spans="1:20" ht="14.5" x14ac:dyDescent="0.35">
      <c r="A1718" t="str">
        <f t="shared" si="33"/>
        <v>Vorarlberg640</v>
      </c>
      <c r="B1718">
        <v>1718</v>
      </c>
      <c r="C1718" s="62" t="s">
        <v>269</v>
      </c>
      <c r="D1718" s="62" t="s">
        <v>580</v>
      </c>
      <c r="E1718" s="62" t="s">
        <v>155</v>
      </c>
      <c r="F1718" s="63">
        <v>68241</v>
      </c>
      <c r="G1718" s="63">
        <v>47594</v>
      </c>
      <c r="H1718" s="63">
        <v>43070</v>
      </c>
      <c r="I1718" s="63">
        <v>16845</v>
      </c>
      <c r="J1718" s="63">
        <v>13301</v>
      </c>
      <c r="K1718" s="63">
        <v>53857</v>
      </c>
      <c r="L1718" s="63">
        <v>16552</v>
      </c>
      <c r="M1718" s="63">
        <v>10107</v>
      </c>
      <c r="N1718" s="63">
        <v>48527</v>
      </c>
      <c r="O1718" s="63">
        <v>240984</v>
      </c>
      <c r="P1718" s="63">
        <v>906625</v>
      </c>
      <c r="Q1718" s="63">
        <v>182068</v>
      </c>
      <c r="R1718" s="63">
        <v>186522</v>
      </c>
      <c r="S1718" s="63">
        <v>50056</v>
      </c>
      <c r="T1718" s="63">
        <v>21106</v>
      </c>
    </row>
    <row r="1719" spans="1:20" ht="14.5" x14ac:dyDescent="0.35">
      <c r="A1719" t="str">
        <f t="shared" si="33"/>
        <v>Vorarlberg328</v>
      </c>
      <c r="B1719">
        <v>1719</v>
      </c>
      <c r="C1719" s="62" t="s">
        <v>269</v>
      </c>
      <c r="D1719" s="62" t="s">
        <v>444</v>
      </c>
      <c r="E1719" s="62" t="s">
        <v>79</v>
      </c>
      <c r="F1719" s="63">
        <v>35820</v>
      </c>
      <c r="G1719" s="64"/>
      <c r="H1719" s="63">
        <v>45320</v>
      </c>
      <c r="I1719" s="63">
        <v>2752</v>
      </c>
      <c r="J1719" s="63">
        <v>18605</v>
      </c>
      <c r="K1719" s="63">
        <v>34178</v>
      </c>
      <c r="L1719" s="63">
        <v>27519</v>
      </c>
      <c r="M1719" s="63">
        <v>12714</v>
      </c>
      <c r="N1719" s="63">
        <v>22050</v>
      </c>
      <c r="O1719" s="63">
        <v>21608</v>
      </c>
      <c r="P1719" s="63">
        <v>8001</v>
      </c>
      <c r="Q1719" s="63">
        <v>7850</v>
      </c>
      <c r="R1719" s="63">
        <v>27112</v>
      </c>
      <c r="S1719" s="63">
        <v>4330</v>
      </c>
      <c r="T1719" s="63">
        <v>10406</v>
      </c>
    </row>
    <row r="1720" spans="1:20" ht="14.5" x14ac:dyDescent="0.35">
      <c r="A1720" t="str">
        <f t="shared" si="33"/>
        <v>Vorarlberg284</v>
      </c>
      <c r="B1720">
        <v>1720</v>
      </c>
      <c r="C1720" s="62" t="s">
        <v>269</v>
      </c>
      <c r="D1720" s="62" t="s">
        <v>426</v>
      </c>
      <c r="E1720" s="62" t="s">
        <v>71</v>
      </c>
      <c r="F1720" s="63">
        <v>961</v>
      </c>
      <c r="G1720" s="64"/>
      <c r="H1720" s="63">
        <v>3184</v>
      </c>
      <c r="I1720" s="63">
        <v>7432</v>
      </c>
      <c r="J1720" s="63">
        <v>51111</v>
      </c>
      <c r="K1720" s="63">
        <v>11099</v>
      </c>
      <c r="L1720" s="63">
        <v>118</v>
      </c>
      <c r="M1720" s="63">
        <v>2775</v>
      </c>
      <c r="N1720" s="63">
        <v>614</v>
      </c>
      <c r="O1720" s="63">
        <v>236</v>
      </c>
      <c r="P1720" s="63">
        <v>183</v>
      </c>
      <c r="Q1720" s="63">
        <v>274</v>
      </c>
      <c r="R1720" s="63">
        <v>15</v>
      </c>
      <c r="S1720" s="63">
        <v>8019</v>
      </c>
      <c r="T1720" s="63">
        <v>4092</v>
      </c>
    </row>
    <row r="1721" spans="1:20" ht="14.5" x14ac:dyDescent="0.35">
      <c r="A1721" t="str">
        <f t="shared" si="33"/>
        <v>Vorarlberg466</v>
      </c>
      <c r="B1721">
        <v>1721</v>
      </c>
      <c r="C1721" s="62" t="s">
        <v>269</v>
      </c>
      <c r="D1721" s="62" t="s">
        <v>523</v>
      </c>
      <c r="E1721" s="62" t="s">
        <v>222</v>
      </c>
      <c r="F1721" s="64"/>
      <c r="G1721" s="64"/>
      <c r="H1721" s="64"/>
      <c r="I1721" s="63">
        <v>2</v>
      </c>
      <c r="J1721" s="64"/>
      <c r="K1721" s="63">
        <v>2</v>
      </c>
      <c r="L1721" s="63">
        <v>2</v>
      </c>
      <c r="M1721" s="63">
        <v>70</v>
      </c>
      <c r="N1721" s="63">
        <v>36</v>
      </c>
      <c r="O1721" s="64"/>
      <c r="P1721" s="63">
        <v>10</v>
      </c>
      <c r="Q1721" s="63">
        <v>7</v>
      </c>
      <c r="R1721" s="63">
        <v>1028</v>
      </c>
      <c r="S1721" s="63">
        <v>117</v>
      </c>
      <c r="T1721" s="63">
        <v>193</v>
      </c>
    </row>
    <row r="1722" spans="1:20" ht="14.5" x14ac:dyDescent="0.35">
      <c r="A1722" t="str">
        <f t="shared" si="33"/>
        <v>Vorarlberg413</v>
      </c>
      <c r="B1722">
        <v>1722</v>
      </c>
      <c r="C1722" s="62" t="s">
        <v>269</v>
      </c>
      <c r="D1722" s="62" t="s">
        <v>494</v>
      </c>
      <c r="E1722" s="62" t="s">
        <v>108</v>
      </c>
      <c r="F1722" s="63">
        <v>63</v>
      </c>
      <c r="G1722" s="63">
        <v>9</v>
      </c>
      <c r="H1722" s="63">
        <v>2993</v>
      </c>
      <c r="I1722" s="63">
        <v>1946</v>
      </c>
      <c r="J1722" s="63">
        <v>798</v>
      </c>
      <c r="K1722" s="63">
        <v>449</v>
      </c>
      <c r="L1722" s="63">
        <v>6902</v>
      </c>
      <c r="M1722" s="63">
        <v>849</v>
      </c>
      <c r="N1722" s="63">
        <v>12244</v>
      </c>
      <c r="O1722" s="63">
        <v>7407</v>
      </c>
      <c r="P1722" s="63">
        <v>373</v>
      </c>
      <c r="Q1722" s="63">
        <v>475</v>
      </c>
      <c r="R1722" s="63">
        <v>103</v>
      </c>
      <c r="S1722" s="63">
        <v>91</v>
      </c>
      <c r="T1722" s="63">
        <v>1533</v>
      </c>
    </row>
    <row r="1723" spans="1:20" ht="14.5" x14ac:dyDescent="0.35">
      <c r="A1723" t="str">
        <f t="shared" si="33"/>
        <v>Vorarlberg703</v>
      </c>
      <c r="B1723">
        <v>1723</v>
      </c>
      <c r="C1723" s="62" t="s">
        <v>269</v>
      </c>
      <c r="D1723" s="62" t="s">
        <v>609</v>
      </c>
      <c r="E1723" s="62" t="s">
        <v>241</v>
      </c>
      <c r="F1723" s="63">
        <v>3</v>
      </c>
      <c r="G1723" s="63">
        <v>4208</v>
      </c>
      <c r="H1723" s="63">
        <v>1716</v>
      </c>
      <c r="I1723" s="63">
        <v>4361</v>
      </c>
      <c r="J1723" s="63">
        <v>2488</v>
      </c>
      <c r="K1723" s="63">
        <v>17396</v>
      </c>
      <c r="L1723" s="63">
        <v>7015</v>
      </c>
      <c r="M1723" s="63">
        <v>917</v>
      </c>
      <c r="N1723" s="63">
        <v>28458</v>
      </c>
      <c r="O1723" s="63">
        <v>2412</v>
      </c>
      <c r="P1723" s="63">
        <v>443</v>
      </c>
      <c r="Q1723" s="63">
        <v>888</v>
      </c>
      <c r="R1723" s="63">
        <v>5462</v>
      </c>
      <c r="S1723" s="63">
        <v>3104</v>
      </c>
      <c r="T1723" s="63">
        <v>12788</v>
      </c>
    </row>
    <row r="1724" spans="1:20" ht="14.5" x14ac:dyDescent="0.35">
      <c r="A1724" t="str">
        <f t="shared" si="33"/>
        <v>Vorarlberg516</v>
      </c>
      <c r="B1724">
        <v>1724</v>
      </c>
      <c r="C1724" s="62" t="s">
        <v>269</v>
      </c>
      <c r="D1724" s="62" t="s">
        <v>553</v>
      </c>
      <c r="E1724" s="62" t="s">
        <v>142</v>
      </c>
      <c r="F1724" s="63">
        <v>22762</v>
      </c>
      <c r="G1724" s="63">
        <v>17055</v>
      </c>
      <c r="H1724" s="63">
        <v>172441</v>
      </c>
      <c r="I1724" s="63">
        <v>39459</v>
      </c>
      <c r="J1724" s="63">
        <v>3256952</v>
      </c>
      <c r="K1724" s="63">
        <v>191160</v>
      </c>
      <c r="L1724" s="63">
        <v>43498</v>
      </c>
      <c r="M1724" s="63">
        <v>366824</v>
      </c>
      <c r="N1724" s="63">
        <v>1387299</v>
      </c>
      <c r="O1724" s="63">
        <v>1086055</v>
      </c>
      <c r="P1724" s="63">
        <v>111183</v>
      </c>
      <c r="Q1724" s="63">
        <v>129962</v>
      </c>
      <c r="R1724" s="63">
        <v>346504</v>
      </c>
      <c r="S1724" s="63">
        <v>331398</v>
      </c>
      <c r="T1724" s="63">
        <v>414552</v>
      </c>
    </row>
    <row r="1725" spans="1:20" ht="14.5" x14ac:dyDescent="0.35">
      <c r="A1725" t="str">
        <f t="shared" si="33"/>
        <v>Vorarlberg477</v>
      </c>
      <c r="B1725">
        <v>1725</v>
      </c>
      <c r="C1725" s="62" t="s">
        <v>269</v>
      </c>
      <c r="D1725" s="62" t="s">
        <v>537</v>
      </c>
      <c r="E1725" s="62" t="s">
        <v>224</v>
      </c>
      <c r="F1725" s="64"/>
      <c r="G1725" s="64"/>
      <c r="H1725" s="64"/>
      <c r="I1725" s="64"/>
      <c r="J1725" s="64"/>
      <c r="K1725" s="63">
        <v>10</v>
      </c>
      <c r="L1725" s="64"/>
      <c r="M1725" s="64"/>
      <c r="N1725" s="64"/>
      <c r="O1725" s="64"/>
      <c r="P1725" s="63">
        <v>1</v>
      </c>
      <c r="Q1725" s="64"/>
      <c r="R1725" s="63">
        <v>9</v>
      </c>
      <c r="S1725" s="64"/>
      <c r="T1725" s="63">
        <v>85</v>
      </c>
    </row>
    <row r="1726" spans="1:20" ht="14.5" x14ac:dyDescent="0.35">
      <c r="A1726" t="str">
        <f t="shared" si="33"/>
        <v>Vorarlberg508</v>
      </c>
      <c r="B1726">
        <v>1726</v>
      </c>
      <c r="C1726" s="62" t="s">
        <v>269</v>
      </c>
      <c r="D1726" s="62" t="s">
        <v>550</v>
      </c>
      <c r="E1726" s="62" t="s">
        <v>140</v>
      </c>
      <c r="F1726" s="63">
        <v>25583042</v>
      </c>
      <c r="G1726" s="63">
        <v>20464434</v>
      </c>
      <c r="H1726" s="63">
        <v>21089274</v>
      </c>
      <c r="I1726" s="63">
        <v>21746381</v>
      </c>
      <c r="J1726" s="63">
        <v>18098821</v>
      </c>
      <c r="K1726" s="63">
        <v>12174480</v>
      </c>
      <c r="L1726" s="63">
        <v>12626264</v>
      </c>
      <c r="M1726" s="63">
        <v>15676174</v>
      </c>
      <c r="N1726" s="63">
        <v>18141353</v>
      </c>
      <c r="O1726" s="63">
        <v>16355269</v>
      </c>
      <c r="P1726" s="63">
        <v>12388495</v>
      </c>
      <c r="Q1726" s="63">
        <v>15098215</v>
      </c>
      <c r="R1726" s="63">
        <v>17451954</v>
      </c>
      <c r="S1726" s="63">
        <v>17347713</v>
      </c>
      <c r="T1726" s="63">
        <v>17616894</v>
      </c>
    </row>
    <row r="1727" spans="1:20" ht="14.5" x14ac:dyDescent="0.35">
      <c r="A1727" t="str">
        <f t="shared" si="33"/>
        <v>Vorarlberg453</v>
      </c>
      <c r="B1727">
        <v>1727</v>
      </c>
      <c r="C1727" s="62" t="s">
        <v>269</v>
      </c>
      <c r="D1727" s="62" t="s">
        <v>508</v>
      </c>
      <c r="E1727" s="62" t="s">
        <v>120</v>
      </c>
      <c r="F1727" s="63">
        <v>351</v>
      </c>
      <c r="G1727" s="63">
        <v>3740</v>
      </c>
      <c r="H1727" s="63">
        <v>541</v>
      </c>
      <c r="I1727" s="63">
        <v>16167</v>
      </c>
      <c r="J1727" s="63">
        <v>132</v>
      </c>
      <c r="K1727" s="63">
        <v>562</v>
      </c>
      <c r="L1727" s="63">
        <v>1423</v>
      </c>
      <c r="M1727" s="63">
        <v>1796</v>
      </c>
      <c r="N1727" s="63">
        <v>23915</v>
      </c>
      <c r="O1727" s="63">
        <v>8875</v>
      </c>
      <c r="P1727" s="63">
        <v>2670</v>
      </c>
      <c r="Q1727" s="63">
        <v>1701</v>
      </c>
      <c r="R1727" s="63">
        <v>3500</v>
      </c>
      <c r="S1727" s="63">
        <v>3726</v>
      </c>
      <c r="T1727" s="63">
        <v>1829</v>
      </c>
    </row>
    <row r="1728" spans="1:20" ht="14.5" x14ac:dyDescent="0.35">
      <c r="A1728" t="str">
        <f t="shared" si="33"/>
        <v>Vorarlberg675</v>
      </c>
      <c r="B1728">
        <v>1728</v>
      </c>
      <c r="C1728" s="62" t="s">
        <v>269</v>
      </c>
      <c r="D1728" s="62" t="s">
        <v>598</v>
      </c>
      <c r="E1728" s="62" t="s">
        <v>167</v>
      </c>
      <c r="F1728" s="63">
        <v>153</v>
      </c>
      <c r="G1728" s="63">
        <v>303</v>
      </c>
      <c r="H1728" s="64"/>
      <c r="I1728" s="63">
        <v>37</v>
      </c>
      <c r="J1728" s="63">
        <v>269</v>
      </c>
      <c r="K1728" s="63">
        <v>744</v>
      </c>
      <c r="L1728" s="63">
        <v>691</v>
      </c>
      <c r="M1728" s="63">
        <v>50</v>
      </c>
      <c r="N1728" s="63">
        <v>2355</v>
      </c>
      <c r="O1728" s="63">
        <v>1927</v>
      </c>
      <c r="P1728" s="63">
        <v>27</v>
      </c>
      <c r="Q1728" s="63">
        <v>31378</v>
      </c>
      <c r="R1728" s="63">
        <v>25025</v>
      </c>
      <c r="S1728" s="63">
        <v>2643</v>
      </c>
      <c r="T1728" s="63">
        <v>139</v>
      </c>
    </row>
    <row r="1729" spans="1:20" ht="14.5" x14ac:dyDescent="0.35">
      <c r="A1729" t="str">
        <f t="shared" si="33"/>
        <v>Vorarlberg892</v>
      </c>
      <c r="B1729">
        <v>1729</v>
      </c>
      <c r="C1729" s="62" t="s">
        <v>269</v>
      </c>
      <c r="D1729" s="62" t="s">
        <v>678</v>
      </c>
      <c r="E1729" s="62" t="s">
        <v>207</v>
      </c>
      <c r="F1729" s="63">
        <v>1</v>
      </c>
      <c r="G1729" s="63">
        <v>1</v>
      </c>
      <c r="H1729" s="64"/>
      <c r="I1729" s="64"/>
      <c r="J1729" s="64"/>
      <c r="K1729" s="64"/>
      <c r="L1729" s="64"/>
      <c r="M1729" s="64"/>
      <c r="N1729" s="64"/>
      <c r="O1729" s="64"/>
      <c r="P1729" s="64"/>
      <c r="Q1729" s="64"/>
      <c r="R1729" s="64"/>
      <c r="S1729" s="64"/>
      <c r="T1729" s="63">
        <v>94</v>
      </c>
    </row>
    <row r="1730" spans="1:20" ht="14.5" x14ac:dyDescent="0.35">
      <c r="A1730" t="str">
        <f t="shared" si="33"/>
        <v>Vorarlberg391</v>
      </c>
      <c r="B1730">
        <v>1730</v>
      </c>
      <c r="C1730" s="62" t="s">
        <v>269</v>
      </c>
      <c r="D1730" s="62" t="s">
        <v>479</v>
      </c>
      <c r="E1730" s="62" t="s">
        <v>100</v>
      </c>
      <c r="F1730" s="63">
        <v>2777</v>
      </c>
      <c r="G1730" s="63">
        <v>523</v>
      </c>
      <c r="H1730" s="63">
        <v>1615</v>
      </c>
      <c r="I1730" s="63">
        <v>166</v>
      </c>
      <c r="J1730" s="63">
        <v>4929</v>
      </c>
      <c r="K1730" s="63">
        <v>10132</v>
      </c>
      <c r="L1730" s="63">
        <v>2289</v>
      </c>
      <c r="M1730" s="63">
        <v>2513</v>
      </c>
      <c r="N1730" s="63">
        <v>229</v>
      </c>
      <c r="O1730" s="63">
        <v>865</v>
      </c>
      <c r="P1730" s="63">
        <v>133</v>
      </c>
      <c r="Q1730" s="63">
        <v>172</v>
      </c>
      <c r="R1730" s="63">
        <v>1626</v>
      </c>
      <c r="S1730" s="63">
        <v>721</v>
      </c>
      <c r="T1730" s="63">
        <v>2931</v>
      </c>
    </row>
    <row r="1731" spans="1:20" ht="14.5" x14ac:dyDescent="0.35">
      <c r="A1731" t="str">
        <f t="shared" si="33"/>
        <v>Vorarlberg073</v>
      </c>
      <c r="B1731">
        <v>1731</v>
      </c>
      <c r="C1731" s="62" t="s">
        <v>269</v>
      </c>
      <c r="D1731" s="62" t="s">
        <v>360</v>
      </c>
      <c r="E1731" s="62" t="s">
        <v>242</v>
      </c>
      <c r="F1731" s="63">
        <v>444752</v>
      </c>
      <c r="G1731" s="63">
        <v>287342</v>
      </c>
      <c r="H1731" s="63">
        <v>645770</v>
      </c>
      <c r="I1731" s="63">
        <v>394976</v>
      </c>
      <c r="J1731" s="63">
        <v>533600</v>
      </c>
      <c r="K1731" s="63">
        <v>947688</v>
      </c>
      <c r="L1731" s="63">
        <v>608699</v>
      </c>
      <c r="M1731" s="63">
        <v>1154466</v>
      </c>
      <c r="N1731" s="63">
        <v>667848</v>
      </c>
      <c r="O1731" s="63">
        <v>824256</v>
      </c>
      <c r="P1731" s="63">
        <v>931748</v>
      </c>
      <c r="Q1731" s="63">
        <v>1106777</v>
      </c>
      <c r="R1731" s="63">
        <v>506116</v>
      </c>
      <c r="S1731" s="63">
        <v>153330</v>
      </c>
      <c r="T1731" s="63">
        <v>74794</v>
      </c>
    </row>
    <row r="1732" spans="1:20" ht="14.5" x14ac:dyDescent="0.35">
      <c r="A1732" t="str">
        <f t="shared" si="33"/>
        <v>Vorarlberg421</v>
      </c>
      <c r="B1732">
        <v>1732</v>
      </c>
      <c r="C1732" s="62" t="s">
        <v>269</v>
      </c>
      <c r="D1732" s="62" t="s">
        <v>496</v>
      </c>
      <c r="E1732" s="62" t="s">
        <v>110</v>
      </c>
      <c r="F1732" s="63">
        <v>43198</v>
      </c>
      <c r="G1732" s="64"/>
      <c r="H1732" s="63">
        <v>22265</v>
      </c>
      <c r="I1732" s="64"/>
      <c r="J1732" s="63">
        <v>5498</v>
      </c>
      <c r="K1732" s="63">
        <v>1817</v>
      </c>
      <c r="L1732" s="63">
        <v>17491</v>
      </c>
      <c r="M1732" s="63">
        <v>21564</v>
      </c>
      <c r="N1732" s="63">
        <v>1062</v>
      </c>
      <c r="O1732" s="63">
        <v>1130</v>
      </c>
      <c r="P1732" s="63">
        <v>1592</v>
      </c>
      <c r="Q1732" s="63">
        <v>1062</v>
      </c>
      <c r="R1732" s="63">
        <v>121038</v>
      </c>
      <c r="S1732" s="63">
        <v>1360</v>
      </c>
      <c r="T1732" s="63">
        <v>3705</v>
      </c>
    </row>
    <row r="1733" spans="1:20" ht="14.5" x14ac:dyDescent="0.35">
      <c r="A1733" t="str">
        <f t="shared" si="33"/>
        <v>Vorarlberg404</v>
      </c>
      <c r="B1733">
        <v>1733</v>
      </c>
      <c r="C1733" s="62" t="s">
        <v>269</v>
      </c>
      <c r="D1733" s="62" t="s">
        <v>486</v>
      </c>
      <c r="E1733" s="62" t="s">
        <v>104</v>
      </c>
      <c r="F1733" s="63">
        <v>3463560</v>
      </c>
      <c r="G1733" s="63">
        <v>3216316</v>
      </c>
      <c r="H1733" s="63">
        <v>7569062</v>
      </c>
      <c r="I1733" s="63">
        <v>3596614</v>
      </c>
      <c r="J1733" s="63">
        <v>21073254</v>
      </c>
      <c r="K1733" s="63">
        <v>5776432</v>
      </c>
      <c r="L1733" s="63">
        <v>6428239</v>
      </c>
      <c r="M1733" s="63">
        <v>6381743</v>
      </c>
      <c r="N1733" s="63">
        <v>6971469</v>
      </c>
      <c r="O1733" s="63">
        <v>6257585</v>
      </c>
      <c r="P1733" s="63">
        <v>6038828</v>
      </c>
      <c r="Q1733" s="63">
        <v>11538364</v>
      </c>
      <c r="R1733" s="63">
        <v>8174310</v>
      </c>
      <c r="S1733" s="63">
        <v>80798822</v>
      </c>
      <c r="T1733" s="63">
        <v>12735415</v>
      </c>
    </row>
    <row r="1734" spans="1:20" ht="14.5" x14ac:dyDescent="0.35">
      <c r="A1734" t="str">
        <f t="shared" si="33"/>
        <v>Vorarlberg833</v>
      </c>
      <c r="B1734">
        <v>1734</v>
      </c>
      <c r="C1734" s="62" t="s">
        <v>269</v>
      </c>
      <c r="D1734" s="62" t="s">
        <v>662</v>
      </c>
      <c r="E1734" s="62" t="s">
        <v>202</v>
      </c>
      <c r="F1734" s="63">
        <v>6</v>
      </c>
      <c r="G1734" s="63">
        <v>6</v>
      </c>
      <c r="H1734" s="63">
        <v>1</v>
      </c>
      <c r="I1734" s="64"/>
      <c r="J1734" s="63">
        <v>5</v>
      </c>
      <c r="K1734" s="64"/>
      <c r="L1734" s="64"/>
      <c r="M1734" s="64"/>
      <c r="N1734" s="64"/>
      <c r="O1734" s="64"/>
      <c r="P1734" s="63">
        <v>25</v>
      </c>
      <c r="Q1734" s="64"/>
      <c r="R1734" s="63">
        <v>86</v>
      </c>
      <c r="S1734" s="64"/>
      <c r="T1734" s="64"/>
    </row>
    <row r="1735" spans="1:20" ht="14.5" x14ac:dyDescent="0.35">
      <c r="A1735" t="str">
        <f t="shared" si="33"/>
        <v>Vorarlberg322</v>
      </c>
      <c r="B1735">
        <v>1735</v>
      </c>
      <c r="C1735" s="62" t="s">
        <v>269</v>
      </c>
      <c r="D1735" s="62" t="s">
        <v>440</v>
      </c>
      <c r="E1735" s="62" t="s">
        <v>243</v>
      </c>
      <c r="F1735" s="63">
        <v>3311</v>
      </c>
      <c r="G1735" s="63">
        <v>269392</v>
      </c>
      <c r="H1735" s="63">
        <v>6102</v>
      </c>
      <c r="I1735" s="63">
        <v>416</v>
      </c>
      <c r="J1735" s="63">
        <v>874</v>
      </c>
      <c r="K1735" s="63">
        <v>6726</v>
      </c>
      <c r="L1735" s="63">
        <v>2676</v>
      </c>
      <c r="M1735" s="63">
        <v>2950</v>
      </c>
      <c r="N1735" s="63">
        <v>1178</v>
      </c>
      <c r="O1735" s="63">
        <v>5942</v>
      </c>
      <c r="P1735" s="63">
        <v>602</v>
      </c>
      <c r="Q1735" s="63">
        <v>14272</v>
      </c>
      <c r="R1735" s="63">
        <v>2530</v>
      </c>
      <c r="S1735" s="63">
        <v>3329</v>
      </c>
      <c r="T1735" s="63">
        <v>15971</v>
      </c>
    </row>
    <row r="1736" spans="1:20" ht="14.5" x14ac:dyDescent="0.35">
      <c r="A1736" t="str">
        <f t="shared" ref="A1736:A1799" si="34">C1736&amp;D1736</f>
        <v>Vorarlberg306</v>
      </c>
      <c r="B1736">
        <v>1736</v>
      </c>
      <c r="C1736" s="62" t="s">
        <v>269</v>
      </c>
      <c r="D1736" s="62" t="s">
        <v>430</v>
      </c>
      <c r="E1736" s="62" t="s">
        <v>74</v>
      </c>
      <c r="F1736" s="63">
        <v>115292</v>
      </c>
      <c r="G1736" s="63">
        <v>201</v>
      </c>
      <c r="H1736" s="63">
        <v>210</v>
      </c>
      <c r="I1736" s="63">
        <v>115</v>
      </c>
      <c r="J1736" s="64"/>
      <c r="K1736" s="64"/>
      <c r="L1736" s="63">
        <v>857</v>
      </c>
      <c r="M1736" s="63">
        <v>40974</v>
      </c>
      <c r="N1736" s="64"/>
      <c r="O1736" s="63">
        <v>653</v>
      </c>
      <c r="P1736" s="63">
        <v>2671</v>
      </c>
      <c r="Q1736" s="63">
        <v>219327</v>
      </c>
      <c r="R1736" s="63">
        <v>219355</v>
      </c>
      <c r="S1736" s="63">
        <v>8429</v>
      </c>
      <c r="T1736" s="63">
        <v>2006</v>
      </c>
    </row>
    <row r="1737" spans="1:20" ht="14.5" x14ac:dyDescent="0.35">
      <c r="A1737" t="str">
        <f t="shared" si="34"/>
        <v>Vorarlberg318</v>
      </c>
      <c r="B1737">
        <v>1737</v>
      </c>
      <c r="C1737" s="62" t="s">
        <v>269</v>
      </c>
      <c r="D1737" s="62" t="s">
        <v>438</v>
      </c>
      <c r="E1737" s="62" t="s">
        <v>244</v>
      </c>
      <c r="F1737" s="63">
        <v>8246</v>
      </c>
      <c r="G1737" s="63">
        <v>396</v>
      </c>
      <c r="H1737" s="63">
        <v>2307</v>
      </c>
      <c r="I1737" s="63">
        <v>698</v>
      </c>
      <c r="J1737" s="63">
        <v>3327</v>
      </c>
      <c r="K1737" s="63">
        <v>12943</v>
      </c>
      <c r="L1737" s="63">
        <v>56312</v>
      </c>
      <c r="M1737" s="63">
        <v>24874</v>
      </c>
      <c r="N1737" s="63">
        <v>54801</v>
      </c>
      <c r="O1737" s="63">
        <v>10530</v>
      </c>
      <c r="P1737" s="63">
        <v>22668</v>
      </c>
      <c r="Q1737" s="63">
        <v>28041</v>
      </c>
      <c r="R1737" s="63">
        <v>49649</v>
      </c>
      <c r="S1737" s="63">
        <v>13526</v>
      </c>
      <c r="T1737" s="63">
        <v>4872</v>
      </c>
    </row>
    <row r="1738" spans="1:20" ht="14.5" x14ac:dyDescent="0.35">
      <c r="A1738" t="str">
        <f t="shared" si="34"/>
        <v>Vorarlberg039</v>
      </c>
      <c r="B1738">
        <v>1738</v>
      </c>
      <c r="C1738" s="62" t="s">
        <v>269</v>
      </c>
      <c r="D1738" s="62" t="s">
        <v>327</v>
      </c>
      <c r="E1738" s="62" t="s">
        <v>20</v>
      </c>
      <c r="F1738" s="63">
        <v>710311762</v>
      </c>
      <c r="G1738" s="63">
        <v>700925468</v>
      </c>
      <c r="H1738" s="63">
        <v>754434473</v>
      </c>
      <c r="I1738" s="63">
        <v>840433862</v>
      </c>
      <c r="J1738" s="63">
        <v>890483778</v>
      </c>
      <c r="K1738" s="63">
        <v>894648018</v>
      </c>
      <c r="L1738" s="63">
        <v>917065147</v>
      </c>
      <c r="M1738" s="63">
        <v>824402481</v>
      </c>
      <c r="N1738" s="63">
        <v>864012733</v>
      </c>
      <c r="O1738" s="63">
        <v>873798038</v>
      </c>
      <c r="P1738" s="63">
        <v>798698696</v>
      </c>
      <c r="Q1738" s="63">
        <v>962811433</v>
      </c>
      <c r="R1738" s="63">
        <v>1048077275</v>
      </c>
      <c r="S1738" s="63">
        <v>979554411</v>
      </c>
      <c r="T1738" s="63">
        <v>902258122</v>
      </c>
    </row>
    <row r="1739" spans="1:20" ht="14.5" x14ac:dyDescent="0.35">
      <c r="A1739" t="str">
        <f t="shared" si="34"/>
        <v>Vorarlberg272</v>
      </c>
      <c r="B1739">
        <v>1739</v>
      </c>
      <c r="C1739" s="62" t="s">
        <v>269</v>
      </c>
      <c r="D1739" s="62" t="s">
        <v>422</v>
      </c>
      <c r="E1739" s="62" t="s">
        <v>245</v>
      </c>
      <c r="F1739" s="63">
        <v>3575530</v>
      </c>
      <c r="G1739" s="63">
        <v>243974</v>
      </c>
      <c r="H1739" s="63">
        <v>685688</v>
      </c>
      <c r="I1739" s="63">
        <v>564137</v>
      </c>
      <c r="J1739" s="63">
        <v>319718</v>
      </c>
      <c r="K1739" s="63">
        <v>562011</v>
      </c>
      <c r="L1739" s="63">
        <v>2194688</v>
      </c>
      <c r="M1739" s="63">
        <v>431996</v>
      </c>
      <c r="N1739" s="63">
        <v>19140527</v>
      </c>
      <c r="O1739" s="63">
        <v>15983711</v>
      </c>
      <c r="P1739" s="63">
        <v>19419709</v>
      </c>
      <c r="Q1739" s="63">
        <v>156371</v>
      </c>
      <c r="R1739" s="63">
        <v>41611</v>
      </c>
      <c r="S1739" s="63">
        <v>76078</v>
      </c>
      <c r="T1739" s="63">
        <v>58781</v>
      </c>
    </row>
    <row r="1740" spans="1:20" ht="14.5" x14ac:dyDescent="0.35">
      <c r="A1740" t="str">
        <f t="shared" si="34"/>
        <v>Vorarlberg837</v>
      </c>
      <c r="B1740">
        <v>1740</v>
      </c>
      <c r="C1740" s="62" t="s">
        <v>269</v>
      </c>
      <c r="D1740" s="62" t="s">
        <v>671</v>
      </c>
      <c r="E1740" s="62" t="s">
        <v>203</v>
      </c>
      <c r="F1740" s="63">
        <v>171</v>
      </c>
      <c r="G1740" s="63">
        <v>2</v>
      </c>
      <c r="H1740" s="64"/>
      <c r="I1740" s="64"/>
      <c r="J1740" s="64"/>
      <c r="K1740" s="64"/>
      <c r="L1740" s="63">
        <v>2</v>
      </c>
      <c r="M1740" s="63">
        <v>17</v>
      </c>
      <c r="N1740" s="63">
        <v>4</v>
      </c>
      <c r="O1740" s="63">
        <v>13</v>
      </c>
      <c r="P1740" s="63">
        <v>7</v>
      </c>
      <c r="Q1740" s="63">
        <v>43</v>
      </c>
      <c r="R1740" s="63">
        <v>79</v>
      </c>
      <c r="S1740" s="63">
        <v>214</v>
      </c>
      <c r="T1740" s="63">
        <v>485</v>
      </c>
    </row>
    <row r="1741" spans="1:20" ht="14.5" x14ac:dyDescent="0.35">
      <c r="A1741" t="str">
        <f t="shared" si="34"/>
        <v>Vorarlberg512</v>
      </c>
      <c r="B1741">
        <v>1741</v>
      </c>
      <c r="C1741" s="62" t="s">
        <v>269</v>
      </c>
      <c r="D1741" s="62" t="s">
        <v>552</v>
      </c>
      <c r="E1741" s="62" t="s">
        <v>141</v>
      </c>
      <c r="F1741" s="63">
        <v>823690</v>
      </c>
      <c r="G1741" s="63">
        <v>1955752</v>
      </c>
      <c r="H1741" s="63">
        <v>1394132</v>
      </c>
      <c r="I1741" s="63">
        <v>2406992</v>
      </c>
      <c r="J1741" s="63">
        <v>2175633</v>
      </c>
      <c r="K1741" s="63">
        <v>2704643</v>
      </c>
      <c r="L1741" s="63">
        <v>917426</v>
      </c>
      <c r="M1741" s="63">
        <v>1253092</v>
      </c>
      <c r="N1741" s="63">
        <v>4677512</v>
      </c>
      <c r="O1741" s="63">
        <v>2162416</v>
      </c>
      <c r="P1741" s="63">
        <v>1942580</v>
      </c>
      <c r="Q1741" s="63">
        <v>1975431</v>
      </c>
      <c r="R1741" s="63">
        <v>3643562</v>
      </c>
      <c r="S1741" s="63">
        <v>4556350</v>
      </c>
      <c r="T1741" s="63">
        <v>4037692</v>
      </c>
    </row>
    <row r="1742" spans="1:20" ht="14.5" x14ac:dyDescent="0.35">
      <c r="A1742" t="str">
        <f t="shared" si="34"/>
        <v>Vorarlberg302</v>
      </c>
      <c r="B1742">
        <v>1742</v>
      </c>
      <c r="C1742" s="62" t="s">
        <v>269</v>
      </c>
      <c r="D1742" s="62" t="s">
        <v>428</v>
      </c>
      <c r="E1742" s="62" t="s">
        <v>73</v>
      </c>
      <c r="F1742" s="63">
        <v>102529</v>
      </c>
      <c r="G1742" s="63">
        <v>18411</v>
      </c>
      <c r="H1742" s="63">
        <v>22968</v>
      </c>
      <c r="I1742" s="63">
        <v>10396</v>
      </c>
      <c r="J1742" s="63">
        <v>6210</v>
      </c>
      <c r="K1742" s="63">
        <v>9511</v>
      </c>
      <c r="L1742" s="63">
        <v>15350</v>
      </c>
      <c r="M1742" s="63">
        <v>41732</v>
      </c>
      <c r="N1742" s="63">
        <v>24918</v>
      </c>
      <c r="O1742" s="63">
        <v>29164</v>
      </c>
      <c r="P1742" s="63">
        <v>20962</v>
      </c>
      <c r="Q1742" s="63">
        <v>28037</v>
      </c>
      <c r="R1742" s="63">
        <v>45846</v>
      </c>
      <c r="S1742" s="63">
        <v>54475</v>
      </c>
      <c r="T1742" s="63">
        <v>63007</v>
      </c>
    </row>
    <row r="1743" spans="1:20" ht="14.5" x14ac:dyDescent="0.35">
      <c r="A1743" t="str">
        <f t="shared" si="34"/>
        <v>Vorarlberg720</v>
      </c>
      <c r="B1743">
        <v>1743</v>
      </c>
      <c r="C1743" s="62" t="s">
        <v>269</v>
      </c>
      <c r="D1743" s="62" t="s">
        <v>616</v>
      </c>
      <c r="E1743" s="62" t="s">
        <v>177</v>
      </c>
      <c r="F1743" s="63">
        <v>385236409</v>
      </c>
      <c r="G1743" s="63">
        <v>453817217</v>
      </c>
      <c r="H1743" s="63">
        <v>501981095</v>
      </c>
      <c r="I1743" s="63">
        <v>490061357</v>
      </c>
      <c r="J1743" s="63">
        <v>550317389</v>
      </c>
      <c r="K1743" s="63">
        <v>699176947</v>
      </c>
      <c r="L1743" s="63">
        <v>629627382</v>
      </c>
      <c r="M1743" s="63">
        <v>676325405</v>
      </c>
      <c r="N1743" s="63">
        <v>724775805</v>
      </c>
      <c r="O1743" s="63">
        <v>732507262</v>
      </c>
      <c r="P1743" s="63">
        <v>749031164</v>
      </c>
      <c r="Q1743" s="63">
        <v>841062337</v>
      </c>
      <c r="R1743" s="63">
        <v>1004352466</v>
      </c>
      <c r="S1743" s="63">
        <v>793443915</v>
      </c>
      <c r="T1743" s="63">
        <v>758462394</v>
      </c>
    </row>
    <row r="1744" spans="1:20" ht="14.5" x14ac:dyDescent="0.35">
      <c r="A1744" t="str">
        <f t="shared" si="34"/>
        <v>Vorarlberg480</v>
      </c>
      <c r="B1744">
        <v>1744</v>
      </c>
      <c r="C1744" s="62" t="s">
        <v>269</v>
      </c>
      <c r="D1744" s="62" t="s">
        <v>543</v>
      </c>
      <c r="E1744" s="62" t="s">
        <v>134</v>
      </c>
      <c r="F1744" s="63">
        <v>2739133</v>
      </c>
      <c r="G1744" s="63">
        <v>1763547</v>
      </c>
      <c r="H1744" s="63">
        <v>1775865</v>
      </c>
      <c r="I1744" s="63">
        <v>2002679</v>
      </c>
      <c r="J1744" s="63">
        <v>2443373</v>
      </c>
      <c r="K1744" s="63">
        <v>2377147</v>
      </c>
      <c r="L1744" s="63">
        <v>2324958</v>
      </c>
      <c r="M1744" s="63">
        <v>2355517</v>
      </c>
      <c r="N1744" s="63">
        <v>2319449</v>
      </c>
      <c r="O1744" s="63">
        <v>2344777</v>
      </c>
      <c r="P1744" s="63">
        <v>2137313</v>
      </c>
      <c r="Q1744" s="63">
        <v>1688364</v>
      </c>
      <c r="R1744" s="63">
        <v>2582104</v>
      </c>
      <c r="S1744" s="63">
        <v>2365651</v>
      </c>
      <c r="T1744" s="63">
        <v>3021036</v>
      </c>
    </row>
    <row r="1745" spans="1:20" ht="14.5" x14ac:dyDescent="0.35">
      <c r="A1745" t="str">
        <f t="shared" si="34"/>
        <v>Vorarlberg436</v>
      </c>
      <c r="B1745">
        <v>1745</v>
      </c>
      <c r="C1745" s="62" t="s">
        <v>269</v>
      </c>
      <c r="D1745" s="62" t="s">
        <v>500</v>
      </c>
      <c r="E1745" s="62" t="s">
        <v>114</v>
      </c>
      <c r="F1745" s="63">
        <v>1353855</v>
      </c>
      <c r="G1745" s="63">
        <v>643500</v>
      </c>
      <c r="H1745" s="63">
        <v>1107945</v>
      </c>
      <c r="I1745" s="63">
        <v>1124980</v>
      </c>
      <c r="J1745" s="63">
        <v>1159197</v>
      </c>
      <c r="K1745" s="63">
        <v>2010396</v>
      </c>
      <c r="L1745" s="63">
        <v>1535162</v>
      </c>
      <c r="M1745" s="63">
        <v>1986500</v>
      </c>
      <c r="N1745" s="63">
        <v>1697541</v>
      </c>
      <c r="O1745" s="63">
        <v>1787933</v>
      </c>
      <c r="P1745" s="63">
        <v>2006913</v>
      </c>
      <c r="Q1745" s="63">
        <v>1799756</v>
      </c>
      <c r="R1745" s="63">
        <v>2180385</v>
      </c>
      <c r="S1745" s="63">
        <v>1578232</v>
      </c>
      <c r="T1745" s="63">
        <v>3170107</v>
      </c>
    </row>
    <row r="1746" spans="1:20" ht="14.5" x14ac:dyDescent="0.35">
      <c r="A1746" t="str">
        <f t="shared" si="34"/>
        <v>Vorarlberg448</v>
      </c>
      <c r="B1746">
        <v>1746</v>
      </c>
      <c r="C1746" s="62" t="s">
        <v>269</v>
      </c>
      <c r="D1746" s="62" t="s">
        <v>503</v>
      </c>
      <c r="E1746" s="62" t="s">
        <v>117</v>
      </c>
      <c r="F1746" s="63">
        <v>741424</v>
      </c>
      <c r="G1746" s="63">
        <v>574461</v>
      </c>
      <c r="H1746" s="63">
        <v>465118</v>
      </c>
      <c r="I1746" s="63">
        <v>264406</v>
      </c>
      <c r="J1746" s="63">
        <v>223201</v>
      </c>
      <c r="K1746" s="63">
        <v>87314</v>
      </c>
      <c r="L1746" s="63">
        <v>59654</v>
      </c>
      <c r="M1746" s="63">
        <v>173768</v>
      </c>
      <c r="N1746" s="63">
        <v>669043</v>
      </c>
      <c r="O1746" s="63">
        <v>927248</v>
      </c>
      <c r="P1746" s="63">
        <v>48581</v>
      </c>
      <c r="Q1746" s="63">
        <v>24537</v>
      </c>
      <c r="R1746" s="63">
        <v>10977</v>
      </c>
      <c r="S1746" s="63">
        <v>16267</v>
      </c>
      <c r="T1746" s="63">
        <v>12937</v>
      </c>
    </row>
    <row r="1747" spans="1:20" ht="14.5" x14ac:dyDescent="0.35">
      <c r="A1747" t="str">
        <f t="shared" si="34"/>
        <v>Vorarlberg247</v>
      </c>
      <c r="B1747">
        <v>1747</v>
      </c>
      <c r="C1747" s="62" t="s">
        <v>269</v>
      </c>
      <c r="D1747" s="62" t="s">
        <v>414</v>
      </c>
      <c r="E1747" s="62" t="s">
        <v>62</v>
      </c>
      <c r="F1747" s="64"/>
      <c r="G1747" s="64"/>
      <c r="H1747" s="63">
        <v>377</v>
      </c>
      <c r="I1747" s="63">
        <v>46</v>
      </c>
      <c r="J1747" s="63">
        <v>12</v>
      </c>
      <c r="K1747" s="63">
        <v>16</v>
      </c>
      <c r="L1747" s="63">
        <v>107</v>
      </c>
      <c r="M1747" s="63">
        <v>49</v>
      </c>
      <c r="N1747" s="63">
        <v>141</v>
      </c>
      <c r="O1747" s="63">
        <v>6315</v>
      </c>
      <c r="P1747" s="63">
        <v>26</v>
      </c>
      <c r="Q1747" s="63">
        <v>1509</v>
      </c>
      <c r="R1747" s="63">
        <v>5318</v>
      </c>
      <c r="S1747" s="63">
        <v>3</v>
      </c>
      <c r="T1747" s="63">
        <v>6</v>
      </c>
    </row>
    <row r="1748" spans="1:20" ht="14.5" x14ac:dyDescent="0.35">
      <c r="A1748" t="str">
        <f t="shared" si="34"/>
        <v>Vorarlberg475</v>
      </c>
      <c r="B1748">
        <v>1748</v>
      </c>
      <c r="C1748" s="62" t="s">
        <v>269</v>
      </c>
      <c r="D1748" s="62" t="s">
        <v>535</v>
      </c>
      <c r="E1748" s="62" t="s">
        <v>223</v>
      </c>
      <c r="F1748" s="64"/>
      <c r="G1748" s="64"/>
      <c r="H1748" s="64"/>
      <c r="I1748" s="63">
        <v>5722</v>
      </c>
      <c r="J1748" s="63">
        <v>1596</v>
      </c>
      <c r="K1748" s="63">
        <v>2314</v>
      </c>
      <c r="L1748" s="63">
        <v>29</v>
      </c>
      <c r="M1748" s="63">
        <v>2309</v>
      </c>
      <c r="N1748" s="64"/>
      <c r="O1748" s="64"/>
      <c r="P1748" s="63">
        <v>11</v>
      </c>
      <c r="Q1748" s="63">
        <v>5</v>
      </c>
      <c r="R1748" s="64"/>
      <c r="S1748" s="63">
        <v>33</v>
      </c>
      <c r="T1748" s="63">
        <v>19</v>
      </c>
    </row>
    <row r="1749" spans="1:20" ht="14.5" x14ac:dyDescent="0.35">
      <c r="A1749" t="str">
        <f t="shared" si="34"/>
        <v>Vorarlberg834</v>
      </c>
      <c r="B1749">
        <v>1749</v>
      </c>
      <c r="C1749" s="62" t="s">
        <v>269</v>
      </c>
      <c r="D1749" s="62" t="s">
        <v>664</v>
      </c>
      <c r="E1749" s="62" t="s">
        <v>274</v>
      </c>
      <c r="F1749" s="63">
        <v>7</v>
      </c>
      <c r="G1749" s="64"/>
      <c r="H1749" s="63">
        <v>1</v>
      </c>
      <c r="I1749" s="64"/>
      <c r="J1749" s="63">
        <v>2</v>
      </c>
      <c r="K1749" s="63">
        <v>5</v>
      </c>
      <c r="L1749" s="64"/>
      <c r="M1749" s="64"/>
      <c r="N1749" s="64"/>
      <c r="O1749" s="63">
        <v>3</v>
      </c>
      <c r="P1749" s="63">
        <v>58</v>
      </c>
      <c r="Q1749" s="63">
        <v>510</v>
      </c>
      <c r="R1749" s="63">
        <v>1526</v>
      </c>
      <c r="S1749" s="63">
        <v>1820</v>
      </c>
      <c r="T1749" s="63">
        <v>6685</v>
      </c>
    </row>
    <row r="1750" spans="1:20" ht="14.5" x14ac:dyDescent="0.35">
      <c r="A1750" t="str">
        <f t="shared" si="34"/>
        <v>Vorarlberg600</v>
      </c>
      <c r="B1750">
        <v>1750</v>
      </c>
      <c r="C1750" s="62" t="s">
        <v>269</v>
      </c>
      <c r="D1750" s="62" t="s">
        <v>561</v>
      </c>
      <c r="E1750" s="62" t="s">
        <v>147</v>
      </c>
      <c r="F1750" s="63">
        <v>366052</v>
      </c>
      <c r="G1750" s="63">
        <v>786931</v>
      </c>
      <c r="H1750" s="63">
        <v>188509</v>
      </c>
      <c r="I1750" s="63">
        <v>107157</v>
      </c>
      <c r="J1750" s="63">
        <v>155140</v>
      </c>
      <c r="K1750" s="63">
        <v>126977</v>
      </c>
      <c r="L1750" s="63">
        <v>88484</v>
      </c>
      <c r="M1750" s="63">
        <v>100149</v>
      </c>
      <c r="N1750" s="63">
        <v>128972</v>
      </c>
      <c r="O1750" s="63">
        <v>67984</v>
      </c>
      <c r="P1750" s="63">
        <v>370052</v>
      </c>
      <c r="Q1750" s="63">
        <v>333292</v>
      </c>
      <c r="R1750" s="63">
        <v>219891</v>
      </c>
      <c r="S1750" s="63">
        <v>254270</v>
      </c>
      <c r="T1750" s="63">
        <v>607766</v>
      </c>
    </row>
    <row r="1751" spans="1:20" ht="14.5" x14ac:dyDescent="0.35">
      <c r="A1751" t="str">
        <f t="shared" si="34"/>
        <v>Vorarlberg061</v>
      </c>
      <c r="B1751">
        <v>1751</v>
      </c>
      <c r="C1751" s="62" t="s">
        <v>269</v>
      </c>
      <c r="D1751" s="62" t="s">
        <v>347</v>
      </c>
      <c r="E1751" s="62" t="s">
        <v>31</v>
      </c>
      <c r="F1751" s="63">
        <v>103684677</v>
      </c>
      <c r="G1751" s="63">
        <v>106442501</v>
      </c>
      <c r="H1751" s="63">
        <v>107329444</v>
      </c>
      <c r="I1751" s="63">
        <v>113876103</v>
      </c>
      <c r="J1751" s="63">
        <v>125736230</v>
      </c>
      <c r="K1751" s="63">
        <v>176902803</v>
      </c>
      <c r="L1751" s="63">
        <v>196636184</v>
      </c>
      <c r="M1751" s="63">
        <v>209475187</v>
      </c>
      <c r="N1751" s="63">
        <v>225605230</v>
      </c>
      <c r="O1751" s="63">
        <v>214133181</v>
      </c>
      <c r="P1751" s="63">
        <v>211058060</v>
      </c>
      <c r="Q1751" s="63">
        <v>277518809</v>
      </c>
      <c r="R1751" s="63">
        <v>348180889</v>
      </c>
      <c r="S1751" s="63">
        <v>307835107</v>
      </c>
      <c r="T1751" s="63">
        <v>283223825</v>
      </c>
    </row>
    <row r="1752" spans="1:20" ht="14.5" x14ac:dyDescent="0.35">
      <c r="A1752" t="str">
        <f t="shared" si="34"/>
        <v>Vorarlberg004</v>
      </c>
      <c r="B1752">
        <v>1752</v>
      </c>
      <c r="C1752" s="62" t="s">
        <v>269</v>
      </c>
      <c r="D1752" s="62" t="s">
        <v>297</v>
      </c>
      <c r="E1752" s="62" t="s">
        <v>3</v>
      </c>
      <c r="F1752" s="63">
        <v>2405742510</v>
      </c>
      <c r="G1752" s="63">
        <v>2645264485</v>
      </c>
      <c r="H1752" s="63">
        <v>2643527148</v>
      </c>
      <c r="I1752" s="63">
        <v>2620387238</v>
      </c>
      <c r="J1752" s="63">
        <v>2749966257</v>
      </c>
      <c r="K1752" s="63">
        <v>2837187740</v>
      </c>
      <c r="L1752" s="63">
        <v>2800727601</v>
      </c>
      <c r="M1752" s="63">
        <v>2861369528</v>
      </c>
      <c r="N1752" s="63">
        <v>3059717252</v>
      </c>
      <c r="O1752" s="63">
        <v>2924682221</v>
      </c>
      <c r="P1752" s="63">
        <v>2764523854</v>
      </c>
      <c r="Q1752" s="63">
        <v>3406461026</v>
      </c>
      <c r="R1752" s="63">
        <v>4117053233</v>
      </c>
      <c r="S1752" s="63">
        <v>3531546718</v>
      </c>
      <c r="T1752" s="63">
        <v>3410880779</v>
      </c>
    </row>
    <row r="1753" spans="1:20" ht="14.5" x14ac:dyDescent="0.35">
      <c r="A1753" t="str">
        <f t="shared" si="34"/>
        <v>Vorarlberg338</v>
      </c>
      <c r="B1753">
        <v>1753</v>
      </c>
      <c r="C1753" s="62" t="s">
        <v>269</v>
      </c>
      <c r="D1753" s="62" t="s">
        <v>451</v>
      </c>
      <c r="E1753" s="62" t="s">
        <v>84</v>
      </c>
      <c r="F1753" s="64"/>
      <c r="G1753" s="63">
        <v>3880</v>
      </c>
      <c r="H1753" s="63">
        <v>11</v>
      </c>
      <c r="I1753" s="64"/>
      <c r="J1753" s="64"/>
      <c r="K1753" s="64"/>
      <c r="L1753" s="63">
        <v>35841</v>
      </c>
      <c r="M1753" s="63">
        <v>10438</v>
      </c>
      <c r="N1753" s="63">
        <v>2255</v>
      </c>
      <c r="O1753" s="63">
        <v>75</v>
      </c>
      <c r="P1753" s="63">
        <v>1638</v>
      </c>
      <c r="Q1753" s="63">
        <v>2220</v>
      </c>
      <c r="R1753" s="63">
        <v>2874</v>
      </c>
      <c r="S1753" s="63">
        <v>5172</v>
      </c>
      <c r="T1753" s="63">
        <v>624</v>
      </c>
    </row>
    <row r="1754" spans="1:20" ht="14.5" x14ac:dyDescent="0.35">
      <c r="A1754" t="str">
        <f t="shared" si="34"/>
        <v>Vorarlberg008</v>
      </c>
      <c r="B1754">
        <v>1754</v>
      </c>
      <c r="C1754" s="62" t="s">
        <v>269</v>
      </c>
      <c r="D1754" s="62" t="s">
        <v>306</v>
      </c>
      <c r="E1754" s="62" t="s">
        <v>7</v>
      </c>
      <c r="F1754" s="63">
        <v>14270019</v>
      </c>
      <c r="G1754" s="63">
        <v>19219047</v>
      </c>
      <c r="H1754" s="63">
        <v>18739938</v>
      </c>
      <c r="I1754" s="63">
        <v>19528516</v>
      </c>
      <c r="J1754" s="63">
        <v>17808855</v>
      </c>
      <c r="K1754" s="63">
        <v>18214227</v>
      </c>
      <c r="L1754" s="63">
        <v>20091327</v>
      </c>
      <c r="M1754" s="63">
        <v>21004984</v>
      </c>
      <c r="N1754" s="63">
        <v>21322241</v>
      </c>
      <c r="O1754" s="63">
        <v>17434412</v>
      </c>
      <c r="P1754" s="63">
        <v>16644429</v>
      </c>
      <c r="Q1754" s="63">
        <v>21349248</v>
      </c>
      <c r="R1754" s="63">
        <v>25565091</v>
      </c>
      <c r="S1754" s="63">
        <v>26033072</v>
      </c>
      <c r="T1754" s="63">
        <v>33775017</v>
      </c>
    </row>
    <row r="1755" spans="1:20" ht="14.5" x14ac:dyDescent="0.35">
      <c r="A1755" t="str">
        <f t="shared" si="34"/>
        <v>Vorarlberg460</v>
      </c>
      <c r="B1755">
        <v>1755</v>
      </c>
      <c r="C1755" s="62" t="s">
        <v>269</v>
      </c>
      <c r="D1755" s="62" t="s">
        <v>517</v>
      </c>
      <c r="E1755" s="62" t="s">
        <v>125</v>
      </c>
      <c r="F1755" s="63">
        <v>27714</v>
      </c>
      <c r="G1755" s="63">
        <v>48125</v>
      </c>
      <c r="H1755" s="63">
        <v>71092</v>
      </c>
      <c r="I1755" s="63">
        <v>66634</v>
      </c>
      <c r="J1755" s="63">
        <v>2036</v>
      </c>
      <c r="K1755" s="63">
        <v>90563</v>
      </c>
      <c r="L1755" s="63">
        <v>17</v>
      </c>
      <c r="M1755" s="63">
        <v>125</v>
      </c>
      <c r="N1755" s="63">
        <v>775</v>
      </c>
      <c r="O1755" s="64"/>
      <c r="P1755" s="63">
        <v>235</v>
      </c>
      <c r="Q1755" s="63">
        <v>75</v>
      </c>
      <c r="R1755" s="63">
        <v>1146</v>
      </c>
      <c r="S1755" s="63">
        <v>3318</v>
      </c>
      <c r="T1755" s="63">
        <v>1083</v>
      </c>
    </row>
    <row r="1756" spans="1:20" ht="14.5" x14ac:dyDescent="0.35">
      <c r="A1756" t="str">
        <f t="shared" si="34"/>
        <v>Vorarlberg456</v>
      </c>
      <c r="B1756">
        <v>1756</v>
      </c>
      <c r="C1756" s="62" t="s">
        <v>269</v>
      </c>
      <c r="D1756" s="62" t="s">
        <v>511</v>
      </c>
      <c r="E1756" s="62" t="s">
        <v>122</v>
      </c>
      <c r="F1756" s="63">
        <v>273295</v>
      </c>
      <c r="G1756" s="63">
        <v>151504</v>
      </c>
      <c r="H1756" s="63">
        <v>212480</v>
      </c>
      <c r="I1756" s="63">
        <v>326030</v>
      </c>
      <c r="J1756" s="63">
        <v>545435</v>
      </c>
      <c r="K1756" s="63">
        <v>1110934</v>
      </c>
      <c r="L1756" s="63">
        <v>799213</v>
      </c>
      <c r="M1756" s="63">
        <v>978739</v>
      </c>
      <c r="N1756" s="63">
        <v>1025174</v>
      </c>
      <c r="O1756" s="63">
        <v>837854</v>
      </c>
      <c r="P1756" s="63">
        <v>980283</v>
      </c>
      <c r="Q1756" s="63">
        <v>932736</v>
      </c>
      <c r="R1756" s="63">
        <v>959625</v>
      </c>
      <c r="S1756" s="63">
        <v>960132</v>
      </c>
      <c r="T1756" s="63">
        <v>700497</v>
      </c>
    </row>
    <row r="1757" spans="1:20" ht="14.5" x14ac:dyDescent="0.35">
      <c r="A1757" t="str">
        <f t="shared" si="34"/>
        <v>Vorarlberg208</v>
      </c>
      <c r="B1757">
        <v>1757</v>
      </c>
      <c r="C1757" s="62" t="s">
        <v>269</v>
      </c>
      <c r="D1757" s="62" t="s">
        <v>394</v>
      </c>
      <c r="E1757" s="62" t="s">
        <v>53</v>
      </c>
      <c r="F1757" s="63">
        <v>5034</v>
      </c>
      <c r="G1757" s="63">
        <v>8819</v>
      </c>
      <c r="H1757" s="63">
        <v>12342</v>
      </c>
      <c r="I1757" s="63">
        <v>10436</v>
      </c>
      <c r="J1757" s="63">
        <v>767720</v>
      </c>
      <c r="K1757" s="63">
        <v>6097</v>
      </c>
      <c r="L1757" s="63">
        <v>11329</v>
      </c>
      <c r="M1757" s="63">
        <v>7689</v>
      </c>
      <c r="N1757" s="63">
        <v>1122</v>
      </c>
      <c r="O1757" s="63">
        <v>1463</v>
      </c>
      <c r="P1757" s="63">
        <v>18077</v>
      </c>
      <c r="Q1757" s="63">
        <v>3919</v>
      </c>
      <c r="R1757" s="63">
        <v>3151</v>
      </c>
      <c r="S1757" s="63">
        <v>270384</v>
      </c>
      <c r="T1757" s="63">
        <v>8105</v>
      </c>
    </row>
    <row r="1758" spans="1:20" ht="14.5" x14ac:dyDescent="0.35">
      <c r="A1758" t="str">
        <f t="shared" si="34"/>
        <v>Vorarlberg500</v>
      </c>
      <c r="B1758">
        <v>1758</v>
      </c>
      <c r="C1758" s="62" t="s">
        <v>269</v>
      </c>
      <c r="D1758" s="62" t="s">
        <v>548</v>
      </c>
      <c r="E1758" s="62" t="s">
        <v>138</v>
      </c>
      <c r="F1758" s="63">
        <v>461714</v>
      </c>
      <c r="G1758" s="63">
        <v>1048445</v>
      </c>
      <c r="H1758" s="63">
        <v>1181259</v>
      </c>
      <c r="I1758" s="63">
        <v>1316123</v>
      </c>
      <c r="J1758" s="63">
        <v>515859</v>
      </c>
      <c r="K1758" s="63">
        <v>672672</v>
      </c>
      <c r="L1758" s="63">
        <v>1353818</v>
      </c>
      <c r="M1758" s="63">
        <v>1606430</v>
      </c>
      <c r="N1758" s="63">
        <v>439093</v>
      </c>
      <c r="O1758" s="63">
        <v>412282</v>
      </c>
      <c r="P1758" s="63">
        <v>2466127</v>
      </c>
      <c r="Q1758" s="63">
        <v>1156608</v>
      </c>
      <c r="R1758" s="63">
        <v>1357383</v>
      </c>
      <c r="S1758" s="63">
        <v>1008211</v>
      </c>
      <c r="T1758" s="63">
        <v>1065635</v>
      </c>
    </row>
    <row r="1759" spans="1:20" ht="14.5" x14ac:dyDescent="0.35">
      <c r="A1759" t="str">
        <f t="shared" si="34"/>
        <v>Vorarlberg053</v>
      </c>
      <c r="B1759">
        <v>1759</v>
      </c>
      <c r="C1759" s="62" t="s">
        <v>269</v>
      </c>
      <c r="D1759" s="62" t="s">
        <v>339</v>
      </c>
      <c r="E1759" s="62" t="s">
        <v>27</v>
      </c>
      <c r="F1759" s="63">
        <v>753571</v>
      </c>
      <c r="G1759" s="63">
        <v>860254</v>
      </c>
      <c r="H1759" s="63">
        <v>762082</v>
      </c>
      <c r="I1759" s="63">
        <v>1442424</v>
      </c>
      <c r="J1759" s="63">
        <v>2395704</v>
      </c>
      <c r="K1759" s="63">
        <v>1848227</v>
      </c>
      <c r="L1759" s="63">
        <v>1669016</v>
      </c>
      <c r="M1759" s="63">
        <v>1886561</v>
      </c>
      <c r="N1759" s="63">
        <v>1265536</v>
      </c>
      <c r="O1759" s="63">
        <v>1129189</v>
      </c>
      <c r="P1759" s="63">
        <v>2489102</v>
      </c>
      <c r="Q1759" s="63">
        <v>1821036</v>
      </c>
      <c r="R1759" s="63">
        <v>1952798</v>
      </c>
      <c r="S1759" s="63">
        <v>1534115</v>
      </c>
      <c r="T1759" s="63">
        <v>1541823</v>
      </c>
    </row>
    <row r="1760" spans="1:20" ht="14.5" x14ac:dyDescent="0.35">
      <c r="A1760" t="str">
        <f t="shared" si="34"/>
        <v>Vorarlberg220</v>
      </c>
      <c r="B1760">
        <v>1760</v>
      </c>
      <c r="C1760" s="62" t="s">
        <v>269</v>
      </c>
      <c r="D1760" s="62" t="s">
        <v>400</v>
      </c>
      <c r="E1760" s="62" t="s">
        <v>55</v>
      </c>
      <c r="F1760" s="63">
        <v>4749720</v>
      </c>
      <c r="G1760" s="63">
        <v>7542312</v>
      </c>
      <c r="H1760" s="63">
        <v>3174958</v>
      </c>
      <c r="I1760" s="63">
        <v>3387349</v>
      </c>
      <c r="J1760" s="63">
        <v>5539662</v>
      </c>
      <c r="K1760" s="63">
        <v>5389541</v>
      </c>
      <c r="L1760" s="63">
        <v>3963744</v>
      </c>
      <c r="M1760" s="63">
        <v>5412589</v>
      </c>
      <c r="N1760" s="63">
        <v>5679474</v>
      </c>
      <c r="O1760" s="63">
        <v>6388558</v>
      </c>
      <c r="P1760" s="63">
        <v>4163490</v>
      </c>
      <c r="Q1760" s="63">
        <v>4749812</v>
      </c>
      <c r="R1760" s="63">
        <v>9372110</v>
      </c>
      <c r="S1760" s="63">
        <v>17890463</v>
      </c>
      <c r="T1760" s="63">
        <v>14916289</v>
      </c>
    </row>
    <row r="1761" spans="1:20" ht="14.5" x14ac:dyDescent="0.35">
      <c r="A1761" t="str">
        <f t="shared" si="34"/>
        <v>Vorarlberg229</v>
      </c>
      <c r="B1761">
        <v>1761</v>
      </c>
      <c r="C1761" s="62" t="s">
        <v>269</v>
      </c>
      <c r="D1761" s="62" t="s">
        <v>407</v>
      </c>
      <c r="E1761" s="62" t="s">
        <v>221</v>
      </c>
      <c r="F1761" s="64"/>
      <c r="G1761" s="64"/>
      <c r="H1761" s="64"/>
      <c r="I1761" s="64"/>
      <c r="J1761" s="64"/>
      <c r="K1761" s="64"/>
      <c r="L1761" s="64"/>
      <c r="M1761" s="64"/>
      <c r="N1761" s="64"/>
      <c r="O1761" s="64"/>
      <c r="P1761" s="64"/>
      <c r="Q1761" s="64"/>
      <c r="R1761" s="63">
        <v>23</v>
      </c>
      <c r="S1761" s="64"/>
      <c r="T1761" s="63">
        <v>528</v>
      </c>
    </row>
    <row r="1762" spans="1:20" ht="14.5" x14ac:dyDescent="0.35">
      <c r="A1762" t="str">
        <f t="shared" si="34"/>
        <v>Vorarlberg336</v>
      </c>
      <c r="B1762">
        <v>1762</v>
      </c>
      <c r="C1762" s="62" t="s">
        <v>269</v>
      </c>
      <c r="D1762" s="62" t="s">
        <v>450</v>
      </c>
      <c r="E1762" s="62" t="s">
        <v>83</v>
      </c>
      <c r="F1762" s="64"/>
      <c r="G1762" s="63">
        <v>684</v>
      </c>
      <c r="H1762" s="63">
        <v>30</v>
      </c>
      <c r="I1762" s="64"/>
      <c r="J1762" s="63">
        <v>3</v>
      </c>
      <c r="K1762" s="63">
        <v>17</v>
      </c>
      <c r="L1762" s="63">
        <v>723</v>
      </c>
      <c r="M1762" s="63">
        <v>9</v>
      </c>
      <c r="N1762" s="64"/>
      <c r="O1762" s="64"/>
      <c r="P1762" s="63">
        <v>909</v>
      </c>
      <c r="Q1762" s="64"/>
      <c r="R1762" s="63">
        <v>8</v>
      </c>
      <c r="S1762" s="63">
        <v>1779</v>
      </c>
      <c r="T1762" s="63">
        <v>2992</v>
      </c>
    </row>
    <row r="1763" spans="1:20" ht="14.5" x14ac:dyDescent="0.35">
      <c r="A1763" t="str">
        <f t="shared" si="34"/>
        <v>Vorarlberg011</v>
      </c>
      <c r="B1763">
        <v>1763</v>
      </c>
      <c r="C1763" s="62" t="s">
        <v>269</v>
      </c>
      <c r="D1763" s="62" t="s">
        <v>311</v>
      </c>
      <c r="E1763" s="62" t="s">
        <v>10</v>
      </c>
      <c r="F1763" s="63">
        <v>45447093</v>
      </c>
      <c r="G1763" s="63">
        <v>48538548</v>
      </c>
      <c r="H1763" s="63">
        <v>54262097</v>
      </c>
      <c r="I1763" s="63">
        <v>67332020</v>
      </c>
      <c r="J1763" s="63">
        <v>69510475</v>
      </c>
      <c r="K1763" s="63">
        <v>67895213</v>
      </c>
      <c r="L1763" s="63">
        <v>65709050</v>
      </c>
      <c r="M1763" s="63">
        <v>69032268</v>
      </c>
      <c r="N1763" s="63">
        <v>71882791</v>
      </c>
      <c r="O1763" s="63">
        <v>71124694</v>
      </c>
      <c r="P1763" s="63">
        <v>69381929</v>
      </c>
      <c r="Q1763" s="63">
        <v>82171779</v>
      </c>
      <c r="R1763" s="63">
        <v>97579342</v>
      </c>
      <c r="S1763" s="63">
        <v>92102796</v>
      </c>
      <c r="T1763" s="63">
        <v>91196692</v>
      </c>
    </row>
    <row r="1764" spans="1:20" ht="14.5" x14ac:dyDescent="0.35">
      <c r="A1764" t="str">
        <f t="shared" si="34"/>
        <v>Vorarlberg334</v>
      </c>
      <c r="B1764">
        <v>1764</v>
      </c>
      <c r="C1764" s="62" t="s">
        <v>269</v>
      </c>
      <c r="D1764" s="62" t="s">
        <v>448</v>
      </c>
      <c r="E1764" s="62" t="s">
        <v>82</v>
      </c>
      <c r="F1764" s="63">
        <v>274473</v>
      </c>
      <c r="G1764" s="63">
        <v>212050</v>
      </c>
      <c r="H1764" s="63">
        <v>224102</v>
      </c>
      <c r="I1764" s="63">
        <v>225685</v>
      </c>
      <c r="J1764" s="63">
        <v>255241</v>
      </c>
      <c r="K1764" s="63">
        <v>292092</v>
      </c>
      <c r="L1764" s="63">
        <v>298571</v>
      </c>
      <c r="M1764" s="63">
        <v>247200</v>
      </c>
      <c r="N1764" s="63">
        <v>205323</v>
      </c>
      <c r="O1764" s="63">
        <v>149403</v>
      </c>
      <c r="P1764" s="63">
        <v>134535</v>
      </c>
      <c r="Q1764" s="63">
        <v>151389</v>
      </c>
      <c r="R1764" s="63">
        <v>239157</v>
      </c>
      <c r="S1764" s="63">
        <v>186613</v>
      </c>
      <c r="T1764" s="63">
        <v>239438</v>
      </c>
    </row>
    <row r="1765" spans="1:20" ht="14.5" x14ac:dyDescent="0.35">
      <c r="A1765" t="str">
        <f t="shared" si="34"/>
        <v>Vorarlberg032</v>
      </c>
      <c r="B1765">
        <v>1765</v>
      </c>
      <c r="C1765" s="62" t="s">
        <v>269</v>
      </c>
      <c r="D1765" s="62" t="s">
        <v>324</v>
      </c>
      <c r="E1765" s="62" t="s">
        <v>18</v>
      </c>
      <c r="F1765" s="63">
        <v>12205002</v>
      </c>
      <c r="G1765" s="63">
        <v>25814281</v>
      </c>
      <c r="H1765" s="63">
        <v>12733333</v>
      </c>
      <c r="I1765" s="63">
        <v>12822104</v>
      </c>
      <c r="J1765" s="63">
        <v>13890692</v>
      </c>
      <c r="K1765" s="63">
        <v>14001984</v>
      </c>
      <c r="L1765" s="63">
        <v>15330195</v>
      </c>
      <c r="M1765" s="63">
        <v>14198391</v>
      </c>
      <c r="N1765" s="63">
        <v>15357947</v>
      </c>
      <c r="O1765" s="63">
        <v>17002033</v>
      </c>
      <c r="P1765" s="63">
        <v>18740304</v>
      </c>
      <c r="Q1765" s="63">
        <v>22787928</v>
      </c>
      <c r="R1765" s="63">
        <v>22968583</v>
      </c>
      <c r="S1765" s="63">
        <v>20274229</v>
      </c>
      <c r="T1765" s="63">
        <v>19956621</v>
      </c>
    </row>
    <row r="1766" spans="1:20" ht="14.5" x14ac:dyDescent="0.35">
      <c r="A1766" t="str">
        <f t="shared" si="34"/>
        <v>Vorarlberg815</v>
      </c>
      <c r="B1766">
        <v>1766</v>
      </c>
      <c r="C1766" s="62" t="s">
        <v>269</v>
      </c>
      <c r="D1766" s="62" t="s">
        <v>643</v>
      </c>
      <c r="E1766" s="62" t="s">
        <v>191</v>
      </c>
      <c r="F1766" s="63">
        <v>2362</v>
      </c>
      <c r="G1766" s="63">
        <v>1065</v>
      </c>
      <c r="H1766" s="63">
        <v>42595</v>
      </c>
      <c r="I1766" s="63">
        <v>1005</v>
      </c>
      <c r="J1766" s="63">
        <v>3368</v>
      </c>
      <c r="K1766" s="63">
        <v>6466</v>
      </c>
      <c r="L1766" s="63">
        <v>2228</v>
      </c>
      <c r="M1766" s="63">
        <v>585</v>
      </c>
      <c r="N1766" s="63">
        <v>1517</v>
      </c>
      <c r="O1766" s="63">
        <v>80</v>
      </c>
      <c r="P1766" s="63">
        <v>579</v>
      </c>
      <c r="Q1766" s="63">
        <v>1081</v>
      </c>
      <c r="R1766" s="63">
        <v>850</v>
      </c>
      <c r="S1766" s="63">
        <v>3140</v>
      </c>
      <c r="T1766" s="63">
        <v>3125</v>
      </c>
    </row>
    <row r="1767" spans="1:20" ht="14.5" x14ac:dyDescent="0.35">
      <c r="A1767" t="str">
        <f t="shared" si="34"/>
        <v>Vorarlberg529</v>
      </c>
      <c r="B1767">
        <v>1767</v>
      </c>
      <c r="C1767" s="62" t="s">
        <v>269</v>
      </c>
      <c r="D1767" s="62" t="s">
        <v>559</v>
      </c>
      <c r="E1767" s="62" t="s">
        <v>146</v>
      </c>
      <c r="F1767" s="63">
        <v>2</v>
      </c>
      <c r="G1767" s="63">
        <v>7</v>
      </c>
      <c r="H1767" s="63">
        <v>15</v>
      </c>
      <c r="I1767" s="64"/>
      <c r="J1767" s="63">
        <v>15</v>
      </c>
      <c r="K1767" s="63">
        <v>43</v>
      </c>
      <c r="L1767" s="63">
        <v>1</v>
      </c>
      <c r="M1767" s="64"/>
      <c r="N1767" s="63">
        <v>1</v>
      </c>
      <c r="O1767" s="64"/>
      <c r="P1767" s="63">
        <v>2229</v>
      </c>
      <c r="Q1767" s="64"/>
      <c r="R1767" s="63">
        <v>5951</v>
      </c>
      <c r="S1767" s="63">
        <v>4493</v>
      </c>
      <c r="T1767" s="63">
        <v>8548</v>
      </c>
    </row>
    <row r="1768" spans="1:20" ht="14.5" x14ac:dyDescent="0.35">
      <c r="A1768" t="str">
        <f t="shared" si="34"/>
        <v>Vorarlberg823</v>
      </c>
      <c r="B1768">
        <v>1768</v>
      </c>
      <c r="C1768" s="62" t="s">
        <v>269</v>
      </c>
      <c r="D1768" s="62" t="s">
        <v>652</v>
      </c>
      <c r="E1768" s="62" t="s">
        <v>197</v>
      </c>
      <c r="F1768" s="63">
        <v>1016</v>
      </c>
      <c r="G1768" s="63">
        <v>141</v>
      </c>
      <c r="H1768" s="64"/>
      <c r="I1768" s="64"/>
      <c r="J1768" s="64"/>
      <c r="K1768" s="64"/>
      <c r="L1768" s="64"/>
      <c r="M1768" s="64"/>
      <c r="N1768" s="64"/>
      <c r="O1768" s="64"/>
      <c r="P1768" s="63">
        <v>3</v>
      </c>
      <c r="Q1768" s="63">
        <v>73</v>
      </c>
      <c r="R1768" s="64"/>
      <c r="S1768" s="63">
        <v>1509</v>
      </c>
      <c r="T1768" s="63">
        <v>3387</v>
      </c>
    </row>
    <row r="1769" spans="1:20" ht="14.5" x14ac:dyDescent="0.35">
      <c r="A1769" t="str">
        <f t="shared" si="34"/>
        <v>Vorarlberg041</v>
      </c>
      <c r="B1769">
        <v>1769</v>
      </c>
      <c r="C1769" s="62" t="s">
        <v>269</v>
      </c>
      <c r="D1769" s="62" t="s">
        <v>329</v>
      </c>
      <c r="E1769" s="62" t="s">
        <v>21</v>
      </c>
      <c r="F1769" s="63">
        <v>24</v>
      </c>
      <c r="G1769" s="63">
        <v>970</v>
      </c>
      <c r="H1769" s="63">
        <v>452</v>
      </c>
      <c r="I1769" s="63">
        <v>546</v>
      </c>
      <c r="J1769" s="63">
        <v>63</v>
      </c>
      <c r="K1769" s="63">
        <v>6584</v>
      </c>
      <c r="L1769" s="63">
        <v>22356</v>
      </c>
      <c r="M1769" s="63">
        <v>28910</v>
      </c>
      <c r="N1769" s="64"/>
      <c r="O1769" s="63">
        <v>938</v>
      </c>
      <c r="P1769" s="63">
        <v>40</v>
      </c>
      <c r="Q1769" s="63">
        <v>842</v>
      </c>
      <c r="R1769" s="63">
        <v>1682</v>
      </c>
      <c r="S1769" s="63">
        <v>13817</v>
      </c>
      <c r="T1769" s="63">
        <v>28905</v>
      </c>
    </row>
    <row r="1770" spans="1:20" ht="14.5" x14ac:dyDescent="0.35">
      <c r="A1770" t="str">
        <f t="shared" si="34"/>
        <v>Vorarlberg001</v>
      </c>
      <c r="B1770">
        <v>1770</v>
      </c>
      <c r="C1770" s="62" t="s">
        <v>269</v>
      </c>
      <c r="D1770" s="62" t="s">
        <v>292</v>
      </c>
      <c r="E1770" s="62" t="s">
        <v>1</v>
      </c>
      <c r="F1770" s="63">
        <v>180574530</v>
      </c>
      <c r="G1770" s="63">
        <v>220023135</v>
      </c>
      <c r="H1770" s="63">
        <v>207893397</v>
      </c>
      <c r="I1770" s="63">
        <v>201148547</v>
      </c>
      <c r="J1770" s="63">
        <v>216705498</v>
      </c>
      <c r="K1770" s="63">
        <v>217158503</v>
      </c>
      <c r="L1770" s="63">
        <v>250737784</v>
      </c>
      <c r="M1770" s="63">
        <v>253327324</v>
      </c>
      <c r="N1770" s="63">
        <v>265505552</v>
      </c>
      <c r="O1770" s="63">
        <v>292339639</v>
      </c>
      <c r="P1770" s="63">
        <v>256499243</v>
      </c>
      <c r="Q1770" s="63">
        <v>299795222</v>
      </c>
      <c r="R1770" s="63">
        <v>381736360</v>
      </c>
      <c r="S1770" s="63">
        <v>262429062</v>
      </c>
      <c r="T1770" s="63">
        <v>250211493</v>
      </c>
    </row>
    <row r="1771" spans="1:20" ht="14.5" x14ac:dyDescent="0.35">
      <c r="A1771" t="str">
        <f t="shared" si="34"/>
        <v>Vorarlberg314</v>
      </c>
      <c r="B1771">
        <v>1771</v>
      </c>
      <c r="C1771" s="62" t="s">
        <v>269</v>
      </c>
      <c r="D1771" s="62" t="s">
        <v>436</v>
      </c>
      <c r="E1771" s="62" t="s">
        <v>77</v>
      </c>
      <c r="F1771" s="63">
        <v>3672</v>
      </c>
      <c r="G1771" s="63">
        <v>156</v>
      </c>
      <c r="H1771" s="63">
        <v>6460</v>
      </c>
      <c r="I1771" s="63">
        <v>776</v>
      </c>
      <c r="J1771" s="64"/>
      <c r="K1771" s="63">
        <v>169</v>
      </c>
      <c r="L1771" s="64"/>
      <c r="M1771" s="63">
        <v>30596</v>
      </c>
      <c r="N1771" s="63">
        <v>3485</v>
      </c>
      <c r="O1771" s="63">
        <v>431</v>
      </c>
      <c r="P1771" s="63">
        <v>9469</v>
      </c>
      <c r="Q1771" s="63">
        <v>7133</v>
      </c>
      <c r="R1771" s="63">
        <v>139</v>
      </c>
      <c r="S1771" s="63">
        <v>660</v>
      </c>
      <c r="T1771" s="63">
        <v>584</v>
      </c>
    </row>
    <row r="1772" spans="1:20" ht="14.5" x14ac:dyDescent="0.35">
      <c r="A1772" t="str">
        <f t="shared" si="34"/>
        <v>Vorarlberg006</v>
      </c>
      <c r="B1772">
        <v>1772</v>
      </c>
      <c r="C1772" s="62" t="s">
        <v>269</v>
      </c>
      <c r="D1772" s="62" t="s">
        <v>302</v>
      </c>
      <c r="E1772" s="62" t="s">
        <v>5</v>
      </c>
      <c r="F1772" s="63">
        <v>72183755</v>
      </c>
      <c r="G1772" s="63">
        <v>75635541</v>
      </c>
      <c r="H1772" s="63">
        <v>80195616</v>
      </c>
      <c r="I1772" s="63">
        <v>77012878</v>
      </c>
      <c r="J1772" s="63">
        <v>87411576</v>
      </c>
      <c r="K1772" s="63">
        <v>99557401</v>
      </c>
      <c r="L1772" s="63">
        <v>92431627</v>
      </c>
      <c r="M1772" s="63">
        <v>75297149</v>
      </c>
      <c r="N1772" s="63">
        <v>76258865</v>
      </c>
      <c r="O1772" s="63">
        <v>95394775</v>
      </c>
      <c r="P1772" s="63">
        <v>103450880</v>
      </c>
      <c r="Q1772" s="63">
        <v>109353731</v>
      </c>
      <c r="R1772" s="63">
        <v>115072774</v>
      </c>
      <c r="S1772" s="63">
        <v>112931968</v>
      </c>
      <c r="T1772" s="63">
        <v>112366962</v>
      </c>
    </row>
    <row r="1773" spans="1:20" ht="14.5" x14ac:dyDescent="0.35">
      <c r="A1773" t="str">
        <f t="shared" si="34"/>
        <v>Vorarlberg473</v>
      </c>
      <c r="B1773">
        <v>1773</v>
      </c>
      <c r="C1773" s="62" t="s">
        <v>269</v>
      </c>
      <c r="D1773" s="62" t="s">
        <v>533</v>
      </c>
      <c r="E1773" s="62" t="s">
        <v>132</v>
      </c>
      <c r="F1773" s="63">
        <v>265</v>
      </c>
      <c r="G1773" s="63">
        <v>6</v>
      </c>
      <c r="H1773" s="63">
        <v>248</v>
      </c>
      <c r="I1773" s="63">
        <v>12</v>
      </c>
      <c r="J1773" s="63">
        <v>27</v>
      </c>
      <c r="K1773" s="63">
        <v>27</v>
      </c>
      <c r="L1773" s="63">
        <v>1508</v>
      </c>
      <c r="M1773" s="64"/>
      <c r="N1773" s="64"/>
      <c r="O1773" s="64"/>
      <c r="P1773" s="64"/>
      <c r="Q1773" s="63">
        <v>66</v>
      </c>
      <c r="R1773" s="64"/>
      <c r="S1773" s="63">
        <v>315</v>
      </c>
      <c r="T1773" s="63">
        <v>523</v>
      </c>
    </row>
    <row r="1774" spans="1:20" ht="14.5" x14ac:dyDescent="0.35">
      <c r="A1774" t="str">
        <f t="shared" si="34"/>
        <v>Vorarlberg076</v>
      </c>
      <c r="B1774">
        <v>1774</v>
      </c>
      <c r="C1774" s="62" t="s">
        <v>269</v>
      </c>
      <c r="D1774" s="62" t="s">
        <v>365</v>
      </c>
      <c r="E1774" s="62" t="s">
        <v>38</v>
      </c>
      <c r="F1774" s="63">
        <v>31583</v>
      </c>
      <c r="G1774" s="63">
        <v>26567</v>
      </c>
      <c r="H1774" s="63">
        <v>102173</v>
      </c>
      <c r="I1774" s="63">
        <v>22538</v>
      </c>
      <c r="J1774" s="63">
        <v>157842</v>
      </c>
      <c r="K1774" s="63">
        <v>394369</v>
      </c>
      <c r="L1774" s="63">
        <v>138920</v>
      </c>
      <c r="M1774" s="63">
        <v>58177</v>
      </c>
      <c r="N1774" s="63">
        <v>3163266</v>
      </c>
      <c r="O1774" s="63">
        <v>266784</v>
      </c>
      <c r="P1774" s="63">
        <v>100202</v>
      </c>
      <c r="Q1774" s="63">
        <v>112933</v>
      </c>
      <c r="R1774" s="63">
        <v>266921</v>
      </c>
      <c r="S1774" s="63">
        <v>252255</v>
      </c>
      <c r="T1774" s="63">
        <v>366801</v>
      </c>
    </row>
    <row r="1775" spans="1:20" ht="14.5" x14ac:dyDescent="0.35">
      <c r="A1775" t="str">
        <f t="shared" si="34"/>
        <v>Vorarlberg276</v>
      </c>
      <c r="B1775">
        <v>1775</v>
      </c>
      <c r="C1775" s="62" t="s">
        <v>269</v>
      </c>
      <c r="D1775" s="62" t="s">
        <v>424</v>
      </c>
      <c r="E1775" s="62" t="s">
        <v>69</v>
      </c>
      <c r="F1775" s="63">
        <v>4026838</v>
      </c>
      <c r="G1775" s="63">
        <v>5730</v>
      </c>
      <c r="H1775" s="63">
        <v>18453</v>
      </c>
      <c r="I1775" s="63">
        <v>11920</v>
      </c>
      <c r="J1775" s="63">
        <v>62835</v>
      </c>
      <c r="K1775" s="63">
        <v>81243</v>
      </c>
      <c r="L1775" s="63">
        <v>989754</v>
      </c>
      <c r="M1775" s="63">
        <v>18745</v>
      </c>
      <c r="N1775" s="63">
        <v>10676234</v>
      </c>
      <c r="O1775" s="63">
        <v>9446328</v>
      </c>
      <c r="P1775" s="63">
        <v>7825250</v>
      </c>
      <c r="Q1775" s="63">
        <v>21459</v>
      </c>
      <c r="R1775" s="63">
        <v>8294</v>
      </c>
      <c r="S1775" s="63">
        <v>11884</v>
      </c>
      <c r="T1775" s="63">
        <v>83090</v>
      </c>
    </row>
    <row r="1776" spans="1:20" ht="14.5" x14ac:dyDescent="0.35">
      <c r="A1776" t="str">
        <f t="shared" si="34"/>
        <v>Vorarlberg044</v>
      </c>
      <c r="B1776">
        <v>1776</v>
      </c>
      <c r="C1776" s="62" t="s">
        <v>269</v>
      </c>
      <c r="D1776" s="62" t="s">
        <v>332</v>
      </c>
      <c r="E1776" s="62" t="s">
        <v>23</v>
      </c>
      <c r="F1776" s="63">
        <v>23227</v>
      </c>
      <c r="G1776" s="63">
        <v>485</v>
      </c>
      <c r="H1776" s="63">
        <v>15528</v>
      </c>
      <c r="I1776" s="64"/>
      <c r="J1776" s="63">
        <v>55</v>
      </c>
      <c r="K1776" s="63">
        <v>69</v>
      </c>
      <c r="L1776" s="63">
        <v>153</v>
      </c>
      <c r="M1776" s="63">
        <v>837</v>
      </c>
      <c r="N1776" s="64"/>
      <c r="O1776" s="63">
        <v>55</v>
      </c>
      <c r="P1776" s="63">
        <v>690</v>
      </c>
      <c r="Q1776" s="63">
        <v>5859</v>
      </c>
      <c r="R1776" s="64"/>
      <c r="S1776" s="63">
        <v>2521</v>
      </c>
      <c r="T1776" s="63">
        <v>1815</v>
      </c>
    </row>
    <row r="1777" spans="1:20" ht="14.5" x14ac:dyDescent="0.35">
      <c r="A1777" t="str">
        <f t="shared" si="34"/>
        <v>Vorarlberg406</v>
      </c>
      <c r="B1777">
        <v>1777</v>
      </c>
      <c r="C1777" s="62" t="s">
        <v>269</v>
      </c>
      <c r="D1777" s="62" t="s">
        <v>488</v>
      </c>
      <c r="E1777" s="62" t="s">
        <v>105</v>
      </c>
      <c r="F1777" s="63">
        <v>18497</v>
      </c>
      <c r="G1777" s="63">
        <v>1823</v>
      </c>
      <c r="H1777" s="63">
        <v>1345</v>
      </c>
      <c r="I1777" s="63">
        <v>69</v>
      </c>
      <c r="J1777" s="63">
        <v>685</v>
      </c>
      <c r="K1777" s="64"/>
      <c r="L1777" s="63">
        <v>770</v>
      </c>
      <c r="M1777" s="63">
        <v>9</v>
      </c>
      <c r="N1777" s="64"/>
      <c r="O1777" s="63">
        <v>1942</v>
      </c>
      <c r="P1777" s="63">
        <v>4510</v>
      </c>
      <c r="Q1777" s="63">
        <v>1082</v>
      </c>
      <c r="R1777" s="64"/>
      <c r="S1777" s="63">
        <v>781</v>
      </c>
      <c r="T1777" s="63">
        <v>1206</v>
      </c>
    </row>
    <row r="1778" spans="1:20" ht="14.5" x14ac:dyDescent="0.35">
      <c r="A1778" t="str">
        <f t="shared" si="34"/>
        <v>Vorarlberg252</v>
      </c>
      <c r="B1778">
        <v>1778</v>
      </c>
      <c r="C1778" s="62" t="s">
        <v>269</v>
      </c>
      <c r="D1778" s="62" t="s">
        <v>417</v>
      </c>
      <c r="E1778" s="62" t="s">
        <v>64</v>
      </c>
      <c r="F1778" s="64"/>
      <c r="G1778" s="63">
        <v>21</v>
      </c>
      <c r="H1778" s="63">
        <v>175</v>
      </c>
      <c r="I1778" s="63">
        <v>129</v>
      </c>
      <c r="J1778" s="63">
        <v>224</v>
      </c>
      <c r="K1778" s="64"/>
      <c r="L1778" s="63">
        <v>49</v>
      </c>
      <c r="M1778" s="63">
        <v>358</v>
      </c>
      <c r="N1778" s="63">
        <v>148</v>
      </c>
      <c r="O1778" s="63">
        <v>396</v>
      </c>
      <c r="P1778" s="64"/>
      <c r="Q1778" s="63">
        <v>209</v>
      </c>
      <c r="R1778" s="63">
        <v>124</v>
      </c>
      <c r="S1778" s="63">
        <v>53</v>
      </c>
      <c r="T1778" s="63">
        <v>202</v>
      </c>
    </row>
    <row r="1779" spans="1:20" ht="14.5" x14ac:dyDescent="0.35">
      <c r="A1779" t="str">
        <f t="shared" si="34"/>
        <v>Vorarlberg260</v>
      </c>
      <c r="B1779">
        <v>1779</v>
      </c>
      <c r="C1779" s="62" t="s">
        <v>269</v>
      </c>
      <c r="D1779" s="62" t="s">
        <v>419</v>
      </c>
      <c r="E1779" s="62" t="s">
        <v>66</v>
      </c>
      <c r="F1779" s="63">
        <v>187</v>
      </c>
      <c r="G1779" s="63">
        <v>589</v>
      </c>
      <c r="H1779" s="63">
        <v>120649</v>
      </c>
      <c r="I1779" s="63">
        <v>101286</v>
      </c>
      <c r="J1779" s="63">
        <v>56649</v>
      </c>
      <c r="K1779" s="63">
        <v>67183</v>
      </c>
      <c r="L1779" s="63">
        <v>6468</v>
      </c>
      <c r="M1779" s="64"/>
      <c r="N1779" s="64"/>
      <c r="O1779" s="63">
        <v>111</v>
      </c>
      <c r="P1779" s="63">
        <v>539</v>
      </c>
      <c r="Q1779" s="63">
        <v>108</v>
      </c>
      <c r="R1779" s="63">
        <v>32388</v>
      </c>
      <c r="S1779" s="63">
        <v>171</v>
      </c>
      <c r="T1779" s="63">
        <v>2881</v>
      </c>
    </row>
    <row r="1780" spans="1:20" ht="14.5" x14ac:dyDescent="0.35">
      <c r="A1780" t="str">
        <f t="shared" si="34"/>
        <v>Vorarlberg310</v>
      </c>
      <c r="B1780">
        <v>1780</v>
      </c>
      <c r="C1780" s="62" t="s">
        <v>269</v>
      </c>
      <c r="D1780" s="62" t="s">
        <v>432</v>
      </c>
      <c r="E1780" s="62" t="s">
        <v>75</v>
      </c>
      <c r="F1780" s="64"/>
      <c r="G1780" s="64"/>
      <c r="H1780" s="64"/>
      <c r="I1780" s="64"/>
      <c r="J1780" s="63">
        <v>1066</v>
      </c>
      <c r="K1780" s="64"/>
      <c r="L1780" s="64"/>
      <c r="M1780" s="63">
        <v>5973</v>
      </c>
      <c r="N1780" s="64"/>
      <c r="O1780" s="63">
        <v>1510</v>
      </c>
      <c r="P1780" s="64"/>
      <c r="Q1780" s="63">
        <v>9925</v>
      </c>
      <c r="R1780" s="63">
        <v>3695</v>
      </c>
      <c r="S1780" s="63">
        <v>1930</v>
      </c>
      <c r="T1780" s="63">
        <v>2291</v>
      </c>
    </row>
    <row r="1781" spans="1:20" ht="14.5" x14ac:dyDescent="0.35">
      <c r="A1781" t="str">
        <f t="shared" si="34"/>
        <v>Vorarlberg009</v>
      </c>
      <c r="B1781">
        <v>1781</v>
      </c>
      <c r="C1781" s="62" t="s">
        <v>269</v>
      </c>
      <c r="D1781" s="62" t="s">
        <v>308</v>
      </c>
      <c r="E1781" s="62" t="s">
        <v>8</v>
      </c>
      <c r="F1781" s="63">
        <v>10453741</v>
      </c>
      <c r="G1781" s="63">
        <v>9734069</v>
      </c>
      <c r="H1781" s="63">
        <v>5340911</v>
      </c>
      <c r="I1781" s="63">
        <v>5776759</v>
      </c>
      <c r="J1781" s="63">
        <v>7246464</v>
      </c>
      <c r="K1781" s="63">
        <v>7158456</v>
      </c>
      <c r="L1781" s="63">
        <v>7931148</v>
      </c>
      <c r="M1781" s="63">
        <v>10494729</v>
      </c>
      <c r="N1781" s="63">
        <v>10030046</v>
      </c>
      <c r="O1781" s="63">
        <v>11574506</v>
      </c>
      <c r="P1781" s="63">
        <v>12321652</v>
      </c>
      <c r="Q1781" s="63">
        <v>12623834</v>
      </c>
      <c r="R1781" s="63">
        <v>10700666</v>
      </c>
      <c r="S1781" s="63">
        <v>14069764</v>
      </c>
      <c r="T1781" s="63">
        <v>14542429</v>
      </c>
    </row>
    <row r="1782" spans="1:20" ht="14.5" x14ac:dyDescent="0.35">
      <c r="A1782" t="str">
        <f t="shared" si="34"/>
        <v>Vorarlberg893</v>
      </c>
      <c r="B1782">
        <v>1782</v>
      </c>
      <c r="C1782" s="62" t="s">
        <v>269</v>
      </c>
      <c r="D1782" s="62" t="s">
        <v>680</v>
      </c>
      <c r="E1782" s="62" t="s">
        <v>275</v>
      </c>
      <c r="F1782" s="63">
        <v>18</v>
      </c>
      <c r="G1782" s="63">
        <v>31</v>
      </c>
      <c r="H1782" s="64"/>
      <c r="I1782" s="64"/>
      <c r="J1782" s="64"/>
      <c r="K1782" s="64"/>
      <c r="L1782" s="64"/>
      <c r="M1782" s="64"/>
      <c r="N1782" s="64"/>
      <c r="O1782" s="64"/>
      <c r="P1782" s="64"/>
      <c r="Q1782" s="64"/>
      <c r="R1782" s="64"/>
      <c r="S1782" s="64"/>
      <c r="T1782" s="63">
        <v>25</v>
      </c>
    </row>
    <row r="1783" spans="1:20" ht="14.5" x14ac:dyDescent="0.35">
      <c r="A1783" t="str">
        <f t="shared" si="34"/>
        <v>Vorarlberg416</v>
      </c>
      <c r="B1783">
        <v>1783</v>
      </c>
      <c r="C1783" s="62" t="s">
        <v>269</v>
      </c>
      <c r="D1783" s="62" t="s">
        <v>495</v>
      </c>
      <c r="E1783" s="62" t="s">
        <v>109</v>
      </c>
      <c r="F1783" s="63">
        <v>79027</v>
      </c>
      <c r="G1783" s="63">
        <v>41533</v>
      </c>
      <c r="H1783" s="63">
        <v>785968</v>
      </c>
      <c r="I1783" s="63">
        <v>216197</v>
      </c>
      <c r="J1783" s="63">
        <v>246750</v>
      </c>
      <c r="K1783" s="63">
        <v>233442</v>
      </c>
      <c r="L1783" s="63">
        <v>307262</v>
      </c>
      <c r="M1783" s="63">
        <v>355101</v>
      </c>
      <c r="N1783" s="63">
        <v>605157</v>
      </c>
      <c r="O1783" s="63">
        <v>751282</v>
      </c>
      <c r="P1783" s="63">
        <v>656643</v>
      </c>
      <c r="Q1783" s="63">
        <v>813735</v>
      </c>
      <c r="R1783" s="63">
        <v>925601</v>
      </c>
      <c r="S1783" s="63">
        <v>712855</v>
      </c>
      <c r="T1783" s="63">
        <v>1263309</v>
      </c>
    </row>
    <row r="1784" spans="1:20" ht="14.5" x14ac:dyDescent="0.35">
      <c r="A1784" t="str">
        <f t="shared" si="34"/>
        <v>Vorarlberg831</v>
      </c>
      <c r="B1784">
        <v>1784</v>
      </c>
      <c r="C1784" s="62" t="s">
        <v>269</v>
      </c>
      <c r="D1784" s="62" t="s">
        <v>659</v>
      </c>
      <c r="E1784" s="62" t="s">
        <v>201</v>
      </c>
      <c r="F1784" s="63">
        <v>6191</v>
      </c>
      <c r="G1784" s="63">
        <v>8712</v>
      </c>
      <c r="H1784" s="64"/>
      <c r="I1784" s="64"/>
      <c r="J1784" s="63">
        <v>2</v>
      </c>
      <c r="K1784" s="63">
        <v>14483</v>
      </c>
      <c r="L1784" s="64"/>
      <c r="M1784" s="64"/>
      <c r="N1784" s="63">
        <v>35019</v>
      </c>
      <c r="O1784" s="64"/>
      <c r="P1784" s="64"/>
      <c r="Q1784" s="64"/>
      <c r="R1784" s="63">
        <v>26254</v>
      </c>
      <c r="S1784" s="63">
        <v>2505</v>
      </c>
      <c r="T1784" s="63">
        <v>5</v>
      </c>
    </row>
    <row r="1785" spans="1:20" ht="14.5" x14ac:dyDescent="0.35">
      <c r="A1785" t="str">
        <f t="shared" si="34"/>
        <v>Vorarlberg257</v>
      </c>
      <c r="B1785">
        <v>1785</v>
      </c>
      <c r="C1785" s="62" t="s">
        <v>269</v>
      </c>
      <c r="D1785" s="62" t="s">
        <v>418</v>
      </c>
      <c r="E1785" s="62" t="s">
        <v>65</v>
      </c>
      <c r="F1785" s="64"/>
      <c r="G1785" s="64"/>
      <c r="H1785" s="64"/>
      <c r="I1785" s="64"/>
      <c r="J1785" s="63">
        <v>45</v>
      </c>
      <c r="K1785" s="64"/>
      <c r="L1785" s="64"/>
      <c r="M1785" s="64"/>
      <c r="N1785" s="64"/>
      <c r="O1785" s="64"/>
      <c r="P1785" s="64"/>
      <c r="Q1785" s="63">
        <v>8</v>
      </c>
      <c r="R1785" s="63">
        <v>13138</v>
      </c>
      <c r="S1785" s="64"/>
      <c r="T1785" s="64"/>
    </row>
    <row r="1786" spans="1:20" ht="14.5" x14ac:dyDescent="0.35">
      <c r="A1786" t="str">
        <f t="shared" si="34"/>
        <v>Vorarlberg488</v>
      </c>
      <c r="B1786">
        <v>1786</v>
      </c>
      <c r="C1786" s="62" t="s">
        <v>269</v>
      </c>
      <c r="D1786" s="62" t="s">
        <v>546</v>
      </c>
      <c r="E1786" s="62" t="s">
        <v>136</v>
      </c>
      <c r="F1786" s="63">
        <v>6342</v>
      </c>
      <c r="G1786" s="63">
        <v>9314</v>
      </c>
      <c r="H1786" s="64"/>
      <c r="I1786" s="63">
        <v>4532</v>
      </c>
      <c r="J1786" s="63">
        <v>6546</v>
      </c>
      <c r="K1786" s="63">
        <v>3408</v>
      </c>
      <c r="L1786" s="63">
        <v>4103</v>
      </c>
      <c r="M1786" s="63">
        <v>5741</v>
      </c>
      <c r="N1786" s="63">
        <v>3932</v>
      </c>
      <c r="O1786" s="63">
        <v>3363</v>
      </c>
      <c r="P1786" s="63">
        <v>4710</v>
      </c>
      <c r="Q1786" s="63">
        <v>7775</v>
      </c>
      <c r="R1786" s="63">
        <v>5429</v>
      </c>
      <c r="S1786" s="63">
        <v>1411</v>
      </c>
      <c r="T1786" s="63">
        <v>989</v>
      </c>
    </row>
    <row r="1787" spans="1:20" ht="14.5" x14ac:dyDescent="0.35">
      <c r="A1787" t="str">
        <f t="shared" si="34"/>
        <v>Vorarlberg740</v>
      </c>
      <c r="B1787">
        <v>1787</v>
      </c>
      <c r="C1787" s="62" t="s">
        <v>269</v>
      </c>
      <c r="D1787" s="62" t="s">
        <v>623</v>
      </c>
      <c r="E1787" s="62" t="s">
        <v>180</v>
      </c>
      <c r="F1787" s="63">
        <v>6224349</v>
      </c>
      <c r="G1787" s="63">
        <v>4720114</v>
      </c>
      <c r="H1787" s="63">
        <v>3406157</v>
      </c>
      <c r="I1787" s="63">
        <v>3943992</v>
      </c>
      <c r="J1787" s="63">
        <v>2101967</v>
      </c>
      <c r="K1787" s="63">
        <v>2415282</v>
      </c>
      <c r="L1787" s="63">
        <v>2367042</v>
      </c>
      <c r="M1787" s="63">
        <v>3628063</v>
      </c>
      <c r="N1787" s="63">
        <v>2922553</v>
      </c>
      <c r="O1787" s="63">
        <v>2488737</v>
      </c>
      <c r="P1787" s="63">
        <v>2227255</v>
      </c>
      <c r="Q1787" s="63">
        <v>2630027</v>
      </c>
      <c r="R1787" s="63">
        <v>2477911</v>
      </c>
      <c r="S1787" s="63">
        <v>10588130</v>
      </c>
      <c r="T1787" s="63">
        <v>1975897</v>
      </c>
    </row>
    <row r="1788" spans="1:20" ht="14.5" x14ac:dyDescent="0.35">
      <c r="A1788" t="str">
        <f t="shared" si="34"/>
        <v>Vorarlberg424</v>
      </c>
      <c r="B1788">
        <v>1788</v>
      </c>
      <c r="C1788" s="62" t="s">
        <v>269</v>
      </c>
      <c r="D1788" s="62" t="s">
        <v>497</v>
      </c>
      <c r="E1788" s="62" t="s">
        <v>111</v>
      </c>
      <c r="F1788" s="63">
        <v>3147442</v>
      </c>
      <c r="G1788" s="63">
        <v>488012</v>
      </c>
      <c r="H1788" s="63">
        <v>425325</v>
      </c>
      <c r="I1788" s="63">
        <v>637204</v>
      </c>
      <c r="J1788" s="63">
        <v>475985</v>
      </c>
      <c r="K1788" s="63">
        <v>1145494</v>
      </c>
      <c r="L1788" s="63">
        <v>1012383</v>
      </c>
      <c r="M1788" s="63">
        <v>841938</v>
      </c>
      <c r="N1788" s="63">
        <v>1082879</v>
      </c>
      <c r="O1788" s="63">
        <v>864728</v>
      </c>
      <c r="P1788" s="63">
        <v>162225</v>
      </c>
      <c r="Q1788" s="63">
        <v>201483</v>
      </c>
      <c r="R1788" s="63">
        <v>321338</v>
      </c>
      <c r="S1788" s="63">
        <v>407523</v>
      </c>
      <c r="T1788" s="63">
        <v>269430</v>
      </c>
    </row>
    <row r="1789" spans="1:20" ht="14.5" x14ac:dyDescent="0.35">
      <c r="A1789" t="str">
        <f t="shared" si="34"/>
        <v>Vorarlberg092</v>
      </c>
      <c r="B1789">
        <v>1789</v>
      </c>
      <c r="C1789" s="62" t="s">
        <v>269</v>
      </c>
      <c r="D1789" s="62" t="s">
        <v>382</v>
      </c>
      <c r="E1789" s="62" t="s">
        <v>47</v>
      </c>
      <c r="F1789" s="63">
        <v>10898575</v>
      </c>
      <c r="G1789" s="63">
        <v>11397592</v>
      </c>
      <c r="H1789" s="63">
        <v>13236696</v>
      </c>
      <c r="I1789" s="63">
        <v>10427493</v>
      </c>
      <c r="J1789" s="63">
        <v>8571622</v>
      </c>
      <c r="K1789" s="63">
        <v>9475597</v>
      </c>
      <c r="L1789" s="63">
        <v>11455750</v>
      </c>
      <c r="M1789" s="63">
        <v>14151933</v>
      </c>
      <c r="N1789" s="63">
        <v>15341607</v>
      </c>
      <c r="O1789" s="63">
        <v>12942521</v>
      </c>
      <c r="P1789" s="63">
        <v>17405582</v>
      </c>
      <c r="Q1789" s="63">
        <v>19410082</v>
      </c>
      <c r="R1789" s="63">
        <v>25752043</v>
      </c>
      <c r="S1789" s="63">
        <v>23624369</v>
      </c>
      <c r="T1789" s="63">
        <v>26580693</v>
      </c>
    </row>
    <row r="1790" spans="1:20" ht="14.5" x14ac:dyDescent="0.35">
      <c r="A1790" t="str">
        <f t="shared" si="34"/>
        <v>Vorarlberg452</v>
      </c>
      <c r="B1790">
        <v>1790</v>
      </c>
      <c r="C1790" s="62" t="s">
        <v>269</v>
      </c>
      <c r="D1790" s="62" t="s">
        <v>507</v>
      </c>
      <c r="E1790" s="62" t="s">
        <v>119</v>
      </c>
      <c r="F1790" s="63">
        <v>504</v>
      </c>
      <c r="G1790" s="63">
        <v>822</v>
      </c>
      <c r="H1790" s="63">
        <v>5842</v>
      </c>
      <c r="I1790" s="63">
        <v>13519</v>
      </c>
      <c r="J1790" s="63">
        <v>3967</v>
      </c>
      <c r="K1790" s="63">
        <v>35044</v>
      </c>
      <c r="L1790" s="63">
        <v>10539</v>
      </c>
      <c r="M1790" s="63">
        <v>6839</v>
      </c>
      <c r="N1790" s="63">
        <v>7136</v>
      </c>
      <c r="O1790" s="63">
        <v>2989</v>
      </c>
      <c r="P1790" s="63">
        <v>5731</v>
      </c>
      <c r="Q1790" s="63">
        <v>5284</v>
      </c>
      <c r="R1790" s="63">
        <v>9241</v>
      </c>
      <c r="S1790" s="63">
        <v>21704</v>
      </c>
      <c r="T1790" s="63">
        <v>43241</v>
      </c>
    </row>
    <row r="1791" spans="1:20" ht="14.5" x14ac:dyDescent="0.35">
      <c r="A1791" t="str">
        <f t="shared" si="34"/>
        <v>Vorarlberg064</v>
      </c>
      <c r="B1791">
        <v>1791</v>
      </c>
      <c r="C1791" s="62" t="s">
        <v>269</v>
      </c>
      <c r="D1791" s="62" t="s">
        <v>351</v>
      </c>
      <c r="E1791" s="62" t="s">
        <v>33</v>
      </c>
      <c r="F1791" s="63">
        <v>58372172</v>
      </c>
      <c r="G1791" s="63">
        <v>70184303</v>
      </c>
      <c r="H1791" s="63">
        <v>75122992</v>
      </c>
      <c r="I1791" s="63">
        <v>76079234</v>
      </c>
      <c r="J1791" s="63">
        <v>80988434</v>
      </c>
      <c r="K1791" s="63">
        <v>75061554</v>
      </c>
      <c r="L1791" s="63">
        <v>78878331</v>
      </c>
      <c r="M1791" s="63">
        <v>83234112</v>
      </c>
      <c r="N1791" s="63">
        <v>95388449</v>
      </c>
      <c r="O1791" s="63">
        <v>89002379</v>
      </c>
      <c r="P1791" s="63">
        <v>91705474</v>
      </c>
      <c r="Q1791" s="63">
        <v>129235047</v>
      </c>
      <c r="R1791" s="63">
        <v>125921820</v>
      </c>
      <c r="S1791" s="63">
        <v>130029443</v>
      </c>
      <c r="T1791" s="63">
        <v>113284673</v>
      </c>
    </row>
    <row r="1792" spans="1:20" ht="14.5" x14ac:dyDescent="0.35">
      <c r="A1792" t="str">
        <f t="shared" si="34"/>
        <v>Vorarlberg700</v>
      </c>
      <c r="B1792">
        <v>1792</v>
      </c>
      <c r="C1792" s="62" t="s">
        <v>269</v>
      </c>
      <c r="D1792" s="62" t="s">
        <v>606</v>
      </c>
      <c r="E1792" s="62" t="s">
        <v>172</v>
      </c>
      <c r="F1792" s="63">
        <v>5295536</v>
      </c>
      <c r="G1792" s="63">
        <v>6296867</v>
      </c>
      <c r="H1792" s="63">
        <v>7044499</v>
      </c>
      <c r="I1792" s="63">
        <v>5751926</v>
      </c>
      <c r="J1792" s="63">
        <v>6504940</v>
      </c>
      <c r="K1792" s="63">
        <v>6102166</v>
      </c>
      <c r="L1792" s="63">
        <v>5916358</v>
      </c>
      <c r="M1792" s="63">
        <v>5392516</v>
      </c>
      <c r="N1792" s="63">
        <v>5855189</v>
      </c>
      <c r="O1792" s="63">
        <v>6298660</v>
      </c>
      <c r="P1792" s="63">
        <v>6754966</v>
      </c>
      <c r="Q1792" s="63">
        <v>8814160</v>
      </c>
      <c r="R1792" s="63">
        <v>10900214</v>
      </c>
      <c r="S1792" s="63">
        <v>8041844</v>
      </c>
      <c r="T1792" s="63">
        <v>11691078</v>
      </c>
    </row>
    <row r="1793" spans="1:20" ht="14.5" x14ac:dyDescent="0.35">
      <c r="A1793" t="str">
        <f t="shared" si="34"/>
        <v>Vorarlberg007</v>
      </c>
      <c r="B1793">
        <v>1793</v>
      </c>
      <c r="C1793" s="62" t="s">
        <v>269</v>
      </c>
      <c r="D1793" s="62" t="s">
        <v>304</v>
      </c>
      <c r="E1793" s="62" t="s">
        <v>6</v>
      </c>
      <c r="F1793" s="63">
        <v>11719784</v>
      </c>
      <c r="G1793" s="63">
        <v>14165768</v>
      </c>
      <c r="H1793" s="63">
        <v>14462432</v>
      </c>
      <c r="I1793" s="63">
        <v>13447478</v>
      </c>
      <c r="J1793" s="63">
        <v>13484632</v>
      </c>
      <c r="K1793" s="63">
        <v>18025198</v>
      </c>
      <c r="L1793" s="63">
        <v>15202854</v>
      </c>
      <c r="M1793" s="63">
        <v>19771624</v>
      </c>
      <c r="N1793" s="63">
        <v>9648255</v>
      </c>
      <c r="O1793" s="63">
        <v>12241613</v>
      </c>
      <c r="P1793" s="63">
        <v>22257271</v>
      </c>
      <c r="Q1793" s="63">
        <v>15026907</v>
      </c>
      <c r="R1793" s="63">
        <v>19964565</v>
      </c>
      <c r="S1793" s="63">
        <v>20093379</v>
      </c>
      <c r="T1793" s="63">
        <v>17780719</v>
      </c>
    </row>
    <row r="1794" spans="1:20" ht="14.5" x14ac:dyDescent="0.35">
      <c r="A1794" t="str">
        <f t="shared" si="34"/>
        <v>Vorarlberg624</v>
      </c>
      <c r="B1794">
        <v>1794</v>
      </c>
      <c r="C1794" s="62" t="s">
        <v>269</v>
      </c>
      <c r="D1794" s="62" t="s">
        <v>571</v>
      </c>
      <c r="E1794" s="62" t="s">
        <v>150</v>
      </c>
      <c r="F1794" s="63">
        <v>2831070</v>
      </c>
      <c r="G1794" s="63">
        <v>4786578</v>
      </c>
      <c r="H1794" s="63">
        <v>3625764</v>
      </c>
      <c r="I1794" s="63">
        <v>2499144</v>
      </c>
      <c r="J1794" s="63">
        <v>3529657</v>
      </c>
      <c r="K1794" s="63">
        <v>4773984</v>
      </c>
      <c r="L1794" s="63">
        <v>3656738</v>
      </c>
      <c r="M1794" s="63">
        <v>4686307</v>
      </c>
      <c r="N1794" s="63">
        <v>9772765</v>
      </c>
      <c r="O1794" s="63">
        <v>7312236</v>
      </c>
      <c r="P1794" s="63">
        <v>5656134</v>
      </c>
      <c r="Q1794" s="63">
        <v>4677761</v>
      </c>
      <c r="R1794" s="63">
        <v>5532673</v>
      </c>
      <c r="S1794" s="63">
        <v>5971046</v>
      </c>
      <c r="T1794" s="63">
        <v>3767881</v>
      </c>
    </row>
    <row r="1795" spans="1:20" ht="14.5" x14ac:dyDescent="0.35">
      <c r="A1795" t="str">
        <f t="shared" si="34"/>
        <v>Vorarlberg664</v>
      </c>
      <c r="B1795">
        <v>1795</v>
      </c>
      <c r="C1795" s="62" t="s">
        <v>269</v>
      </c>
      <c r="D1795" s="62" t="s">
        <v>590</v>
      </c>
      <c r="E1795" s="62" t="s">
        <v>162</v>
      </c>
      <c r="F1795" s="63">
        <v>21088204</v>
      </c>
      <c r="G1795" s="63">
        <v>20846343</v>
      </c>
      <c r="H1795" s="63">
        <v>20794281</v>
      </c>
      <c r="I1795" s="63">
        <v>25800782</v>
      </c>
      <c r="J1795" s="63">
        <v>29729263</v>
      </c>
      <c r="K1795" s="63">
        <v>31884570</v>
      </c>
      <c r="L1795" s="63">
        <v>33405691</v>
      </c>
      <c r="M1795" s="63">
        <v>34166977</v>
      </c>
      <c r="N1795" s="63">
        <v>38042741</v>
      </c>
      <c r="O1795" s="63">
        <v>39471521</v>
      </c>
      <c r="P1795" s="63">
        <v>36444676</v>
      </c>
      <c r="Q1795" s="63">
        <v>55532899</v>
      </c>
      <c r="R1795" s="63">
        <v>79662261</v>
      </c>
      <c r="S1795" s="63">
        <v>76491911</v>
      </c>
      <c r="T1795" s="63">
        <v>66510803</v>
      </c>
    </row>
    <row r="1796" spans="1:20" ht="14.5" x14ac:dyDescent="0.35">
      <c r="A1796" t="str">
        <f t="shared" si="34"/>
        <v>Vorarlberg357</v>
      </c>
      <c r="B1796">
        <v>1796</v>
      </c>
      <c r="C1796" s="62" t="s">
        <v>269</v>
      </c>
      <c r="D1796" s="62" t="s">
        <v>461</v>
      </c>
      <c r="E1796" s="62" t="s">
        <v>89</v>
      </c>
      <c r="F1796" s="63">
        <v>534</v>
      </c>
      <c r="G1796" s="63">
        <v>2</v>
      </c>
      <c r="H1796" s="63">
        <v>3</v>
      </c>
      <c r="I1796" s="64"/>
      <c r="J1796" s="64"/>
      <c r="K1796" s="64"/>
      <c r="L1796" s="64"/>
      <c r="M1796" s="64"/>
      <c r="N1796" s="64"/>
      <c r="O1796" s="64"/>
      <c r="P1796" s="64"/>
      <c r="Q1796" s="64"/>
      <c r="R1796" s="64"/>
      <c r="S1796" s="64"/>
      <c r="T1796" s="63">
        <v>10</v>
      </c>
    </row>
    <row r="1797" spans="1:20" ht="14.5" x14ac:dyDescent="0.35">
      <c r="A1797" t="str">
        <f t="shared" si="34"/>
        <v>Vorarlberg612</v>
      </c>
      <c r="B1797">
        <v>1797</v>
      </c>
      <c r="C1797" s="62" t="s">
        <v>269</v>
      </c>
      <c r="D1797" s="62" t="s">
        <v>567</v>
      </c>
      <c r="E1797" s="62" t="s">
        <v>149</v>
      </c>
      <c r="F1797" s="63">
        <v>731</v>
      </c>
      <c r="G1797" s="63">
        <v>302101</v>
      </c>
      <c r="H1797" s="63">
        <v>433772</v>
      </c>
      <c r="I1797" s="64"/>
      <c r="J1797" s="63">
        <v>454</v>
      </c>
      <c r="K1797" s="63">
        <v>23110</v>
      </c>
      <c r="L1797" s="63">
        <v>6360</v>
      </c>
      <c r="M1797" s="63">
        <v>31934</v>
      </c>
      <c r="N1797" s="63">
        <v>1035</v>
      </c>
      <c r="O1797" s="63">
        <v>3443</v>
      </c>
      <c r="P1797" s="63">
        <v>20052</v>
      </c>
      <c r="Q1797" s="63">
        <v>20981</v>
      </c>
      <c r="R1797" s="63">
        <v>954</v>
      </c>
      <c r="S1797" s="63">
        <v>6826</v>
      </c>
      <c r="T1797" s="63">
        <v>18041</v>
      </c>
    </row>
    <row r="1798" spans="1:20" ht="14.5" x14ac:dyDescent="0.35">
      <c r="A1798" t="str">
        <f t="shared" si="34"/>
        <v>Vorarlberg616</v>
      </c>
      <c r="B1798">
        <v>1798</v>
      </c>
      <c r="C1798" s="62" t="s">
        <v>269</v>
      </c>
      <c r="D1798" s="62" t="s">
        <v>569</v>
      </c>
      <c r="E1798" s="62" t="s">
        <v>246</v>
      </c>
      <c r="F1798" s="63">
        <v>559847</v>
      </c>
      <c r="G1798" s="63">
        <v>1828449</v>
      </c>
      <c r="H1798" s="63">
        <v>635100</v>
      </c>
      <c r="I1798" s="63">
        <v>2661917</v>
      </c>
      <c r="J1798" s="63">
        <v>1155975</v>
      </c>
      <c r="K1798" s="63">
        <v>3530302</v>
      </c>
      <c r="L1798" s="63">
        <v>2445574</v>
      </c>
      <c r="M1798" s="63">
        <v>1883370</v>
      </c>
      <c r="N1798" s="63">
        <v>1094757</v>
      </c>
      <c r="O1798" s="63">
        <v>760486</v>
      </c>
      <c r="P1798" s="63">
        <v>984749</v>
      </c>
      <c r="Q1798" s="63">
        <v>1332943</v>
      </c>
      <c r="R1798" s="63">
        <v>166956</v>
      </c>
      <c r="S1798" s="63">
        <v>198640</v>
      </c>
      <c r="T1798" s="63">
        <v>249757</v>
      </c>
    </row>
    <row r="1799" spans="1:20" ht="14.5" x14ac:dyDescent="0.35">
      <c r="A1799" t="str">
        <f t="shared" si="34"/>
        <v>Vorarlberg024</v>
      </c>
      <c r="B1799">
        <v>1799</v>
      </c>
      <c r="C1799" s="62" t="s">
        <v>269</v>
      </c>
      <c r="D1799" s="62" t="s">
        <v>318</v>
      </c>
      <c r="E1799" s="62" t="s">
        <v>15</v>
      </c>
      <c r="F1799" s="63">
        <v>261658</v>
      </c>
      <c r="G1799" s="63">
        <v>386148</v>
      </c>
      <c r="H1799" s="63">
        <v>315962</v>
      </c>
      <c r="I1799" s="63">
        <v>1474821</v>
      </c>
      <c r="J1799" s="63">
        <v>431153</v>
      </c>
      <c r="K1799" s="63">
        <v>359185</v>
      </c>
      <c r="L1799" s="63">
        <v>480345</v>
      </c>
      <c r="M1799" s="63">
        <v>1133004</v>
      </c>
      <c r="N1799" s="63">
        <v>1008003</v>
      </c>
      <c r="O1799" s="63">
        <v>999372</v>
      </c>
      <c r="P1799" s="63">
        <v>1942921</v>
      </c>
      <c r="Q1799" s="63">
        <v>12055321</v>
      </c>
      <c r="R1799" s="63">
        <v>11257922</v>
      </c>
      <c r="S1799" s="63">
        <v>11081340</v>
      </c>
      <c r="T1799" s="63">
        <v>1577316</v>
      </c>
    </row>
    <row r="1800" spans="1:20" ht="14.5" x14ac:dyDescent="0.35">
      <c r="A1800" t="str">
        <f t="shared" ref="A1800:A1863" si="35">C1800&amp;D1800</f>
        <v>Vorarlberg005</v>
      </c>
      <c r="B1800">
        <v>1800</v>
      </c>
      <c r="C1800" s="62" t="s">
        <v>269</v>
      </c>
      <c r="D1800" s="62" t="s">
        <v>300</v>
      </c>
      <c r="E1800" s="62" t="s">
        <v>4</v>
      </c>
      <c r="F1800" s="63">
        <v>341379540</v>
      </c>
      <c r="G1800" s="63">
        <v>379713299</v>
      </c>
      <c r="H1800" s="63">
        <v>382510945</v>
      </c>
      <c r="I1800" s="63">
        <v>379529123</v>
      </c>
      <c r="J1800" s="63">
        <v>398504072</v>
      </c>
      <c r="K1800" s="63">
        <v>394616329</v>
      </c>
      <c r="L1800" s="63">
        <v>393941787</v>
      </c>
      <c r="M1800" s="63">
        <v>418899534</v>
      </c>
      <c r="N1800" s="63">
        <v>472797126</v>
      </c>
      <c r="O1800" s="63">
        <v>453888526</v>
      </c>
      <c r="P1800" s="63">
        <v>429034407</v>
      </c>
      <c r="Q1800" s="63">
        <v>608449496</v>
      </c>
      <c r="R1800" s="63">
        <v>690378920</v>
      </c>
      <c r="S1800" s="63">
        <v>620546023</v>
      </c>
      <c r="T1800" s="63">
        <v>589496856</v>
      </c>
    </row>
    <row r="1801" spans="1:20" ht="14.5" x14ac:dyDescent="0.35">
      <c r="A1801" t="str">
        <f t="shared" si="35"/>
        <v>Vorarlberg464</v>
      </c>
      <c r="B1801">
        <v>1801</v>
      </c>
      <c r="C1801" s="62" t="s">
        <v>269</v>
      </c>
      <c r="D1801" s="62" t="s">
        <v>520</v>
      </c>
      <c r="E1801" s="62" t="s">
        <v>127</v>
      </c>
      <c r="F1801" s="63">
        <v>21034</v>
      </c>
      <c r="G1801" s="63">
        <v>21473</v>
      </c>
      <c r="H1801" s="63">
        <v>3733</v>
      </c>
      <c r="I1801" s="63">
        <v>7785</v>
      </c>
      <c r="J1801" s="63">
        <v>8208</v>
      </c>
      <c r="K1801" s="63">
        <v>8435</v>
      </c>
      <c r="L1801" s="63">
        <v>16027</v>
      </c>
      <c r="M1801" s="63">
        <v>20064</v>
      </c>
      <c r="N1801" s="63">
        <v>11346</v>
      </c>
      <c r="O1801" s="63">
        <v>15959</v>
      </c>
      <c r="P1801" s="63">
        <v>5916</v>
      </c>
      <c r="Q1801" s="63">
        <v>5532</v>
      </c>
      <c r="R1801" s="63">
        <v>16833</v>
      </c>
      <c r="S1801" s="63">
        <v>28703</v>
      </c>
      <c r="T1801" s="63">
        <v>17141</v>
      </c>
    </row>
    <row r="1802" spans="1:20" ht="14.5" x14ac:dyDescent="0.35">
      <c r="A1802" t="str">
        <f t="shared" si="35"/>
        <v>Vorarlberg628</v>
      </c>
      <c r="B1802">
        <v>1802</v>
      </c>
      <c r="C1802" s="62" t="s">
        <v>269</v>
      </c>
      <c r="D1802" s="62" t="s">
        <v>575</v>
      </c>
      <c r="E1802" s="62" t="s">
        <v>152</v>
      </c>
      <c r="F1802" s="63">
        <v>16021</v>
      </c>
      <c r="G1802" s="63">
        <v>38987</v>
      </c>
      <c r="H1802" s="63">
        <v>13691</v>
      </c>
      <c r="I1802" s="63">
        <v>43805</v>
      </c>
      <c r="J1802" s="63">
        <v>123341</v>
      </c>
      <c r="K1802" s="63">
        <v>167486</v>
      </c>
      <c r="L1802" s="63">
        <v>217382</v>
      </c>
      <c r="M1802" s="63">
        <v>143574</v>
      </c>
      <c r="N1802" s="63">
        <v>93760</v>
      </c>
      <c r="O1802" s="63">
        <v>73900</v>
      </c>
      <c r="P1802" s="63">
        <v>77945</v>
      </c>
      <c r="Q1802" s="63">
        <v>252669</v>
      </c>
      <c r="R1802" s="63">
        <v>169206</v>
      </c>
      <c r="S1802" s="63">
        <v>176429</v>
      </c>
      <c r="T1802" s="63">
        <v>417399</v>
      </c>
    </row>
    <row r="1803" spans="1:20" ht="14.5" x14ac:dyDescent="0.35">
      <c r="A1803" t="str">
        <f t="shared" si="35"/>
        <v>Vorarlberg732</v>
      </c>
      <c r="B1803">
        <v>1803</v>
      </c>
      <c r="C1803" s="62" t="s">
        <v>269</v>
      </c>
      <c r="D1803" s="62" t="s">
        <v>621</v>
      </c>
      <c r="E1803" s="62" t="s">
        <v>178</v>
      </c>
      <c r="F1803" s="63">
        <v>52655290</v>
      </c>
      <c r="G1803" s="63">
        <v>53853478</v>
      </c>
      <c r="H1803" s="63">
        <v>54038564</v>
      </c>
      <c r="I1803" s="63">
        <v>44917395</v>
      </c>
      <c r="J1803" s="63">
        <v>124335654</v>
      </c>
      <c r="K1803" s="63">
        <v>77905414</v>
      </c>
      <c r="L1803" s="63">
        <v>79930402</v>
      </c>
      <c r="M1803" s="63">
        <v>101604259</v>
      </c>
      <c r="N1803" s="63">
        <v>123261201</v>
      </c>
      <c r="O1803" s="63">
        <v>144392948</v>
      </c>
      <c r="P1803" s="63">
        <v>136685929</v>
      </c>
      <c r="Q1803" s="63">
        <v>130291498</v>
      </c>
      <c r="R1803" s="63">
        <v>143983489</v>
      </c>
      <c r="S1803" s="63">
        <v>154113133</v>
      </c>
      <c r="T1803" s="63">
        <v>146606965</v>
      </c>
    </row>
    <row r="1804" spans="1:20" ht="14.5" x14ac:dyDescent="0.35">
      <c r="A1804" t="str">
        <f t="shared" si="35"/>
        <v>Vorarlberg346</v>
      </c>
      <c r="B1804">
        <v>1804</v>
      </c>
      <c r="C1804" s="62" t="s">
        <v>269</v>
      </c>
      <c r="D1804" s="62" t="s">
        <v>454</v>
      </c>
      <c r="E1804" s="62" t="s">
        <v>86</v>
      </c>
      <c r="F1804" s="63">
        <v>435930</v>
      </c>
      <c r="G1804" s="63">
        <v>301945</v>
      </c>
      <c r="H1804" s="63">
        <v>358041</v>
      </c>
      <c r="I1804" s="63">
        <v>456614</v>
      </c>
      <c r="J1804" s="63">
        <v>389929</v>
      </c>
      <c r="K1804" s="63">
        <v>853385</v>
      </c>
      <c r="L1804" s="63">
        <v>793640</v>
      </c>
      <c r="M1804" s="63">
        <v>596237</v>
      </c>
      <c r="N1804" s="63">
        <v>560290</v>
      </c>
      <c r="O1804" s="63">
        <v>381508</v>
      </c>
      <c r="P1804" s="63">
        <v>447985</v>
      </c>
      <c r="Q1804" s="63">
        <v>403479</v>
      </c>
      <c r="R1804" s="63">
        <v>570030</v>
      </c>
      <c r="S1804" s="63">
        <v>948369</v>
      </c>
      <c r="T1804" s="63">
        <v>953993</v>
      </c>
    </row>
    <row r="1805" spans="1:20" ht="14.5" x14ac:dyDescent="0.35">
      <c r="A1805" t="str">
        <f t="shared" si="35"/>
        <v>Vorarlberg083</v>
      </c>
      <c r="B1805">
        <v>1805</v>
      </c>
      <c r="C1805" s="62" t="s">
        <v>269</v>
      </c>
      <c r="D1805" s="62" t="s">
        <v>378</v>
      </c>
      <c r="E1805" s="62" t="s">
        <v>45</v>
      </c>
      <c r="F1805" s="63">
        <v>151</v>
      </c>
      <c r="G1805" s="63">
        <v>3395</v>
      </c>
      <c r="H1805" s="63">
        <v>671</v>
      </c>
      <c r="I1805" s="63">
        <v>955</v>
      </c>
      <c r="J1805" s="63">
        <v>406</v>
      </c>
      <c r="K1805" s="63">
        <v>573</v>
      </c>
      <c r="L1805" s="63">
        <v>422</v>
      </c>
      <c r="M1805" s="63">
        <v>2422</v>
      </c>
      <c r="N1805" s="63">
        <v>1102</v>
      </c>
      <c r="O1805" s="63">
        <v>328</v>
      </c>
      <c r="P1805" s="63">
        <v>565</v>
      </c>
      <c r="Q1805" s="63">
        <v>328</v>
      </c>
      <c r="R1805" s="63">
        <v>2225</v>
      </c>
      <c r="S1805" s="63">
        <v>8786</v>
      </c>
      <c r="T1805" s="63">
        <v>171774</v>
      </c>
    </row>
    <row r="1806" spans="1:20" ht="14.5" x14ac:dyDescent="0.35">
      <c r="A1806" t="str">
        <f t="shared" si="35"/>
        <v>Vorarlberg696</v>
      </c>
      <c r="B1806">
        <v>1806</v>
      </c>
      <c r="C1806" s="62" t="s">
        <v>269</v>
      </c>
      <c r="D1806" s="62" t="s">
        <v>604</v>
      </c>
      <c r="E1806" s="62" t="s">
        <v>171</v>
      </c>
      <c r="F1806" s="63">
        <v>565114</v>
      </c>
      <c r="G1806" s="63">
        <v>686016</v>
      </c>
      <c r="H1806" s="63">
        <v>1216934</v>
      </c>
      <c r="I1806" s="63">
        <v>1449363</v>
      </c>
      <c r="J1806" s="63">
        <v>2631469</v>
      </c>
      <c r="K1806" s="63">
        <v>4756380</v>
      </c>
      <c r="L1806" s="63">
        <v>6013247</v>
      </c>
      <c r="M1806" s="63">
        <v>7162541</v>
      </c>
      <c r="N1806" s="63">
        <v>8184293</v>
      </c>
      <c r="O1806" s="63">
        <v>9212471</v>
      </c>
      <c r="P1806" s="63">
        <v>6855122</v>
      </c>
      <c r="Q1806" s="63">
        <v>7336353</v>
      </c>
      <c r="R1806" s="63">
        <v>7716332</v>
      </c>
      <c r="S1806" s="63">
        <v>7227925</v>
      </c>
      <c r="T1806" s="63">
        <v>10913504</v>
      </c>
    </row>
    <row r="1807" spans="1:20" ht="14.5" x14ac:dyDescent="0.35">
      <c r="A1807" t="str">
        <f t="shared" si="35"/>
        <v>Vorarlberg812</v>
      </c>
      <c r="B1807">
        <v>1807</v>
      </c>
      <c r="C1807" s="62" t="s">
        <v>269</v>
      </c>
      <c r="D1807" s="62" t="s">
        <v>641</v>
      </c>
      <c r="E1807" s="62" t="s">
        <v>189</v>
      </c>
      <c r="F1807" s="64"/>
      <c r="G1807" s="63">
        <v>6</v>
      </c>
      <c r="H1807" s="63">
        <v>1</v>
      </c>
      <c r="I1807" s="64"/>
      <c r="J1807" s="63">
        <v>13</v>
      </c>
      <c r="K1807" s="64"/>
      <c r="L1807" s="64"/>
      <c r="M1807" s="63">
        <v>5</v>
      </c>
      <c r="N1807" s="64"/>
      <c r="O1807" s="64"/>
      <c r="P1807" s="64"/>
      <c r="Q1807" s="64"/>
      <c r="R1807" s="64"/>
      <c r="S1807" s="63">
        <v>3</v>
      </c>
      <c r="T1807" s="64"/>
    </row>
    <row r="1808" spans="1:20" ht="14.5" x14ac:dyDescent="0.35">
      <c r="A1808" t="str">
        <f t="shared" si="35"/>
        <v>Vorarlberg375</v>
      </c>
      <c r="B1808">
        <v>1808</v>
      </c>
      <c r="C1808" s="62" t="s">
        <v>269</v>
      </c>
      <c r="D1808" s="62" t="s">
        <v>468</v>
      </c>
      <c r="E1808" s="62" t="s">
        <v>93</v>
      </c>
      <c r="F1808" s="63">
        <v>7</v>
      </c>
      <c r="G1808" s="63">
        <v>26</v>
      </c>
      <c r="H1808" s="63">
        <v>176</v>
      </c>
      <c r="I1808" s="63">
        <v>277</v>
      </c>
      <c r="J1808" s="63">
        <v>265</v>
      </c>
      <c r="K1808" s="63">
        <v>5</v>
      </c>
      <c r="L1808" s="64"/>
      <c r="M1808" s="64"/>
      <c r="N1808" s="63">
        <v>6</v>
      </c>
      <c r="O1808" s="63">
        <v>4</v>
      </c>
      <c r="P1808" s="64"/>
      <c r="Q1808" s="64"/>
      <c r="R1808" s="63">
        <v>222</v>
      </c>
      <c r="S1808" s="63">
        <v>3910</v>
      </c>
      <c r="T1808" s="63">
        <v>4413</v>
      </c>
    </row>
    <row r="1809" spans="1:20" ht="14.5" x14ac:dyDescent="0.35">
      <c r="A1809" t="str">
        <f t="shared" si="35"/>
        <v>Vorarlberg449</v>
      </c>
      <c r="B1809">
        <v>1809</v>
      </c>
      <c r="C1809" s="62" t="s">
        <v>269</v>
      </c>
      <c r="D1809" s="62" t="s">
        <v>505</v>
      </c>
      <c r="E1809" s="62" t="s">
        <v>118</v>
      </c>
      <c r="F1809" s="63">
        <v>60</v>
      </c>
      <c r="G1809" s="63">
        <v>4</v>
      </c>
      <c r="H1809" s="64"/>
      <c r="I1809" s="64"/>
      <c r="J1809" s="64"/>
      <c r="K1809" s="63">
        <v>5</v>
      </c>
      <c r="L1809" s="63">
        <v>243</v>
      </c>
      <c r="M1809" s="63">
        <v>150</v>
      </c>
      <c r="N1809" s="63">
        <v>87</v>
      </c>
      <c r="O1809" s="63">
        <v>50</v>
      </c>
      <c r="P1809" s="64"/>
      <c r="Q1809" s="63">
        <v>304</v>
      </c>
      <c r="R1809" s="63">
        <v>157</v>
      </c>
      <c r="S1809" s="63">
        <v>893</v>
      </c>
      <c r="T1809" s="64"/>
    </row>
    <row r="1810" spans="1:20" ht="14.5" x14ac:dyDescent="0.35">
      <c r="A1810" t="str">
        <f t="shared" si="35"/>
        <v>Vorarlberg724</v>
      </c>
      <c r="B1810">
        <v>1810</v>
      </c>
      <c r="C1810" s="62" t="s">
        <v>269</v>
      </c>
      <c r="D1810" s="62" t="s">
        <v>617</v>
      </c>
      <c r="E1810" s="62" t="s">
        <v>247</v>
      </c>
      <c r="F1810" s="63">
        <v>14748</v>
      </c>
      <c r="G1810" s="63">
        <v>8047</v>
      </c>
      <c r="H1810" s="63">
        <v>55866</v>
      </c>
      <c r="I1810" s="63">
        <v>17386</v>
      </c>
      <c r="J1810" s="63">
        <v>11864</v>
      </c>
      <c r="K1810" s="63">
        <v>61443</v>
      </c>
      <c r="L1810" s="63">
        <v>4575</v>
      </c>
      <c r="M1810" s="63">
        <v>21367</v>
      </c>
      <c r="N1810" s="63">
        <v>11639</v>
      </c>
      <c r="O1810" s="63">
        <v>16142</v>
      </c>
      <c r="P1810" s="63">
        <v>5372</v>
      </c>
      <c r="Q1810" s="63">
        <v>2847</v>
      </c>
      <c r="R1810" s="63">
        <v>115848</v>
      </c>
      <c r="S1810" s="63">
        <v>88792</v>
      </c>
      <c r="T1810" s="63">
        <v>144542</v>
      </c>
    </row>
    <row r="1811" spans="1:20" ht="14.5" x14ac:dyDescent="0.35">
      <c r="A1811" t="str">
        <f t="shared" si="35"/>
        <v>Vorarlberg728</v>
      </c>
      <c r="B1811">
        <v>1811</v>
      </c>
      <c r="C1811" s="62" t="s">
        <v>269</v>
      </c>
      <c r="D1811" s="62" t="s">
        <v>619</v>
      </c>
      <c r="E1811" s="62" t="s">
        <v>962</v>
      </c>
      <c r="F1811" s="63">
        <v>18061629</v>
      </c>
      <c r="G1811" s="63">
        <v>22577922</v>
      </c>
      <c r="H1811" s="63">
        <v>25044703</v>
      </c>
      <c r="I1811" s="63">
        <v>24208967</v>
      </c>
      <c r="J1811" s="63">
        <v>28290054</v>
      </c>
      <c r="K1811" s="63">
        <v>21537510</v>
      </c>
      <c r="L1811" s="63">
        <v>27858247</v>
      </c>
      <c r="M1811" s="63">
        <v>26731122</v>
      </c>
      <c r="N1811" s="63">
        <v>24521439</v>
      </c>
      <c r="O1811" s="63">
        <v>23815588</v>
      </c>
      <c r="P1811" s="63">
        <v>18977723</v>
      </c>
      <c r="Q1811" s="63">
        <v>25618605</v>
      </c>
      <c r="R1811" s="63">
        <v>38999227</v>
      </c>
      <c r="S1811" s="63">
        <v>42858500</v>
      </c>
      <c r="T1811" s="63">
        <v>25722926</v>
      </c>
    </row>
    <row r="1812" spans="1:20" ht="14.5" x14ac:dyDescent="0.35">
      <c r="A1812" t="str">
        <f t="shared" si="35"/>
        <v>Vorarlberg636</v>
      </c>
      <c r="B1812">
        <v>1812</v>
      </c>
      <c r="C1812" s="62" t="s">
        <v>269</v>
      </c>
      <c r="D1812" s="62" t="s">
        <v>579</v>
      </c>
      <c r="E1812" s="62" t="s">
        <v>154</v>
      </c>
      <c r="F1812" s="63">
        <v>113223</v>
      </c>
      <c r="G1812" s="63">
        <v>97858</v>
      </c>
      <c r="H1812" s="63">
        <v>43470</v>
      </c>
      <c r="I1812" s="63">
        <v>28963</v>
      </c>
      <c r="J1812" s="63">
        <v>102912</v>
      </c>
      <c r="K1812" s="63">
        <v>32819</v>
      </c>
      <c r="L1812" s="63">
        <v>217698</v>
      </c>
      <c r="M1812" s="63">
        <v>40286</v>
      </c>
      <c r="N1812" s="63">
        <v>83250</v>
      </c>
      <c r="O1812" s="63">
        <v>108265</v>
      </c>
      <c r="P1812" s="63">
        <v>23368</v>
      </c>
      <c r="Q1812" s="63">
        <v>9425</v>
      </c>
      <c r="R1812" s="63">
        <v>156088</v>
      </c>
      <c r="S1812" s="63">
        <v>301519</v>
      </c>
      <c r="T1812" s="63">
        <v>315170</v>
      </c>
    </row>
    <row r="1813" spans="1:20" ht="14.5" x14ac:dyDescent="0.35">
      <c r="A1813" t="str">
        <f t="shared" si="35"/>
        <v>Vorarlberg463</v>
      </c>
      <c r="B1813">
        <v>1813</v>
      </c>
      <c r="C1813" s="62" t="s">
        <v>269</v>
      </c>
      <c r="D1813" s="62" t="s">
        <v>518</v>
      </c>
      <c r="E1813" s="62" t="s">
        <v>126</v>
      </c>
      <c r="F1813" s="63">
        <v>22</v>
      </c>
      <c r="G1813" s="63">
        <v>5</v>
      </c>
      <c r="H1813" s="64"/>
      <c r="I1813" s="64"/>
      <c r="J1813" s="63">
        <v>9</v>
      </c>
      <c r="K1813" s="64"/>
      <c r="L1813" s="63">
        <v>67637</v>
      </c>
      <c r="M1813" s="63">
        <v>2</v>
      </c>
      <c r="N1813" s="63">
        <v>71</v>
      </c>
      <c r="O1813" s="64"/>
      <c r="P1813" s="63">
        <v>7</v>
      </c>
      <c r="Q1813" s="63">
        <v>1</v>
      </c>
      <c r="R1813" s="64"/>
      <c r="S1813" s="63">
        <v>195</v>
      </c>
      <c r="T1813" s="63">
        <v>1186</v>
      </c>
    </row>
    <row r="1814" spans="1:20" ht="14.5" x14ac:dyDescent="0.35">
      <c r="A1814" t="str">
        <f t="shared" si="35"/>
        <v>Vorarlberg079</v>
      </c>
      <c r="B1814">
        <v>1814</v>
      </c>
      <c r="C1814" s="62" t="s">
        <v>269</v>
      </c>
      <c r="D1814" s="62" t="s">
        <v>371</v>
      </c>
      <c r="E1814" s="62" t="s">
        <v>41</v>
      </c>
      <c r="F1814" s="63">
        <v>306154</v>
      </c>
      <c r="G1814" s="63">
        <v>406893</v>
      </c>
      <c r="H1814" s="63">
        <v>347972</v>
      </c>
      <c r="I1814" s="63">
        <v>174024</v>
      </c>
      <c r="J1814" s="63">
        <v>248007</v>
      </c>
      <c r="K1814" s="63">
        <v>165248</v>
      </c>
      <c r="L1814" s="63">
        <v>238881</v>
      </c>
      <c r="M1814" s="63">
        <v>91079</v>
      </c>
      <c r="N1814" s="63">
        <v>163800</v>
      </c>
      <c r="O1814" s="63">
        <v>119536</v>
      </c>
      <c r="P1814" s="63">
        <v>68621</v>
      </c>
      <c r="Q1814" s="63">
        <v>66645</v>
      </c>
      <c r="R1814" s="63">
        <v>162940</v>
      </c>
      <c r="S1814" s="63">
        <v>384841</v>
      </c>
      <c r="T1814" s="63">
        <v>372983</v>
      </c>
    </row>
    <row r="1815" spans="1:20" ht="14.5" x14ac:dyDescent="0.35">
      <c r="A1815" t="str">
        <f t="shared" si="35"/>
        <v>Vorarlberg684</v>
      </c>
      <c r="B1815">
        <v>1815</v>
      </c>
      <c r="C1815" s="62" t="s">
        <v>269</v>
      </c>
      <c r="D1815" s="62" t="s">
        <v>601</v>
      </c>
      <c r="E1815" s="62" t="s">
        <v>249</v>
      </c>
      <c r="F1815" s="63">
        <v>53311</v>
      </c>
      <c r="G1815" s="63">
        <v>64927</v>
      </c>
      <c r="H1815" s="63">
        <v>78321</v>
      </c>
      <c r="I1815" s="63">
        <v>111571</v>
      </c>
      <c r="J1815" s="63">
        <v>105716</v>
      </c>
      <c r="K1815" s="63">
        <v>99206</v>
      </c>
      <c r="L1815" s="63">
        <v>116134</v>
      </c>
      <c r="M1815" s="63">
        <v>105003</v>
      </c>
      <c r="N1815" s="63">
        <v>113800</v>
      </c>
      <c r="O1815" s="63">
        <v>161052</v>
      </c>
      <c r="P1815" s="63">
        <v>375393</v>
      </c>
      <c r="Q1815" s="63">
        <v>454955</v>
      </c>
      <c r="R1815" s="63">
        <v>219633</v>
      </c>
      <c r="S1815" s="63">
        <v>284780</v>
      </c>
      <c r="T1815" s="63">
        <v>435010</v>
      </c>
    </row>
    <row r="1816" spans="1:20" ht="14.5" x14ac:dyDescent="0.35">
      <c r="A1816" t="str">
        <f t="shared" si="35"/>
        <v>Vorarlberg604</v>
      </c>
      <c r="B1816">
        <v>1816</v>
      </c>
      <c r="C1816" s="62" t="s">
        <v>269</v>
      </c>
      <c r="D1816" s="62" t="s">
        <v>563</v>
      </c>
      <c r="E1816" s="62" t="s">
        <v>148</v>
      </c>
      <c r="F1816" s="63">
        <v>12000</v>
      </c>
      <c r="G1816" s="63">
        <v>35194</v>
      </c>
      <c r="H1816" s="63">
        <v>16859</v>
      </c>
      <c r="I1816" s="63">
        <v>18669</v>
      </c>
      <c r="J1816" s="63">
        <v>39799</v>
      </c>
      <c r="K1816" s="63">
        <v>36763</v>
      </c>
      <c r="L1816" s="63">
        <v>19352</v>
      </c>
      <c r="M1816" s="63">
        <v>18980</v>
      </c>
      <c r="N1816" s="63">
        <v>25612</v>
      </c>
      <c r="O1816" s="63">
        <v>75220</v>
      </c>
      <c r="P1816" s="63">
        <v>22635</v>
      </c>
      <c r="Q1816" s="63">
        <v>4768</v>
      </c>
      <c r="R1816" s="63">
        <v>168802</v>
      </c>
      <c r="S1816" s="63">
        <v>29352</v>
      </c>
      <c r="T1816" s="63">
        <v>35042</v>
      </c>
    </row>
    <row r="1817" spans="1:20" ht="14.5" x14ac:dyDescent="0.35">
      <c r="A1817" t="str">
        <f t="shared" si="35"/>
        <v>Vorarlberg465</v>
      </c>
      <c r="B1817">
        <v>1817</v>
      </c>
      <c r="C1817" s="62" t="s">
        <v>269</v>
      </c>
      <c r="D1817" s="62" t="s">
        <v>522</v>
      </c>
      <c r="E1817" s="62" t="s">
        <v>128</v>
      </c>
      <c r="F1817" s="63">
        <v>5</v>
      </c>
      <c r="G1817" s="63">
        <v>4</v>
      </c>
      <c r="H1817" s="63">
        <v>5</v>
      </c>
      <c r="I1817" s="64"/>
      <c r="J1817" s="63">
        <v>6</v>
      </c>
      <c r="K1817" s="63">
        <v>372</v>
      </c>
      <c r="L1817" s="63">
        <v>49</v>
      </c>
      <c r="M1817" s="64"/>
      <c r="N1817" s="64"/>
      <c r="O1817" s="63">
        <v>78</v>
      </c>
      <c r="P1817" s="63">
        <v>265</v>
      </c>
      <c r="Q1817" s="63">
        <v>170</v>
      </c>
      <c r="R1817" s="63">
        <v>2494</v>
      </c>
      <c r="S1817" s="63">
        <v>61</v>
      </c>
      <c r="T1817" s="63">
        <v>83</v>
      </c>
    </row>
    <row r="1818" spans="1:20" ht="14.5" x14ac:dyDescent="0.35">
      <c r="A1818" t="str">
        <f t="shared" si="35"/>
        <v>Vorarlberg037</v>
      </c>
      <c r="B1818">
        <v>1818</v>
      </c>
      <c r="C1818" s="62" t="s">
        <v>269</v>
      </c>
      <c r="D1818" s="62" t="s">
        <v>326</v>
      </c>
      <c r="E1818" s="62" t="s">
        <v>19</v>
      </c>
      <c r="F1818" s="64"/>
      <c r="G1818" s="63">
        <v>109726288</v>
      </c>
      <c r="H1818" s="63">
        <v>114118691</v>
      </c>
      <c r="I1818" s="63">
        <v>159516629</v>
      </c>
      <c r="J1818" s="63">
        <v>147125938</v>
      </c>
      <c r="K1818" s="63">
        <v>158771130</v>
      </c>
      <c r="L1818" s="63">
        <v>178714730</v>
      </c>
      <c r="M1818" s="63">
        <v>283650306</v>
      </c>
      <c r="N1818" s="63">
        <v>301699898</v>
      </c>
      <c r="O1818" s="63">
        <v>315807326</v>
      </c>
      <c r="P1818" s="63">
        <v>315429474</v>
      </c>
      <c r="Q1818" s="63">
        <v>285910150</v>
      </c>
      <c r="R1818" s="63">
        <v>154368234</v>
      </c>
      <c r="S1818" s="63">
        <v>177313301</v>
      </c>
      <c r="T1818" s="63">
        <v>219393879</v>
      </c>
    </row>
    <row r="1819" spans="1:20" ht="14.5" x14ac:dyDescent="0.35">
      <c r="A1819" t="str">
        <f t="shared" si="35"/>
        <v>Vorarlberg669</v>
      </c>
      <c r="B1819">
        <v>1819</v>
      </c>
      <c r="C1819" s="62" t="s">
        <v>269</v>
      </c>
      <c r="D1819" s="62" t="s">
        <v>596</v>
      </c>
      <c r="E1819" s="62" t="s">
        <v>165</v>
      </c>
      <c r="F1819" s="63">
        <v>1936384</v>
      </c>
      <c r="G1819" s="63">
        <v>2277382</v>
      </c>
      <c r="H1819" s="63">
        <v>2307812</v>
      </c>
      <c r="I1819" s="63">
        <v>2028772</v>
      </c>
      <c r="J1819" s="63">
        <v>2124646</v>
      </c>
      <c r="K1819" s="63">
        <v>4231338</v>
      </c>
      <c r="L1819" s="63">
        <v>2830930</v>
      </c>
      <c r="M1819" s="63">
        <v>3155611</v>
      </c>
      <c r="N1819" s="63">
        <v>4142905</v>
      </c>
      <c r="O1819" s="63">
        <v>5498400</v>
      </c>
      <c r="P1819" s="63">
        <v>5532302</v>
      </c>
      <c r="Q1819" s="63">
        <v>5150841</v>
      </c>
      <c r="R1819" s="63">
        <v>5610211</v>
      </c>
      <c r="S1819" s="63">
        <v>4235684</v>
      </c>
      <c r="T1819" s="63">
        <v>5727956</v>
      </c>
    </row>
    <row r="1820" spans="1:20" ht="14.5" x14ac:dyDescent="0.35">
      <c r="A1820" t="str">
        <f t="shared" si="35"/>
        <v>Vorarlberg268</v>
      </c>
      <c r="B1820">
        <v>1820</v>
      </c>
      <c r="C1820" s="62" t="s">
        <v>269</v>
      </c>
      <c r="D1820" s="62" t="s">
        <v>421</v>
      </c>
      <c r="E1820" s="62" t="s">
        <v>68</v>
      </c>
      <c r="F1820" s="63">
        <v>141</v>
      </c>
      <c r="G1820" s="63">
        <v>12</v>
      </c>
      <c r="H1820" s="64"/>
      <c r="I1820" s="63">
        <v>507</v>
      </c>
      <c r="J1820" s="63">
        <v>192</v>
      </c>
      <c r="K1820" s="63">
        <v>223</v>
      </c>
      <c r="L1820" s="64"/>
      <c r="M1820" s="64"/>
      <c r="N1820" s="64"/>
      <c r="O1820" s="63">
        <v>5</v>
      </c>
      <c r="P1820" s="63">
        <v>114</v>
      </c>
      <c r="Q1820" s="63">
        <v>7782</v>
      </c>
      <c r="R1820" s="63">
        <v>8085</v>
      </c>
      <c r="S1820" s="63">
        <v>14492</v>
      </c>
      <c r="T1820" s="63">
        <v>3178</v>
      </c>
    </row>
    <row r="1821" spans="1:20" ht="14.5" x14ac:dyDescent="0.35">
      <c r="A1821" t="str">
        <f t="shared" si="35"/>
        <v>Vorarlberg395</v>
      </c>
      <c r="B1821">
        <v>1821</v>
      </c>
      <c r="C1821" s="62" t="s">
        <v>269</v>
      </c>
      <c r="D1821" s="62" t="s">
        <v>483</v>
      </c>
      <c r="E1821" s="62" t="s">
        <v>102</v>
      </c>
      <c r="F1821" s="64"/>
      <c r="G1821" s="63">
        <v>134</v>
      </c>
      <c r="H1821" s="63">
        <v>1</v>
      </c>
      <c r="I1821" s="64"/>
      <c r="J1821" s="63">
        <v>658</v>
      </c>
      <c r="K1821" s="63">
        <v>1911</v>
      </c>
      <c r="L1821" s="63">
        <v>23</v>
      </c>
      <c r="M1821" s="63">
        <v>597</v>
      </c>
      <c r="N1821" s="63">
        <v>774</v>
      </c>
      <c r="O1821" s="63">
        <v>1417</v>
      </c>
      <c r="P1821" s="63">
        <v>665</v>
      </c>
      <c r="Q1821" s="63">
        <v>204</v>
      </c>
      <c r="R1821" s="63">
        <v>1204</v>
      </c>
      <c r="S1821" s="63">
        <v>701</v>
      </c>
      <c r="T1821" s="63">
        <v>314</v>
      </c>
    </row>
    <row r="1822" spans="1:20" ht="14.5" x14ac:dyDescent="0.35">
      <c r="A1822" t="str">
        <f t="shared" si="35"/>
        <v>Vorarlberg055</v>
      </c>
      <c r="B1822">
        <v>1822</v>
      </c>
      <c r="C1822" s="62" t="s">
        <v>269</v>
      </c>
      <c r="D1822" s="62" t="s">
        <v>343</v>
      </c>
      <c r="E1822" s="62" t="s">
        <v>29</v>
      </c>
      <c r="F1822" s="63">
        <v>1765287</v>
      </c>
      <c r="G1822" s="63">
        <v>2654639</v>
      </c>
      <c r="H1822" s="63">
        <v>2648531</v>
      </c>
      <c r="I1822" s="63">
        <v>2496423</v>
      </c>
      <c r="J1822" s="63">
        <v>2341418</v>
      </c>
      <c r="K1822" s="63">
        <v>3366948</v>
      </c>
      <c r="L1822" s="63">
        <v>6116794</v>
      </c>
      <c r="M1822" s="63">
        <v>9252881</v>
      </c>
      <c r="N1822" s="63">
        <v>11851450</v>
      </c>
      <c r="O1822" s="63">
        <v>9553316</v>
      </c>
      <c r="P1822" s="63">
        <v>11067723</v>
      </c>
      <c r="Q1822" s="63">
        <v>13415657</v>
      </c>
      <c r="R1822" s="63">
        <v>13944930</v>
      </c>
      <c r="S1822" s="63">
        <v>10385873</v>
      </c>
      <c r="T1822" s="63">
        <v>10164585</v>
      </c>
    </row>
    <row r="1823" spans="1:20" ht="14.5" x14ac:dyDescent="0.35">
      <c r="A1823" t="str">
        <f t="shared" si="35"/>
        <v>Vorarlberg018</v>
      </c>
      <c r="B1823">
        <v>1823</v>
      </c>
      <c r="C1823" s="62" t="s">
        <v>269</v>
      </c>
      <c r="D1823" s="62" t="s">
        <v>315</v>
      </c>
      <c r="E1823" s="62" t="s">
        <v>12</v>
      </c>
      <c r="F1823" s="63">
        <v>9588833</v>
      </c>
      <c r="G1823" s="63">
        <v>9885359</v>
      </c>
      <c r="H1823" s="63">
        <v>11533157</v>
      </c>
      <c r="I1823" s="63">
        <v>13723494</v>
      </c>
      <c r="J1823" s="63">
        <v>10667972</v>
      </c>
      <c r="K1823" s="63">
        <v>12904102</v>
      </c>
      <c r="L1823" s="63">
        <v>13837588</v>
      </c>
      <c r="M1823" s="63">
        <v>15117254</v>
      </c>
      <c r="N1823" s="63">
        <v>16279934</v>
      </c>
      <c r="O1823" s="63">
        <v>15181268</v>
      </c>
      <c r="P1823" s="63">
        <v>20082200</v>
      </c>
      <c r="Q1823" s="63">
        <v>17213736</v>
      </c>
      <c r="R1823" s="63">
        <v>19734292</v>
      </c>
      <c r="S1823" s="63">
        <v>19329883</v>
      </c>
      <c r="T1823" s="63">
        <v>20113744</v>
      </c>
    </row>
    <row r="1824" spans="1:20" ht="14.5" x14ac:dyDescent="0.35">
      <c r="A1824" t="str">
        <f t="shared" si="35"/>
        <v>Vorarlberg054</v>
      </c>
      <c r="B1824">
        <v>1824</v>
      </c>
      <c r="C1824" s="62" t="s">
        <v>269</v>
      </c>
      <c r="D1824" s="62" t="s">
        <v>341</v>
      </c>
      <c r="E1824" s="62" t="s">
        <v>28</v>
      </c>
      <c r="F1824" s="63">
        <v>410836</v>
      </c>
      <c r="G1824" s="63">
        <v>719043</v>
      </c>
      <c r="H1824" s="63">
        <v>575883</v>
      </c>
      <c r="I1824" s="63">
        <v>1235868</v>
      </c>
      <c r="J1824" s="63">
        <v>564406</v>
      </c>
      <c r="K1824" s="63">
        <v>1925270</v>
      </c>
      <c r="L1824" s="63">
        <v>1613647</v>
      </c>
      <c r="M1824" s="63">
        <v>1856256</v>
      </c>
      <c r="N1824" s="63">
        <v>2503266</v>
      </c>
      <c r="O1824" s="63">
        <v>1345500</v>
      </c>
      <c r="P1824" s="63">
        <v>1545159</v>
      </c>
      <c r="Q1824" s="63">
        <v>1558177</v>
      </c>
      <c r="R1824" s="63">
        <v>1718573</v>
      </c>
      <c r="S1824" s="63">
        <v>1680810</v>
      </c>
      <c r="T1824" s="63">
        <v>1537675</v>
      </c>
    </row>
    <row r="1825" spans="1:20" ht="14.5" x14ac:dyDescent="0.35">
      <c r="A1825" t="str">
        <f t="shared" si="35"/>
        <v>Vorarlberg216</v>
      </c>
      <c r="B1825">
        <v>1825</v>
      </c>
      <c r="C1825" s="62" t="s">
        <v>269</v>
      </c>
      <c r="D1825" s="62" t="s">
        <v>398</v>
      </c>
      <c r="E1825" s="62" t="s">
        <v>250</v>
      </c>
      <c r="F1825" s="63">
        <v>3989</v>
      </c>
      <c r="G1825" s="63">
        <v>89955</v>
      </c>
      <c r="H1825" s="63">
        <v>1332</v>
      </c>
      <c r="I1825" s="63">
        <v>8156</v>
      </c>
      <c r="J1825" s="63">
        <v>13875</v>
      </c>
      <c r="K1825" s="63">
        <v>199991</v>
      </c>
      <c r="L1825" s="64"/>
      <c r="M1825" s="63">
        <v>14</v>
      </c>
      <c r="N1825" s="63">
        <v>1885</v>
      </c>
      <c r="O1825" s="63">
        <v>1221</v>
      </c>
      <c r="P1825" s="63">
        <v>1787</v>
      </c>
      <c r="Q1825" s="63">
        <v>51</v>
      </c>
      <c r="R1825" s="63">
        <v>590</v>
      </c>
      <c r="S1825" s="63">
        <v>708</v>
      </c>
      <c r="T1825" s="64"/>
    </row>
    <row r="1826" spans="1:20" ht="14.5" x14ac:dyDescent="0.35">
      <c r="A1826" t="str">
        <f t="shared" si="35"/>
        <v>Vorarlberg204</v>
      </c>
      <c r="B1826">
        <v>1826</v>
      </c>
      <c r="C1826" s="62" t="s">
        <v>269</v>
      </c>
      <c r="D1826" s="62" t="s">
        <v>392</v>
      </c>
      <c r="E1826" s="62" t="s">
        <v>52</v>
      </c>
      <c r="F1826" s="63">
        <v>2107377</v>
      </c>
      <c r="G1826" s="63">
        <v>2218838</v>
      </c>
      <c r="H1826" s="63">
        <v>5021058</v>
      </c>
      <c r="I1826" s="63">
        <v>11732122</v>
      </c>
      <c r="J1826" s="63">
        <v>17163980</v>
      </c>
      <c r="K1826" s="63">
        <v>21243172</v>
      </c>
      <c r="L1826" s="63">
        <v>23213318</v>
      </c>
      <c r="M1826" s="63">
        <v>27356605</v>
      </c>
      <c r="N1826" s="63">
        <v>31336074</v>
      </c>
      <c r="O1826" s="63">
        <v>32686539</v>
      </c>
      <c r="P1826" s="63">
        <v>31061667</v>
      </c>
      <c r="Q1826" s="63">
        <v>26498734</v>
      </c>
      <c r="R1826" s="63">
        <v>26696245</v>
      </c>
      <c r="S1826" s="63">
        <v>27308962</v>
      </c>
      <c r="T1826" s="63">
        <v>30468640</v>
      </c>
    </row>
    <row r="1827" spans="1:20" ht="14.5" x14ac:dyDescent="0.35">
      <c r="A1827" t="str">
        <f t="shared" si="35"/>
        <v>Vorarlberg074</v>
      </c>
      <c r="B1827">
        <v>1827</v>
      </c>
      <c r="C1827" s="62" t="s">
        <v>269</v>
      </c>
      <c r="D1827" s="62" t="s">
        <v>361</v>
      </c>
      <c r="E1827" s="62" t="s">
        <v>251</v>
      </c>
      <c r="F1827" s="63">
        <v>2346405</v>
      </c>
      <c r="G1827" s="63">
        <v>3006048</v>
      </c>
      <c r="H1827" s="63">
        <v>3336105</v>
      </c>
      <c r="I1827" s="63">
        <v>5354764</v>
      </c>
      <c r="J1827" s="63">
        <v>4230000</v>
      </c>
      <c r="K1827" s="63">
        <v>6250200</v>
      </c>
      <c r="L1827" s="63">
        <v>5075148</v>
      </c>
      <c r="M1827" s="63">
        <v>5280388</v>
      </c>
      <c r="N1827" s="63">
        <v>2391250</v>
      </c>
      <c r="O1827" s="63">
        <v>3371405</v>
      </c>
      <c r="P1827" s="63">
        <v>1452761</v>
      </c>
      <c r="Q1827" s="63">
        <v>1536341</v>
      </c>
      <c r="R1827" s="63">
        <v>1144771</v>
      </c>
      <c r="S1827" s="63">
        <v>2499041</v>
      </c>
      <c r="T1827" s="63">
        <v>2517878</v>
      </c>
    </row>
    <row r="1828" spans="1:20" ht="14.5" x14ac:dyDescent="0.35">
      <c r="A1828" t="str">
        <f t="shared" si="35"/>
        <v>Vorarlberg097</v>
      </c>
      <c r="B1828">
        <v>1828</v>
      </c>
      <c r="C1828" s="62" t="s">
        <v>269</v>
      </c>
      <c r="D1828" s="62" t="s">
        <v>389</v>
      </c>
      <c r="E1828" s="62" t="s">
        <v>50</v>
      </c>
      <c r="F1828" s="63">
        <v>102193</v>
      </c>
      <c r="G1828" s="63">
        <v>75290</v>
      </c>
      <c r="H1828" s="63">
        <v>4925</v>
      </c>
      <c r="I1828" s="63">
        <v>3090</v>
      </c>
      <c r="J1828" s="63">
        <v>29214</v>
      </c>
      <c r="K1828" s="63">
        <v>392235</v>
      </c>
      <c r="L1828" s="63">
        <v>119288</v>
      </c>
      <c r="M1828" s="63">
        <v>60324</v>
      </c>
      <c r="N1828" s="63">
        <v>62101</v>
      </c>
      <c r="O1828" s="63">
        <v>173087</v>
      </c>
      <c r="P1828" s="63">
        <v>54979</v>
      </c>
      <c r="Q1828" s="63">
        <v>253441</v>
      </c>
      <c r="R1828" s="63">
        <v>299099</v>
      </c>
      <c r="S1828" s="63">
        <v>118933</v>
      </c>
      <c r="T1828" s="63">
        <v>357015</v>
      </c>
    </row>
    <row r="1829" spans="1:20" ht="14.5" x14ac:dyDescent="0.35">
      <c r="A1829" t="str">
        <f t="shared" si="35"/>
        <v>Vorarlberg370</v>
      </c>
      <c r="B1829">
        <v>1829</v>
      </c>
      <c r="C1829" s="62" t="s">
        <v>269</v>
      </c>
      <c r="D1829" s="62" t="s">
        <v>465</v>
      </c>
      <c r="E1829" s="62" t="s">
        <v>91</v>
      </c>
      <c r="F1829" s="63">
        <v>322973</v>
      </c>
      <c r="G1829" s="63">
        <v>382580</v>
      </c>
      <c r="H1829" s="63">
        <v>306442</v>
      </c>
      <c r="I1829" s="63">
        <v>196625</v>
      </c>
      <c r="J1829" s="63">
        <v>296268</v>
      </c>
      <c r="K1829" s="63">
        <v>651898</v>
      </c>
      <c r="L1829" s="63">
        <v>734810</v>
      </c>
      <c r="M1829" s="63">
        <v>837649</v>
      </c>
      <c r="N1829" s="63">
        <v>776758</v>
      </c>
      <c r="O1829" s="63">
        <v>829292</v>
      </c>
      <c r="P1829" s="63">
        <v>876477</v>
      </c>
      <c r="Q1829" s="63">
        <v>1026397</v>
      </c>
      <c r="R1829" s="63">
        <v>1027178</v>
      </c>
      <c r="S1829" s="63">
        <v>577109</v>
      </c>
      <c r="T1829" s="63">
        <v>757929</v>
      </c>
    </row>
    <row r="1830" spans="1:20" ht="14.5" x14ac:dyDescent="0.35">
      <c r="A1830" t="str">
        <f t="shared" si="35"/>
        <v>Vorarlberg824</v>
      </c>
      <c r="B1830">
        <v>1830</v>
      </c>
      <c r="C1830" s="62" t="s">
        <v>269</v>
      </c>
      <c r="D1830" s="62" t="s">
        <v>654</v>
      </c>
      <c r="E1830" s="62" t="s">
        <v>198</v>
      </c>
      <c r="F1830" s="64"/>
      <c r="G1830" s="64"/>
      <c r="H1830" s="64"/>
      <c r="I1830" s="64"/>
      <c r="J1830" s="64"/>
      <c r="K1830" s="64"/>
      <c r="L1830" s="64"/>
      <c r="M1830" s="64"/>
      <c r="N1830" s="64"/>
      <c r="O1830" s="64"/>
      <c r="P1830" s="64"/>
      <c r="Q1830" s="64"/>
      <c r="R1830" s="64"/>
      <c r="S1830" s="63">
        <v>17</v>
      </c>
      <c r="T1830" s="64"/>
    </row>
    <row r="1831" spans="1:20" ht="14.5" x14ac:dyDescent="0.35">
      <c r="A1831" t="str">
        <f t="shared" si="35"/>
        <v>Vorarlberg096</v>
      </c>
      <c r="B1831">
        <v>1831</v>
      </c>
      <c r="C1831" s="62" t="s">
        <v>269</v>
      </c>
      <c r="D1831" s="62" t="s">
        <v>387</v>
      </c>
      <c r="E1831" s="62" t="s">
        <v>252</v>
      </c>
      <c r="F1831" s="63">
        <v>2413691</v>
      </c>
      <c r="G1831" s="63">
        <v>2844631</v>
      </c>
      <c r="H1831" s="63">
        <v>3865616</v>
      </c>
      <c r="I1831" s="63">
        <v>4075141</v>
      </c>
      <c r="J1831" s="63">
        <v>4665750</v>
      </c>
      <c r="K1831" s="63">
        <v>6079007</v>
      </c>
      <c r="L1831" s="63">
        <v>5421737</v>
      </c>
      <c r="M1831" s="63">
        <v>4197221</v>
      </c>
      <c r="N1831" s="63">
        <v>4239781</v>
      </c>
      <c r="O1831" s="63">
        <v>4833571</v>
      </c>
      <c r="P1831" s="63">
        <v>6101967</v>
      </c>
      <c r="Q1831" s="63">
        <v>6024226</v>
      </c>
      <c r="R1831" s="63">
        <v>4993979</v>
      </c>
      <c r="S1831" s="63">
        <v>4223193</v>
      </c>
      <c r="T1831" s="63">
        <v>4198510</v>
      </c>
    </row>
    <row r="1832" spans="1:20" ht="14.5" x14ac:dyDescent="0.35">
      <c r="A1832" t="str">
        <f t="shared" si="35"/>
        <v>Vorarlberg232</v>
      </c>
      <c r="B1832">
        <v>1832</v>
      </c>
      <c r="C1832" s="62" t="s">
        <v>269</v>
      </c>
      <c r="D1832" s="62" t="s">
        <v>409</v>
      </c>
      <c r="E1832" s="62" t="s">
        <v>58</v>
      </c>
      <c r="F1832" s="63">
        <v>474</v>
      </c>
      <c r="G1832" s="63">
        <v>44714</v>
      </c>
      <c r="H1832" s="63">
        <v>42519</v>
      </c>
      <c r="I1832" s="63">
        <v>8444</v>
      </c>
      <c r="J1832" s="63">
        <v>11448</v>
      </c>
      <c r="K1832" s="63">
        <v>11069</v>
      </c>
      <c r="L1832" s="63">
        <v>5432</v>
      </c>
      <c r="M1832" s="63">
        <v>4973</v>
      </c>
      <c r="N1832" s="63">
        <v>7316</v>
      </c>
      <c r="O1832" s="63">
        <v>2978</v>
      </c>
      <c r="P1832" s="63">
        <v>7221</v>
      </c>
      <c r="Q1832" s="63">
        <v>2408</v>
      </c>
      <c r="R1832" s="63">
        <v>123766</v>
      </c>
      <c r="S1832" s="63">
        <v>99448</v>
      </c>
      <c r="T1832" s="63">
        <v>193940</v>
      </c>
    </row>
    <row r="1833" spans="1:20" ht="14.5" x14ac:dyDescent="0.35">
      <c r="A1833" t="str">
        <f t="shared" si="35"/>
        <v>Vorarlberg676</v>
      </c>
      <c r="B1833">
        <v>1833</v>
      </c>
      <c r="C1833" s="62" t="s">
        <v>269</v>
      </c>
      <c r="D1833" s="62" t="s">
        <v>599</v>
      </c>
      <c r="E1833" s="62" t="s">
        <v>168</v>
      </c>
      <c r="F1833" s="63">
        <v>146905</v>
      </c>
      <c r="G1833" s="63">
        <v>145245</v>
      </c>
      <c r="H1833" s="63">
        <v>104784</v>
      </c>
      <c r="I1833" s="63">
        <v>124093</v>
      </c>
      <c r="J1833" s="63">
        <v>1247799</v>
      </c>
      <c r="K1833" s="63">
        <v>664693</v>
      </c>
      <c r="L1833" s="63">
        <v>1643937</v>
      </c>
      <c r="M1833" s="63">
        <v>2536053</v>
      </c>
      <c r="N1833" s="63">
        <v>3426508</v>
      </c>
      <c r="O1833" s="63">
        <v>4300730</v>
      </c>
      <c r="P1833" s="63">
        <v>4759956</v>
      </c>
      <c r="Q1833" s="63">
        <v>5288837</v>
      </c>
      <c r="R1833" s="63">
        <v>7333868</v>
      </c>
      <c r="S1833" s="63">
        <v>4926660</v>
      </c>
      <c r="T1833" s="63">
        <v>6330927</v>
      </c>
    </row>
    <row r="1834" spans="1:20" ht="14.5" x14ac:dyDescent="0.35">
      <c r="A1834" t="str">
        <f t="shared" si="35"/>
        <v>Vorarlberg716</v>
      </c>
      <c r="B1834">
        <v>1834</v>
      </c>
      <c r="C1834" s="62" t="s">
        <v>269</v>
      </c>
      <c r="D1834" s="62" t="s">
        <v>614</v>
      </c>
      <c r="E1834" s="62" t="s">
        <v>176</v>
      </c>
      <c r="F1834" s="63">
        <v>16958</v>
      </c>
      <c r="G1834" s="63">
        <v>18449</v>
      </c>
      <c r="H1834" s="63">
        <v>22880</v>
      </c>
      <c r="I1834" s="63">
        <v>63539</v>
      </c>
      <c r="J1834" s="63">
        <v>27910</v>
      </c>
      <c r="K1834" s="63">
        <v>23923</v>
      </c>
      <c r="L1834" s="63">
        <v>20923</v>
      </c>
      <c r="M1834" s="63">
        <v>202904</v>
      </c>
      <c r="N1834" s="63">
        <v>3869</v>
      </c>
      <c r="O1834" s="63">
        <v>111262</v>
      </c>
      <c r="P1834" s="63">
        <v>7370</v>
      </c>
      <c r="Q1834" s="63">
        <v>6218</v>
      </c>
      <c r="R1834" s="63">
        <v>8292</v>
      </c>
      <c r="S1834" s="63">
        <v>3638</v>
      </c>
      <c r="T1834" s="63">
        <v>28851</v>
      </c>
    </row>
    <row r="1835" spans="1:20" ht="14.5" x14ac:dyDescent="0.35">
      <c r="A1835" t="str">
        <f t="shared" si="35"/>
        <v>Vorarlberg743</v>
      </c>
      <c r="B1835">
        <v>1835</v>
      </c>
      <c r="C1835" s="62" t="s">
        <v>269</v>
      </c>
      <c r="D1835" s="62" t="s">
        <v>625</v>
      </c>
      <c r="E1835" s="62" t="s">
        <v>181</v>
      </c>
      <c r="F1835" s="63">
        <v>49095</v>
      </c>
      <c r="G1835" s="63">
        <v>31948</v>
      </c>
      <c r="H1835" s="63">
        <v>63789</v>
      </c>
      <c r="I1835" s="63">
        <v>37314</v>
      </c>
      <c r="J1835" s="63">
        <v>38857</v>
      </c>
      <c r="K1835" s="63">
        <v>60616</v>
      </c>
      <c r="L1835" s="63">
        <v>94120</v>
      </c>
      <c r="M1835" s="63">
        <v>89824</v>
      </c>
      <c r="N1835" s="63">
        <v>25831</v>
      </c>
      <c r="O1835" s="63">
        <v>22031</v>
      </c>
      <c r="P1835" s="63">
        <v>23245</v>
      </c>
      <c r="Q1835" s="63">
        <v>14735</v>
      </c>
      <c r="R1835" s="63">
        <v>60277</v>
      </c>
      <c r="S1835" s="63">
        <v>44097</v>
      </c>
      <c r="T1835" s="63">
        <v>52206</v>
      </c>
    </row>
    <row r="1836" spans="1:20" ht="14.5" x14ac:dyDescent="0.35">
      <c r="A1836" t="str">
        <f t="shared" si="35"/>
        <v>Vorarlberg820</v>
      </c>
      <c r="B1836">
        <v>1836</v>
      </c>
      <c r="C1836" s="62" t="s">
        <v>269</v>
      </c>
      <c r="D1836" s="62" t="s">
        <v>648</v>
      </c>
      <c r="E1836" s="62" t="s">
        <v>195</v>
      </c>
      <c r="F1836" s="64"/>
      <c r="G1836" s="63">
        <v>5</v>
      </c>
      <c r="H1836" s="64"/>
      <c r="I1836" s="64"/>
      <c r="J1836" s="64"/>
      <c r="K1836" s="64"/>
      <c r="L1836" s="64"/>
      <c r="M1836" s="64"/>
      <c r="N1836" s="64"/>
      <c r="O1836" s="64"/>
      <c r="P1836" s="64"/>
      <c r="Q1836" s="64"/>
      <c r="R1836" s="63">
        <v>523</v>
      </c>
      <c r="S1836" s="63">
        <v>28</v>
      </c>
      <c r="T1836" s="64"/>
    </row>
    <row r="1837" spans="1:20" ht="14.5" x14ac:dyDescent="0.35">
      <c r="A1837" t="str">
        <f t="shared" si="35"/>
        <v>Vorarlberg228</v>
      </c>
      <c r="B1837">
        <v>1837</v>
      </c>
      <c r="C1837" s="62" t="s">
        <v>269</v>
      </c>
      <c r="D1837" s="62" t="s">
        <v>405</v>
      </c>
      <c r="E1837" s="62" t="s">
        <v>57</v>
      </c>
      <c r="F1837" s="64"/>
      <c r="G1837" s="63">
        <v>4</v>
      </c>
      <c r="H1837" s="63">
        <v>198</v>
      </c>
      <c r="I1837" s="63">
        <v>120</v>
      </c>
      <c r="J1837" s="63">
        <v>477</v>
      </c>
      <c r="K1837" s="63">
        <v>637</v>
      </c>
      <c r="L1837" s="63">
        <v>471</v>
      </c>
      <c r="M1837" s="63">
        <v>510</v>
      </c>
      <c r="N1837" s="63">
        <v>20598</v>
      </c>
      <c r="O1837" s="63">
        <v>770</v>
      </c>
      <c r="P1837" s="63">
        <v>362</v>
      </c>
      <c r="Q1837" s="63">
        <v>196</v>
      </c>
      <c r="R1837" s="63">
        <v>36</v>
      </c>
      <c r="S1837" s="63">
        <v>3064</v>
      </c>
      <c r="T1837" s="63">
        <v>991</v>
      </c>
    </row>
    <row r="1838" spans="1:20" ht="14.5" x14ac:dyDescent="0.35">
      <c r="A1838" t="str">
        <f t="shared" si="35"/>
        <v>Vorarlberg470</v>
      </c>
      <c r="B1838">
        <v>1838</v>
      </c>
      <c r="C1838" s="62" t="s">
        <v>269</v>
      </c>
      <c r="D1838" s="62" t="s">
        <v>530</v>
      </c>
      <c r="E1838" s="62" t="s">
        <v>130</v>
      </c>
      <c r="F1838" s="63">
        <v>3</v>
      </c>
      <c r="G1838" s="64"/>
      <c r="H1838" s="64"/>
      <c r="I1838" s="63">
        <v>1</v>
      </c>
      <c r="J1838" s="64"/>
      <c r="K1838" s="64"/>
      <c r="L1838" s="63">
        <v>48</v>
      </c>
      <c r="M1838" s="64"/>
      <c r="N1838" s="63">
        <v>118</v>
      </c>
      <c r="O1838" s="64"/>
      <c r="P1838" s="64"/>
      <c r="Q1838" s="63">
        <v>2</v>
      </c>
      <c r="R1838" s="63">
        <v>532</v>
      </c>
      <c r="S1838" s="63">
        <v>416</v>
      </c>
      <c r="T1838" s="64"/>
    </row>
    <row r="1839" spans="1:20" ht="14.5" x14ac:dyDescent="0.35">
      <c r="A1839" t="str">
        <f t="shared" si="35"/>
        <v>Vorarlberg046</v>
      </c>
      <c r="B1839">
        <v>1839</v>
      </c>
      <c r="C1839" s="62" t="s">
        <v>269</v>
      </c>
      <c r="D1839" s="62" t="s">
        <v>335</v>
      </c>
      <c r="E1839" s="62" t="s">
        <v>24</v>
      </c>
      <c r="F1839" s="63">
        <v>156866</v>
      </c>
      <c r="G1839" s="63">
        <v>134304</v>
      </c>
      <c r="H1839" s="63">
        <v>98333</v>
      </c>
      <c r="I1839" s="63">
        <v>104349</v>
      </c>
      <c r="J1839" s="63">
        <v>95463</v>
      </c>
      <c r="K1839" s="63">
        <v>161780</v>
      </c>
      <c r="L1839" s="63">
        <v>133162</v>
      </c>
      <c r="M1839" s="63">
        <v>226186</v>
      </c>
      <c r="N1839" s="63">
        <v>450169</v>
      </c>
      <c r="O1839" s="63">
        <v>176022</v>
      </c>
      <c r="P1839" s="63">
        <v>244766</v>
      </c>
      <c r="Q1839" s="63">
        <v>309964</v>
      </c>
      <c r="R1839" s="63">
        <v>331492</v>
      </c>
      <c r="S1839" s="63">
        <v>320851</v>
      </c>
      <c r="T1839" s="63">
        <v>256692</v>
      </c>
    </row>
    <row r="1840" spans="1:20" ht="14.5" x14ac:dyDescent="0.35">
      <c r="A1840" t="str">
        <f t="shared" si="35"/>
        <v>Vorarlberg373</v>
      </c>
      <c r="B1840">
        <v>1840</v>
      </c>
      <c r="C1840" s="62" t="s">
        <v>269</v>
      </c>
      <c r="D1840" s="62" t="s">
        <v>467</v>
      </c>
      <c r="E1840" s="62" t="s">
        <v>92</v>
      </c>
      <c r="F1840" s="63">
        <v>148887</v>
      </c>
      <c r="G1840" s="63">
        <v>177569</v>
      </c>
      <c r="H1840" s="63">
        <v>358838</v>
      </c>
      <c r="I1840" s="63">
        <v>417755</v>
      </c>
      <c r="J1840" s="63">
        <v>137829</v>
      </c>
      <c r="K1840" s="63">
        <v>75860</v>
      </c>
      <c r="L1840" s="63">
        <v>123879</v>
      </c>
      <c r="M1840" s="63">
        <v>199186</v>
      </c>
      <c r="N1840" s="63">
        <v>207590</v>
      </c>
      <c r="O1840" s="63">
        <v>244190</v>
      </c>
      <c r="P1840" s="63">
        <v>214795</v>
      </c>
      <c r="Q1840" s="63">
        <v>215047</v>
      </c>
      <c r="R1840" s="63">
        <v>176657</v>
      </c>
      <c r="S1840" s="63">
        <v>141578</v>
      </c>
      <c r="T1840" s="63">
        <v>656908</v>
      </c>
    </row>
    <row r="1841" spans="1:20" ht="14.5" x14ac:dyDescent="0.35">
      <c r="A1841" t="str">
        <f t="shared" si="35"/>
        <v>Vorarlberg667</v>
      </c>
      <c r="B1841">
        <v>1841</v>
      </c>
      <c r="C1841" s="62" t="s">
        <v>269</v>
      </c>
      <c r="D1841" s="62" t="s">
        <v>594</v>
      </c>
      <c r="E1841" s="62" t="s">
        <v>164</v>
      </c>
      <c r="F1841" s="64"/>
      <c r="G1841" s="63">
        <v>599</v>
      </c>
      <c r="H1841" s="63">
        <v>4039</v>
      </c>
      <c r="I1841" s="63">
        <v>5246</v>
      </c>
      <c r="J1841" s="63">
        <v>6607</v>
      </c>
      <c r="K1841" s="63">
        <v>17813</v>
      </c>
      <c r="L1841" s="63">
        <v>25231</v>
      </c>
      <c r="M1841" s="63">
        <v>63726</v>
      </c>
      <c r="N1841" s="63">
        <v>23196</v>
      </c>
      <c r="O1841" s="63">
        <v>11224</v>
      </c>
      <c r="P1841" s="63">
        <v>12014</v>
      </c>
      <c r="Q1841" s="63">
        <v>30668</v>
      </c>
      <c r="R1841" s="63">
        <v>42014</v>
      </c>
      <c r="S1841" s="63">
        <v>47639</v>
      </c>
      <c r="T1841" s="63">
        <v>45462</v>
      </c>
    </row>
    <row r="1842" spans="1:20" ht="14.5" x14ac:dyDescent="0.35">
      <c r="A1842" t="str">
        <f t="shared" si="35"/>
        <v>Vorarlberg386</v>
      </c>
      <c r="B1842">
        <v>1842</v>
      </c>
      <c r="C1842" s="62" t="s">
        <v>269</v>
      </c>
      <c r="D1842" s="62" t="s">
        <v>475</v>
      </c>
      <c r="E1842" s="62" t="s">
        <v>97</v>
      </c>
      <c r="F1842" s="63">
        <v>6258</v>
      </c>
      <c r="G1842" s="63">
        <v>585</v>
      </c>
      <c r="H1842" s="64"/>
      <c r="I1842" s="63">
        <v>1</v>
      </c>
      <c r="J1842" s="63">
        <v>106</v>
      </c>
      <c r="K1842" s="63">
        <v>455</v>
      </c>
      <c r="L1842" s="64"/>
      <c r="M1842" s="63">
        <v>2</v>
      </c>
      <c r="N1842" s="63">
        <v>877</v>
      </c>
      <c r="O1842" s="64"/>
      <c r="P1842" s="63">
        <v>159</v>
      </c>
      <c r="Q1842" s="63">
        <v>6</v>
      </c>
      <c r="R1842" s="63">
        <v>7077</v>
      </c>
      <c r="S1842" s="63">
        <v>10178</v>
      </c>
      <c r="T1842" s="63">
        <v>6805</v>
      </c>
    </row>
    <row r="1843" spans="1:20" ht="14.5" x14ac:dyDescent="0.35">
      <c r="A1843" t="str">
        <f t="shared" si="35"/>
        <v>Vorarlberg412</v>
      </c>
      <c r="B1843">
        <v>1843</v>
      </c>
      <c r="C1843" s="62" t="s">
        <v>269</v>
      </c>
      <c r="D1843" s="62" t="s">
        <v>492</v>
      </c>
      <c r="E1843" s="62" t="s">
        <v>107</v>
      </c>
      <c r="F1843" s="63">
        <v>1858005</v>
      </c>
      <c r="G1843" s="63">
        <v>3000049</v>
      </c>
      <c r="H1843" s="63">
        <v>2543457</v>
      </c>
      <c r="I1843" s="63">
        <v>3910359</v>
      </c>
      <c r="J1843" s="63">
        <v>4155941</v>
      </c>
      <c r="K1843" s="63">
        <v>7862803</v>
      </c>
      <c r="L1843" s="63">
        <v>5030141</v>
      </c>
      <c r="M1843" s="63">
        <v>5596445</v>
      </c>
      <c r="N1843" s="63">
        <v>4963062</v>
      </c>
      <c r="O1843" s="63">
        <v>4487743</v>
      </c>
      <c r="P1843" s="63">
        <v>3913201</v>
      </c>
      <c r="Q1843" s="63">
        <v>6057138</v>
      </c>
      <c r="R1843" s="63">
        <v>8996176</v>
      </c>
      <c r="S1843" s="63">
        <v>6490353</v>
      </c>
      <c r="T1843" s="63">
        <v>7122415</v>
      </c>
    </row>
    <row r="1844" spans="1:20" ht="14.5" x14ac:dyDescent="0.35">
      <c r="A1844" t="str">
        <f t="shared" si="35"/>
        <v>Vorarlberg701</v>
      </c>
      <c r="B1844">
        <v>1844</v>
      </c>
      <c r="C1844" s="62" t="s">
        <v>269</v>
      </c>
      <c r="D1844" s="62" t="s">
        <v>608</v>
      </c>
      <c r="E1844" s="62" t="s">
        <v>173</v>
      </c>
      <c r="F1844" s="63">
        <v>10891257</v>
      </c>
      <c r="G1844" s="63">
        <v>12222132</v>
      </c>
      <c r="H1844" s="63">
        <v>9093632</v>
      </c>
      <c r="I1844" s="63">
        <v>10478929</v>
      </c>
      <c r="J1844" s="63">
        <v>10620480</v>
      </c>
      <c r="K1844" s="63">
        <v>9600006</v>
      </c>
      <c r="L1844" s="63">
        <v>10308738</v>
      </c>
      <c r="M1844" s="63">
        <v>10796152</v>
      </c>
      <c r="N1844" s="63">
        <v>10721751</v>
      </c>
      <c r="O1844" s="63">
        <v>9349234</v>
      </c>
      <c r="P1844" s="63">
        <v>11123945</v>
      </c>
      <c r="Q1844" s="63">
        <v>16127465</v>
      </c>
      <c r="R1844" s="63">
        <v>25885416</v>
      </c>
      <c r="S1844" s="63">
        <v>17405781</v>
      </c>
      <c r="T1844" s="63">
        <v>17924073</v>
      </c>
    </row>
    <row r="1845" spans="1:20" ht="14.5" x14ac:dyDescent="0.35">
      <c r="A1845" t="str">
        <f t="shared" si="35"/>
        <v>Vorarlberg366</v>
      </c>
      <c r="B1845">
        <v>1845</v>
      </c>
      <c r="C1845" s="62" t="s">
        <v>269</v>
      </c>
      <c r="D1845" s="62" t="s">
        <v>463</v>
      </c>
      <c r="E1845" s="62" t="s">
        <v>90</v>
      </c>
      <c r="F1845" s="63">
        <v>1234</v>
      </c>
      <c r="G1845" s="63">
        <v>1048</v>
      </c>
      <c r="H1845" s="63">
        <v>1673</v>
      </c>
      <c r="I1845" s="63">
        <v>25310</v>
      </c>
      <c r="J1845" s="63">
        <v>9823</v>
      </c>
      <c r="K1845" s="63">
        <v>16603</v>
      </c>
      <c r="L1845" s="63">
        <v>32869</v>
      </c>
      <c r="M1845" s="63">
        <v>8858</v>
      </c>
      <c r="N1845" s="63">
        <v>20163</v>
      </c>
      <c r="O1845" s="63">
        <v>36818</v>
      </c>
      <c r="P1845" s="63">
        <v>143083</v>
      </c>
      <c r="Q1845" s="63">
        <v>5850</v>
      </c>
      <c r="R1845" s="63">
        <v>3042</v>
      </c>
      <c r="S1845" s="63">
        <v>6280</v>
      </c>
      <c r="T1845" s="63">
        <v>202745</v>
      </c>
    </row>
    <row r="1846" spans="1:20" ht="14.5" x14ac:dyDescent="0.35">
      <c r="A1846" t="str">
        <f t="shared" si="35"/>
        <v>Vorarlberg389</v>
      </c>
      <c r="B1846">
        <v>1846</v>
      </c>
      <c r="C1846" s="62" t="s">
        <v>269</v>
      </c>
      <c r="D1846" s="62" t="s">
        <v>478</v>
      </c>
      <c r="E1846" s="62" t="s">
        <v>99</v>
      </c>
      <c r="F1846" s="63">
        <v>28274</v>
      </c>
      <c r="G1846" s="63">
        <v>30271</v>
      </c>
      <c r="H1846" s="63">
        <v>73220</v>
      </c>
      <c r="I1846" s="63">
        <v>84510</v>
      </c>
      <c r="J1846" s="63">
        <v>191349</v>
      </c>
      <c r="K1846" s="63">
        <v>41817</v>
      </c>
      <c r="L1846" s="63">
        <v>172058</v>
      </c>
      <c r="M1846" s="63">
        <v>88130</v>
      </c>
      <c r="N1846" s="63">
        <v>441738</v>
      </c>
      <c r="O1846" s="63">
        <v>32975</v>
      </c>
      <c r="P1846" s="63">
        <v>42506</v>
      </c>
      <c r="Q1846" s="63">
        <v>37016</v>
      </c>
      <c r="R1846" s="63">
        <v>44603</v>
      </c>
      <c r="S1846" s="63">
        <v>42505</v>
      </c>
      <c r="T1846" s="63">
        <v>107594</v>
      </c>
    </row>
    <row r="1847" spans="1:20" ht="14.5" x14ac:dyDescent="0.35">
      <c r="A1847" t="str">
        <f t="shared" si="35"/>
        <v>Vorarlberg809</v>
      </c>
      <c r="B1847">
        <v>1847</v>
      </c>
      <c r="C1847" s="62" t="s">
        <v>269</v>
      </c>
      <c r="D1847" s="62" t="s">
        <v>637</v>
      </c>
      <c r="E1847" s="62" t="s">
        <v>188</v>
      </c>
      <c r="F1847" s="63">
        <v>1362</v>
      </c>
      <c r="G1847" s="63">
        <v>12923</v>
      </c>
      <c r="H1847" s="63">
        <v>15524</v>
      </c>
      <c r="I1847" s="63">
        <v>73</v>
      </c>
      <c r="J1847" s="63">
        <v>658</v>
      </c>
      <c r="K1847" s="63">
        <v>242</v>
      </c>
      <c r="L1847" s="64"/>
      <c r="M1847" s="63">
        <v>1215</v>
      </c>
      <c r="N1847" s="63">
        <v>6</v>
      </c>
      <c r="O1847" s="63">
        <v>1827</v>
      </c>
      <c r="P1847" s="63">
        <v>2848</v>
      </c>
      <c r="Q1847" s="63">
        <v>1420</v>
      </c>
      <c r="R1847" s="63">
        <v>182</v>
      </c>
      <c r="S1847" s="63">
        <v>687</v>
      </c>
      <c r="T1847" s="63">
        <v>270</v>
      </c>
    </row>
    <row r="1848" spans="1:20" ht="14.5" x14ac:dyDescent="0.35">
      <c r="A1848" t="str">
        <f t="shared" si="35"/>
        <v>Vorarlberg240</v>
      </c>
      <c r="B1848">
        <v>1848</v>
      </c>
      <c r="C1848" s="62" t="s">
        <v>269</v>
      </c>
      <c r="D1848" s="62" t="s">
        <v>411</v>
      </c>
      <c r="E1848" s="62" t="s">
        <v>60</v>
      </c>
      <c r="F1848" s="63">
        <v>406</v>
      </c>
      <c r="G1848" s="63">
        <v>147</v>
      </c>
      <c r="H1848" s="64"/>
      <c r="I1848" s="64"/>
      <c r="J1848" s="63">
        <v>6077</v>
      </c>
      <c r="K1848" s="63">
        <v>70527</v>
      </c>
      <c r="L1848" s="63">
        <v>14145</v>
      </c>
      <c r="M1848" s="63">
        <v>4632</v>
      </c>
      <c r="N1848" s="63">
        <v>2101</v>
      </c>
      <c r="O1848" s="63">
        <v>1972</v>
      </c>
      <c r="P1848" s="63">
        <v>261</v>
      </c>
      <c r="Q1848" s="63">
        <v>701</v>
      </c>
      <c r="R1848" s="63">
        <v>26286</v>
      </c>
      <c r="S1848" s="63">
        <v>5211</v>
      </c>
      <c r="T1848" s="63">
        <v>9838</v>
      </c>
    </row>
    <row r="1849" spans="1:20" ht="14.5" x14ac:dyDescent="0.35">
      <c r="A1849" t="str">
        <f t="shared" si="35"/>
        <v>Vorarlberg836</v>
      </c>
      <c r="B1849">
        <v>1849</v>
      </c>
      <c r="C1849" s="62" t="s">
        <v>269</v>
      </c>
      <c r="D1849" s="62" t="s">
        <v>669</v>
      </c>
      <c r="E1849" s="62" t="s">
        <v>277</v>
      </c>
      <c r="F1849" s="64"/>
      <c r="G1849" s="64"/>
      <c r="H1849" s="64"/>
      <c r="I1849" s="64"/>
      <c r="J1849" s="64"/>
      <c r="K1849" s="64"/>
      <c r="L1849" s="64"/>
      <c r="M1849" s="64"/>
      <c r="N1849" s="63">
        <v>120</v>
      </c>
      <c r="O1849" s="64"/>
      <c r="P1849" s="64"/>
      <c r="Q1849" s="63">
        <v>3</v>
      </c>
      <c r="R1849" s="64"/>
      <c r="S1849" s="64"/>
      <c r="T1849" s="64"/>
    </row>
    <row r="1850" spans="1:20" ht="14.5" x14ac:dyDescent="0.35">
      <c r="A1850" t="str">
        <f t="shared" si="35"/>
        <v>Vorarlberg288</v>
      </c>
      <c r="B1850">
        <v>1850</v>
      </c>
      <c r="C1850" s="62" t="s">
        <v>269</v>
      </c>
      <c r="D1850" s="62" t="s">
        <v>427</v>
      </c>
      <c r="E1850" s="62" t="s">
        <v>72</v>
      </c>
      <c r="F1850" s="63">
        <v>68124</v>
      </c>
      <c r="G1850" s="63">
        <v>127976</v>
      </c>
      <c r="H1850" s="63">
        <v>41295</v>
      </c>
      <c r="I1850" s="63">
        <v>80994</v>
      </c>
      <c r="J1850" s="63">
        <v>74051</v>
      </c>
      <c r="K1850" s="63">
        <v>225980</v>
      </c>
      <c r="L1850" s="63">
        <v>95057</v>
      </c>
      <c r="M1850" s="63">
        <v>210213</v>
      </c>
      <c r="N1850" s="63">
        <v>266116</v>
      </c>
      <c r="O1850" s="63">
        <v>31188</v>
      </c>
      <c r="P1850" s="63">
        <v>25381</v>
      </c>
      <c r="Q1850" s="63">
        <v>98062</v>
      </c>
      <c r="R1850" s="63">
        <v>66450</v>
      </c>
      <c r="S1850" s="63">
        <v>239223</v>
      </c>
      <c r="T1850" s="63">
        <v>234373</v>
      </c>
    </row>
    <row r="1851" spans="1:20" ht="14.5" x14ac:dyDescent="0.35">
      <c r="A1851" t="str">
        <f t="shared" si="35"/>
        <v>Vorarlberg432</v>
      </c>
      <c r="B1851">
        <v>1851</v>
      </c>
      <c r="C1851" s="62" t="s">
        <v>269</v>
      </c>
      <c r="D1851" s="62" t="s">
        <v>499</v>
      </c>
      <c r="E1851" s="62" t="s">
        <v>113</v>
      </c>
      <c r="F1851" s="63">
        <v>95945</v>
      </c>
      <c r="G1851" s="63">
        <v>92837</v>
      </c>
      <c r="H1851" s="63">
        <v>50084</v>
      </c>
      <c r="I1851" s="63">
        <v>145852</v>
      </c>
      <c r="J1851" s="63">
        <v>111654</v>
      </c>
      <c r="K1851" s="63">
        <v>232342</v>
      </c>
      <c r="L1851" s="63">
        <v>127225</v>
      </c>
      <c r="M1851" s="63">
        <v>167248</v>
      </c>
      <c r="N1851" s="63">
        <v>133066</v>
      </c>
      <c r="O1851" s="63">
        <v>79024</v>
      </c>
      <c r="P1851" s="63">
        <v>78251</v>
      </c>
      <c r="Q1851" s="63">
        <v>48510</v>
      </c>
      <c r="R1851" s="63">
        <v>159917</v>
      </c>
      <c r="S1851" s="63">
        <v>96332</v>
      </c>
      <c r="T1851" s="63">
        <v>78448</v>
      </c>
    </row>
    <row r="1852" spans="1:20" ht="14.5" x14ac:dyDescent="0.35">
      <c r="A1852" t="str">
        <f t="shared" si="35"/>
        <v>Vorarlberg003</v>
      </c>
      <c r="B1852">
        <v>1852</v>
      </c>
      <c r="C1852" s="62" t="s">
        <v>269</v>
      </c>
      <c r="D1852" s="62" t="s">
        <v>295</v>
      </c>
      <c r="E1852" s="62" t="s">
        <v>2</v>
      </c>
      <c r="F1852" s="63">
        <v>178431535</v>
      </c>
      <c r="G1852" s="63">
        <v>206398288</v>
      </c>
      <c r="H1852" s="63">
        <v>191855469</v>
      </c>
      <c r="I1852" s="63">
        <v>182265075</v>
      </c>
      <c r="J1852" s="63">
        <v>190479525</v>
      </c>
      <c r="K1852" s="63">
        <v>187698151</v>
      </c>
      <c r="L1852" s="63">
        <v>160614551</v>
      </c>
      <c r="M1852" s="63">
        <v>244483350</v>
      </c>
      <c r="N1852" s="63">
        <v>247738939</v>
      </c>
      <c r="O1852" s="63">
        <v>216968480</v>
      </c>
      <c r="P1852" s="63">
        <v>207739943</v>
      </c>
      <c r="Q1852" s="63">
        <v>255045370</v>
      </c>
      <c r="R1852" s="63">
        <v>319247450</v>
      </c>
      <c r="S1852" s="63">
        <v>267746183</v>
      </c>
      <c r="T1852" s="63">
        <v>290882100</v>
      </c>
    </row>
    <row r="1853" spans="1:20" ht="14.5" x14ac:dyDescent="0.35">
      <c r="A1853" t="str">
        <f t="shared" si="35"/>
        <v>Vorarlberg028</v>
      </c>
      <c r="B1853">
        <v>1853</v>
      </c>
      <c r="C1853" s="62" t="s">
        <v>269</v>
      </c>
      <c r="D1853" s="62" t="s">
        <v>320</v>
      </c>
      <c r="E1853" s="62" t="s">
        <v>16</v>
      </c>
      <c r="F1853" s="63">
        <v>40585635</v>
      </c>
      <c r="G1853" s="63">
        <v>37430965</v>
      </c>
      <c r="H1853" s="63">
        <v>24637502</v>
      </c>
      <c r="I1853" s="63">
        <v>29010683</v>
      </c>
      <c r="J1853" s="63">
        <v>33642374</v>
      </c>
      <c r="K1853" s="63">
        <v>43549300</v>
      </c>
      <c r="L1853" s="63">
        <v>35931401</v>
      </c>
      <c r="M1853" s="63">
        <v>46671509</v>
      </c>
      <c r="N1853" s="63">
        <v>64083222</v>
      </c>
      <c r="O1853" s="63">
        <v>61532468</v>
      </c>
      <c r="P1853" s="63">
        <v>43722871</v>
      </c>
      <c r="Q1853" s="63">
        <v>62332720</v>
      </c>
      <c r="R1853" s="63">
        <v>109846671</v>
      </c>
      <c r="S1853" s="63">
        <v>57568026</v>
      </c>
      <c r="T1853" s="63">
        <v>54420036</v>
      </c>
    </row>
    <row r="1854" spans="1:20" ht="14.5" x14ac:dyDescent="0.35">
      <c r="A1854" t="str">
        <f t="shared" si="35"/>
        <v>Vorarlberg672</v>
      </c>
      <c r="B1854">
        <v>1854</v>
      </c>
      <c r="C1854" s="62" t="s">
        <v>269</v>
      </c>
      <c r="D1854" s="62" t="s">
        <v>597</v>
      </c>
      <c r="E1854" s="62" t="s">
        <v>166</v>
      </c>
      <c r="F1854" s="63">
        <v>138191</v>
      </c>
      <c r="G1854" s="63">
        <v>135206</v>
      </c>
      <c r="H1854" s="63">
        <v>126483</v>
      </c>
      <c r="I1854" s="63">
        <v>126840</v>
      </c>
      <c r="J1854" s="63">
        <v>160177</v>
      </c>
      <c r="K1854" s="63">
        <v>132229</v>
      </c>
      <c r="L1854" s="63">
        <v>279331</v>
      </c>
      <c r="M1854" s="63">
        <v>122780</v>
      </c>
      <c r="N1854" s="63">
        <v>79421</v>
      </c>
      <c r="O1854" s="63">
        <v>84674</v>
      </c>
      <c r="P1854" s="63">
        <v>57106</v>
      </c>
      <c r="Q1854" s="63">
        <v>72215</v>
      </c>
      <c r="R1854" s="63">
        <v>232616</v>
      </c>
      <c r="S1854" s="63">
        <v>94159</v>
      </c>
      <c r="T1854" s="63">
        <v>119942</v>
      </c>
    </row>
    <row r="1855" spans="1:20" ht="14.5" x14ac:dyDescent="0.35">
      <c r="A1855" t="str">
        <f t="shared" si="35"/>
        <v>Vorarlberg803</v>
      </c>
      <c r="B1855">
        <v>1855</v>
      </c>
      <c r="C1855" s="62" t="s">
        <v>269</v>
      </c>
      <c r="D1855" s="62" t="s">
        <v>631</v>
      </c>
      <c r="E1855" s="62" t="s">
        <v>184</v>
      </c>
      <c r="F1855" s="63">
        <v>3</v>
      </c>
      <c r="G1855" s="64"/>
      <c r="H1855" s="63">
        <v>1</v>
      </c>
      <c r="I1855" s="64"/>
      <c r="J1855" s="64"/>
      <c r="K1855" s="64"/>
      <c r="L1855" s="64"/>
      <c r="M1855" s="64"/>
      <c r="N1855" s="64"/>
      <c r="O1855" s="64"/>
      <c r="P1855" s="64"/>
      <c r="Q1855" s="63">
        <v>5938</v>
      </c>
      <c r="R1855" s="63">
        <v>239</v>
      </c>
      <c r="S1855" s="63">
        <v>13978</v>
      </c>
      <c r="T1855" s="63">
        <v>117</v>
      </c>
    </row>
    <row r="1856" spans="1:20" ht="14.5" x14ac:dyDescent="0.35">
      <c r="A1856" t="str">
        <f t="shared" si="35"/>
        <v>Vorarlberg838</v>
      </c>
      <c r="B1856">
        <v>1856</v>
      </c>
      <c r="C1856" s="62" t="s">
        <v>269</v>
      </c>
      <c r="D1856" s="62" t="s">
        <v>673</v>
      </c>
      <c r="E1856" s="62" t="s">
        <v>204</v>
      </c>
      <c r="F1856" s="63">
        <v>17</v>
      </c>
      <c r="G1856" s="63">
        <v>12</v>
      </c>
      <c r="H1856" s="63">
        <v>4</v>
      </c>
      <c r="I1856" s="64"/>
      <c r="J1856" s="64"/>
      <c r="K1856" s="64"/>
      <c r="L1856" s="64"/>
      <c r="M1856" s="64"/>
      <c r="N1856" s="64"/>
      <c r="O1856" s="64"/>
      <c r="P1856" s="64"/>
      <c r="Q1856" s="64"/>
      <c r="R1856" s="64"/>
      <c r="S1856" s="63">
        <v>127</v>
      </c>
      <c r="T1856" s="63">
        <v>2343</v>
      </c>
    </row>
    <row r="1857" spans="1:20" ht="14.5" x14ac:dyDescent="0.35">
      <c r="A1857" t="str">
        <f t="shared" si="35"/>
        <v>Vorarlberg804</v>
      </c>
      <c r="B1857">
        <v>1857</v>
      </c>
      <c r="C1857" s="62" t="s">
        <v>269</v>
      </c>
      <c r="D1857" s="62" t="s">
        <v>632</v>
      </c>
      <c r="E1857" s="62" t="s">
        <v>185</v>
      </c>
      <c r="F1857" s="63">
        <v>3268581</v>
      </c>
      <c r="G1857" s="63">
        <v>4427454</v>
      </c>
      <c r="H1857" s="63">
        <v>1081968</v>
      </c>
      <c r="I1857" s="63">
        <v>1316483</v>
      </c>
      <c r="J1857" s="63">
        <v>1479271</v>
      </c>
      <c r="K1857" s="63">
        <v>1093410</v>
      </c>
      <c r="L1857" s="63">
        <v>474769</v>
      </c>
      <c r="M1857" s="63">
        <v>577800</v>
      </c>
      <c r="N1857" s="63">
        <v>852493</v>
      </c>
      <c r="O1857" s="63">
        <v>604689</v>
      </c>
      <c r="P1857" s="63">
        <v>1006552</v>
      </c>
      <c r="Q1857" s="63">
        <v>715051</v>
      </c>
      <c r="R1857" s="63">
        <v>589449</v>
      </c>
      <c r="S1857" s="63">
        <v>742249</v>
      </c>
      <c r="T1857" s="63">
        <v>891495</v>
      </c>
    </row>
    <row r="1858" spans="1:20" ht="14.5" x14ac:dyDescent="0.35">
      <c r="A1858" t="str">
        <f t="shared" si="35"/>
        <v>Vorarlberg649</v>
      </c>
      <c r="B1858">
        <v>1858</v>
      </c>
      <c r="C1858" s="62" t="s">
        <v>269</v>
      </c>
      <c r="D1858" s="62" t="s">
        <v>585</v>
      </c>
      <c r="E1858" s="62" t="s">
        <v>158</v>
      </c>
      <c r="F1858" s="63">
        <v>20135</v>
      </c>
      <c r="G1858" s="63">
        <v>5572</v>
      </c>
      <c r="H1858" s="63">
        <v>8172</v>
      </c>
      <c r="I1858" s="63">
        <v>6018</v>
      </c>
      <c r="J1858" s="63">
        <v>64747</v>
      </c>
      <c r="K1858" s="63">
        <v>6631</v>
      </c>
      <c r="L1858" s="63">
        <v>5310</v>
      </c>
      <c r="M1858" s="63">
        <v>18239</v>
      </c>
      <c r="N1858" s="63">
        <v>75304</v>
      </c>
      <c r="O1858" s="63">
        <v>25193</v>
      </c>
      <c r="P1858" s="63">
        <v>60916</v>
      </c>
      <c r="Q1858" s="63">
        <v>7454</v>
      </c>
      <c r="R1858" s="63">
        <v>387086</v>
      </c>
      <c r="S1858" s="63">
        <v>225706</v>
      </c>
      <c r="T1858" s="63">
        <v>85926</v>
      </c>
    </row>
    <row r="1859" spans="1:20" ht="14.5" x14ac:dyDescent="0.35">
      <c r="A1859" t="str">
        <f t="shared" si="35"/>
        <v>Vorarlberg442</v>
      </c>
      <c r="B1859">
        <v>1859</v>
      </c>
      <c r="C1859" s="62" t="s">
        <v>269</v>
      </c>
      <c r="D1859" s="62" t="s">
        <v>501</v>
      </c>
      <c r="E1859" s="62" t="s">
        <v>115</v>
      </c>
      <c r="F1859" s="63">
        <v>512728</v>
      </c>
      <c r="G1859" s="63">
        <v>492435</v>
      </c>
      <c r="H1859" s="63">
        <v>413511</v>
      </c>
      <c r="I1859" s="63">
        <v>40479</v>
      </c>
      <c r="J1859" s="63">
        <v>53363</v>
      </c>
      <c r="K1859" s="63">
        <v>58782</v>
      </c>
      <c r="L1859" s="63">
        <v>31458</v>
      </c>
      <c r="M1859" s="63">
        <v>69467</v>
      </c>
      <c r="N1859" s="63">
        <v>130861</v>
      </c>
      <c r="O1859" s="63">
        <v>90616</v>
      </c>
      <c r="P1859" s="63">
        <v>83440</v>
      </c>
      <c r="Q1859" s="63">
        <v>97511</v>
      </c>
      <c r="R1859" s="63">
        <v>128212</v>
      </c>
      <c r="S1859" s="63">
        <v>187712</v>
      </c>
      <c r="T1859" s="63">
        <v>148092</v>
      </c>
    </row>
    <row r="1860" spans="1:20" ht="14.5" x14ac:dyDescent="0.35">
      <c r="A1860" t="str">
        <f t="shared" si="35"/>
        <v>Vorarlberg504</v>
      </c>
      <c r="B1860">
        <v>1860</v>
      </c>
      <c r="C1860" s="62" t="s">
        <v>269</v>
      </c>
      <c r="D1860" s="62" t="s">
        <v>549</v>
      </c>
      <c r="E1860" s="62" t="s">
        <v>139</v>
      </c>
      <c r="F1860" s="63">
        <v>2655122</v>
      </c>
      <c r="G1860" s="63">
        <v>1694807</v>
      </c>
      <c r="H1860" s="63">
        <v>2350849</v>
      </c>
      <c r="I1860" s="63">
        <v>2679817</v>
      </c>
      <c r="J1860" s="63">
        <v>2914943</v>
      </c>
      <c r="K1860" s="63">
        <v>3289827</v>
      </c>
      <c r="L1860" s="63">
        <v>1381373</v>
      </c>
      <c r="M1860" s="63">
        <v>3373210</v>
      </c>
      <c r="N1860" s="63">
        <v>4426768</v>
      </c>
      <c r="O1860" s="63">
        <v>4986795</v>
      </c>
      <c r="P1860" s="63">
        <v>4669175</v>
      </c>
      <c r="Q1860" s="63">
        <v>4426231</v>
      </c>
      <c r="R1860" s="63">
        <v>5210465</v>
      </c>
      <c r="S1860" s="63">
        <v>5501446</v>
      </c>
      <c r="T1860" s="63">
        <v>5226692</v>
      </c>
    </row>
    <row r="1861" spans="1:20" ht="14.5" x14ac:dyDescent="0.35">
      <c r="A1861" t="str">
        <f t="shared" si="35"/>
        <v>Vorarlberg822</v>
      </c>
      <c r="B1861">
        <v>1861</v>
      </c>
      <c r="C1861" s="62" t="s">
        <v>269</v>
      </c>
      <c r="D1861" s="62" t="s">
        <v>650</v>
      </c>
      <c r="E1861" s="62" t="s">
        <v>196</v>
      </c>
      <c r="F1861" s="63">
        <v>1326</v>
      </c>
      <c r="G1861" s="63">
        <v>350</v>
      </c>
      <c r="H1861" s="63">
        <v>1421</v>
      </c>
      <c r="I1861" s="64"/>
      <c r="J1861" s="63">
        <v>22975</v>
      </c>
      <c r="K1861" s="63">
        <v>7121</v>
      </c>
      <c r="L1861" s="63">
        <v>27567</v>
      </c>
      <c r="M1861" s="64"/>
      <c r="N1861" s="63">
        <v>14189</v>
      </c>
      <c r="O1861" s="63">
        <v>437</v>
      </c>
      <c r="P1861" s="63">
        <v>22930</v>
      </c>
      <c r="Q1861" s="63">
        <v>7660</v>
      </c>
      <c r="R1861" s="63">
        <v>23988</v>
      </c>
      <c r="S1861" s="63">
        <v>140189</v>
      </c>
      <c r="T1861" s="63">
        <v>3243</v>
      </c>
    </row>
    <row r="1862" spans="1:20" ht="14.5" x14ac:dyDescent="0.35">
      <c r="A1862" t="str">
        <f t="shared" si="35"/>
        <v>Vorarlberg801</v>
      </c>
      <c r="B1862">
        <v>1862</v>
      </c>
      <c r="C1862" s="62" t="s">
        <v>269</v>
      </c>
      <c r="D1862" s="62" t="s">
        <v>629</v>
      </c>
      <c r="E1862" s="62" t="s">
        <v>183</v>
      </c>
      <c r="F1862" s="63">
        <v>6015</v>
      </c>
      <c r="G1862" s="63">
        <v>24486</v>
      </c>
      <c r="H1862" s="63">
        <v>26588</v>
      </c>
      <c r="I1862" s="63">
        <v>515475</v>
      </c>
      <c r="J1862" s="63">
        <v>484124</v>
      </c>
      <c r="K1862" s="63">
        <v>87394</v>
      </c>
      <c r="L1862" s="63">
        <v>87866</v>
      </c>
      <c r="M1862" s="63">
        <v>58790</v>
      </c>
      <c r="N1862" s="63">
        <v>50590</v>
      </c>
      <c r="O1862" s="63">
        <v>47405</v>
      </c>
      <c r="P1862" s="63">
        <v>28254</v>
      </c>
      <c r="Q1862" s="63">
        <v>73118</v>
      </c>
      <c r="R1862" s="63">
        <v>55397</v>
      </c>
      <c r="S1862" s="63">
        <v>1021420</v>
      </c>
      <c r="T1862" s="63">
        <v>103971</v>
      </c>
    </row>
    <row r="1863" spans="1:20" ht="14.5" x14ac:dyDescent="0.35">
      <c r="A1863" t="str">
        <f t="shared" si="35"/>
        <v>Vorarlberg708</v>
      </c>
      <c r="B1863">
        <v>1863</v>
      </c>
      <c r="C1863" s="62" t="s">
        <v>269</v>
      </c>
      <c r="D1863" s="62" t="s">
        <v>612</v>
      </c>
      <c r="E1863" s="62" t="s">
        <v>175</v>
      </c>
      <c r="F1863" s="63">
        <v>4557437</v>
      </c>
      <c r="G1863" s="63">
        <v>3846655</v>
      </c>
      <c r="H1863" s="63">
        <v>3379700</v>
      </c>
      <c r="I1863" s="63">
        <v>3718969</v>
      </c>
      <c r="J1863" s="63">
        <v>3958957</v>
      </c>
      <c r="K1863" s="63">
        <v>6346905</v>
      </c>
      <c r="L1863" s="63">
        <v>9113811</v>
      </c>
      <c r="M1863" s="63">
        <v>6098023</v>
      </c>
      <c r="N1863" s="63">
        <v>4426348</v>
      </c>
      <c r="O1863" s="63">
        <v>5705732</v>
      </c>
      <c r="P1863" s="63">
        <v>5583519</v>
      </c>
      <c r="Q1863" s="63">
        <v>6329471</v>
      </c>
      <c r="R1863" s="63">
        <v>9801916</v>
      </c>
      <c r="S1863" s="63">
        <v>6308910</v>
      </c>
      <c r="T1863" s="63">
        <v>4874243</v>
      </c>
    </row>
    <row r="1864" spans="1:20" ht="14.5" x14ac:dyDescent="0.35">
      <c r="A1864" t="str">
        <f t="shared" ref="A1864:A1927" si="36">C1864&amp;D1864</f>
        <v>Vorarlberg662</v>
      </c>
      <c r="B1864">
        <v>1864</v>
      </c>
      <c r="C1864" s="62" t="s">
        <v>269</v>
      </c>
      <c r="D1864" s="62" t="s">
        <v>589</v>
      </c>
      <c r="E1864" s="62" t="s">
        <v>161</v>
      </c>
      <c r="F1864" s="63">
        <v>2420030</v>
      </c>
      <c r="G1864" s="63">
        <v>3963846</v>
      </c>
      <c r="H1864" s="63">
        <v>3415132</v>
      </c>
      <c r="I1864" s="63">
        <v>3206646</v>
      </c>
      <c r="J1864" s="63">
        <v>4043842</v>
      </c>
      <c r="K1864" s="63">
        <v>4961362</v>
      </c>
      <c r="L1864" s="63">
        <v>5398847</v>
      </c>
      <c r="M1864" s="63">
        <v>5347961</v>
      </c>
      <c r="N1864" s="63">
        <v>5522949</v>
      </c>
      <c r="O1864" s="63">
        <v>5981444</v>
      </c>
      <c r="P1864" s="63">
        <v>6013096</v>
      </c>
      <c r="Q1864" s="63">
        <v>7908806</v>
      </c>
      <c r="R1864" s="63">
        <v>10471802</v>
      </c>
      <c r="S1864" s="63">
        <v>7954136</v>
      </c>
      <c r="T1864" s="63">
        <v>14721475</v>
      </c>
    </row>
    <row r="1865" spans="1:20" ht="14.5" x14ac:dyDescent="0.35">
      <c r="A1865" t="str">
        <f t="shared" si="36"/>
        <v>Vorarlberg060</v>
      </c>
      <c r="B1865">
        <v>1865</v>
      </c>
      <c r="C1865" s="62" t="s">
        <v>269</v>
      </c>
      <c r="D1865" s="62" t="s">
        <v>345</v>
      </c>
      <c r="E1865" s="62" t="s">
        <v>30</v>
      </c>
      <c r="F1865" s="63">
        <v>67923525</v>
      </c>
      <c r="G1865" s="63">
        <v>105612021</v>
      </c>
      <c r="H1865" s="63">
        <v>95012959</v>
      </c>
      <c r="I1865" s="63">
        <v>97997696</v>
      </c>
      <c r="J1865" s="63">
        <v>112682274</v>
      </c>
      <c r="K1865" s="63">
        <v>160852235</v>
      </c>
      <c r="L1865" s="63">
        <v>192132104</v>
      </c>
      <c r="M1865" s="63">
        <v>180509377</v>
      </c>
      <c r="N1865" s="63">
        <v>198306484</v>
      </c>
      <c r="O1865" s="63">
        <v>210820930</v>
      </c>
      <c r="P1865" s="63">
        <v>203558358</v>
      </c>
      <c r="Q1865" s="63">
        <v>281040284</v>
      </c>
      <c r="R1865" s="63">
        <v>360082649</v>
      </c>
      <c r="S1865" s="63">
        <v>359091667</v>
      </c>
      <c r="T1865" s="63">
        <v>381520293</v>
      </c>
    </row>
    <row r="1866" spans="1:20" ht="14.5" x14ac:dyDescent="0.35">
      <c r="A1866" t="str">
        <f t="shared" si="36"/>
        <v>Vorarlberg408</v>
      </c>
      <c r="B1866">
        <v>1866</v>
      </c>
      <c r="C1866" s="62" t="s">
        <v>269</v>
      </c>
      <c r="D1866" s="62" t="s">
        <v>490</v>
      </c>
      <c r="E1866" s="62" t="s">
        <v>106</v>
      </c>
      <c r="F1866" s="64"/>
      <c r="G1866" s="64"/>
      <c r="H1866" s="64"/>
      <c r="I1866" s="64"/>
      <c r="J1866" s="64"/>
      <c r="K1866" s="64"/>
      <c r="L1866" s="64"/>
      <c r="M1866" s="64"/>
      <c r="N1866" s="64"/>
      <c r="O1866" s="64"/>
      <c r="P1866" s="64"/>
      <c r="Q1866" s="64"/>
      <c r="R1866" s="64"/>
      <c r="S1866" s="64"/>
      <c r="T1866" s="63">
        <v>7</v>
      </c>
    </row>
    <row r="1867" spans="1:20" ht="14.5" x14ac:dyDescent="0.35">
      <c r="A1867" t="str">
        <f t="shared" si="36"/>
        <v>Vorarlberg813</v>
      </c>
      <c r="B1867">
        <v>1867</v>
      </c>
      <c r="C1867" s="62" t="s">
        <v>269</v>
      </c>
      <c r="D1867" s="62" t="s">
        <v>642</v>
      </c>
      <c r="E1867" s="62" t="s">
        <v>190</v>
      </c>
      <c r="F1867" s="63">
        <v>6</v>
      </c>
      <c r="G1867" s="63">
        <v>69</v>
      </c>
      <c r="H1867" s="63">
        <v>944</v>
      </c>
      <c r="I1867" s="64"/>
      <c r="J1867" s="64"/>
      <c r="K1867" s="64"/>
      <c r="L1867" s="64"/>
      <c r="M1867" s="64"/>
      <c r="N1867" s="64"/>
      <c r="O1867" s="64"/>
      <c r="P1867" s="64"/>
      <c r="Q1867" s="64"/>
      <c r="R1867" s="64"/>
      <c r="S1867" s="64"/>
      <c r="T1867" s="63">
        <v>6</v>
      </c>
    </row>
    <row r="1868" spans="1:20" ht="14.5" x14ac:dyDescent="0.35">
      <c r="A1868" t="str">
        <f t="shared" si="36"/>
        <v>Vorarlberg625</v>
      </c>
      <c r="B1868">
        <v>1868</v>
      </c>
      <c r="C1868" s="62" t="s">
        <v>269</v>
      </c>
      <c r="D1868" s="62" t="s">
        <v>572</v>
      </c>
      <c r="E1868" s="62" t="s">
        <v>253</v>
      </c>
      <c r="F1868" s="63">
        <v>1151</v>
      </c>
      <c r="G1868" s="63">
        <v>1253</v>
      </c>
      <c r="H1868" s="63">
        <v>993</v>
      </c>
      <c r="I1868" s="63">
        <v>1541</v>
      </c>
      <c r="J1868" s="63">
        <v>1417</v>
      </c>
      <c r="K1868" s="63">
        <v>2039</v>
      </c>
      <c r="L1868" s="64"/>
      <c r="M1868" s="63">
        <v>1996</v>
      </c>
      <c r="N1868" s="63">
        <v>28493</v>
      </c>
      <c r="O1868" s="63">
        <v>1860</v>
      </c>
      <c r="P1868" s="63">
        <v>2610</v>
      </c>
      <c r="Q1868" s="63">
        <v>4393</v>
      </c>
      <c r="R1868" s="63">
        <v>1967</v>
      </c>
      <c r="S1868" s="63">
        <v>7023</v>
      </c>
      <c r="T1868" s="63">
        <v>4424</v>
      </c>
    </row>
    <row r="1869" spans="1:20" ht="14.5" x14ac:dyDescent="0.35">
      <c r="A1869" t="str">
        <f t="shared" si="36"/>
        <v>Vorarlberg010</v>
      </c>
      <c r="B1869">
        <v>1869</v>
      </c>
      <c r="C1869" s="62" t="s">
        <v>269</v>
      </c>
      <c r="D1869" s="62" t="s">
        <v>310</v>
      </c>
      <c r="E1869" s="62" t="s">
        <v>9</v>
      </c>
      <c r="F1869" s="63">
        <v>16395744</v>
      </c>
      <c r="G1869" s="63">
        <v>18173822</v>
      </c>
      <c r="H1869" s="63">
        <v>18819839</v>
      </c>
      <c r="I1869" s="63">
        <v>23362710</v>
      </c>
      <c r="J1869" s="63">
        <v>24157154</v>
      </c>
      <c r="K1869" s="63">
        <v>25782739</v>
      </c>
      <c r="L1869" s="63">
        <v>29330760</v>
      </c>
      <c r="M1869" s="63">
        <v>34331357</v>
      </c>
      <c r="N1869" s="63">
        <v>37154331</v>
      </c>
      <c r="O1869" s="63">
        <v>33175465</v>
      </c>
      <c r="P1869" s="63">
        <v>33634471</v>
      </c>
      <c r="Q1869" s="63">
        <v>44737963</v>
      </c>
      <c r="R1869" s="63">
        <v>46545565</v>
      </c>
      <c r="S1869" s="63">
        <v>39764360</v>
      </c>
      <c r="T1869" s="63">
        <v>40170059</v>
      </c>
    </row>
    <row r="1870" spans="1:20" ht="14.5" x14ac:dyDescent="0.35">
      <c r="A1870" t="str">
        <f t="shared" si="36"/>
        <v>Vorarlberg825</v>
      </c>
      <c r="B1870">
        <v>1870</v>
      </c>
      <c r="C1870" s="62" t="s">
        <v>269</v>
      </c>
      <c r="D1870" s="62" t="s">
        <v>656</v>
      </c>
      <c r="E1870" s="62" t="s">
        <v>199</v>
      </c>
      <c r="F1870" s="64"/>
      <c r="G1870" s="64"/>
      <c r="H1870" s="63">
        <v>8</v>
      </c>
      <c r="I1870" s="64"/>
      <c r="J1870" s="64"/>
      <c r="K1870" s="64"/>
      <c r="L1870" s="64"/>
      <c r="M1870" s="64"/>
      <c r="N1870" s="64"/>
      <c r="O1870" s="64"/>
      <c r="P1870" s="64"/>
      <c r="Q1870" s="63">
        <v>1</v>
      </c>
      <c r="R1870" s="63">
        <v>4</v>
      </c>
      <c r="S1870" s="64"/>
      <c r="T1870" s="63">
        <v>84</v>
      </c>
    </row>
    <row r="1871" spans="1:20" ht="14.5" x14ac:dyDescent="0.35">
      <c r="A1871" t="str">
        <f t="shared" si="36"/>
        <v>Vorarlberg520</v>
      </c>
      <c r="B1871">
        <v>1871</v>
      </c>
      <c r="C1871" s="62" t="s">
        <v>269</v>
      </c>
      <c r="D1871" s="62" t="s">
        <v>555</v>
      </c>
      <c r="E1871" s="62" t="s">
        <v>143</v>
      </c>
      <c r="F1871" s="63">
        <v>24671</v>
      </c>
      <c r="G1871" s="63">
        <v>8793</v>
      </c>
      <c r="H1871" s="63">
        <v>26728</v>
      </c>
      <c r="I1871" s="63">
        <v>107727</v>
      </c>
      <c r="J1871" s="63">
        <v>23316</v>
      </c>
      <c r="K1871" s="63">
        <v>86248</v>
      </c>
      <c r="L1871" s="63">
        <v>92570</v>
      </c>
      <c r="M1871" s="63">
        <v>42828</v>
      </c>
      <c r="N1871" s="63">
        <v>6950</v>
      </c>
      <c r="O1871" s="63">
        <v>21181</v>
      </c>
      <c r="P1871" s="63">
        <v>15156</v>
      </c>
      <c r="Q1871" s="63">
        <v>19014</v>
      </c>
      <c r="R1871" s="63">
        <v>56962</v>
      </c>
      <c r="S1871" s="63">
        <v>10561</v>
      </c>
      <c r="T1871" s="63">
        <v>21636</v>
      </c>
    </row>
    <row r="1872" spans="1:20" ht="14.5" x14ac:dyDescent="0.35">
      <c r="A1872" t="str">
        <f t="shared" si="36"/>
        <v>Vorarlberg644</v>
      </c>
      <c r="B1872">
        <v>1872</v>
      </c>
      <c r="C1872" s="62" t="s">
        <v>269</v>
      </c>
      <c r="D1872" s="62" t="s">
        <v>581</v>
      </c>
      <c r="E1872" s="62" t="s">
        <v>156</v>
      </c>
      <c r="F1872" s="63">
        <v>132048</v>
      </c>
      <c r="G1872" s="63">
        <v>218826</v>
      </c>
      <c r="H1872" s="63">
        <v>197302</v>
      </c>
      <c r="I1872" s="63">
        <v>62934</v>
      </c>
      <c r="J1872" s="63">
        <v>56771</v>
      </c>
      <c r="K1872" s="63">
        <v>41376</v>
      </c>
      <c r="L1872" s="63">
        <v>205342</v>
      </c>
      <c r="M1872" s="63">
        <v>58394</v>
      </c>
      <c r="N1872" s="63">
        <v>109962</v>
      </c>
      <c r="O1872" s="63">
        <v>291826</v>
      </c>
      <c r="P1872" s="63">
        <v>204725</v>
      </c>
      <c r="Q1872" s="63">
        <v>181923</v>
      </c>
      <c r="R1872" s="63">
        <v>196285</v>
      </c>
      <c r="S1872" s="63">
        <v>168109</v>
      </c>
      <c r="T1872" s="63">
        <v>84736</v>
      </c>
    </row>
    <row r="1873" spans="1:20" ht="14.5" x14ac:dyDescent="0.35">
      <c r="A1873" t="str">
        <f t="shared" si="36"/>
        <v>Vorarlberg959</v>
      </c>
      <c r="B1873">
        <v>1873</v>
      </c>
      <c r="C1873" s="62" t="s">
        <v>269</v>
      </c>
      <c r="D1873" s="62" t="s">
        <v>688</v>
      </c>
      <c r="E1873" s="62" t="s">
        <v>966</v>
      </c>
      <c r="F1873" s="64"/>
      <c r="G1873" s="64"/>
      <c r="H1873" s="64"/>
      <c r="I1873" s="64"/>
      <c r="J1873" s="64"/>
      <c r="K1873" s="64"/>
      <c r="L1873" s="64"/>
      <c r="M1873" s="64"/>
      <c r="N1873" s="64"/>
      <c r="O1873" s="64"/>
      <c r="P1873" s="64"/>
      <c r="Q1873" s="64"/>
      <c r="R1873" s="64"/>
      <c r="S1873" s="64"/>
      <c r="T1873" s="63">
        <v>372472</v>
      </c>
    </row>
    <row r="1874" spans="1:20" ht="14.5" x14ac:dyDescent="0.35">
      <c r="A1874" t="str">
        <f t="shared" si="36"/>
        <v>Vorarlberg960</v>
      </c>
      <c r="B1874">
        <v>1874</v>
      </c>
      <c r="C1874" s="62" t="s">
        <v>269</v>
      </c>
      <c r="D1874" s="62" t="s">
        <v>691</v>
      </c>
      <c r="E1874" s="62" t="s">
        <v>284</v>
      </c>
      <c r="F1874" s="64"/>
      <c r="G1874" s="64"/>
      <c r="H1874" s="64"/>
      <c r="I1874" s="64"/>
      <c r="J1874" s="64"/>
      <c r="K1874" s="64"/>
      <c r="L1874" s="64"/>
      <c r="M1874" s="64"/>
      <c r="N1874" s="64"/>
      <c r="O1874" s="64"/>
      <c r="P1874" s="64"/>
      <c r="Q1874" s="64"/>
      <c r="R1874" s="64"/>
      <c r="S1874" s="64"/>
      <c r="T1874" s="63">
        <v>176574</v>
      </c>
    </row>
    <row r="1875" spans="1:20" ht="14.5" x14ac:dyDescent="0.35">
      <c r="A1875" t="str">
        <f t="shared" si="36"/>
        <v>Vorarlberg066</v>
      </c>
      <c r="B1875">
        <v>1875</v>
      </c>
      <c r="C1875" s="62" t="s">
        <v>269</v>
      </c>
      <c r="D1875" s="62" t="s">
        <v>353</v>
      </c>
      <c r="E1875" s="62" t="s">
        <v>34</v>
      </c>
      <c r="F1875" s="63">
        <v>26051891</v>
      </c>
      <c r="G1875" s="63">
        <v>25724808</v>
      </c>
      <c r="H1875" s="63">
        <v>27727185</v>
      </c>
      <c r="I1875" s="63">
        <v>20392031</v>
      </c>
      <c r="J1875" s="63">
        <v>25765209</v>
      </c>
      <c r="K1875" s="63">
        <v>31880743</v>
      </c>
      <c r="L1875" s="63">
        <v>33159296</v>
      </c>
      <c r="M1875" s="63">
        <v>52654235</v>
      </c>
      <c r="N1875" s="63">
        <v>54905637</v>
      </c>
      <c r="O1875" s="63">
        <v>51507364</v>
      </c>
      <c r="P1875" s="63">
        <v>76611808</v>
      </c>
      <c r="Q1875" s="63">
        <v>105076247</v>
      </c>
      <c r="R1875" s="63">
        <v>108657440</v>
      </c>
      <c r="S1875" s="63">
        <v>109055520</v>
      </c>
      <c r="T1875" s="63">
        <v>94796250</v>
      </c>
    </row>
    <row r="1876" spans="1:20" ht="14.5" x14ac:dyDescent="0.35">
      <c r="A1876" t="str">
        <f t="shared" si="36"/>
        <v>Vorarlberg075</v>
      </c>
      <c r="B1876">
        <v>1876</v>
      </c>
      <c r="C1876" s="62" t="s">
        <v>269</v>
      </c>
      <c r="D1876" s="62" t="s">
        <v>363</v>
      </c>
      <c r="E1876" s="62" t="s">
        <v>254</v>
      </c>
      <c r="F1876" s="63">
        <v>6504784</v>
      </c>
      <c r="G1876" s="63">
        <v>8888658</v>
      </c>
      <c r="H1876" s="63">
        <v>17605260</v>
      </c>
      <c r="I1876" s="63">
        <v>8721206</v>
      </c>
      <c r="J1876" s="63">
        <v>8290473</v>
      </c>
      <c r="K1876" s="63">
        <v>11511566</v>
      </c>
      <c r="L1876" s="63">
        <v>45268359</v>
      </c>
      <c r="M1876" s="63">
        <v>18730403</v>
      </c>
      <c r="N1876" s="63">
        <v>21640528</v>
      </c>
      <c r="O1876" s="63">
        <v>17690387</v>
      </c>
      <c r="P1876" s="63">
        <v>16660893</v>
      </c>
      <c r="Q1876" s="63">
        <v>22475554</v>
      </c>
      <c r="R1876" s="63">
        <v>13665294</v>
      </c>
      <c r="S1876" s="63">
        <v>6304772</v>
      </c>
      <c r="T1876" s="63">
        <v>10160463</v>
      </c>
    </row>
    <row r="1877" spans="1:20" ht="14.5" x14ac:dyDescent="0.35">
      <c r="A1877" t="str">
        <f t="shared" si="36"/>
        <v>Vorarlberg324</v>
      </c>
      <c r="B1877">
        <v>1877</v>
      </c>
      <c r="C1877" s="62" t="s">
        <v>269</v>
      </c>
      <c r="D1877" s="62" t="s">
        <v>442</v>
      </c>
      <c r="E1877" s="62" t="s">
        <v>78</v>
      </c>
      <c r="F1877" s="63">
        <v>37</v>
      </c>
      <c r="G1877" s="63">
        <v>93</v>
      </c>
      <c r="H1877" s="64"/>
      <c r="I1877" s="63">
        <v>11047</v>
      </c>
      <c r="J1877" s="63">
        <v>35051</v>
      </c>
      <c r="K1877" s="63">
        <v>125493</v>
      </c>
      <c r="L1877" s="63">
        <v>26575</v>
      </c>
      <c r="M1877" s="63">
        <v>36930</v>
      </c>
      <c r="N1877" s="63">
        <v>19699</v>
      </c>
      <c r="O1877" s="63">
        <v>9570</v>
      </c>
      <c r="P1877" s="63">
        <v>21366</v>
      </c>
      <c r="Q1877" s="63">
        <v>27205</v>
      </c>
      <c r="R1877" s="63">
        <v>7931</v>
      </c>
      <c r="S1877" s="63">
        <v>1792</v>
      </c>
      <c r="T1877" s="63">
        <v>7400</v>
      </c>
    </row>
    <row r="1878" spans="1:20" ht="14.5" x14ac:dyDescent="0.35">
      <c r="A1878" t="str">
        <f t="shared" si="36"/>
        <v>Vorarlberg632</v>
      </c>
      <c r="B1878">
        <v>1878</v>
      </c>
      <c r="C1878" s="62" t="s">
        <v>269</v>
      </c>
      <c r="D1878" s="62" t="s">
        <v>577</v>
      </c>
      <c r="E1878" s="62" t="s">
        <v>153</v>
      </c>
      <c r="F1878" s="63">
        <v>544791</v>
      </c>
      <c r="G1878" s="63">
        <v>985156</v>
      </c>
      <c r="H1878" s="63">
        <v>2940946</v>
      </c>
      <c r="I1878" s="63">
        <v>3828497</v>
      </c>
      <c r="J1878" s="63">
        <v>3603876</v>
      </c>
      <c r="K1878" s="63">
        <v>2772712</v>
      </c>
      <c r="L1878" s="63">
        <v>2194694</v>
      </c>
      <c r="M1878" s="63">
        <v>2204575</v>
      </c>
      <c r="N1878" s="63">
        <v>1823432</v>
      </c>
      <c r="O1878" s="63">
        <v>1998543</v>
      </c>
      <c r="P1878" s="63">
        <v>3327628</v>
      </c>
      <c r="Q1878" s="63">
        <v>3538424</v>
      </c>
      <c r="R1878" s="63">
        <v>68750765</v>
      </c>
      <c r="S1878" s="63">
        <v>117527707</v>
      </c>
      <c r="T1878" s="63">
        <v>42583136</v>
      </c>
    </row>
    <row r="1879" spans="1:20" ht="14.5" x14ac:dyDescent="0.35">
      <c r="A1879" t="str">
        <f t="shared" si="36"/>
        <v>Vorarlberg806</v>
      </c>
      <c r="B1879">
        <v>1879</v>
      </c>
      <c r="C1879" s="62" t="s">
        <v>269</v>
      </c>
      <c r="D1879" s="62" t="s">
        <v>634</v>
      </c>
      <c r="E1879" s="62" t="s">
        <v>186</v>
      </c>
      <c r="F1879" s="64"/>
      <c r="G1879" s="64"/>
      <c r="H1879" s="64"/>
      <c r="I1879" s="64"/>
      <c r="J1879" s="64"/>
      <c r="K1879" s="64"/>
      <c r="L1879" s="64"/>
      <c r="M1879" s="64"/>
      <c r="N1879" s="64"/>
      <c r="O1879" s="64"/>
      <c r="P1879" s="63">
        <v>1</v>
      </c>
      <c r="Q1879" s="64"/>
      <c r="R1879" s="63">
        <v>1932</v>
      </c>
      <c r="S1879" s="63">
        <v>4508</v>
      </c>
      <c r="T1879" s="64"/>
    </row>
    <row r="1880" spans="1:20" ht="14.5" x14ac:dyDescent="0.35">
      <c r="A1880" t="str">
        <f t="shared" si="36"/>
        <v>Vorarlberg355</v>
      </c>
      <c r="B1880">
        <v>1880</v>
      </c>
      <c r="C1880" s="62" t="s">
        <v>269</v>
      </c>
      <c r="D1880" s="62" t="s">
        <v>459</v>
      </c>
      <c r="E1880" s="62" t="s">
        <v>88</v>
      </c>
      <c r="F1880" s="63">
        <v>380818</v>
      </c>
      <c r="G1880" s="63">
        <v>777948</v>
      </c>
      <c r="H1880" s="63">
        <v>624089</v>
      </c>
      <c r="I1880" s="63">
        <v>602705</v>
      </c>
      <c r="J1880" s="63">
        <v>468477</v>
      </c>
      <c r="K1880" s="63">
        <v>130180</v>
      </c>
      <c r="L1880" s="63">
        <v>46633</v>
      </c>
      <c r="M1880" s="63">
        <v>1020</v>
      </c>
      <c r="N1880" s="63">
        <v>1870</v>
      </c>
      <c r="O1880" s="63">
        <v>5920</v>
      </c>
      <c r="P1880" s="63">
        <v>3391</v>
      </c>
      <c r="Q1880" s="63">
        <v>2290</v>
      </c>
      <c r="R1880" s="63">
        <v>18260</v>
      </c>
      <c r="S1880" s="63">
        <v>2582</v>
      </c>
      <c r="T1880" s="63">
        <v>13213</v>
      </c>
    </row>
    <row r="1881" spans="1:20" ht="14.5" x14ac:dyDescent="0.35">
      <c r="A1881" t="str">
        <f t="shared" si="36"/>
        <v>Vorarlberg224</v>
      </c>
      <c r="B1881">
        <v>1881</v>
      </c>
      <c r="C1881" s="62" t="s">
        <v>269</v>
      </c>
      <c r="D1881" s="62" t="s">
        <v>402</v>
      </c>
      <c r="E1881" s="62" t="s">
        <v>56</v>
      </c>
      <c r="F1881" s="63">
        <v>2174</v>
      </c>
      <c r="G1881" s="63">
        <v>305</v>
      </c>
      <c r="H1881" s="63">
        <v>5256</v>
      </c>
      <c r="I1881" s="63">
        <v>7240</v>
      </c>
      <c r="J1881" s="63">
        <v>1025</v>
      </c>
      <c r="K1881" s="63">
        <v>3572</v>
      </c>
      <c r="L1881" s="63">
        <v>6144</v>
      </c>
      <c r="M1881" s="63">
        <v>355</v>
      </c>
      <c r="N1881" s="63">
        <v>7830</v>
      </c>
      <c r="O1881" s="63">
        <v>89</v>
      </c>
      <c r="P1881" s="63">
        <v>21</v>
      </c>
      <c r="Q1881" s="64"/>
      <c r="R1881" s="63">
        <v>346</v>
      </c>
      <c r="S1881" s="63">
        <v>1404</v>
      </c>
      <c r="T1881" s="63">
        <v>12</v>
      </c>
    </row>
    <row r="1882" spans="1:20" ht="14.5" x14ac:dyDescent="0.35">
      <c r="A1882" t="str">
        <f t="shared" si="36"/>
        <v>Vorarlberg030</v>
      </c>
      <c r="B1882">
        <v>1882</v>
      </c>
      <c r="C1882" s="62" t="s">
        <v>269</v>
      </c>
      <c r="D1882" s="62" t="s">
        <v>322</v>
      </c>
      <c r="E1882" s="62" t="s">
        <v>17</v>
      </c>
      <c r="F1882" s="63">
        <v>32995522</v>
      </c>
      <c r="G1882" s="63">
        <v>35786492</v>
      </c>
      <c r="H1882" s="63">
        <v>40518391</v>
      </c>
      <c r="I1882" s="63">
        <v>41480059</v>
      </c>
      <c r="J1882" s="63">
        <v>34911229</v>
      </c>
      <c r="K1882" s="63">
        <v>39856367</v>
      </c>
      <c r="L1882" s="63">
        <v>43538029</v>
      </c>
      <c r="M1882" s="63">
        <v>43054603</v>
      </c>
      <c r="N1882" s="63">
        <v>40941776</v>
      </c>
      <c r="O1882" s="63">
        <v>41194322</v>
      </c>
      <c r="P1882" s="63">
        <v>41986466</v>
      </c>
      <c r="Q1882" s="63">
        <v>47847970</v>
      </c>
      <c r="R1882" s="63">
        <v>57146083</v>
      </c>
      <c r="S1882" s="63">
        <v>51583730</v>
      </c>
      <c r="T1882" s="63">
        <v>50261474</v>
      </c>
    </row>
    <row r="1883" spans="1:20" ht="14.5" x14ac:dyDescent="0.35">
      <c r="A1883" t="str">
        <f t="shared" si="36"/>
        <v>Vorarlberg706</v>
      </c>
      <c r="B1883">
        <v>1883</v>
      </c>
      <c r="C1883" s="62" t="s">
        <v>269</v>
      </c>
      <c r="D1883" s="62" t="s">
        <v>610</v>
      </c>
      <c r="E1883" s="62" t="s">
        <v>174</v>
      </c>
      <c r="F1883" s="63">
        <v>5137866</v>
      </c>
      <c r="G1883" s="63">
        <v>5231353</v>
      </c>
      <c r="H1883" s="63">
        <v>2800674</v>
      </c>
      <c r="I1883" s="63">
        <v>2664227</v>
      </c>
      <c r="J1883" s="63">
        <v>4533568</v>
      </c>
      <c r="K1883" s="63">
        <v>5356565</v>
      </c>
      <c r="L1883" s="63">
        <v>4281940</v>
      </c>
      <c r="M1883" s="63">
        <v>4591267</v>
      </c>
      <c r="N1883" s="63">
        <v>3963722</v>
      </c>
      <c r="O1883" s="63">
        <v>2679551</v>
      </c>
      <c r="P1883" s="63">
        <v>2236821</v>
      </c>
      <c r="Q1883" s="63">
        <v>3061022</v>
      </c>
      <c r="R1883" s="63">
        <v>2346791</v>
      </c>
      <c r="S1883" s="63">
        <v>2111453</v>
      </c>
      <c r="T1883" s="63">
        <v>2570165</v>
      </c>
    </row>
    <row r="1884" spans="1:20" ht="14.5" x14ac:dyDescent="0.35">
      <c r="A1884" t="str">
        <f t="shared" si="36"/>
        <v>Vorarlberg329</v>
      </c>
      <c r="B1884">
        <v>1884</v>
      </c>
      <c r="C1884" s="62" t="s">
        <v>269</v>
      </c>
      <c r="D1884" s="62" t="s">
        <v>445</v>
      </c>
      <c r="E1884" s="62" t="s">
        <v>80</v>
      </c>
      <c r="F1884" s="64"/>
      <c r="G1884" s="63">
        <v>4</v>
      </c>
      <c r="H1884" s="63">
        <v>1272</v>
      </c>
      <c r="I1884" s="64"/>
      <c r="J1884" s="63">
        <v>1</v>
      </c>
      <c r="K1884" s="63">
        <v>257</v>
      </c>
      <c r="L1884" s="64"/>
      <c r="M1884" s="63">
        <v>196</v>
      </c>
      <c r="N1884" s="64"/>
      <c r="O1884" s="64"/>
      <c r="P1884" s="63">
        <v>5</v>
      </c>
      <c r="Q1884" s="63">
        <v>12</v>
      </c>
      <c r="R1884" s="63">
        <v>111</v>
      </c>
      <c r="S1884" s="63">
        <v>295</v>
      </c>
      <c r="T1884" s="63">
        <v>2474</v>
      </c>
    </row>
    <row r="1885" spans="1:20" ht="14.5" x14ac:dyDescent="0.35">
      <c r="A1885" t="str">
        <f t="shared" si="36"/>
        <v>Vorarlberg091</v>
      </c>
      <c r="B1885">
        <v>1885</v>
      </c>
      <c r="C1885" s="62" t="s">
        <v>269</v>
      </c>
      <c r="D1885" s="62" t="s">
        <v>380</v>
      </c>
      <c r="E1885" s="62" t="s">
        <v>46</v>
      </c>
      <c r="F1885" s="63">
        <v>38962016</v>
      </c>
      <c r="G1885" s="63">
        <v>66733752</v>
      </c>
      <c r="H1885" s="63">
        <v>77141569</v>
      </c>
      <c r="I1885" s="63">
        <v>91232047</v>
      </c>
      <c r="J1885" s="63">
        <v>110652432</v>
      </c>
      <c r="K1885" s="63">
        <v>126925535</v>
      </c>
      <c r="L1885" s="63">
        <v>142341034</v>
      </c>
      <c r="M1885" s="63">
        <v>130035963</v>
      </c>
      <c r="N1885" s="63">
        <v>123311325</v>
      </c>
      <c r="O1885" s="63">
        <v>110074104</v>
      </c>
      <c r="P1885" s="63">
        <v>109320821</v>
      </c>
      <c r="Q1885" s="63">
        <v>99880558</v>
      </c>
      <c r="R1885" s="63">
        <v>121629962</v>
      </c>
      <c r="S1885" s="63">
        <v>120430427</v>
      </c>
      <c r="T1885" s="63">
        <v>112844712</v>
      </c>
    </row>
    <row r="1886" spans="1:20" ht="14.5" x14ac:dyDescent="0.35">
      <c r="A1886" t="str">
        <f t="shared" si="36"/>
        <v>Vorarlberg063</v>
      </c>
      <c r="B1886">
        <v>1886</v>
      </c>
      <c r="C1886" s="62" t="s">
        <v>269</v>
      </c>
      <c r="D1886" s="62" t="s">
        <v>349</v>
      </c>
      <c r="E1886" s="62" t="s">
        <v>32</v>
      </c>
      <c r="F1886" s="63">
        <v>51098371</v>
      </c>
      <c r="G1886" s="63">
        <v>55235672</v>
      </c>
      <c r="H1886" s="63">
        <v>70243642</v>
      </c>
      <c r="I1886" s="63">
        <v>59419886</v>
      </c>
      <c r="J1886" s="63">
        <v>69697700</v>
      </c>
      <c r="K1886" s="63">
        <v>63335482</v>
      </c>
      <c r="L1886" s="63">
        <v>75215952</v>
      </c>
      <c r="M1886" s="63">
        <v>77311650</v>
      </c>
      <c r="N1886" s="63">
        <v>82000329</v>
      </c>
      <c r="O1886" s="63">
        <v>75268668</v>
      </c>
      <c r="P1886" s="63">
        <v>71045444</v>
      </c>
      <c r="Q1886" s="63">
        <v>95632681</v>
      </c>
      <c r="R1886" s="63">
        <v>93056215</v>
      </c>
      <c r="S1886" s="63">
        <v>92555755</v>
      </c>
      <c r="T1886" s="63">
        <v>75077791</v>
      </c>
    </row>
    <row r="1887" spans="1:20" ht="14.5" x14ac:dyDescent="0.35">
      <c r="A1887" t="str">
        <f t="shared" si="36"/>
        <v>Vorarlberg264</v>
      </c>
      <c r="B1887">
        <v>1887</v>
      </c>
      <c r="C1887" s="62" t="s">
        <v>269</v>
      </c>
      <c r="D1887" s="62" t="s">
        <v>420</v>
      </c>
      <c r="E1887" s="62" t="s">
        <v>67</v>
      </c>
      <c r="F1887" s="63">
        <v>12367</v>
      </c>
      <c r="G1887" s="63">
        <v>893</v>
      </c>
      <c r="H1887" s="63">
        <v>125</v>
      </c>
      <c r="I1887" s="63">
        <v>11544</v>
      </c>
      <c r="J1887" s="63">
        <v>14973</v>
      </c>
      <c r="K1887" s="63">
        <v>40825</v>
      </c>
      <c r="L1887" s="63">
        <v>64937</v>
      </c>
      <c r="M1887" s="63">
        <v>35650</v>
      </c>
      <c r="N1887" s="63">
        <v>37041</v>
      </c>
      <c r="O1887" s="63">
        <v>69076</v>
      </c>
      <c r="P1887" s="63">
        <v>1509350</v>
      </c>
      <c r="Q1887" s="63">
        <v>2063333</v>
      </c>
      <c r="R1887" s="63">
        <v>3083356</v>
      </c>
      <c r="S1887" s="63">
        <v>32289</v>
      </c>
      <c r="T1887" s="63">
        <v>34671</v>
      </c>
    </row>
    <row r="1888" spans="1:20" ht="14.5" x14ac:dyDescent="0.35">
      <c r="A1888" t="str">
        <f t="shared" si="36"/>
        <v>Vorarlberg047</v>
      </c>
      <c r="B1888">
        <v>1888</v>
      </c>
      <c r="C1888" s="62" t="s">
        <v>269</v>
      </c>
      <c r="D1888" s="62" t="s">
        <v>336</v>
      </c>
      <c r="E1888" s="62" t="s">
        <v>25</v>
      </c>
      <c r="F1888" s="63">
        <v>13447</v>
      </c>
      <c r="G1888" s="63">
        <v>16617</v>
      </c>
      <c r="H1888" s="63">
        <v>14316</v>
      </c>
      <c r="I1888" s="63">
        <v>21968</v>
      </c>
      <c r="J1888" s="63">
        <v>31756</v>
      </c>
      <c r="K1888" s="63">
        <v>24155</v>
      </c>
      <c r="L1888" s="63">
        <v>90862</v>
      </c>
      <c r="M1888" s="63">
        <v>5895</v>
      </c>
      <c r="N1888" s="63">
        <v>4862</v>
      </c>
      <c r="O1888" s="63">
        <v>111175</v>
      </c>
      <c r="P1888" s="63">
        <v>624</v>
      </c>
      <c r="Q1888" s="63">
        <v>8178</v>
      </c>
      <c r="R1888" s="63">
        <v>734614</v>
      </c>
      <c r="S1888" s="63">
        <v>383817</v>
      </c>
      <c r="T1888" s="63">
        <v>536176</v>
      </c>
    </row>
    <row r="1889" spans="1:20" ht="14.5" x14ac:dyDescent="0.35">
      <c r="A1889" t="str">
        <f t="shared" si="36"/>
        <v>Vorarlberg248</v>
      </c>
      <c r="B1889">
        <v>1889</v>
      </c>
      <c r="C1889" s="62" t="s">
        <v>269</v>
      </c>
      <c r="D1889" s="62" t="s">
        <v>416</v>
      </c>
      <c r="E1889" s="62" t="s">
        <v>63</v>
      </c>
      <c r="F1889" s="63">
        <v>6672</v>
      </c>
      <c r="G1889" s="63">
        <v>10227</v>
      </c>
      <c r="H1889" s="63">
        <v>17940</v>
      </c>
      <c r="I1889" s="63">
        <v>23918</v>
      </c>
      <c r="J1889" s="63">
        <v>49448</v>
      </c>
      <c r="K1889" s="63">
        <v>146856</v>
      </c>
      <c r="L1889" s="63">
        <v>7518</v>
      </c>
      <c r="M1889" s="63">
        <v>36488</v>
      </c>
      <c r="N1889" s="63">
        <v>79046</v>
      </c>
      <c r="O1889" s="63">
        <v>115687</v>
      </c>
      <c r="P1889" s="63">
        <v>69657</v>
      </c>
      <c r="Q1889" s="63">
        <v>11380</v>
      </c>
      <c r="R1889" s="63">
        <v>42843</v>
      </c>
      <c r="S1889" s="63">
        <v>67231</v>
      </c>
      <c r="T1889" s="63">
        <v>65993</v>
      </c>
    </row>
    <row r="1890" spans="1:20" ht="14.5" x14ac:dyDescent="0.35">
      <c r="A1890" t="str">
        <f t="shared" si="36"/>
        <v>Vorarlberg342</v>
      </c>
      <c r="B1890">
        <v>1890</v>
      </c>
      <c r="C1890" s="62" t="s">
        <v>269</v>
      </c>
      <c r="D1890" s="62" t="s">
        <v>453</v>
      </c>
      <c r="E1890" s="62" t="s">
        <v>85</v>
      </c>
      <c r="F1890" s="63">
        <v>347</v>
      </c>
      <c r="G1890" s="64"/>
      <c r="H1890" s="63">
        <v>21868</v>
      </c>
      <c r="I1890" s="63">
        <v>1927</v>
      </c>
      <c r="J1890" s="63">
        <v>2869</v>
      </c>
      <c r="K1890" s="63">
        <v>30252</v>
      </c>
      <c r="L1890" s="63">
        <v>32570</v>
      </c>
      <c r="M1890" s="63">
        <v>10241</v>
      </c>
      <c r="N1890" s="63">
        <v>5758</v>
      </c>
      <c r="O1890" s="63">
        <v>4127</v>
      </c>
      <c r="P1890" s="63">
        <v>5666</v>
      </c>
      <c r="Q1890" s="63">
        <v>5302</v>
      </c>
      <c r="R1890" s="63">
        <v>4668</v>
      </c>
      <c r="S1890" s="63">
        <v>4290</v>
      </c>
      <c r="T1890" s="63">
        <v>8311</v>
      </c>
    </row>
    <row r="1891" spans="1:20" ht="14.5" x14ac:dyDescent="0.35">
      <c r="A1891" t="str">
        <f t="shared" si="36"/>
        <v>Vorarlberg492</v>
      </c>
      <c r="B1891">
        <v>1891</v>
      </c>
      <c r="C1891" s="62" t="s">
        <v>269</v>
      </c>
      <c r="D1891" s="62" t="s">
        <v>547</v>
      </c>
      <c r="E1891" s="62" t="s">
        <v>137</v>
      </c>
      <c r="F1891" s="63">
        <v>8394</v>
      </c>
      <c r="G1891" s="64"/>
      <c r="H1891" s="63">
        <v>683</v>
      </c>
      <c r="I1891" s="63">
        <v>3560</v>
      </c>
      <c r="J1891" s="63">
        <v>2176</v>
      </c>
      <c r="K1891" s="63">
        <v>4070</v>
      </c>
      <c r="L1891" s="63">
        <v>5319</v>
      </c>
      <c r="M1891" s="63">
        <v>11036</v>
      </c>
      <c r="N1891" s="63">
        <v>5571</v>
      </c>
      <c r="O1891" s="63">
        <v>11938</v>
      </c>
      <c r="P1891" s="63">
        <v>3467</v>
      </c>
      <c r="Q1891" s="63">
        <v>2500</v>
      </c>
      <c r="R1891" s="63">
        <v>11338</v>
      </c>
      <c r="S1891" s="63">
        <v>30741</v>
      </c>
      <c r="T1891" s="63">
        <v>146759</v>
      </c>
    </row>
    <row r="1892" spans="1:20" ht="14.5" x14ac:dyDescent="0.35">
      <c r="A1892" t="str">
        <f t="shared" si="36"/>
        <v>Vorarlberg225</v>
      </c>
      <c r="B1892">
        <v>1892</v>
      </c>
      <c r="C1892" s="62" t="s">
        <v>269</v>
      </c>
      <c r="D1892" s="62" t="s">
        <v>403</v>
      </c>
      <c r="E1892" s="62" t="s">
        <v>220</v>
      </c>
      <c r="F1892" s="64"/>
      <c r="G1892" s="64"/>
      <c r="H1892" s="64"/>
      <c r="I1892" s="64"/>
      <c r="J1892" s="63">
        <v>31765</v>
      </c>
      <c r="K1892" s="64"/>
      <c r="L1892" s="64"/>
      <c r="M1892" s="64"/>
      <c r="N1892" s="64"/>
      <c r="O1892" s="64"/>
      <c r="P1892" s="64"/>
      <c r="Q1892" s="63">
        <v>17</v>
      </c>
      <c r="R1892" s="64"/>
      <c r="S1892" s="64"/>
      <c r="T1892" s="63">
        <v>35</v>
      </c>
    </row>
    <row r="1893" spans="1:20" ht="14.5" x14ac:dyDescent="0.35">
      <c r="A1893" t="str">
        <f t="shared" si="36"/>
        <v>Vorarlberg311</v>
      </c>
      <c r="B1893">
        <v>1893</v>
      </c>
      <c r="C1893" s="62" t="s">
        <v>269</v>
      </c>
      <c r="D1893" s="62" t="s">
        <v>434</v>
      </c>
      <c r="E1893" s="62" t="s">
        <v>76</v>
      </c>
      <c r="F1893" s="63">
        <v>15770</v>
      </c>
      <c r="G1893" s="63">
        <v>154</v>
      </c>
      <c r="H1893" s="63">
        <v>46</v>
      </c>
      <c r="I1893" s="63">
        <v>27</v>
      </c>
      <c r="J1893" s="63">
        <v>300</v>
      </c>
      <c r="K1893" s="63">
        <v>1441</v>
      </c>
      <c r="L1893" s="63">
        <v>5740</v>
      </c>
      <c r="M1893" s="63">
        <v>5162</v>
      </c>
      <c r="N1893" s="63">
        <v>2968</v>
      </c>
      <c r="O1893" s="64"/>
      <c r="P1893" s="63">
        <v>269</v>
      </c>
      <c r="Q1893" s="63">
        <v>350</v>
      </c>
      <c r="R1893" s="63">
        <v>1104</v>
      </c>
      <c r="S1893" s="63">
        <v>578</v>
      </c>
      <c r="T1893" s="63">
        <v>3770</v>
      </c>
    </row>
    <row r="1894" spans="1:20" ht="14.5" x14ac:dyDescent="0.35">
      <c r="A1894" t="str">
        <f t="shared" si="36"/>
        <v>Vorarlberg428</v>
      </c>
      <c r="B1894">
        <v>1894</v>
      </c>
      <c r="C1894" s="62" t="s">
        <v>269</v>
      </c>
      <c r="D1894" s="62" t="s">
        <v>498</v>
      </c>
      <c r="E1894" s="62" t="s">
        <v>112</v>
      </c>
      <c r="F1894" s="63">
        <v>129686</v>
      </c>
      <c r="G1894" s="63">
        <v>15317</v>
      </c>
      <c r="H1894" s="63">
        <v>11492</v>
      </c>
      <c r="I1894" s="63">
        <v>22049</v>
      </c>
      <c r="J1894" s="63">
        <v>36914</v>
      </c>
      <c r="K1894" s="63">
        <v>71097</v>
      </c>
      <c r="L1894" s="63">
        <v>11436</v>
      </c>
      <c r="M1894" s="63">
        <v>20724</v>
      </c>
      <c r="N1894" s="63">
        <v>77928</v>
      </c>
      <c r="O1894" s="63">
        <v>31478</v>
      </c>
      <c r="P1894" s="63">
        <v>51738</v>
      </c>
      <c r="Q1894" s="63">
        <v>56714</v>
      </c>
      <c r="R1894" s="63">
        <v>60772</v>
      </c>
      <c r="S1894" s="63">
        <v>131222</v>
      </c>
      <c r="T1894" s="63">
        <v>162012</v>
      </c>
    </row>
    <row r="1895" spans="1:20" ht="14.5" x14ac:dyDescent="0.35">
      <c r="A1895" t="str">
        <f t="shared" si="36"/>
        <v>Vorarlberg479</v>
      </c>
      <c r="B1895">
        <v>1895</v>
      </c>
      <c r="C1895" s="62" t="s">
        <v>269</v>
      </c>
      <c r="D1895" s="62" t="s">
        <v>541</v>
      </c>
      <c r="E1895" s="62" t="s">
        <v>225</v>
      </c>
      <c r="F1895" s="64"/>
      <c r="G1895" s="64"/>
      <c r="H1895" s="64"/>
      <c r="I1895" s="63">
        <v>334</v>
      </c>
      <c r="J1895" s="63">
        <v>23</v>
      </c>
      <c r="K1895" s="64"/>
      <c r="L1895" s="63">
        <v>3</v>
      </c>
      <c r="M1895" s="63">
        <v>3</v>
      </c>
      <c r="N1895" s="64"/>
      <c r="O1895" s="63">
        <v>2</v>
      </c>
      <c r="P1895" s="63">
        <v>6398</v>
      </c>
      <c r="Q1895" s="63">
        <v>7</v>
      </c>
      <c r="R1895" s="64"/>
      <c r="S1895" s="63">
        <v>157</v>
      </c>
      <c r="T1895" s="63">
        <v>61</v>
      </c>
    </row>
    <row r="1896" spans="1:20" ht="14.5" x14ac:dyDescent="0.35">
      <c r="A1896" t="str">
        <f t="shared" si="36"/>
        <v>Vorarlberg608</v>
      </c>
      <c r="B1896">
        <v>1896</v>
      </c>
      <c r="C1896" s="62" t="s">
        <v>269</v>
      </c>
      <c r="D1896" s="62" t="s">
        <v>565</v>
      </c>
      <c r="E1896" s="62" t="s">
        <v>255</v>
      </c>
      <c r="F1896" s="63">
        <v>212442</v>
      </c>
      <c r="G1896" s="63">
        <v>155551</v>
      </c>
      <c r="H1896" s="63">
        <v>60287</v>
      </c>
      <c r="I1896" s="63">
        <v>24497</v>
      </c>
      <c r="J1896" s="63">
        <v>12746</v>
      </c>
      <c r="K1896" s="63">
        <v>8176</v>
      </c>
      <c r="L1896" s="63">
        <v>7147</v>
      </c>
      <c r="M1896" s="63">
        <v>9840</v>
      </c>
      <c r="N1896" s="63">
        <v>8558</v>
      </c>
      <c r="O1896" s="63">
        <v>17401</v>
      </c>
      <c r="P1896" s="63">
        <v>10126</v>
      </c>
      <c r="Q1896" s="63">
        <v>13000</v>
      </c>
      <c r="R1896" s="63">
        <v>8774</v>
      </c>
      <c r="S1896" s="63">
        <v>6095</v>
      </c>
      <c r="T1896" s="63">
        <v>16970</v>
      </c>
    </row>
    <row r="1897" spans="1:20" ht="14.5" x14ac:dyDescent="0.35">
      <c r="A1897" t="str">
        <f t="shared" si="36"/>
        <v>Vorarlberg393</v>
      </c>
      <c r="B1897">
        <v>1897</v>
      </c>
      <c r="C1897" s="62" t="s">
        <v>269</v>
      </c>
      <c r="D1897" s="62" t="s">
        <v>481</v>
      </c>
      <c r="E1897" s="62" t="s">
        <v>101</v>
      </c>
      <c r="F1897" s="63">
        <v>754</v>
      </c>
      <c r="G1897" s="63">
        <v>249</v>
      </c>
      <c r="H1897" s="63">
        <v>124</v>
      </c>
      <c r="I1897" s="63">
        <v>31324</v>
      </c>
      <c r="J1897" s="63">
        <v>60821</v>
      </c>
      <c r="K1897" s="63">
        <v>815</v>
      </c>
      <c r="L1897" s="63">
        <v>1451</v>
      </c>
      <c r="M1897" s="63">
        <v>716</v>
      </c>
      <c r="N1897" s="63">
        <v>569</v>
      </c>
      <c r="O1897" s="63">
        <v>620</v>
      </c>
      <c r="P1897" s="63">
        <v>855</v>
      </c>
      <c r="Q1897" s="63">
        <v>5353</v>
      </c>
      <c r="R1897" s="63">
        <v>510</v>
      </c>
      <c r="S1897" s="63">
        <v>9930</v>
      </c>
      <c r="T1897" s="63">
        <v>10543</v>
      </c>
    </row>
    <row r="1898" spans="1:20" ht="14.5" x14ac:dyDescent="0.35">
      <c r="A1898" t="str">
        <f t="shared" si="36"/>
        <v>Vorarlberg454</v>
      </c>
      <c r="B1898">
        <v>1898</v>
      </c>
      <c r="C1898" s="62" t="s">
        <v>269</v>
      </c>
      <c r="D1898" s="62" t="s">
        <v>509</v>
      </c>
      <c r="E1898" s="62" t="s">
        <v>121</v>
      </c>
      <c r="F1898" s="64"/>
      <c r="G1898" s="64"/>
      <c r="H1898" s="64"/>
      <c r="I1898" s="64"/>
      <c r="J1898" s="63">
        <v>7</v>
      </c>
      <c r="K1898" s="63">
        <v>216</v>
      </c>
      <c r="L1898" s="64"/>
      <c r="M1898" s="64"/>
      <c r="N1898" s="64"/>
      <c r="O1898" s="64"/>
      <c r="P1898" s="63">
        <v>5</v>
      </c>
      <c r="Q1898" s="64"/>
      <c r="R1898" s="63">
        <v>11033</v>
      </c>
      <c r="S1898" s="63">
        <v>445</v>
      </c>
      <c r="T1898" s="63">
        <v>242</v>
      </c>
    </row>
    <row r="1899" spans="1:20" ht="14.5" x14ac:dyDescent="0.35">
      <c r="A1899" t="str">
        <f t="shared" si="36"/>
        <v>Vorarlberg244</v>
      </c>
      <c r="B1899">
        <v>1899</v>
      </c>
      <c r="C1899" s="62" t="s">
        <v>269</v>
      </c>
      <c r="D1899" s="62" t="s">
        <v>412</v>
      </c>
      <c r="E1899" s="62" t="s">
        <v>61</v>
      </c>
      <c r="F1899" s="63">
        <v>18</v>
      </c>
      <c r="G1899" s="64"/>
      <c r="H1899" s="64"/>
      <c r="I1899" s="63">
        <v>3</v>
      </c>
      <c r="J1899" s="64"/>
      <c r="K1899" s="64"/>
      <c r="L1899" s="63">
        <v>43392</v>
      </c>
      <c r="M1899" s="64"/>
      <c r="N1899" s="63">
        <v>2642</v>
      </c>
      <c r="O1899" s="64"/>
      <c r="P1899" s="63">
        <v>1</v>
      </c>
      <c r="Q1899" s="63">
        <v>3538</v>
      </c>
      <c r="R1899" s="63">
        <v>183</v>
      </c>
      <c r="S1899" s="63">
        <v>15529</v>
      </c>
      <c r="T1899" s="63">
        <v>3862</v>
      </c>
    </row>
    <row r="1900" spans="1:20" ht="14.5" x14ac:dyDescent="0.35">
      <c r="A1900" t="str">
        <f t="shared" si="36"/>
        <v>Vorarlberg894</v>
      </c>
      <c r="B1900">
        <v>1900</v>
      </c>
      <c r="C1900" s="62" t="s">
        <v>269</v>
      </c>
      <c r="D1900" s="62" t="s">
        <v>682</v>
      </c>
      <c r="E1900" s="62" t="s">
        <v>256</v>
      </c>
      <c r="F1900" s="64"/>
      <c r="G1900" s="64"/>
      <c r="H1900" s="64"/>
      <c r="I1900" s="64"/>
      <c r="J1900" s="64"/>
      <c r="K1900" s="64"/>
      <c r="L1900" s="64"/>
      <c r="M1900" s="64"/>
      <c r="N1900" s="64"/>
      <c r="O1900" s="64"/>
      <c r="P1900" s="64"/>
      <c r="Q1900" s="64"/>
      <c r="R1900" s="64"/>
      <c r="S1900" s="64"/>
      <c r="T1900" s="63">
        <v>19</v>
      </c>
    </row>
    <row r="1901" spans="1:20" ht="14.5" x14ac:dyDescent="0.35">
      <c r="A1901" t="str">
        <f t="shared" si="36"/>
        <v>Vorarlberg280</v>
      </c>
      <c r="B1901">
        <v>1901</v>
      </c>
      <c r="C1901" s="62" t="s">
        <v>269</v>
      </c>
      <c r="D1901" s="62" t="s">
        <v>425</v>
      </c>
      <c r="E1901" s="62" t="s">
        <v>70</v>
      </c>
      <c r="F1901" s="63">
        <v>12</v>
      </c>
      <c r="G1901" s="63">
        <v>134938</v>
      </c>
      <c r="H1901" s="63">
        <v>4453</v>
      </c>
      <c r="I1901" s="63">
        <v>1428</v>
      </c>
      <c r="J1901" s="63">
        <v>210</v>
      </c>
      <c r="K1901" s="64"/>
      <c r="L1901" s="63">
        <v>1046</v>
      </c>
      <c r="M1901" s="63">
        <v>4702</v>
      </c>
      <c r="N1901" s="63">
        <v>3338</v>
      </c>
      <c r="O1901" s="63">
        <v>1334</v>
      </c>
      <c r="P1901" s="63">
        <v>3411</v>
      </c>
      <c r="Q1901" s="63">
        <v>3014</v>
      </c>
      <c r="R1901" s="63">
        <v>57635</v>
      </c>
      <c r="S1901" s="63">
        <v>2485</v>
      </c>
      <c r="T1901" s="63">
        <v>4692</v>
      </c>
    </row>
    <row r="1902" spans="1:20" ht="14.5" x14ac:dyDescent="0.35">
      <c r="A1902" t="str">
        <f t="shared" si="36"/>
        <v>Vorarlberg680</v>
      </c>
      <c r="B1902">
        <v>1902</v>
      </c>
      <c r="C1902" s="62" t="s">
        <v>269</v>
      </c>
      <c r="D1902" s="62" t="s">
        <v>600</v>
      </c>
      <c r="E1902" s="62" t="s">
        <v>169</v>
      </c>
      <c r="F1902" s="63">
        <v>13448914</v>
      </c>
      <c r="G1902" s="63">
        <v>16072815</v>
      </c>
      <c r="H1902" s="63">
        <v>17042743</v>
      </c>
      <c r="I1902" s="63">
        <v>17861503</v>
      </c>
      <c r="J1902" s="63">
        <v>16501764</v>
      </c>
      <c r="K1902" s="63">
        <v>19499390</v>
      </c>
      <c r="L1902" s="63">
        <v>19144526</v>
      </c>
      <c r="M1902" s="63">
        <v>23368018</v>
      </c>
      <c r="N1902" s="63">
        <v>26240877</v>
      </c>
      <c r="O1902" s="63">
        <v>20528579</v>
      </c>
      <c r="P1902" s="63">
        <v>17921191</v>
      </c>
      <c r="Q1902" s="63">
        <v>22905270</v>
      </c>
      <c r="R1902" s="63">
        <v>32394488</v>
      </c>
      <c r="S1902" s="63">
        <v>31759028</v>
      </c>
      <c r="T1902" s="63">
        <v>31124915</v>
      </c>
    </row>
    <row r="1903" spans="1:20" ht="14.5" x14ac:dyDescent="0.35">
      <c r="A1903" t="str">
        <f t="shared" si="36"/>
        <v>Vorarlberg082</v>
      </c>
      <c r="B1903">
        <v>1903</v>
      </c>
      <c r="C1903" s="62" t="s">
        <v>269</v>
      </c>
      <c r="D1903" s="62" t="s">
        <v>376</v>
      </c>
      <c r="E1903" s="62" t="s">
        <v>44</v>
      </c>
      <c r="F1903" s="63">
        <v>253513</v>
      </c>
      <c r="G1903" s="63">
        <v>263673</v>
      </c>
      <c r="H1903" s="63">
        <v>506973</v>
      </c>
      <c r="I1903" s="63">
        <v>420650</v>
      </c>
      <c r="J1903" s="63">
        <v>408785</v>
      </c>
      <c r="K1903" s="63">
        <v>223438</v>
      </c>
      <c r="L1903" s="63">
        <v>223268</v>
      </c>
      <c r="M1903" s="63">
        <v>974</v>
      </c>
      <c r="N1903" s="63">
        <v>7545</v>
      </c>
      <c r="O1903" s="63">
        <v>1250</v>
      </c>
      <c r="P1903" s="63">
        <v>4477</v>
      </c>
      <c r="Q1903" s="63">
        <v>4798</v>
      </c>
      <c r="R1903" s="63">
        <v>8577</v>
      </c>
      <c r="S1903" s="63">
        <v>2812</v>
      </c>
      <c r="T1903" s="63">
        <v>27369</v>
      </c>
    </row>
    <row r="1904" spans="1:20" ht="14.5" x14ac:dyDescent="0.35">
      <c r="A1904" t="str">
        <f t="shared" si="36"/>
        <v>Vorarlberg839</v>
      </c>
      <c r="B1904">
        <v>1904</v>
      </c>
      <c r="C1904" s="62" t="s">
        <v>269</v>
      </c>
      <c r="D1904" s="62" t="s">
        <v>674</v>
      </c>
      <c r="E1904" s="62" t="s">
        <v>205</v>
      </c>
      <c r="F1904" s="63">
        <v>4879</v>
      </c>
      <c r="G1904" s="63">
        <v>63</v>
      </c>
      <c r="H1904" s="64"/>
      <c r="I1904" s="64"/>
      <c r="J1904" s="63">
        <v>2836</v>
      </c>
      <c r="K1904" s="63">
        <v>6978</v>
      </c>
      <c r="L1904" s="63">
        <v>10887</v>
      </c>
      <c r="M1904" s="63">
        <v>2557</v>
      </c>
      <c r="N1904" s="63">
        <v>7440</v>
      </c>
      <c r="O1904" s="63">
        <v>38567</v>
      </c>
      <c r="P1904" s="63">
        <v>185</v>
      </c>
      <c r="Q1904" s="63">
        <v>81</v>
      </c>
      <c r="R1904" s="63">
        <v>22722</v>
      </c>
      <c r="S1904" s="63">
        <v>144</v>
      </c>
      <c r="T1904" s="63">
        <v>3849</v>
      </c>
    </row>
    <row r="1905" spans="1:20" ht="14.5" x14ac:dyDescent="0.35">
      <c r="A1905" t="str">
        <f t="shared" si="36"/>
        <v>Vorarlberg626</v>
      </c>
      <c r="B1905">
        <v>1905</v>
      </c>
      <c r="C1905" s="62" t="s">
        <v>269</v>
      </c>
      <c r="D1905" s="62" t="s">
        <v>574</v>
      </c>
      <c r="E1905" s="62" t="s">
        <v>151</v>
      </c>
      <c r="F1905" s="64"/>
      <c r="G1905" s="64"/>
      <c r="H1905" s="64"/>
      <c r="I1905" s="64"/>
      <c r="J1905" s="64"/>
      <c r="K1905" s="64"/>
      <c r="L1905" s="64"/>
      <c r="M1905" s="64"/>
      <c r="N1905" s="63">
        <v>27</v>
      </c>
      <c r="O1905" s="64"/>
      <c r="P1905" s="64"/>
      <c r="Q1905" s="64"/>
      <c r="R1905" s="63">
        <v>43</v>
      </c>
      <c r="S1905" s="63">
        <v>97</v>
      </c>
      <c r="T1905" s="63">
        <v>1730</v>
      </c>
    </row>
    <row r="1906" spans="1:20" ht="14.5" x14ac:dyDescent="0.35">
      <c r="A1906" t="str">
        <f t="shared" si="36"/>
        <v>Vorarlberg080</v>
      </c>
      <c r="B1906">
        <v>1906</v>
      </c>
      <c r="C1906" s="62" t="s">
        <v>269</v>
      </c>
      <c r="D1906" s="62" t="s">
        <v>373</v>
      </c>
      <c r="E1906" s="62" t="s">
        <v>42</v>
      </c>
      <c r="F1906" s="63">
        <v>291</v>
      </c>
      <c r="G1906" s="63">
        <v>10090</v>
      </c>
      <c r="H1906" s="63">
        <v>80</v>
      </c>
      <c r="I1906" s="63">
        <v>58053</v>
      </c>
      <c r="J1906" s="63">
        <v>70768</v>
      </c>
      <c r="K1906" s="63">
        <v>161622</v>
      </c>
      <c r="L1906" s="63">
        <v>21941</v>
      </c>
      <c r="M1906" s="63">
        <v>36622</v>
      </c>
      <c r="N1906" s="63">
        <v>39179</v>
      </c>
      <c r="O1906" s="63">
        <v>107452</v>
      </c>
      <c r="P1906" s="64"/>
      <c r="Q1906" s="63">
        <v>5741</v>
      </c>
      <c r="R1906" s="63">
        <v>1085</v>
      </c>
      <c r="S1906" s="63">
        <v>1124</v>
      </c>
      <c r="T1906" s="63">
        <v>2266</v>
      </c>
    </row>
    <row r="1907" spans="1:20" ht="14.5" x14ac:dyDescent="0.35">
      <c r="A1907" t="str">
        <f t="shared" si="36"/>
        <v>Vorarlberg212</v>
      </c>
      <c r="B1907">
        <v>1907</v>
      </c>
      <c r="C1907" s="62" t="s">
        <v>269</v>
      </c>
      <c r="D1907" s="62" t="s">
        <v>396</v>
      </c>
      <c r="E1907" s="62" t="s">
        <v>54</v>
      </c>
      <c r="F1907" s="63">
        <v>5572693</v>
      </c>
      <c r="G1907" s="63">
        <v>5857254</v>
      </c>
      <c r="H1907" s="63">
        <v>5635859</v>
      </c>
      <c r="I1907" s="63">
        <v>5824733</v>
      </c>
      <c r="J1907" s="63">
        <v>5511064</v>
      </c>
      <c r="K1907" s="63">
        <v>5428617</v>
      </c>
      <c r="L1907" s="63">
        <v>8909906</v>
      </c>
      <c r="M1907" s="63">
        <v>8004959</v>
      </c>
      <c r="N1907" s="63">
        <v>8887696</v>
      </c>
      <c r="O1907" s="63">
        <v>9242177</v>
      </c>
      <c r="P1907" s="63">
        <v>7498934</v>
      </c>
      <c r="Q1907" s="63">
        <v>12469644</v>
      </c>
      <c r="R1907" s="63">
        <v>10981679</v>
      </c>
      <c r="S1907" s="63">
        <v>7608369</v>
      </c>
      <c r="T1907" s="63">
        <v>8610991</v>
      </c>
    </row>
    <row r="1908" spans="1:20" ht="14.5" x14ac:dyDescent="0.35">
      <c r="A1908" t="str">
        <f t="shared" si="36"/>
        <v>Vorarlberg817</v>
      </c>
      <c r="B1908">
        <v>1908</v>
      </c>
      <c r="C1908" s="62" t="s">
        <v>269</v>
      </c>
      <c r="D1908" s="62" t="s">
        <v>646</v>
      </c>
      <c r="E1908" s="62" t="s">
        <v>193</v>
      </c>
      <c r="F1908" s="63">
        <v>4</v>
      </c>
      <c r="G1908" s="63">
        <v>108</v>
      </c>
      <c r="H1908" s="64"/>
      <c r="I1908" s="64"/>
      <c r="J1908" s="64"/>
      <c r="K1908" s="64"/>
      <c r="L1908" s="64"/>
      <c r="M1908" s="63">
        <v>12</v>
      </c>
      <c r="N1908" s="64"/>
      <c r="O1908" s="64"/>
      <c r="P1908" s="64"/>
      <c r="Q1908" s="63">
        <v>14</v>
      </c>
      <c r="R1908" s="64"/>
      <c r="S1908" s="63">
        <v>1</v>
      </c>
      <c r="T1908" s="64"/>
    </row>
    <row r="1909" spans="1:20" ht="14.5" x14ac:dyDescent="0.35">
      <c r="A1909" t="str">
        <f t="shared" si="36"/>
        <v>Vorarlberg052</v>
      </c>
      <c r="B1909">
        <v>1909</v>
      </c>
      <c r="C1909" s="62" t="s">
        <v>269</v>
      </c>
      <c r="D1909" s="62" t="s">
        <v>337</v>
      </c>
      <c r="E1909" s="62" t="s">
        <v>26</v>
      </c>
      <c r="F1909" s="63">
        <v>66525540</v>
      </c>
      <c r="G1909" s="63">
        <v>79435259</v>
      </c>
      <c r="H1909" s="63">
        <v>78942096</v>
      </c>
      <c r="I1909" s="63">
        <v>82955542</v>
      </c>
      <c r="J1909" s="63">
        <v>91332005</v>
      </c>
      <c r="K1909" s="63">
        <v>109285995</v>
      </c>
      <c r="L1909" s="63">
        <v>98750258</v>
      </c>
      <c r="M1909" s="63">
        <v>100227420</v>
      </c>
      <c r="N1909" s="63">
        <v>97323542</v>
      </c>
      <c r="O1909" s="63">
        <v>95949568</v>
      </c>
      <c r="P1909" s="63">
        <v>103232091</v>
      </c>
      <c r="Q1909" s="63">
        <v>121428228</v>
      </c>
      <c r="R1909" s="63">
        <v>142713929</v>
      </c>
      <c r="S1909" s="63">
        <v>129420384</v>
      </c>
      <c r="T1909" s="63">
        <v>117086763</v>
      </c>
    </row>
    <row r="1910" spans="1:20" ht="14.5" x14ac:dyDescent="0.35">
      <c r="A1910" t="str">
        <f t="shared" si="36"/>
        <v>Vorarlberg472</v>
      </c>
      <c r="B1910">
        <v>1910</v>
      </c>
      <c r="C1910" s="62" t="s">
        <v>269</v>
      </c>
      <c r="D1910" s="62" t="s">
        <v>531</v>
      </c>
      <c r="E1910" s="62" t="s">
        <v>131</v>
      </c>
      <c r="F1910" s="63">
        <v>1796</v>
      </c>
      <c r="G1910" s="63">
        <v>58</v>
      </c>
      <c r="H1910" s="63">
        <v>10220</v>
      </c>
      <c r="I1910" s="64"/>
      <c r="J1910" s="63">
        <v>8450</v>
      </c>
      <c r="K1910" s="63">
        <v>46637</v>
      </c>
      <c r="L1910" s="63">
        <v>6740</v>
      </c>
      <c r="M1910" s="63">
        <v>6665</v>
      </c>
      <c r="N1910" s="63">
        <v>5782</v>
      </c>
      <c r="O1910" s="63">
        <v>15674</v>
      </c>
      <c r="P1910" s="63">
        <v>4657</v>
      </c>
      <c r="Q1910" s="63">
        <v>28425</v>
      </c>
      <c r="R1910" s="63">
        <v>117264</v>
      </c>
      <c r="S1910" s="63">
        <v>27774</v>
      </c>
      <c r="T1910" s="63">
        <v>24635</v>
      </c>
    </row>
    <row r="1911" spans="1:20" ht="14.5" x14ac:dyDescent="0.35">
      <c r="A1911" t="str">
        <f t="shared" si="36"/>
        <v>Vorarlberg807</v>
      </c>
      <c r="B1911">
        <v>1911</v>
      </c>
      <c r="C1911" s="62" t="s">
        <v>269</v>
      </c>
      <c r="D1911" s="62" t="s">
        <v>636</v>
      </c>
      <c r="E1911" s="62" t="s">
        <v>187</v>
      </c>
      <c r="F1911" s="63">
        <v>3</v>
      </c>
      <c r="G1911" s="64"/>
      <c r="H1911" s="64"/>
      <c r="I1911" s="64"/>
      <c r="J1911" s="64"/>
      <c r="K1911" s="64"/>
      <c r="L1911" s="64"/>
      <c r="M1911" s="64"/>
      <c r="N1911" s="64"/>
      <c r="O1911" s="64"/>
      <c r="P1911" s="64"/>
      <c r="Q1911" s="63">
        <v>2</v>
      </c>
      <c r="R1911" s="64"/>
      <c r="S1911" s="63">
        <v>2389</v>
      </c>
      <c r="T1911" s="63">
        <v>38</v>
      </c>
    </row>
    <row r="1912" spans="1:20" ht="14.5" x14ac:dyDescent="0.35">
      <c r="A1912" t="str">
        <f t="shared" si="36"/>
        <v>Vorarlberg736</v>
      </c>
      <c r="B1912">
        <v>1912</v>
      </c>
      <c r="C1912" s="62" t="s">
        <v>269</v>
      </c>
      <c r="D1912" s="62" t="s">
        <v>622</v>
      </c>
      <c r="E1912" s="62" t="s">
        <v>179</v>
      </c>
      <c r="F1912" s="63">
        <v>28476736</v>
      </c>
      <c r="G1912" s="63">
        <v>33214523</v>
      </c>
      <c r="H1912" s="63">
        <v>34974753</v>
      </c>
      <c r="I1912" s="63">
        <v>37469307</v>
      </c>
      <c r="J1912" s="63">
        <v>41202540</v>
      </c>
      <c r="K1912" s="63">
        <v>47999143</v>
      </c>
      <c r="L1912" s="63">
        <v>51835060</v>
      </c>
      <c r="M1912" s="63">
        <v>55728650</v>
      </c>
      <c r="N1912" s="63">
        <v>61681000</v>
      </c>
      <c r="O1912" s="63">
        <v>70361671</v>
      </c>
      <c r="P1912" s="63">
        <v>68516884</v>
      </c>
      <c r="Q1912" s="63">
        <v>77816747</v>
      </c>
      <c r="R1912" s="63">
        <v>96890245</v>
      </c>
      <c r="S1912" s="63">
        <v>82582033</v>
      </c>
      <c r="T1912" s="63">
        <v>66991373</v>
      </c>
    </row>
    <row r="1913" spans="1:20" ht="14.5" x14ac:dyDescent="0.35">
      <c r="A1913" t="str">
        <f t="shared" si="36"/>
        <v>Vorarlberg352</v>
      </c>
      <c r="B1913">
        <v>1913</v>
      </c>
      <c r="C1913" s="62" t="s">
        <v>269</v>
      </c>
      <c r="D1913" s="62" t="s">
        <v>457</v>
      </c>
      <c r="E1913" s="62" t="s">
        <v>257</v>
      </c>
      <c r="F1913" s="63">
        <v>42267</v>
      </c>
      <c r="G1913" s="63">
        <v>38851</v>
      </c>
      <c r="H1913" s="63">
        <v>27017</v>
      </c>
      <c r="I1913" s="63">
        <v>28176</v>
      </c>
      <c r="J1913" s="63">
        <v>19518</v>
      </c>
      <c r="K1913" s="63">
        <v>21822</v>
      </c>
      <c r="L1913" s="63">
        <v>52669</v>
      </c>
      <c r="M1913" s="63">
        <v>81255</v>
      </c>
      <c r="N1913" s="63">
        <v>33769</v>
      </c>
      <c r="O1913" s="63">
        <v>74431</v>
      </c>
      <c r="P1913" s="63">
        <v>24123</v>
      </c>
      <c r="Q1913" s="63">
        <v>35110</v>
      </c>
      <c r="R1913" s="63">
        <v>80445</v>
      </c>
      <c r="S1913" s="63">
        <v>67406</v>
      </c>
      <c r="T1913" s="63">
        <v>17983</v>
      </c>
    </row>
    <row r="1914" spans="1:20" ht="14.5" x14ac:dyDescent="0.35">
      <c r="A1914" t="str">
        <f t="shared" si="36"/>
        <v>Vorarlberg072</v>
      </c>
      <c r="B1914">
        <v>1914</v>
      </c>
      <c r="C1914" s="62" t="s">
        <v>269</v>
      </c>
      <c r="D1914" s="62" t="s">
        <v>359</v>
      </c>
      <c r="E1914" s="62" t="s">
        <v>37</v>
      </c>
      <c r="F1914" s="63">
        <v>7336177</v>
      </c>
      <c r="G1914" s="63">
        <v>5352783</v>
      </c>
      <c r="H1914" s="63">
        <v>6219522</v>
      </c>
      <c r="I1914" s="63">
        <v>6393830</v>
      </c>
      <c r="J1914" s="63">
        <v>6527664</v>
      </c>
      <c r="K1914" s="63">
        <v>4750569</v>
      </c>
      <c r="L1914" s="63">
        <v>7866461</v>
      </c>
      <c r="M1914" s="63">
        <v>9380637</v>
      </c>
      <c r="N1914" s="63">
        <v>13186431</v>
      </c>
      <c r="O1914" s="63">
        <v>12775162</v>
      </c>
      <c r="P1914" s="63">
        <v>10578551</v>
      </c>
      <c r="Q1914" s="63">
        <v>16740045</v>
      </c>
      <c r="R1914" s="63">
        <v>14706381</v>
      </c>
      <c r="S1914" s="63">
        <v>9829666</v>
      </c>
      <c r="T1914" s="63">
        <v>12271284</v>
      </c>
    </row>
    <row r="1915" spans="1:20" ht="14.5" x14ac:dyDescent="0.35">
      <c r="A1915" t="str">
        <f t="shared" si="36"/>
        <v>Vorarlberg350</v>
      </c>
      <c r="B1915">
        <v>1915</v>
      </c>
      <c r="C1915" s="62" t="s">
        <v>269</v>
      </c>
      <c r="D1915" s="62" t="s">
        <v>456</v>
      </c>
      <c r="E1915" s="62" t="s">
        <v>87</v>
      </c>
      <c r="F1915" s="63">
        <v>14827</v>
      </c>
      <c r="G1915" s="63">
        <v>106498</v>
      </c>
      <c r="H1915" s="63">
        <v>59030</v>
      </c>
      <c r="I1915" s="63">
        <v>86595</v>
      </c>
      <c r="J1915" s="63">
        <v>96742</v>
      </c>
      <c r="K1915" s="63">
        <v>69305</v>
      </c>
      <c r="L1915" s="63">
        <v>31989</v>
      </c>
      <c r="M1915" s="63">
        <v>62983</v>
      </c>
      <c r="N1915" s="63">
        <v>70860</v>
      </c>
      <c r="O1915" s="63">
        <v>42263</v>
      </c>
      <c r="P1915" s="63">
        <v>63099</v>
      </c>
      <c r="Q1915" s="63">
        <v>97554</v>
      </c>
      <c r="R1915" s="63">
        <v>209272</v>
      </c>
      <c r="S1915" s="63">
        <v>220492</v>
      </c>
      <c r="T1915" s="63">
        <v>116736</v>
      </c>
    </row>
    <row r="1916" spans="1:20" ht="14.5" x14ac:dyDescent="0.35">
      <c r="A1916" t="str">
        <f t="shared" si="36"/>
        <v>Vorarlberg832</v>
      </c>
      <c r="B1916">
        <v>1916</v>
      </c>
      <c r="C1916" s="62" t="s">
        <v>269</v>
      </c>
      <c r="D1916" s="62" t="s">
        <v>660</v>
      </c>
      <c r="E1916" s="62" t="s">
        <v>276</v>
      </c>
      <c r="F1916" s="63">
        <v>154</v>
      </c>
      <c r="G1916" s="64"/>
      <c r="H1916" s="63">
        <v>136</v>
      </c>
      <c r="I1916" s="64"/>
      <c r="J1916" s="63">
        <v>23</v>
      </c>
      <c r="K1916" s="63">
        <v>39</v>
      </c>
      <c r="L1916" s="64"/>
      <c r="M1916" s="64"/>
      <c r="N1916" s="63">
        <v>1</v>
      </c>
      <c r="O1916" s="63">
        <v>51</v>
      </c>
      <c r="P1916" s="63">
        <v>11</v>
      </c>
      <c r="Q1916" s="64"/>
      <c r="R1916" s="64"/>
      <c r="S1916" s="63">
        <v>168</v>
      </c>
      <c r="T1916" s="63">
        <v>948</v>
      </c>
    </row>
    <row r="1917" spans="1:20" ht="14.5" x14ac:dyDescent="0.35">
      <c r="A1917" t="str">
        <f t="shared" si="36"/>
        <v>Vorarlberg400</v>
      </c>
      <c r="B1917">
        <v>1917</v>
      </c>
      <c r="C1917" s="62" t="s">
        <v>269</v>
      </c>
      <c r="D1917" s="62" t="s">
        <v>484</v>
      </c>
      <c r="E1917" s="62" t="s">
        <v>103</v>
      </c>
      <c r="F1917" s="63">
        <v>39910308</v>
      </c>
      <c r="G1917" s="63">
        <v>34279844</v>
      </c>
      <c r="H1917" s="63">
        <v>36033317</v>
      </c>
      <c r="I1917" s="63">
        <v>42605454</v>
      </c>
      <c r="J1917" s="63">
        <v>53621383</v>
      </c>
      <c r="K1917" s="63">
        <v>55293853</v>
      </c>
      <c r="L1917" s="63">
        <v>59667817</v>
      </c>
      <c r="M1917" s="63">
        <v>72660862</v>
      </c>
      <c r="N1917" s="63">
        <v>84930569</v>
      </c>
      <c r="O1917" s="63">
        <v>95551792</v>
      </c>
      <c r="P1917" s="63">
        <v>86022624</v>
      </c>
      <c r="Q1917" s="63">
        <v>82487396</v>
      </c>
      <c r="R1917" s="63">
        <v>61813535</v>
      </c>
      <c r="S1917" s="63">
        <v>57238108</v>
      </c>
      <c r="T1917" s="63">
        <v>61108662</v>
      </c>
    </row>
    <row r="1918" spans="1:20" ht="14.5" x14ac:dyDescent="0.35">
      <c r="A1918" t="str">
        <f t="shared" si="36"/>
        <v>Vorarlberg524</v>
      </c>
      <c r="B1918">
        <v>1918</v>
      </c>
      <c r="C1918" s="62" t="s">
        <v>269</v>
      </c>
      <c r="D1918" s="62" t="s">
        <v>556</v>
      </c>
      <c r="E1918" s="62" t="s">
        <v>144</v>
      </c>
      <c r="F1918" s="63">
        <v>802359</v>
      </c>
      <c r="G1918" s="63">
        <v>351470</v>
      </c>
      <c r="H1918" s="63">
        <v>1737792</v>
      </c>
      <c r="I1918" s="63">
        <v>1517432</v>
      </c>
      <c r="J1918" s="63">
        <v>1231212</v>
      </c>
      <c r="K1918" s="63">
        <v>164027</v>
      </c>
      <c r="L1918" s="63">
        <v>1255870</v>
      </c>
      <c r="M1918" s="63">
        <v>230563</v>
      </c>
      <c r="N1918" s="63">
        <v>149905</v>
      </c>
      <c r="O1918" s="63">
        <v>79092</v>
      </c>
      <c r="P1918" s="63">
        <v>8940</v>
      </c>
      <c r="Q1918" s="63">
        <v>1129560</v>
      </c>
      <c r="R1918" s="63">
        <v>1536662</v>
      </c>
      <c r="S1918" s="63">
        <v>1047094</v>
      </c>
      <c r="T1918" s="63">
        <v>102848</v>
      </c>
    </row>
    <row r="1919" spans="1:20" ht="14.5" x14ac:dyDescent="0.35">
      <c r="A1919" t="str">
        <f t="shared" si="36"/>
        <v>Vorarlberg081</v>
      </c>
      <c r="B1919">
        <v>1919</v>
      </c>
      <c r="C1919" s="62" t="s">
        <v>269</v>
      </c>
      <c r="D1919" s="62" t="s">
        <v>374</v>
      </c>
      <c r="E1919" s="62" t="s">
        <v>43</v>
      </c>
      <c r="F1919" s="63">
        <v>155256</v>
      </c>
      <c r="G1919" s="63">
        <v>107159</v>
      </c>
      <c r="H1919" s="63">
        <v>7950</v>
      </c>
      <c r="I1919" s="63">
        <v>170820</v>
      </c>
      <c r="J1919" s="63">
        <v>238685</v>
      </c>
      <c r="K1919" s="63">
        <v>21749</v>
      </c>
      <c r="L1919" s="63">
        <v>5753</v>
      </c>
      <c r="M1919" s="63">
        <v>125679</v>
      </c>
      <c r="N1919" s="63">
        <v>25932</v>
      </c>
      <c r="O1919" s="63">
        <v>118378</v>
      </c>
      <c r="P1919" s="63">
        <v>58246</v>
      </c>
      <c r="Q1919" s="63">
        <v>59532</v>
      </c>
      <c r="R1919" s="63">
        <v>136198</v>
      </c>
      <c r="S1919" s="63">
        <v>46053</v>
      </c>
      <c r="T1919" s="63">
        <v>218731</v>
      </c>
    </row>
    <row r="1920" spans="1:20" ht="14.5" x14ac:dyDescent="0.35">
      <c r="A1920" t="str">
        <f t="shared" si="36"/>
        <v>Vorarlberg045</v>
      </c>
      <c r="B1920">
        <v>1920</v>
      </c>
      <c r="C1920" s="62" t="s">
        <v>269</v>
      </c>
      <c r="D1920" s="62" t="s">
        <v>333</v>
      </c>
      <c r="E1920" s="62" t="s">
        <v>258</v>
      </c>
      <c r="F1920" s="63">
        <v>742</v>
      </c>
      <c r="G1920" s="63">
        <v>1163</v>
      </c>
      <c r="H1920" s="63">
        <v>1056</v>
      </c>
      <c r="I1920" s="63">
        <v>1395</v>
      </c>
      <c r="J1920" s="63">
        <v>1258</v>
      </c>
      <c r="K1920" s="63">
        <v>1128</v>
      </c>
      <c r="L1920" s="64"/>
      <c r="M1920" s="64"/>
      <c r="N1920" s="64"/>
      <c r="O1920" s="64"/>
      <c r="P1920" s="64"/>
      <c r="Q1920" s="63">
        <v>377</v>
      </c>
      <c r="R1920" s="63">
        <v>727</v>
      </c>
      <c r="S1920" s="63">
        <v>8515</v>
      </c>
      <c r="T1920" s="63">
        <v>3218</v>
      </c>
    </row>
    <row r="1921" spans="1:20" ht="14.5" x14ac:dyDescent="0.35">
      <c r="A1921" t="str">
        <f t="shared" si="36"/>
        <v>Vorarlberg467</v>
      </c>
      <c r="B1921">
        <v>1921</v>
      </c>
      <c r="C1921" s="62" t="s">
        <v>269</v>
      </c>
      <c r="D1921" s="62" t="s">
        <v>525</v>
      </c>
      <c r="E1921" s="62" t="s">
        <v>263</v>
      </c>
      <c r="F1921" s="64"/>
      <c r="G1921" s="63">
        <v>13</v>
      </c>
      <c r="H1921" s="64"/>
      <c r="I1921" s="64"/>
      <c r="J1921" s="64"/>
      <c r="K1921" s="64"/>
      <c r="L1921" s="64"/>
      <c r="M1921" s="64"/>
      <c r="N1921" s="64"/>
      <c r="O1921" s="63">
        <v>254</v>
      </c>
      <c r="P1921" s="64"/>
      <c r="Q1921" s="64"/>
      <c r="R1921" s="63">
        <v>460</v>
      </c>
      <c r="S1921" s="63">
        <v>1985</v>
      </c>
      <c r="T1921" s="63">
        <v>4731</v>
      </c>
    </row>
    <row r="1922" spans="1:20" ht="14.5" x14ac:dyDescent="0.35">
      <c r="A1922" t="str">
        <f t="shared" si="36"/>
        <v>Vorarlberg484</v>
      </c>
      <c r="B1922">
        <v>1922</v>
      </c>
      <c r="C1922" s="62" t="s">
        <v>269</v>
      </c>
      <c r="D1922" s="62" t="s">
        <v>545</v>
      </c>
      <c r="E1922" s="62" t="s">
        <v>135</v>
      </c>
      <c r="F1922" s="63">
        <v>93758</v>
      </c>
      <c r="G1922" s="63">
        <v>11684</v>
      </c>
      <c r="H1922" s="63">
        <v>154960</v>
      </c>
      <c r="I1922" s="63">
        <v>22414</v>
      </c>
      <c r="J1922" s="63">
        <v>298344</v>
      </c>
      <c r="K1922" s="63">
        <v>54022</v>
      </c>
      <c r="L1922" s="63">
        <v>17621</v>
      </c>
      <c r="M1922" s="63">
        <v>14005</v>
      </c>
      <c r="N1922" s="63">
        <v>9880</v>
      </c>
      <c r="O1922" s="63">
        <v>42474</v>
      </c>
      <c r="P1922" s="63">
        <v>46522</v>
      </c>
      <c r="Q1922" s="63">
        <v>14514</v>
      </c>
      <c r="R1922" s="63">
        <v>12056</v>
      </c>
      <c r="S1922" s="63">
        <v>76044</v>
      </c>
      <c r="T1922" s="63">
        <v>36778</v>
      </c>
    </row>
    <row r="1923" spans="1:20" ht="14.5" x14ac:dyDescent="0.35">
      <c r="A1923" t="str">
        <f t="shared" si="36"/>
        <v>Vorarlberg468</v>
      </c>
      <c r="B1923">
        <v>1923</v>
      </c>
      <c r="C1923" s="62" t="s">
        <v>269</v>
      </c>
      <c r="D1923" s="62" t="s">
        <v>527</v>
      </c>
      <c r="E1923" s="62" t="s">
        <v>259</v>
      </c>
      <c r="F1923" s="63">
        <v>1519</v>
      </c>
      <c r="G1923" s="63">
        <v>125</v>
      </c>
      <c r="H1923" s="63">
        <v>732</v>
      </c>
      <c r="I1923" s="63">
        <v>1572</v>
      </c>
      <c r="J1923" s="63">
        <v>5766</v>
      </c>
      <c r="K1923" s="63">
        <v>686</v>
      </c>
      <c r="L1923" s="63">
        <v>8524</v>
      </c>
      <c r="M1923" s="63">
        <v>1615</v>
      </c>
      <c r="N1923" s="63">
        <v>815</v>
      </c>
      <c r="O1923" s="63">
        <v>746</v>
      </c>
      <c r="P1923" s="63">
        <v>2525</v>
      </c>
      <c r="Q1923" s="63">
        <v>12154</v>
      </c>
      <c r="R1923" s="63">
        <v>6379</v>
      </c>
      <c r="S1923" s="63">
        <v>13318</v>
      </c>
      <c r="T1923" s="63">
        <v>12636</v>
      </c>
    </row>
    <row r="1924" spans="1:20" ht="14.5" x14ac:dyDescent="0.35">
      <c r="A1924" t="str">
        <f t="shared" si="36"/>
        <v>Vorarlberg457</v>
      </c>
      <c r="B1924">
        <v>1924</v>
      </c>
      <c r="C1924" s="62" t="s">
        <v>269</v>
      </c>
      <c r="D1924" s="62" t="s">
        <v>513</v>
      </c>
      <c r="E1924" s="62" t="s">
        <v>123</v>
      </c>
      <c r="F1924" s="63">
        <v>10537</v>
      </c>
      <c r="G1924" s="63">
        <v>7661</v>
      </c>
      <c r="H1924" s="63">
        <v>1602</v>
      </c>
      <c r="I1924" s="63">
        <v>729</v>
      </c>
      <c r="J1924" s="63">
        <v>5135</v>
      </c>
      <c r="K1924" s="63">
        <v>3480</v>
      </c>
      <c r="L1924" s="63">
        <v>15795</v>
      </c>
      <c r="M1924" s="63">
        <v>2288</v>
      </c>
      <c r="N1924" s="63">
        <v>1985</v>
      </c>
      <c r="O1924" s="63">
        <v>131173</v>
      </c>
      <c r="P1924" s="63">
        <v>90903</v>
      </c>
      <c r="Q1924" s="63">
        <v>21678</v>
      </c>
      <c r="R1924" s="63">
        <v>536770</v>
      </c>
      <c r="S1924" s="63">
        <v>89453</v>
      </c>
      <c r="T1924" s="63">
        <v>33857</v>
      </c>
    </row>
    <row r="1925" spans="1:20" ht="14.5" x14ac:dyDescent="0.35">
      <c r="A1925" t="str">
        <f t="shared" si="36"/>
        <v>Vorarlberg690</v>
      </c>
      <c r="B1925">
        <v>1925</v>
      </c>
      <c r="C1925" s="62" t="s">
        <v>269</v>
      </c>
      <c r="D1925" s="62" t="s">
        <v>603</v>
      </c>
      <c r="E1925" s="62" t="s">
        <v>170</v>
      </c>
      <c r="F1925" s="63">
        <v>12682356</v>
      </c>
      <c r="G1925" s="63">
        <v>13922514</v>
      </c>
      <c r="H1925" s="63">
        <v>11931883</v>
      </c>
      <c r="I1925" s="63">
        <v>11844737</v>
      </c>
      <c r="J1925" s="63">
        <v>15453899</v>
      </c>
      <c r="K1925" s="63">
        <v>19817128</v>
      </c>
      <c r="L1925" s="63">
        <v>25364103</v>
      </c>
      <c r="M1925" s="63">
        <v>24491178</v>
      </c>
      <c r="N1925" s="63">
        <v>28298217</v>
      </c>
      <c r="O1925" s="63">
        <v>28630379</v>
      </c>
      <c r="P1925" s="63">
        <v>28852051</v>
      </c>
      <c r="Q1925" s="63">
        <v>33589634</v>
      </c>
      <c r="R1925" s="63">
        <v>45997623</v>
      </c>
      <c r="S1925" s="63">
        <v>40585309</v>
      </c>
      <c r="T1925" s="63">
        <v>59019758</v>
      </c>
    </row>
    <row r="1926" spans="1:20" ht="14.5" x14ac:dyDescent="0.35">
      <c r="A1926" t="str">
        <f t="shared" si="36"/>
        <v>Vorarlberg816</v>
      </c>
      <c r="B1926">
        <v>1926</v>
      </c>
      <c r="C1926" s="62" t="s">
        <v>269</v>
      </c>
      <c r="D1926" s="62" t="s">
        <v>645</v>
      </c>
      <c r="E1926" s="62" t="s">
        <v>192</v>
      </c>
      <c r="F1926" s="64"/>
      <c r="G1926" s="64"/>
      <c r="H1926" s="64"/>
      <c r="I1926" s="64"/>
      <c r="J1926" s="63">
        <v>8</v>
      </c>
      <c r="K1926" s="63">
        <v>266</v>
      </c>
      <c r="L1926" s="63">
        <v>14</v>
      </c>
      <c r="M1926" s="64"/>
      <c r="N1926" s="64"/>
      <c r="O1926" s="63">
        <v>1</v>
      </c>
      <c r="P1926" s="64"/>
      <c r="Q1926" s="63">
        <v>144</v>
      </c>
      <c r="R1926" s="64"/>
      <c r="S1926" s="63">
        <v>51</v>
      </c>
      <c r="T1926" s="63">
        <v>44</v>
      </c>
    </row>
    <row r="1927" spans="1:20" ht="14.5" x14ac:dyDescent="0.35">
      <c r="A1927" t="str">
        <f t="shared" si="36"/>
        <v>Vorarlberg811</v>
      </c>
      <c r="B1927">
        <v>1927</v>
      </c>
      <c r="C1927" s="62" t="s">
        <v>269</v>
      </c>
      <c r="D1927" s="62" t="s">
        <v>639</v>
      </c>
      <c r="E1927" s="62" t="s">
        <v>285</v>
      </c>
      <c r="F1927" s="64"/>
      <c r="G1927" s="64"/>
      <c r="H1927" s="64"/>
      <c r="I1927" s="64"/>
      <c r="J1927" s="64"/>
      <c r="K1927" s="64"/>
      <c r="L1927" s="64"/>
      <c r="M1927" s="64"/>
      <c r="N1927" s="64"/>
      <c r="O1927" s="64"/>
      <c r="P1927" s="64"/>
      <c r="Q1927" s="64"/>
      <c r="R1927" s="64"/>
      <c r="S1927" s="64"/>
      <c r="T1927" s="63">
        <v>1</v>
      </c>
    </row>
    <row r="1928" spans="1:20" ht="14.5" x14ac:dyDescent="0.35">
      <c r="A1928" t="str">
        <f t="shared" ref="A1928:A1991" si="37">C1928&amp;D1928</f>
        <v>Vorarlberg819</v>
      </c>
      <c r="B1928">
        <v>1928</v>
      </c>
      <c r="C1928" s="62" t="s">
        <v>269</v>
      </c>
      <c r="D1928" s="62" t="s">
        <v>647</v>
      </c>
      <c r="E1928" s="62" t="s">
        <v>194</v>
      </c>
      <c r="F1928" s="64"/>
      <c r="G1928" s="64"/>
      <c r="H1928" s="64"/>
      <c r="I1928" s="64"/>
      <c r="J1928" s="64"/>
      <c r="K1928" s="63">
        <v>105</v>
      </c>
      <c r="L1928" s="63">
        <v>28</v>
      </c>
      <c r="M1928" s="64"/>
      <c r="N1928" s="64"/>
      <c r="O1928" s="64"/>
      <c r="P1928" s="63">
        <v>102</v>
      </c>
      <c r="Q1928" s="63">
        <v>2</v>
      </c>
      <c r="R1928" s="63">
        <v>12</v>
      </c>
      <c r="S1928" s="64"/>
      <c r="T1928" s="63">
        <v>302</v>
      </c>
    </row>
    <row r="1929" spans="1:20" ht="14.5" x14ac:dyDescent="0.35">
      <c r="A1929" t="str">
        <f t="shared" si="37"/>
        <v>Vorarlberg022</v>
      </c>
      <c r="B1929">
        <v>1929</v>
      </c>
      <c r="C1929" s="62" t="s">
        <v>269</v>
      </c>
      <c r="D1929" s="62" t="s">
        <v>726</v>
      </c>
      <c r="E1929" s="62" t="s">
        <v>13</v>
      </c>
      <c r="F1929" s="64"/>
      <c r="G1929" s="63">
        <v>1</v>
      </c>
      <c r="H1929" s="63">
        <v>13</v>
      </c>
      <c r="I1929" s="64"/>
      <c r="J1929" s="63">
        <v>11</v>
      </c>
      <c r="K1929" s="64"/>
      <c r="L1929" s="64"/>
      <c r="M1929" s="64"/>
      <c r="N1929" s="64"/>
      <c r="O1929" s="64"/>
      <c r="P1929" s="64"/>
      <c r="Q1929" s="64"/>
      <c r="R1929" s="63">
        <v>1485</v>
      </c>
      <c r="S1929" s="63">
        <v>540</v>
      </c>
      <c r="T1929" s="63">
        <v>106</v>
      </c>
    </row>
    <row r="1930" spans="1:20" ht="14.5" x14ac:dyDescent="0.35">
      <c r="A1930" t="str">
        <f t="shared" si="37"/>
        <v>Vorarlberg095</v>
      </c>
      <c r="B1930">
        <v>1930</v>
      </c>
      <c r="C1930" s="62" t="s">
        <v>269</v>
      </c>
      <c r="D1930" s="62" t="s">
        <v>386</v>
      </c>
      <c r="E1930" s="62" t="s">
        <v>49</v>
      </c>
      <c r="F1930" s="63">
        <v>3583</v>
      </c>
      <c r="G1930" s="63">
        <v>979</v>
      </c>
      <c r="H1930" s="63">
        <v>211962</v>
      </c>
      <c r="I1930" s="63">
        <v>460866</v>
      </c>
      <c r="J1930" s="63">
        <v>155869</v>
      </c>
      <c r="K1930" s="63">
        <v>345017</v>
      </c>
      <c r="L1930" s="63">
        <v>34312</v>
      </c>
      <c r="M1930" s="63">
        <v>31736</v>
      </c>
      <c r="N1930" s="63">
        <v>57332</v>
      </c>
      <c r="O1930" s="63">
        <v>64532</v>
      </c>
      <c r="P1930" s="63">
        <v>132680</v>
      </c>
      <c r="Q1930" s="63">
        <v>546999</v>
      </c>
      <c r="R1930" s="63">
        <v>683167</v>
      </c>
      <c r="S1930" s="63">
        <v>1080713</v>
      </c>
      <c r="T1930" s="63">
        <v>491442</v>
      </c>
    </row>
    <row r="1931" spans="1:20" ht="14.5" x14ac:dyDescent="0.35">
      <c r="A1931" t="str">
        <f t="shared" si="37"/>
        <v>Vorarlberg023</v>
      </c>
      <c r="B1931">
        <v>1931</v>
      </c>
      <c r="C1931" s="62" t="s">
        <v>269</v>
      </c>
      <c r="D1931" s="62" t="s">
        <v>317</v>
      </c>
      <c r="E1931" s="62" t="s">
        <v>14</v>
      </c>
      <c r="F1931" s="64"/>
      <c r="G1931" s="63">
        <v>368</v>
      </c>
      <c r="H1931" s="64"/>
      <c r="I1931" s="64"/>
      <c r="J1931" s="63">
        <v>2</v>
      </c>
      <c r="K1931" s="64"/>
      <c r="L1931" s="64"/>
      <c r="M1931" s="64"/>
      <c r="N1931" s="64"/>
      <c r="O1931" s="64"/>
      <c r="P1931" s="64"/>
      <c r="Q1931" s="64"/>
      <c r="R1931" s="64"/>
      <c r="S1931" s="64"/>
      <c r="T1931" s="64"/>
    </row>
    <row r="1932" spans="1:20" ht="14.5" x14ac:dyDescent="0.35">
      <c r="A1932" t="str">
        <f t="shared" si="37"/>
        <v>Vorarlberg098</v>
      </c>
      <c r="B1932">
        <v>1932</v>
      </c>
      <c r="C1932" s="62" t="s">
        <v>269</v>
      </c>
      <c r="D1932" s="62" t="s">
        <v>390</v>
      </c>
      <c r="E1932" s="62" t="s">
        <v>51</v>
      </c>
      <c r="F1932" s="63">
        <v>16028720</v>
      </c>
      <c r="G1932" s="63">
        <v>17611250</v>
      </c>
      <c r="H1932" s="63">
        <v>19360784</v>
      </c>
      <c r="I1932" s="63">
        <v>16087228</v>
      </c>
      <c r="J1932" s="63">
        <v>13897145</v>
      </c>
      <c r="K1932" s="63">
        <v>13838379</v>
      </c>
      <c r="L1932" s="63">
        <v>9877669</v>
      </c>
      <c r="M1932" s="63">
        <v>14065984</v>
      </c>
      <c r="N1932" s="63">
        <v>23779100</v>
      </c>
      <c r="O1932" s="63">
        <v>78368263</v>
      </c>
      <c r="P1932" s="63">
        <v>84264239</v>
      </c>
      <c r="Q1932" s="63">
        <v>124294619</v>
      </c>
      <c r="R1932" s="63">
        <v>150127465</v>
      </c>
      <c r="S1932" s="63">
        <v>132243080</v>
      </c>
      <c r="T1932" s="63">
        <v>142836606</v>
      </c>
    </row>
    <row r="1933" spans="1:20" ht="14.5" x14ac:dyDescent="0.35">
      <c r="A1933" t="str">
        <f t="shared" si="37"/>
        <v>Vorarlberg653</v>
      </c>
      <c r="B1933">
        <v>1933</v>
      </c>
      <c r="C1933" s="62" t="s">
        <v>269</v>
      </c>
      <c r="D1933" s="62" t="s">
        <v>586</v>
      </c>
      <c r="E1933" s="62" t="s">
        <v>159</v>
      </c>
      <c r="F1933" s="63">
        <v>42</v>
      </c>
      <c r="G1933" s="63">
        <v>32223</v>
      </c>
      <c r="H1933" s="63">
        <v>267</v>
      </c>
      <c r="I1933" s="64"/>
      <c r="J1933" s="63">
        <v>18834</v>
      </c>
      <c r="K1933" s="63">
        <v>38776</v>
      </c>
      <c r="L1933" s="64"/>
      <c r="M1933" s="63">
        <v>35</v>
      </c>
      <c r="N1933" s="63">
        <v>668</v>
      </c>
      <c r="O1933" s="63">
        <v>119</v>
      </c>
      <c r="P1933" s="63">
        <v>76</v>
      </c>
      <c r="Q1933" s="63">
        <v>283</v>
      </c>
      <c r="R1933" s="63">
        <v>63</v>
      </c>
      <c r="S1933" s="63">
        <v>466</v>
      </c>
      <c r="T1933" s="64"/>
    </row>
    <row r="1934" spans="1:20" ht="14.5" x14ac:dyDescent="0.35">
      <c r="A1934" t="str">
        <f t="shared" si="37"/>
        <v>Vorarlberg388</v>
      </c>
      <c r="B1934">
        <v>1934</v>
      </c>
      <c r="C1934" s="62" t="s">
        <v>269</v>
      </c>
      <c r="D1934" s="62" t="s">
        <v>476</v>
      </c>
      <c r="E1934" s="62" t="s">
        <v>98</v>
      </c>
      <c r="F1934" s="63">
        <v>1995015</v>
      </c>
      <c r="G1934" s="63">
        <v>2282063</v>
      </c>
      <c r="H1934" s="63">
        <v>2432273</v>
      </c>
      <c r="I1934" s="63">
        <v>2800726</v>
      </c>
      <c r="J1934" s="63">
        <v>4017846</v>
      </c>
      <c r="K1934" s="63">
        <v>2924082</v>
      </c>
      <c r="L1934" s="63">
        <v>3435521</v>
      </c>
      <c r="M1934" s="63">
        <v>4465001</v>
      </c>
      <c r="N1934" s="63">
        <v>4562119</v>
      </c>
      <c r="O1934" s="63">
        <v>3713438</v>
      </c>
      <c r="P1934" s="63">
        <v>2916755</v>
      </c>
      <c r="Q1934" s="63">
        <v>3357791</v>
      </c>
      <c r="R1934" s="63">
        <v>4446747</v>
      </c>
      <c r="S1934" s="63">
        <v>4574218</v>
      </c>
      <c r="T1934" s="63">
        <v>5559442</v>
      </c>
    </row>
    <row r="1935" spans="1:20" ht="14.5" x14ac:dyDescent="0.35">
      <c r="A1935" t="str">
        <f t="shared" si="37"/>
        <v>Vorarlberg378</v>
      </c>
      <c r="B1935">
        <v>1935</v>
      </c>
      <c r="C1935" s="62" t="s">
        <v>269</v>
      </c>
      <c r="D1935" s="62" t="s">
        <v>471</v>
      </c>
      <c r="E1935" s="62" t="s">
        <v>95</v>
      </c>
      <c r="F1935" s="63">
        <v>761</v>
      </c>
      <c r="G1935" s="64"/>
      <c r="H1935" s="63">
        <v>7703</v>
      </c>
      <c r="I1935" s="64"/>
      <c r="J1935" s="63">
        <v>4315</v>
      </c>
      <c r="K1935" s="63">
        <v>2012</v>
      </c>
      <c r="L1935" s="63">
        <v>11600</v>
      </c>
      <c r="M1935" s="63">
        <v>1851</v>
      </c>
      <c r="N1935" s="63">
        <v>1214</v>
      </c>
      <c r="O1935" s="63">
        <v>7252</v>
      </c>
      <c r="P1935" s="63">
        <v>26067</v>
      </c>
      <c r="Q1935" s="63">
        <v>6039</v>
      </c>
      <c r="R1935" s="63">
        <v>2268</v>
      </c>
      <c r="S1935" s="63">
        <v>1246</v>
      </c>
      <c r="T1935" s="63">
        <v>1553</v>
      </c>
    </row>
    <row r="1936" spans="1:20" ht="14.5" x14ac:dyDescent="0.35">
      <c r="A1936" t="str">
        <f t="shared" si="37"/>
        <v>Vorarlberg382</v>
      </c>
      <c r="B1936">
        <v>1936</v>
      </c>
      <c r="C1936" s="62" t="s">
        <v>269</v>
      </c>
      <c r="D1936" s="62" t="s">
        <v>473</v>
      </c>
      <c r="E1936" s="62" t="s">
        <v>96</v>
      </c>
      <c r="F1936" s="63">
        <v>53049</v>
      </c>
      <c r="G1936" s="63">
        <v>63777</v>
      </c>
      <c r="H1936" s="63">
        <v>67284</v>
      </c>
      <c r="I1936" s="63">
        <v>62250</v>
      </c>
      <c r="J1936" s="63">
        <v>63033</v>
      </c>
      <c r="K1936" s="63">
        <v>36352</v>
      </c>
      <c r="L1936" s="63">
        <v>5195</v>
      </c>
      <c r="M1936" s="63">
        <v>12834</v>
      </c>
      <c r="N1936" s="63">
        <v>6339</v>
      </c>
      <c r="O1936" s="63">
        <v>7399</v>
      </c>
      <c r="P1936" s="63">
        <v>3560</v>
      </c>
      <c r="Q1936" s="63">
        <v>35956</v>
      </c>
      <c r="R1936" s="63">
        <v>46196</v>
      </c>
      <c r="S1936" s="63">
        <v>12797</v>
      </c>
      <c r="T1936" s="63">
        <v>68696</v>
      </c>
    </row>
    <row r="1937" spans="1:20" ht="14.5" x14ac:dyDescent="0.35">
      <c r="A1937" t="str">
        <f t="shared" si="37"/>
        <v>Vorarlberg9V</v>
      </c>
      <c r="B1937">
        <v>1937</v>
      </c>
      <c r="C1937" s="62" t="s">
        <v>269</v>
      </c>
      <c r="D1937" s="62" t="s">
        <v>956</v>
      </c>
      <c r="E1937" s="62" t="s">
        <v>260</v>
      </c>
      <c r="F1937" s="63">
        <v>763</v>
      </c>
      <c r="G1937" s="63">
        <v>25797</v>
      </c>
      <c r="H1937" s="63">
        <v>51076</v>
      </c>
      <c r="I1937" s="63">
        <v>254747</v>
      </c>
      <c r="J1937" s="63">
        <v>5163</v>
      </c>
      <c r="K1937" s="63">
        <v>48014</v>
      </c>
      <c r="L1937" s="63">
        <v>46665</v>
      </c>
      <c r="M1937" s="63">
        <v>54083</v>
      </c>
      <c r="N1937" s="63">
        <v>63177</v>
      </c>
      <c r="O1937" s="63">
        <v>6669</v>
      </c>
      <c r="P1937" s="63">
        <v>4660</v>
      </c>
      <c r="Q1937" s="63">
        <v>4512</v>
      </c>
      <c r="R1937" s="63">
        <v>16478</v>
      </c>
      <c r="S1937" s="63">
        <v>30720</v>
      </c>
      <c r="T1937" s="63">
        <v>1099</v>
      </c>
    </row>
    <row r="1938" spans="1:20" ht="14.5" x14ac:dyDescent="0.35">
      <c r="A1938" t="str">
        <f t="shared" si="37"/>
        <v>VorarlbergI00</v>
      </c>
      <c r="B1938">
        <v>1938</v>
      </c>
      <c r="C1938" s="62" t="s">
        <v>269</v>
      </c>
      <c r="D1938" s="62" t="s">
        <v>957</v>
      </c>
      <c r="E1938" s="62" t="s">
        <v>261</v>
      </c>
      <c r="F1938" s="63">
        <v>5329164621</v>
      </c>
      <c r="G1938" s="63">
        <v>5994759393</v>
      </c>
      <c r="H1938" s="63">
        <v>6085591697</v>
      </c>
      <c r="I1938" s="63">
        <v>6199704154</v>
      </c>
      <c r="J1938" s="63">
        <v>6699081317</v>
      </c>
      <c r="K1938" s="63">
        <v>7077731364</v>
      </c>
      <c r="L1938" s="63">
        <v>7165743369</v>
      </c>
      <c r="M1938" s="63">
        <v>7446984817</v>
      </c>
      <c r="N1938" s="63">
        <v>8007734676</v>
      </c>
      <c r="O1938" s="63">
        <v>7929927092</v>
      </c>
      <c r="P1938" s="63">
        <v>7627374143</v>
      </c>
      <c r="Q1938" s="63">
        <v>9177628023</v>
      </c>
      <c r="R1938" s="63">
        <v>10737607645</v>
      </c>
      <c r="S1938" s="63">
        <v>9586023906</v>
      </c>
      <c r="T1938" s="63">
        <v>9154102802</v>
      </c>
    </row>
    <row r="1939" spans="1:20" ht="14.5" x14ac:dyDescent="0.35">
      <c r="A1939" t="str">
        <f t="shared" si="37"/>
        <v>Wien043</v>
      </c>
      <c r="B1939">
        <v>1939</v>
      </c>
      <c r="C1939" s="62" t="s">
        <v>270</v>
      </c>
      <c r="D1939" s="62" t="s">
        <v>331</v>
      </c>
      <c r="E1939" s="62" t="s">
        <v>22</v>
      </c>
      <c r="F1939" s="63">
        <v>13209</v>
      </c>
      <c r="G1939" s="63">
        <v>17561</v>
      </c>
      <c r="H1939" s="63">
        <v>4669</v>
      </c>
      <c r="I1939" s="63">
        <v>739</v>
      </c>
      <c r="J1939" s="63">
        <v>1603</v>
      </c>
      <c r="K1939" s="63">
        <v>11820</v>
      </c>
      <c r="L1939" s="63">
        <v>32254</v>
      </c>
      <c r="M1939" s="63">
        <v>149966</v>
      </c>
      <c r="N1939" s="63">
        <v>540419</v>
      </c>
      <c r="O1939" s="63">
        <v>46003</v>
      </c>
      <c r="P1939" s="63">
        <v>71110</v>
      </c>
      <c r="Q1939" s="63">
        <v>25721</v>
      </c>
      <c r="R1939" s="63">
        <v>49509</v>
      </c>
      <c r="S1939" s="63">
        <v>107610</v>
      </c>
      <c r="T1939" s="63">
        <v>116627</v>
      </c>
    </row>
    <row r="1940" spans="1:20" ht="14.5" x14ac:dyDescent="0.35">
      <c r="A1940" t="str">
        <f t="shared" si="37"/>
        <v>Wien647</v>
      </c>
      <c r="B1940">
        <v>1940</v>
      </c>
      <c r="C1940" s="62" t="s">
        <v>270</v>
      </c>
      <c r="D1940" s="62" t="s">
        <v>583</v>
      </c>
      <c r="E1940" s="62" t="s">
        <v>157</v>
      </c>
      <c r="F1940" s="63">
        <v>2716291</v>
      </c>
      <c r="G1940" s="63">
        <v>6166029</v>
      </c>
      <c r="H1940" s="63">
        <v>3088170</v>
      </c>
      <c r="I1940" s="63">
        <v>2429916</v>
      </c>
      <c r="J1940" s="63">
        <v>12193948</v>
      </c>
      <c r="K1940" s="63">
        <v>15568002</v>
      </c>
      <c r="L1940" s="63">
        <v>8960205</v>
      </c>
      <c r="M1940" s="63">
        <v>15162324</v>
      </c>
      <c r="N1940" s="63">
        <v>3400478</v>
      </c>
      <c r="O1940" s="63">
        <v>4249036</v>
      </c>
      <c r="P1940" s="63">
        <v>4065529</v>
      </c>
      <c r="Q1940" s="63">
        <v>5602033</v>
      </c>
      <c r="R1940" s="63">
        <v>12442743</v>
      </c>
      <c r="S1940" s="63">
        <v>39328676</v>
      </c>
      <c r="T1940" s="63">
        <v>13012831</v>
      </c>
    </row>
    <row r="1941" spans="1:20" ht="14.5" x14ac:dyDescent="0.35">
      <c r="A1941" t="str">
        <f t="shared" si="37"/>
        <v>Wien660</v>
      </c>
      <c r="B1941">
        <v>1941</v>
      </c>
      <c r="C1941" s="62" t="s">
        <v>270</v>
      </c>
      <c r="D1941" s="62" t="s">
        <v>588</v>
      </c>
      <c r="E1941" s="62" t="s">
        <v>160</v>
      </c>
      <c r="F1941" s="63">
        <v>19339</v>
      </c>
      <c r="G1941" s="63">
        <v>66497</v>
      </c>
      <c r="H1941" s="63">
        <v>16815</v>
      </c>
      <c r="I1941" s="63">
        <v>66307</v>
      </c>
      <c r="J1941" s="63">
        <v>21712</v>
      </c>
      <c r="K1941" s="63">
        <v>18366</v>
      </c>
      <c r="L1941" s="63">
        <v>66724</v>
      </c>
      <c r="M1941" s="63">
        <v>75969</v>
      </c>
      <c r="N1941" s="63">
        <v>285090</v>
      </c>
      <c r="O1941" s="63">
        <v>169553</v>
      </c>
      <c r="P1941" s="63">
        <v>335615</v>
      </c>
      <c r="Q1941" s="63">
        <v>848954</v>
      </c>
      <c r="R1941" s="63">
        <v>830034</v>
      </c>
      <c r="S1941" s="63">
        <v>786805</v>
      </c>
      <c r="T1941" s="63">
        <v>874557</v>
      </c>
    </row>
    <row r="1942" spans="1:20" ht="14.5" x14ac:dyDescent="0.35">
      <c r="A1942" t="str">
        <f t="shared" si="37"/>
        <v>Wien459</v>
      </c>
      <c r="B1942">
        <v>1942</v>
      </c>
      <c r="C1942" s="62" t="s">
        <v>270</v>
      </c>
      <c r="D1942" s="62" t="s">
        <v>515</v>
      </c>
      <c r="E1942" s="62" t="s">
        <v>124</v>
      </c>
      <c r="F1942" s="64"/>
      <c r="G1942" s="64"/>
      <c r="H1942" s="63">
        <v>12839</v>
      </c>
      <c r="I1942" s="64"/>
      <c r="J1942" s="63">
        <v>3088</v>
      </c>
      <c r="K1942" s="63">
        <v>24916</v>
      </c>
      <c r="L1942" s="63">
        <v>7023</v>
      </c>
      <c r="M1942" s="63">
        <v>11351</v>
      </c>
      <c r="N1942" s="63">
        <v>8077</v>
      </c>
      <c r="O1942" s="63">
        <v>5661</v>
      </c>
      <c r="P1942" s="63">
        <v>16657</v>
      </c>
      <c r="Q1942" s="63">
        <v>22906</v>
      </c>
      <c r="R1942" s="63">
        <v>146777</v>
      </c>
      <c r="S1942" s="63">
        <v>68277</v>
      </c>
      <c r="T1942" s="63">
        <v>14705</v>
      </c>
    </row>
    <row r="1943" spans="1:20" ht="14.5" x14ac:dyDescent="0.35">
      <c r="A1943" t="str">
        <f t="shared" si="37"/>
        <v>Wien446</v>
      </c>
      <c r="B1943">
        <v>1943</v>
      </c>
      <c r="C1943" s="62" t="s">
        <v>270</v>
      </c>
      <c r="D1943" s="62" t="s">
        <v>502</v>
      </c>
      <c r="E1943" s="62" t="s">
        <v>116</v>
      </c>
      <c r="F1943" s="64"/>
      <c r="G1943" s="63">
        <v>51</v>
      </c>
      <c r="H1943" s="63">
        <v>73</v>
      </c>
      <c r="I1943" s="64"/>
      <c r="J1943" s="63">
        <v>26</v>
      </c>
      <c r="K1943" s="63">
        <v>42</v>
      </c>
      <c r="L1943" s="63">
        <v>2869</v>
      </c>
      <c r="M1943" s="63">
        <v>7757</v>
      </c>
      <c r="N1943" s="63">
        <v>1594</v>
      </c>
      <c r="O1943" s="63">
        <v>3673</v>
      </c>
      <c r="P1943" s="63">
        <v>945</v>
      </c>
      <c r="Q1943" s="63">
        <v>4393</v>
      </c>
      <c r="R1943" s="63">
        <v>3975</v>
      </c>
      <c r="S1943" s="63">
        <v>1698</v>
      </c>
      <c r="T1943" s="63">
        <v>3744</v>
      </c>
    </row>
    <row r="1944" spans="1:20" ht="14.5" x14ac:dyDescent="0.35">
      <c r="A1944" t="str">
        <f t="shared" si="37"/>
        <v>Wien070</v>
      </c>
      <c r="B1944">
        <v>1944</v>
      </c>
      <c r="C1944" s="62" t="s">
        <v>270</v>
      </c>
      <c r="D1944" s="62" t="s">
        <v>357</v>
      </c>
      <c r="E1944" s="62" t="s">
        <v>36</v>
      </c>
      <c r="F1944" s="63">
        <v>23459449</v>
      </c>
      <c r="G1944" s="63">
        <v>16795317</v>
      </c>
      <c r="H1944" s="63">
        <v>10488141</v>
      </c>
      <c r="I1944" s="63">
        <v>4215449</v>
      </c>
      <c r="J1944" s="63">
        <v>3058183</v>
      </c>
      <c r="K1944" s="63">
        <v>4024571</v>
      </c>
      <c r="L1944" s="63">
        <v>2150576</v>
      </c>
      <c r="M1944" s="63">
        <v>2840530</v>
      </c>
      <c r="N1944" s="63">
        <v>4762223</v>
      </c>
      <c r="O1944" s="63">
        <v>5459594</v>
      </c>
      <c r="P1944" s="63">
        <v>5358400</v>
      </c>
      <c r="Q1944" s="63">
        <v>10409283</v>
      </c>
      <c r="R1944" s="63">
        <v>22861362</v>
      </c>
      <c r="S1944" s="63">
        <v>17982137</v>
      </c>
      <c r="T1944" s="63">
        <v>14273286</v>
      </c>
    </row>
    <row r="1945" spans="1:20" ht="14.5" x14ac:dyDescent="0.35">
      <c r="A1945" t="str">
        <f t="shared" si="37"/>
        <v>Wien077</v>
      </c>
      <c r="B1945">
        <v>1945</v>
      </c>
      <c r="C1945" s="62" t="s">
        <v>270</v>
      </c>
      <c r="D1945" s="62" t="s">
        <v>367</v>
      </c>
      <c r="E1945" s="62" t="s">
        <v>39</v>
      </c>
      <c r="F1945" s="63">
        <v>290285</v>
      </c>
      <c r="G1945" s="63">
        <v>610822</v>
      </c>
      <c r="H1945" s="63">
        <v>63004</v>
      </c>
      <c r="I1945" s="63">
        <v>116211</v>
      </c>
      <c r="J1945" s="63">
        <v>37455</v>
      </c>
      <c r="K1945" s="63">
        <v>74628</v>
      </c>
      <c r="L1945" s="63">
        <v>56582</v>
      </c>
      <c r="M1945" s="63">
        <v>195381</v>
      </c>
      <c r="N1945" s="63">
        <v>106640</v>
      </c>
      <c r="O1945" s="63">
        <v>173694</v>
      </c>
      <c r="P1945" s="63">
        <v>556893</v>
      </c>
      <c r="Q1945" s="63">
        <v>539264</v>
      </c>
      <c r="R1945" s="63">
        <v>521548</v>
      </c>
      <c r="S1945" s="63">
        <v>606048</v>
      </c>
      <c r="T1945" s="63">
        <v>780538</v>
      </c>
    </row>
    <row r="1946" spans="1:20" ht="14.5" x14ac:dyDescent="0.35">
      <c r="A1946" t="str">
        <f t="shared" si="37"/>
        <v>Wien478</v>
      </c>
      <c r="B1946">
        <v>1946</v>
      </c>
      <c r="C1946" s="62" t="s">
        <v>270</v>
      </c>
      <c r="D1946" s="62" t="s">
        <v>539</v>
      </c>
      <c r="E1946" s="62" t="s">
        <v>240</v>
      </c>
      <c r="F1946" s="63">
        <v>1402347</v>
      </c>
      <c r="G1946" s="63">
        <v>617659</v>
      </c>
      <c r="H1946" s="63">
        <v>248770</v>
      </c>
      <c r="I1946" s="64"/>
      <c r="J1946" s="64"/>
      <c r="K1946" s="64"/>
      <c r="L1946" s="64"/>
      <c r="M1946" s="64"/>
      <c r="N1946" s="64"/>
      <c r="O1946" s="64"/>
      <c r="P1946" s="64"/>
      <c r="Q1946" s="64"/>
      <c r="R1946" s="64"/>
      <c r="S1946" s="64"/>
      <c r="T1946" s="64"/>
    </row>
    <row r="1947" spans="1:20" ht="14.5" x14ac:dyDescent="0.35">
      <c r="A1947" t="str">
        <f t="shared" si="37"/>
        <v>Wien330</v>
      </c>
      <c r="B1947">
        <v>1947</v>
      </c>
      <c r="C1947" s="62" t="s">
        <v>270</v>
      </c>
      <c r="D1947" s="62" t="s">
        <v>447</v>
      </c>
      <c r="E1947" s="62" t="s">
        <v>81</v>
      </c>
      <c r="F1947" s="63">
        <v>16657</v>
      </c>
      <c r="G1947" s="63">
        <v>550</v>
      </c>
      <c r="H1947" s="63">
        <v>5018</v>
      </c>
      <c r="I1947" s="63">
        <v>2994</v>
      </c>
      <c r="J1947" s="63">
        <v>93489</v>
      </c>
      <c r="K1947" s="63">
        <v>3550</v>
      </c>
      <c r="L1947" s="63">
        <v>8000</v>
      </c>
      <c r="M1947" s="63">
        <v>7902</v>
      </c>
      <c r="N1947" s="63">
        <v>287938</v>
      </c>
      <c r="O1947" s="63">
        <v>11031</v>
      </c>
      <c r="P1947" s="63">
        <v>68057</v>
      </c>
      <c r="Q1947" s="63">
        <v>2802</v>
      </c>
      <c r="R1947" s="63">
        <v>1537</v>
      </c>
      <c r="S1947" s="63">
        <v>10797</v>
      </c>
      <c r="T1947" s="63">
        <v>495</v>
      </c>
    </row>
    <row r="1948" spans="1:20" ht="14.5" x14ac:dyDescent="0.35">
      <c r="A1948" t="str">
        <f t="shared" si="37"/>
        <v>Wien891</v>
      </c>
      <c r="B1948">
        <v>1948</v>
      </c>
      <c r="C1948" s="62" t="s">
        <v>270</v>
      </c>
      <c r="D1948" s="62" t="s">
        <v>676</v>
      </c>
      <c r="E1948" s="62" t="s">
        <v>206</v>
      </c>
      <c r="F1948" s="64"/>
      <c r="G1948" s="64"/>
      <c r="H1948" s="64"/>
      <c r="I1948" s="64"/>
      <c r="J1948" s="64"/>
      <c r="K1948" s="64"/>
      <c r="L1948" s="64"/>
      <c r="M1948" s="64"/>
      <c r="N1948" s="64"/>
      <c r="O1948" s="64"/>
      <c r="P1948" s="64"/>
      <c r="Q1948" s="64"/>
      <c r="R1948" s="64"/>
      <c r="S1948" s="64"/>
      <c r="T1948" s="63">
        <v>53</v>
      </c>
    </row>
    <row r="1949" spans="1:20" ht="14.5" x14ac:dyDescent="0.35">
      <c r="A1949" t="str">
        <f t="shared" si="37"/>
        <v>Wien528</v>
      </c>
      <c r="B1949">
        <v>1949</v>
      </c>
      <c r="C1949" s="62" t="s">
        <v>270</v>
      </c>
      <c r="D1949" s="62" t="s">
        <v>557</v>
      </c>
      <c r="E1949" s="62" t="s">
        <v>145</v>
      </c>
      <c r="F1949" s="63">
        <v>8026508</v>
      </c>
      <c r="G1949" s="63">
        <v>9118828</v>
      </c>
      <c r="H1949" s="63">
        <v>7026049</v>
      </c>
      <c r="I1949" s="63">
        <v>8432144</v>
      </c>
      <c r="J1949" s="63">
        <v>6887583</v>
      </c>
      <c r="K1949" s="63">
        <v>6907756</v>
      </c>
      <c r="L1949" s="63">
        <v>7770798</v>
      </c>
      <c r="M1949" s="63">
        <v>9187726</v>
      </c>
      <c r="N1949" s="63">
        <v>5704108</v>
      </c>
      <c r="O1949" s="63">
        <v>8508351</v>
      </c>
      <c r="P1949" s="63">
        <v>5034006</v>
      </c>
      <c r="Q1949" s="63">
        <v>4273894</v>
      </c>
      <c r="R1949" s="63">
        <v>4364842</v>
      </c>
      <c r="S1949" s="63">
        <v>3943785</v>
      </c>
      <c r="T1949" s="63">
        <v>5600903</v>
      </c>
    </row>
    <row r="1950" spans="1:20" ht="14.5" x14ac:dyDescent="0.35">
      <c r="A1950" t="str">
        <f t="shared" si="37"/>
        <v>Wien830</v>
      </c>
      <c r="B1950">
        <v>1950</v>
      </c>
      <c r="C1950" s="62" t="s">
        <v>270</v>
      </c>
      <c r="D1950" s="62" t="s">
        <v>657</v>
      </c>
      <c r="E1950" s="62" t="s">
        <v>200</v>
      </c>
      <c r="F1950" s="64"/>
      <c r="G1950" s="63">
        <v>45</v>
      </c>
      <c r="H1950" s="64"/>
      <c r="I1950" s="64"/>
      <c r="J1950" s="64"/>
      <c r="K1950" s="64"/>
      <c r="L1950" s="63">
        <v>1</v>
      </c>
      <c r="M1950" s="63">
        <v>32</v>
      </c>
      <c r="N1950" s="63">
        <v>2660</v>
      </c>
      <c r="O1950" s="64"/>
      <c r="P1950" s="63">
        <v>5877</v>
      </c>
      <c r="Q1950" s="64"/>
      <c r="R1950" s="63">
        <v>5812</v>
      </c>
      <c r="S1950" s="63">
        <v>2025</v>
      </c>
      <c r="T1950" s="63">
        <v>5992</v>
      </c>
    </row>
    <row r="1951" spans="1:20" ht="14.5" x14ac:dyDescent="0.35">
      <c r="A1951" t="str">
        <f t="shared" si="37"/>
        <v>Wien800</v>
      </c>
      <c r="B1951">
        <v>1951</v>
      </c>
      <c r="C1951" s="62" t="s">
        <v>270</v>
      </c>
      <c r="D1951" s="62" t="s">
        <v>627</v>
      </c>
      <c r="E1951" s="62" t="s">
        <v>182</v>
      </c>
      <c r="F1951" s="63">
        <v>9401152</v>
      </c>
      <c r="G1951" s="63">
        <v>9340282</v>
      </c>
      <c r="H1951" s="63">
        <v>8697226</v>
      </c>
      <c r="I1951" s="63">
        <v>14240798</v>
      </c>
      <c r="J1951" s="63">
        <v>15908733</v>
      </c>
      <c r="K1951" s="63">
        <v>31837566</v>
      </c>
      <c r="L1951" s="63">
        <v>36439136</v>
      </c>
      <c r="M1951" s="63">
        <v>18180045</v>
      </c>
      <c r="N1951" s="63">
        <v>34608067</v>
      </c>
      <c r="O1951" s="63">
        <v>25863937</v>
      </c>
      <c r="P1951" s="63">
        <v>35766659</v>
      </c>
      <c r="Q1951" s="63">
        <v>20151929</v>
      </c>
      <c r="R1951" s="63">
        <v>38947565</v>
      </c>
      <c r="S1951" s="63">
        <v>27375873</v>
      </c>
      <c r="T1951" s="63">
        <v>32342343</v>
      </c>
    </row>
    <row r="1952" spans="1:20" ht="14.5" x14ac:dyDescent="0.35">
      <c r="A1952" t="str">
        <f t="shared" si="37"/>
        <v>Wien474</v>
      </c>
      <c r="B1952">
        <v>1952</v>
      </c>
      <c r="C1952" s="62" t="s">
        <v>270</v>
      </c>
      <c r="D1952" s="62" t="s">
        <v>534</v>
      </c>
      <c r="E1952" s="62" t="s">
        <v>133</v>
      </c>
      <c r="F1952" s="63">
        <v>79</v>
      </c>
      <c r="G1952" s="63">
        <v>5570</v>
      </c>
      <c r="H1952" s="64"/>
      <c r="I1952" s="64"/>
      <c r="J1952" s="64"/>
      <c r="K1952" s="64"/>
      <c r="L1952" s="63">
        <v>2386</v>
      </c>
      <c r="M1952" s="63">
        <v>319</v>
      </c>
      <c r="N1952" s="64"/>
      <c r="O1952" s="64"/>
      <c r="P1952" s="63">
        <v>335</v>
      </c>
      <c r="Q1952" s="64"/>
      <c r="R1952" s="63">
        <v>78302</v>
      </c>
      <c r="S1952" s="63">
        <v>266</v>
      </c>
      <c r="T1952" s="63">
        <v>1413</v>
      </c>
    </row>
    <row r="1953" spans="1:20" ht="14.5" x14ac:dyDescent="0.35">
      <c r="A1953" t="str">
        <f t="shared" si="37"/>
        <v>Wien078</v>
      </c>
      <c r="B1953">
        <v>1953</v>
      </c>
      <c r="C1953" s="62" t="s">
        <v>270</v>
      </c>
      <c r="D1953" s="62" t="s">
        <v>369</v>
      </c>
      <c r="E1953" s="62" t="s">
        <v>40</v>
      </c>
      <c r="F1953" s="63">
        <v>82764</v>
      </c>
      <c r="G1953" s="63">
        <v>31930</v>
      </c>
      <c r="H1953" s="63">
        <v>36514</v>
      </c>
      <c r="I1953" s="63">
        <v>218717</v>
      </c>
      <c r="J1953" s="63">
        <v>37122</v>
      </c>
      <c r="K1953" s="63">
        <v>132741</v>
      </c>
      <c r="L1953" s="63">
        <v>137290</v>
      </c>
      <c r="M1953" s="63">
        <v>66338</v>
      </c>
      <c r="N1953" s="63">
        <v>33758</v>
      </c>
      <c r="O1953" s="63">
        <v>350425</v>
      </c>
      <c r="P1953" s="63">
        <v>44924</v>
      </c>
      <c r="Q1953" s="63">
        <v>106381</v>
      </c>
      <c r="R1953" s="63">
        <v>306528</v>
      </c>
      <c r="S1953" s="63">
        <v>1810764</v>
      </c>
      <c r="T1953" s="63">
        <v>1880691</v>
      </c>
    </row>
    <row r="1954" spans="1:20" ht="14.5" x14ac:dyDescent="0.35">
      <c r="A1954" t="str">
        <f t="shared" si="37"/>
        <v>Wien093</v>
      </c>
      <c r="B1954">
        <v>1954</v>
      </c>
      <c r="C1954" s="62" t="s">
        <v>270</v>
      </c>
      <c r="D1954" s="62" t="s">
        <v>384</v>
      </c>
      <c r="E1954" s="62" t="s">
        <v>48</v>
      </c>
      <c r="F1954" s="63">
        <v>11660198</v>
      </c>
      <c r="G1954" s="63">
        <v>23188588</v>
      </c>
      <c r="H1954" s="63">
        <v>44037025</v>
      </c>
      <c r="I1954" s="63">
        <v>51143035</v>
      </c>
      <c r="J1954" s="63">
        <v>56867518</v>
      </c>
      <c r="K1954" s="63">
        <v>75355627</v>
      </c>
      <c r="L1954" s="63">
        <v>70853381</v>
      </c>
      <c r="M1954" s="63">
        <v>97578313</v>
      </c>
      <c r="N1954" s="63">
        <v>109991787</v>
      </c>
      <c r="O1954" s="63">
        <v>128796147</v>
      </c>
      <c r="P1954" s="63">
        <v>114029727</v>
      </c>
      <c r="Q1954" s="63">
        <v>164291040</v>
      </c>
      <c r="R1954" s="63">
        <v>132470829</v>
      </c>
      <c r="S1954" s="63">
        <v>144932090</v>
      </c>
      <c r="T1954" s="63">
        <v>123703689</v>
      </c>
    </row>
    <row r="1955" spans="1:20" ht="14.5" x14ac:dyDescent="0.35">
      <c r="A1955" t="str">
        <f t="shared" si="37"/>
        <v>Wien469</v>
      </c>
      <c r="B1955">
        <v>1955</v>
      </c>
      <c r="C1955" s="62" t="s">
        <v>270</v>
      </c>
      <c r="D1955" s="62" t="s">
        <v>529</v>
      </c>
      <c r="E1955" s="62" t="s">
        <v>129</v>
      </c>
      <c r="F1955" s="63">
        <v>908485</v>
      </c>
      <c r="G1955" s="63">
        <v>255875</v>
      </c>
      <c r="H1955" s="63">
        <v>1210093</v>
      </c>
      <c r="I1955" s="63">
        <v>926153</v>
      </c>
      <c r="J1955" s="63">
        <v>169651</v>
      </c>
      <c r="K1955" s="63">
        <v>107304</v>
      </c>
      <c r="L1955" s="63">
        <v>26298</v>
      </c>
      <c r="M1955" s="63">
        <v>80441</v>
      </c>
      <c r="N1955" s="63">
        <v>47704</v>
      </c>
      <c r="O1955" s="63">
        <v>64866</v>
      </c>
      <c r="P1955" s="63">
        <v>103714</v>
      </c>
      <c r="Q1955" s="63">
        <v>284188</v>
      </c>
      <c r="R1955" s="63">
        <v>2271742</v>
      </c>
      <c r="S1955" s="63">
        <v>2928157</v>
      </c>
      <c r="T1955" s="63">
        <v>2883496</v>
      </c>
    </row>
    <row r="1956" spans="1:20" ht="14.5" x14ac:dyDescent="0.35">
      <c r="A1956" t="str">
        <f t="shared" si="37"/>
        <v>Wien666</v>
      </c>
      <c r="B1956">
        <v>1956</v>
      </c>
      <c r="C1956" s="62" t="s">
        <v>270</v>
      </c>
      <c r="D1956" s="62" t="s">
        <v>592</v>
      </c>
      <c r="E1956" s="62" t="s">
        <v>163</v>
      </c>
      <c r="F1956" s="63">
        <v>74772474</v>
      </c>
      <c r="G1956" s="63">
        <v>88358138</v>
      </c>
      <c r="H1956" s="63">
        <v>103854086</v>
      </c>
      <c r="I1956" s="63">
        <v>122281885</v>
      </c>
      <c r="J1956" s="63">
        <v>136022073</v>
      </c>
      <c r="K1956" s="63">
        <v>156362954</v>
      </c>
      <c r="L1956" s="63">
        <v>179169925</v>
      </c>
      <c r="M1956" s="63">
        <v>199059862</v>
      </c>
      <c r="N1956" s="63">
        <v>221814641</v>
      </c>
      <c r="O1956" s="63">
        <v>234412387</v>
      </c>
      <c r="P1956" s="63">
        <v>186202641</v>
      </c>
      <c r="Q1956" s="63">
        <v>234318166</v>
      </c>
      <c r="R1956" s="63">
        <v>298689032</v>
      </c>
      <c r="S1956" s="63">
        <v>244995269</v>
      </c>
      <c r="T1956" s="63">
        <v>305041037</v>
      </c>
    </row>
    <row r="1957" spans="1:20" ht="14.5" x14ac:dyDescent="0.35">
      <c r="A1957" t="str">
        <f t="shared" si="37"/>
        <v>Wien017</v>
      </c>
      <c r="B1957">
        <v>1957</v>
      </c>
      <c r="C1957" s="62" t="s">
        <v>270</v>
      </c>
      <c r="D1957" s="62" t="s">
        <v>313</v>
      </c>
      <c r="E1957" s="62" t="s">
        <v>11</v>
      </c>
      <c r="F1957" s="63">
        <v>622609161</v>
      </c>
      <c r="G1957" s="63">
        <v>612128992</v>
      </c>
      <c r="H1957" s="63">
        <v>593125305</v>
      </c>
      <c r="I1957" s="63">
        <v>564534630</v>
      </c>
      <c r="J1957" s="63">
        <v>609848810</v>
      </c>
      <c r="K1957" s="63">
        <v>518500037</v>
      </c>
      <c r="L1957" s="63">
        <v>563138158</v>
      </c>
      <c r="M1957" s="63">
        <v>593943092</v>
      </c>
      <c r="N1957" s="63">
        <v>576593046</v>
      </c>
      <c r="O1957" s="63">
        <v>626825263</v>
      </c>
      <c r="P1957" s="63">
        <v>643424609</v>
      </c>
      <c r="Q1957" s="63">
        <v>1045728982</v>
      </c>
      <c r="R1957" s="63">
        <v>1224625389</v>
      </c>
      <c r="S1957" s="63">
        <v>838413162</v>
      </c>
      <c r="T1957" s="63">
        <v>961142921</v>
      </c>
    </row>
    <row r="1958" spans="1:20" ht="14.5" x14ac:dyDescent="0.35">
      <c r="A1958" t="str">
        <f t="shared" si="37"/>
        <v>Wien236</v>
      </c>
      <c r="B1958">
        <v>1958</v>
      </c>
      <c r="C1958" s="62" t="s">
        <v>270</v>
      </c>
      <c r="D1958" s="62" t="s">
        <v>410</v>
      </c>
      <c r="E1958" s="62" t="s">
        <v>59</v>
      </c>
      <c r="F1958" s="63">
        <v>32512</v>
      </c>
      <c r="G1958" s="63">
        <v>9680</v>
      </c>
      <c r="H1958" s="63">
        <v>32533</v>
      </c>
      <c r="I1958" s="63">
        <v>67814</v>
      </c>
      <c r="J1958" s="63">
        <v>101522</v>
      </c>
      <c r="K1958" s="63">
        <v>147537</v>
      </c>
      <c r="L1958" s="63">
        <v>164694</v>
      </c>
      <c r="M1958" s="63">
        <v>103231</v>
      </c>
      <c r="N1958" s="63">
        <v>496217</v>
      </c>
      <c r="O1958" s="63">
        <v>101121</v>
      </c>
      <c r="P1958" s="63">
        <v>152453</v>
      </c>
      <c r="Q1958" s="63">
        <v>79993</v>
      </c>
      <c r="R1958" s="63">
        <v>153720</v>
      </c>
      <c r="S1958" s="63">
        <v>115011</v>
      </c>
      <c r="T1958" s="63">
        <v>121119</v>
      </c>
    </row>
    <row r="1959" spans="1:20" ht="14.5" x14ac:dyDescent="0.35">
      <c r="A1959" t="str">
        <f t="shared" si="37"/>
        <v>Wien068</v>
      </c>
      <c r="B1959">
        <v>1959</v>
      </c>
      <c r="C1959" s="62" t="s">
        <v>270</v>
      </c>
      <c r="D1959" s="62" t="s">
        <v>355</v>
      </c>
      <c r="E1959" s="62" t="s">
        <v>35</v>
      </c>
      <c r="F1959" s="63">
        <v>45267413</v>
      </c>
      <c r="G1959" s="63">
        <v>50713939</v>
      </c>
      <c r="H1959" s="63">
        <v>50701059</v>
      </c>
      <c r="I1959" s="63">
        <v>54713308</v>
      </c>
      <c r="J1959" s="63">
        <v>48578631</v>
      </c>
      <c r="K1959" s="63">
        <v>55762868</v>
      </c>
      <c r="L1959" s="63">
        <v>67143323</v>
      </c>
      <c r="M1959" s="63">
        <v>66401157</v>
      </c>
      <c r="N1959" s="63">
        <v>72193013</v>
      </c>
      <c r="O1959" s="63">
        <v>80811416</v>
      </c>
      <c r="P1959" s="63">
        <v>60353441</v>
      </c>
      <c r="Q1959" s="63">
        <v>67570333</v>
      </c>
      <c r="R1959" s="63">
        <v>98014011</v>
      </c>
      <c r="S1959" s="63">
        <v>109239040</v>
      </c>
      <c r="T1959" s="63">
        <v>101271360</v>
      </c>
    </row>
    <row r="1960" spans="1:20" ht="14.5" x14ac:dyDescent="0.35">
      <c r="A1960" t="str">
        <f t="shared" si="37"/>
        <v>Wien640</v>
      </c>
      <c r="B1960">
        <v>1960</v>
      </c>
      <c r="C1960" s="62" t="s">
        <v>270</v>
      </c>
      <c r="D1960" s="62" t="s">
        <v>580</v>
      </c>
      <c r="E1960" s="62" t="s">
        <v>155</v>
      </c>
      <c r="F1960" s="63">
        <v>245677</v>
      </c>
      <c r="G1960" s="63">
        <v>102786</v>
      </c>
      <c r="H1960" s="63">
        <v>459554</v>
      </c>
      <c r="I1960" s="63">
        <v>100112</v>
      </c>
      <c r="J1960" s="63">
        <v>1380729</v>
      </c>
      <c r="K1960" s="63">
        <v>1142224</v>
      </c>
      <c r="L1960" s="63">
        <v>285454</v>
      </c>
      <c r="M1960" s="63">
        <v>209120</v>
      </c>
      <c r="N1960" s="63">
        <v>202963</v>
      </c>
      <c r="O1960" s="63">
        <v>438499</v>
      </c>
      <c r="P1960" s="63">
        <v>936452</v>
      </c>
      <c r="Q1960" s="63">
        <v>568876</v>
      </c>
      <c r="R1960" s="63">
        <v>4339693</v>
      </c>
      <c r="S1960" s="63">
        <v>1626590</v>
      </c>
      <c r="T1960" s="63">
        <v>2065693</v>
      </c>
    </row>
    <row r="1961" spans="1:20" ht="14.5" x14ac:dyDescent="0.35">
      <c r="A1961" t="str">
        <f t="shared" si="37"/>
        <v>Wien328</v>
      </c>
      <c r="B1961">
        <v>1961</v>
      </c>
      <c r="C1961" s="62" t="s">
        <v>270</v>
      </c>
      <c r="D1961" s="62" t="s">
        <v>444</v>
      </c>
      <c r="E1961" s="62" t="s">
        <v>79</v>
      </c>
      <c r="F1961" s="63">
        <v>44657</v>
      </c>
      <c r="G1961" s="63">
        <v>52786</v>
      </c>
      <c r="H1961" s="63">
        <v>80673</v>
      </c>
      <c r="I1961" s="63">
        <v>33646</v>
      </c>
      <c r="J1961" s="63">
        <v>46314</v>
      </c>
      <c r="K1961" s="63">
        <v>85502</v>
      </c>
      <c r="L1961" s="63">
        <v>67605</v>
      </c>
      <c r="M1961" s="63">
        <v>32587</v>
      </c>
      <c r="N1961" s="63">
        <v>41107</v>
      </c>
      <c r="O1961" s="63">
        <v>31054</v>
      </c>
      <c r="P1961" s="63">
        <v>20059</v>
      </c>
      <c r="Q1961" s="63">
        <v>24390</v>
      </c>
      <c r="R1961" s="63">
        <v>49201</v>
      </c>
      <c r="S1961" s="63">
        <v>31296</v>
      </c>
      <c r="T1961" s="63">
        <v>36743</v>
      </c>
    </row>
    <row r="1962" spans="1:20" ht="14.5" x14ac:dyDescent="0.35">
      <c r="A1962" t="str">
        <f t="shared" si="37"/>
        <v>Wien284</v>
      </c>
      <c r="B1962">
        <v>1962</v>
      </c>
      <c r="C1962" s="62" t="s">
        <v>270</v>
      </c>
      <c r="D1962" s="62" t="s">
        <v>426</v>
      </c>
      <c r="E1962" s="62" t="s">
        <v>71</v>
      </c>
      <c r="F1962" s="63">
        <v>63740</v>
      </c>
      <c r="G1962" s="63">
        <v>946</v>
      </c>
      <c r="H1962" s="64"/>
      <c r="I1962" s="63">
        <v>369</v>
      </c>
      <c r="J1962" s="64"/>
      <c r="K1962" s="63">
        <v>1956</v>
      </c>
      <c r="L1962" s="63">
        <v>5711</v>
      </c>
      <c r="M1962" s="63">
        <v>1111</v>
      </c>
      <c r="N1962" s="63">
        <v>9197</v>
      </c>
      <c r="O1962" s="63">
        <v>9567</v>
      </c>
      <c r="P1962" s="63">
        <v>2939</v>
      </c>
      <c r="Q1962" s="63">
        <v>8343</v>
      </c>
      <c r="R1962" s="63">
        <v>1419</v>
      </c>
      <c r="S1962" s="63">
        <v>2159</v>
      </c>
      <c r="T1962" s="63">
        <v>49999</v>
      </c>
    </row>
    <row r="1963" spans="1:20" ht="14.5" x14ac:dyDescent="0.35">
      <c r="A1963" t="str">
        <f t="shared" si="37"/>
        <v>Wien466</v>
      </c>
      <c r="B1963">
        <v>1963</v>
      </c>
      <c r="C1963" s="62" t="s">
        <v>270</v>
      </c>
      <c r="D1963" s="62" t="s">
        <v>523</v>
      </c>
      <c r="E1963" s="62" t="s">
        <v>222</v>
      </c>
      <c r="F1963" s="64"/>
      <c r="G1963" s="64"/>
      <c r="H1963" s="64"/>
      <c r="I1963" s="63">
        <v>438</v>
      </c>
      <c r="J1963" s="63">
        <v>1</v>
      </c>
      <c r="K1963" s="63">
        <v>60693</v>
      </c>
      <c r="L1963" s="63">
        <v>2393</v>
      </c>
      <c r="M1963" s="63">
        <v>9755</v>
      </c>
      <c r="N1963" s="64"/>
      <c r="O1963" s="63">
        <v>28</v>
      </c>
      <c r="P1963" s="63">
        <v>36741</v>
      </c>
      <c r="Q1963" s="63">
        <v>29</v>
      </c>
      <c r="R1963" s="63">
        <v>3468</v>
      </c>
      <c r="S1963" s="63">
        <v>760</v>
      </c>
      <c r="T1963" s="63">
        <v>1533</v>
      </c>
    </row>
    <row r="1964" spans="1:20" ht="14.5" x14ac:dyDescent="0.35">
      <c r="A1964" t="str">
        <f t="shared" si="37"/>
        <v>Wien413</v>
      </c>
      <c r="B1964">
        <v>1964</v>
      </c>
      <c r="C1964" s="62" t="s">
        <v>270</v>
      </c>
      <c r="D1964" s="62" t="s">
        <v>494</v>
      </c>
      <c r="E1964" s="62" t="s">
        <v>108</v>
      </c>
      <c r="F1964" s="64"/>
      <c r="G1964" s="63">
        <v>277</v>
      </c>
      <c r="H1964" s="64"/>
      <c r="I1964" s="64"/>
      <c r="J1964" s="63">
        <v>2937</v>
      </c>
      <c r="K1964" s="63">
        <v>5634</v>
      </c>
      <c r="L1964" s="63">
        <v>3344</v>
      </c>
      <c r="M1964" s="63">
        <v>92633</v>
      </c>
      <c r="N1964" s="63">
        <v>84977</v>
      </c>
      <c r="O1964" s="63">
        <v>42627</v>
      </c>
      <c r="P1964" s="63">
        <v>5200</v>
      </c>
      <c r="Q1964" s="63">
        <v>8272</v>
      </c>
      <c r="R1964" s="63">
        <v>4215</v>
      </c>
      <c r="S1964" s="63">
        <v>1224</v>
      </c>
      <c r="T1964" s="63">
        <v>4798</v>
      </c>
    </row>
    <row r="1965" spans="1:20" ht="14.5" x14ac:dyDescent="0.35">
      <c r="A1965" t="str">
        <f t="shared" si="37"/>
        <v>Wien703</v>
      </c>
      <c r="B1965">
        <v>1965</v>
      </c>
      <c r="C1965" s="62" t="s">
        <v>270</v>
      </c>
      <c r="D1965" s="62" t="s">
        <v>609</v>
      </c>
      <c r="E1965" s="62" t="s">
        <v>241</v>
      </c>
      <c r="F1965" s="63">
        <v>3813</v>
      </c>
      <c r="G1965" s="63">
        <v>38324</v>
      </c>
      <c r="H1965" s="63">
        <v>15247</v>
      </c>
      <c r="I1965" s="63">
        <v>31099</v>
      </c>
      <c r="J1965" s="63">
        <v>11502</v>
      </c>
      <c r="K1965" s="63">
        <v>16694</v>
      </c>
      <c r="L1965" s="63">
        <v>1223</v>
      </c>
      <c r="M1965" s="63">
        <v>8594</v>
      </c>
      <c r="N1965" s="63">
        <v>73913</v>
      </c>
      <c r="O1965" s="63">
        <v>14730</v>
      </c>
      <c r="P1965" s="63">
        <v>7569</v>
      </c>
      <c r="Q1965" s="63">
        <v>13614</v>
      </c>
      <c r="R1965" s="63">
        <v>11331</v>
      </c>
      <c r="S1965" s="63">
        <v>12462</v>
      </c>
      <c r="T1965" s="63">
        <v>77263</v>
      </c>
    </row>
    <row r="1966" spans="1:20" ht="14.5" x14ac:dyDescent="0.35">
      <c r="A1966" t="str">
        <f t="shared" si="37"/>
        <v>Wien516</v>
      </c>
      <c r="B1966">
        <v>1966</v>
      </c>
      <c r="C1966" s="62" t="s">
        <v>270</v>
      </c>
      <c r="D1966" s="62" t="s">
        <v>553</v>
      </c>
      <c r="E1966" s="62" t="s">
        <v>142</v>
      </c>
      <c r="F1966" s="63">
        <v>265727</v>
      </c>
      <c r="G1966" s="63">
        <v>272693</v>
      </c>
      <c r="H1966" s="63">
        <v>222396</v>
      </c>
      <c r="I1966" s="63">
        <v>191591</v>
      </c>
      <c r="J1966" s="63">
        <v>349521</v>
      </c>
      <c r="K1966" s="63">
        <v>349108</v>
      </c>
      <c r="L1966" s="63">
        <v>324736</v>
      </c>
      <c r="M1966" s="63">
        <v>185968</v>
      </c>
      <c r="N1966" s="63">
        <v>194826</v>
      </c>
      <c r="O1966" s="63">
        <v>384979</v>
      </c>
      <c r="P1966" s="63">
        <v>135957</v>
      </c>
      <c r="Q1966" s="63">
        <v>174598</v>
      </c>
      <c r="R1966" s="63">
        <v>600138</v>
      </c>
      <c r="S1966" s="63">
        <v>241020</v>
      </c>
      <c r="T1966" s="63">
        <v>223166</v>
      </c>
    </row>
    <row r="1967" spans="1:20" ht="14.5" x14ac:dyDescent="0.35">
      <c r="A1967" t="str">
        <f t="shared" si="37"/>
        <v>Wien477</v>
      </c>
      <c r="B1967">
        <v>1967</v>
      </c>
      <c r="C1967" s="62" t="s">
        <v>270</v>
      </c>
      <c r="D1967" s="62" t="s">
        <v>537</v>
      </c>
      <c r="E1967" s="62" t="s">
        <v>224</v>
      </c>
      <c r="F1967" s="64"/>
      <c r="G1967" s="64"/>
      <c r="H1967" s="64"/>
      <c r="I1967" s="64"/>
      <c r="J1967" s="64"/>
      <c r="K1967" s="63">
        <v>36</v>
      </c>
      <c r="L1967" s="64"/>
      <c r="M1967" s="64"/>
      <c r="N1967" s="63">
        <v>489</v>
      </c>
      <c r="O1967" s="64"/>
      <c r="P1967" s="63">
        <v>26</v>
      </c>
      <c r="Q1967" s="64"/>
      <c r="R1967" s="63">
        <v>57</v>
      </c>
      <c r="S1967" s="64"/>
      <c r="T1967" s="63">
        <v>497</v>
      </c>
    </row>
    <row r="1968" spans="1:20" ht="14.5" x14ac:dyDescent="0.35">
      <c r="A1968" t="str">
        <f t="shared" si="37"/>
        <v>Wien508</v>
      </c>
      <c r="B1968">
        <v>1968</v>
      </c>
      <c r="C1968" s="62" t="s">
        <v>270</v>
      </c>
      <c r="D1968" s="62" t="s">
        <v>550</v>
      </c>
      <c r="E1968" s="62" t="s">
        <v>140</v>
      </c>
      <c r="F1968" s="63">
        <v>40090873</v>
      </c>
      <c r="G1968" s="63">
        <v>35609058</v>
      </c>
      <c r="H1968" s="63">
        <v>27536757</v>
      </c>
      <c r="I1968" s="63">
        <v>30817096</v>
      </c>
      <c r="J1968" s="63">
        <v>41359797</v>
      </c>
      <c r="K1968" s="63">
        <v>51574945</v>
      </c>
      <c r="L1968" s="63">
        <v>26738791</v>
      </c>
      <c r="M1968" s="63">
        <v>39737380</v>
      </c>
      <c r="N1968" s="63">
        <v>63926938</v>
      </c>
      <c r="O1968" s="63">
        <v>34726826</v>
      </c>
      <c r="P1968" s="63">
        <v>32720179</v>
      </c>
      <c r="Q1968" s="63">
        <v>30562055</v>
      </c>
      <c r="R1968" s="63">
        <v>53019147</v>
      </c>
      <c r="S1968" s="63">
        <v>67451852</v>
      </c>
      <c r="T1968" s="63">
        <v>54721307</v>
      </c>
    </row>
    <row r="1969" spans="1:20" ht="14.5" x14ac:dyDescent="0.35">
      <c r="A1969" t="str">
        <f t="shared" si="37"/>
        <v>Wien453</v>
      </c>
      <c r="B1969">
        <v>1969</v>
      </c>
      <c r="C1969" s="62" t="s">
        <v>270</v>
      </c>
      <c r="D1969" s="62" t="s">
        <v>508</v>
      </c>
      <c r="E1969" s="62" t="s">
        <v>120</v>
      </c>
      <c r="F1969" s="63">
        <v>3364</v>
      </c>
      <c r="G1969" s="63">
        <v>12110</v>
      </c>
      <c r="H1969" s="63">
        <v>26829</v>
      </c>
      <c r="I1969" s="63">
        <v>2964425</v>
      </c>
      <c r="J1969" s="63">
        <v>7075</v>
      </c>
      <c r="K1969" s="63">
        <v>31565</v>
      </c>
      <c r="L1969" s="63">
        <v>12751</v>
      </c>
      <c r="M1969" s="63">
        <v>26838</v>
      </c>
      <c r="N1969" s="63">
        <v>133951</v>
      </c>
      <c r="O1969" s="63">
        <v>44726</v>
      </c>
      <c r="P1969" s="63">
        <v>11194</v>
      </c>
      <c r="Q1969" s="63">
        <v>36332</v>
      </c>
      <c r="R1969" s="63">
        <v>15425</v>
      </c>
      <c r="S1969" s="63">
        <v>29332</v>
      </c>
      <c r="T1969" s="63">
        <v>47768</v>
      </c>
    </row>
    <row r="1970" spans="1:20" ht="14.5" x14ac:dyDescent="0.35">
      <c r="A1970" t="str">
        <f t="shared" si="37"/>
        <v>Wien675</v>
      </c>
      <c r="B1970">
        <v>1970</v>
      </c>
      <c r="C1970" s="62" t="s">
        <v>270</v>
      </c>
      <c r="D1970" s="62" t="s">
        <v>598</v>
      </c>
      <c r="E1970" s="62" t="s">
        <v>167</v>
      </c>
      <c r="F1970" s="63">
        <v>1454</v>
      </c>
      <c r="G1970" s="63">
        <v>56</v>
      </c>
      <c r="H1970" s="64"/>
      <c r="I1970" s="63">
        <v>803</v>
      </c>
      <c r="J1970" s="63">
        <v>116363</v>
      </c>
      <c r="K1970" s="63">
        <v>38494</v>
      </c>
      <c r="L1970" s="63">
        <v>945</v>
      </c>
      <c r="M1970" s="63">
        <v>990</v>
      </c>
      <c r="N1970" s="63">
        <v>9810</v>
      </c>
      <c r="O1970" s="63">
        <v>18761</v>
      </c>
      <c r="P1970" s="63">
        <v>191</v>
      </c>
      <c r="Q1970" s="63">
        <v>34458</v>
      </c>
      <c r="R1970" s="63">
        <v>1482</v>
      </c>
      <c r="S1970" s="63">
        <v>14057</v>
      </c>
      <c r="T1970" s="63">
        <v>6139</v>
      </c>
    </row>
    <row r="1971" spans="1:20" ht="14.5" x14ac:dyDescent="0.35">
      <c r="A1971" t="str">
        <f t="shared" si="37"/>
        <v>Wien892</v>
      </c>
      <c r="B1971">
        <v>1971</v>
      </c>
      <c r="C1971" s="62" t="s">
        <v>270</v>
      </c>
      <c r="D1971" s="62" t="s">
        <v>678</v>
      </c>
      <c r="E1971" s="62" t="s">
        <v>207</v>
      </c>
      <c r="F1971" s="64"/>
      <c r="G1971" s="63">
        <v>3</v>
      </c>
      <c r="H1971" s="64"/>
      <c r="I1971" s="64"/>
      <c r="J1971" s="64"/>
      <c r="K1971" s="64"/>
      <c r="L1971" s="64"/>
      <c r="M1971" s="64"/>
      <c r="N1971" s="64"/>
      <c r="O1971" s="64"/>
      <c r="P1971" s="64"/>
      <c r="Q1971" s="64"/>
      <c r="R1971" s="64"/>
      <c r="S1971" s="64"/>
      <c r="T1971" s="63">
        <v>247</v>
      </c>
    </row>
    <row r="1972" spans="1:20" ht="14.5" x14ac:dyDescent="0.35">
      <c r="A1972" t="str">
        <f t="shared" si="37"/>
        <v>Wien391</v>
      </c>
      <c r="B1972">
        <v>1972</v>
      </c>
      <c r="C1972" s="62" t="s">
        <v>270</v>
      </c>
      <c r="D1972" s="62" t="s">
        <v>479</v>
      </c>
      <c r="E1972" s="62" t="s">
        <v>100</v>
      </c>
      <c r="F1972" s="63">
        <v>11097</v>
      </c>
      <c r="G1972" s="63">
        <v>6469</v>
      </c>
      <c r="H1972" s="63">
        <v>21069</v>
      </c>
      <c r="I1972" s="63">
        <v>5077</v>
      </c>
      <c r="J1972" s="63">
        <v>20986</v>
      </c>
      <c r="K1972" s="63">
        <v>118139</v>
      </c>
      <c r="L1972" s="63">
        <v>11400</v>
      </c>
      <c r="M1972" s="63">
        <v>30917</v>
      </c>
      <c r="N1972" s="63">
        <v>5873</v>
      </c>
      <c r="O1972" s="63">
        <v>7110</v>
      </c>
      <c r="P1972" s="63">
        <v>5682</v>
      </c>
      <c r="Q1972" s="63">
        <v>11983</v>
      </c>
      <c r="R1972" s="63">
        <v>115555</v>
      </c>
      <c r="S1972" s="63">
        <v>32857</v>
      </c>
      <c r="T1972" s="63">
        <v>60076</v>
      </c>
    </row>
    <row r="1973" spans="1:20" ht="14.5" x14ac:dyDescent="0.35">
      <c r="A1973" t="str">
        <f t="shared" si="37"/>
        <v>Wien073</v>
      </c>
      <c r="B1973">
        <v>1973</v>
      </c>
      <c r="C1973" s="62" t="s">
        <v>270</v>
      </c>
      <c r="D1973" s="62" t="s">
        <v>360</v>
      </c>
      <c r="E1973" s="62" t="s">
        <v>242</v>
      </c>
      <c r="F1973" s="63">
        <v>8298934</v>
      </c>
      <c r="G1973" s="63">
        <v>12513630</v>
      </c>
      <c r="H1973" s="63">
        <v>5158372</v>
      </c>
      <c r="I1973" s="63">
        <v>9730201</v>
      </c>
      <c r="J1973" s="63">
        <v>9880976</v>
      </c>
      <c r="K1973" s="63">
        <v>8377698</v>
      </c>
      <c r="L1973" s="63">
        <v>9447559</v>
      </c>
      <c r="M1973" s="63">
        <v>8232491</v>
      </c>
      <c r="N1973" s="63">
        <v>9175028</v>
      </c>
      <c r="O1973" s="63">
        <v>8090020</v>
      </c>
      <c r="P1973" s="63">
        <v>10891821</v>
      </c>
      <c r="Q1973" s="63">
        <v>9129206</v>
      </c>
      <c r="R1973" s="63">
        <v>4027899</v>
      </c>
      <c r="S1973" s="63">
        <v>3854238</v>
      </c>
      <c r="T1973" s="63">
        <v>2423414</v>
      </c>
    </row>
    <row r="1974" spans="1:20" ht="14.5" x14ac:dyDescent="0.35">
      <c r="A1974" t="str">
        <f t="shared" si="37"/>
        <v>Wien421</v>
      </c>
      <c r="B1974">
        <v>1974</v>
      </c>
      <c r="C1974" s="62" t="s">
        <v>270</v>
      </c>
      <c r="D1974" s="62" t="s">
        <v>496</v>
      </c>
      <c r="E1974" s="62" t="s">
        <v>110</v>
      </c>
      <c r="F1974" s="63">
        <v>6573</v>
      </c>
      <c r="G1974" s="64"/>
      <c r="H1974" s="63">
        <v>1127</v>
      </c>
      <c r="I1974" s="63">
        <v>6216</v>
      </c>
      <c r="J1974" s="63">
        <v>149184</v>
      </c>
      <c r="K1974" s="63">
        <v>7982</v>
      </c>
      <c r="L1974" s="63">
        <v>90955</v>
      </c>
      <c r="M1974" s="63">
        <v>55903</v>
      </c>
      <c r="N1974" s="63">
        <v>5029</v>
      </c>
      <c r="O1974" s="63">
        <v>13871</v>
      </c>
      <c r="P1974" s="63">
        <v>14466</v>
      </c>
      <c r="Q1974" s="63">
        <v>10704</v>
      </c>
      <c r="R1974" s="63">
        <v>5969</v>
      </c>
      <c r="S1974" s="63">
        <v>12491</v>
      </c>
      <c r="T1974" s="63">
        <v>17994</v>
      </c>
    </row>
    <row r="1975" spans="1:20" ht="14.5" x14ac:dyDescent="0.35">
      <c r="A1975" t="str">
        <f t="shared" si="37"/>
        <v>Wien404</v>
      </c>
      <c r="B1975">
        <v>1975</v>
      </c>
      <c r="C1975" s="62" t="s">
        <v>270</v>
      </c>
      <c r="D1975" s="62" t="s">
        <v>486</v>
      </c>
      <c r="E1975" s="62" t="s">
        <v>104</v>
      </c>
      <c r="F1975" s="63">
        <v>62810880</v>
      </c>
      <c r="G1975" s="63">
        <v>32244903</v>
      </c>
      <c r="H1975" s="63">
        <v>54155575</v>
      </c>
      <c r="I1975" s="63">
        <v>147985392</v>
      </c>
      <c r="J1975" s="63">
        <v>70119351</v>
      </c>
      <c r="K1975" s="63">
        <v>78010630</v>
      </c>
      <c r="L1975" s="63">
        <v>71244807</v>
      </c>
      <c r="M1975" s="63">
        <v>110275396</v>
      </c>
      <c r="N1975" s="63">
        <v>54141544</v>
      </c>
      <c r="O1975" s="63">
        <v>99723800</v>
      </c>
      <c r="P1975" s="63">
        <v>39955696</v>
      </c>
      <c r="Q1975" s="63">
        <v>129179000</v>
      </c>
      <c r="R1975" s="63">
        <v>75853132</v>
      </c>
      <c r="S1975" s="63">
        <v>243538411</v>
      </c>
      <c r="T1975" s="63">
        <v>183017979</v>
      </c>
    </row>
    <row r="1976" spans="1:20" ht="14.5" x14ac:dyDescent="0.35">
      <c r="A1976" t="str">
        <f t="shared" si="37"/>
        <v>Wien833</v>
      </c>
      <c r="B1976">
        <v>1976</v>
      </c>
      <c r="C1976" s="62" t="s">
        <v>270</v>
      </c>
      <c r="D1976" s="62" t="s">
        <v>662</v>
      </c>
      <c r="E1976" s="62" t="s">
        <v>202</v>
      </c>
      <c r="F1976" s="64"/>
      <c r="G1976" s="63">
        <v>37</v>
      </c>
      <c r="H1976" s="63">
        <v>10</v>
      </c>
      <c r="I1976" s="64"/>
      <c r="J1976" s="63">
        <v>26</v>
      </c>
      <c r="K1976" s="64"/>
      <c r="L1976" s="64"/>
      <c r="M1976" s="63">
        <v>51733</v>
      </c>
      <c r="N1976" s="64"/>
      <c r="O1976" s="64"/>
      <c r="P1976" s="63">
        <v>83</v>
      </c>
      <c r="Q1976" s="63">
        <v>3401</v>
      </c>
      <c r="R1976" s="63">
        <v>301</v>
      </c>
      <c r="S1976" s="63">
        <v>1102</v>
      </c>
      <c r="T1976" s="63">
        <v>1453</v>
      </c>
    </row>
    <row r="1977" spans="1:20" ht="14.5" x14ac:dyDescent="0.35">
      <c r="A1977" t="str">
        <f t="shared" si="37"/>
        <v>Wien322</v>
      </c>
      <c r="B1977">
        <v>1977</v>
      </c>
      <c r="C1977" s="62" t="s">
        <v>270</v>
      </c>
      <c r="D1977" s="62" t="s">
        <v>440</v>
      </c>
      <c r="E1977" s="62" t="s">
        <v>243</v>
      </c>
      <c r="F1977" s="63">
        <v>2973</v>
      </c>
      <c r="G1977" s="63">
        <v>3560</v>
      </c>
      <c r="H1977" s="63">
        <v>6370</v>
      </c>
      <c r="I1977" s="63">
        <v>34983</v>
      </c>
      <c r="J1977" s="63">
        <v>2610</v>
      </c>
      <c r="K1977" s="63">
        <v>11953</v>
      </c>
      <c r="L1977" s="63">
        <v>21189</v>
      </c>
      <c r="M1977" s="63">
        <v>20108</v>
      </c>
      <c r="N1977" s="63">
        <v>13834</v>
      </c>
      <c r="O1977" s="63">
        <v>5126</v>
      </c>
      <c r="P1977" s="63">
        <v>15193</v>
      </c>
      <c r="Q1977" s="63">
        <v>157873</v>
      </c>
      <c r="R1977" s="63">
        <v>11851</v>
      </c>
      <c r="S1977" s="63">
        <v>198813</v>
      </c>
      <c r="T1977" s="63">
        <v>69462</v>
      </c>
    </row>
    <row r="1978" spans="1:20" ht="14.5" x14ac:dyDescent="0.35">
      <c r="A1978" t="str">
        <f t="shared" si="37"/>
        <v>Wien306</v>
      </c>
      <c r="B1978">
        <v>1978</v>
      </c>
      <c r="C1978" s="62" t="s">
        <v>270</v>
      </c>
      <c r="D1978" s="62" t="s">
        <v>430</v>
      </c>
      <c r="E1978" s="62" t="s">
        <v>74</v>
      </c>
      <c r="F1978" s="63">
        <v>4797</v>
      </c>
      <c r="G1978" s="63">
        <v>1575</v>
      </c>
      <c r="H1978" s="63">
        <v>3387</v>
      </c>
      <c r="I1978" s="63">
        <v>3126</v>
      </c>
      <c r="J1978" s="63">
        <v>5832</v>
      </c>
      <c r="K1978" s="63">
        <v>4273</v>
      </c>
      <c r="L1978" s="63">
        <v>7288</v>
      </c>
      <c r="M1978" s="63">
        <v>5277</v>
      </c>
      <c r="N1978" s="63">
        <v>18937</v>
      </c>
      <c r="O1978" s="63">
        <v>2829</v>
      </c>
      <c r="P1978" s="63">
        <v>334</v>
      </c>
      <c r="Q1978" s="64"/>
      <c r="R1978" s="63">
        <v>21213</v>
      </c>
      <c r="S1978" s="63">
        <v>16772</v>
      </c>
      <c r="T1978" s="63">
        <v>1699</v>
      </c>
    </row>
    <row r="1979" spans="1:20" ht="14.5" x14ac:dyDescent="0.35">
      <c r="A1979" t="str">
        <f t="shared" si="37"/>
        <v>Wien318</v>
      </c>
      <c r="B1979">
        <v>1979</v>
      </c>
      <c r="C1979" s="62" t="s">
        <v>270</v>
      </c>
      <c r="D1979" s="62" t="s">
        <v>438</v>
      </c>
      <c r="E1979" s="62" t="s">
        <v>244</v>
      </c>
      <c r="F1979" s="63">
        <v>1919</v>
      </c>
      <c r="G1979" s="63">
        <v>902</v>
      </c>
      <c r="H1979" s="63">
        <v>1584</v>
      </c>
      <c r="I1979" s="63">
        <v>729</v>
      </c>
      <c r="J1979" s="63">
        <v>5</v>
      </c>
      <c r="K1979" s="63">
        <v>63147</v>
      </c>
      <c r="L1979" s="63">
        <v>3253427</v>
      </c>
      <c r="M1979" s="63">
        <v>36452</v>
      </c>
      <c r="N1979" s="63">
        <v>3200863</v>
      </c>
      <c r="O1979" s="63">
        <v>42004</v>
      </c>
      <c r="P1979" s="63">
        <v>96114</v>
      </c>
      <c r="Q1979" s="64"/>
      <c r="R1979" s="63">
        <v>61698</v>
      </c>
      <c r="S1979" s="63">
        <v>315095</v>
      </c>
      <c r="T1979" s="63">
        <v>194198</v>
      </c>
    </row>
    <row r="1980" spans="1:20" ht="14.5" x14ac:dyDescent="0.35">
      <c r="A1980" t="str">
        <f t="shared" si="37"/>
        <v>Wien039</v>
      </c>
      <c r="B1980">
        <v>1980</v>
      </c>
      <c r="C1980" s="62" t="s">
        <v>270</v>
      </c>
      <c r="D1980" s="62" t="s">
        <v>327</v>
      </c>
      <c r="E1980" s="62" t="s">
        <v>20</v>
      </c>
      <c r="F1980" s="63">
        <v>2837060455</v>
      </c>
      <c r="G1980" s="63">
        <v>3435075335</v>
      </c>
      <c r="H1980" s="63">
        <v>2900887222</v>
      </c>
      <c r="I1980" s="63">
        <v>2862012561</v>
      </c>
      <c r="J1980" s="63">
        <v>2443061563</v>
      </c>
      <c r="K1980" s="63">
        <v>3016069276</v>
      </c>
      <c r="L1980" s="63">
        <v>2442256678</v>
      </c>
      <c r="M1980" s="63">
        <v>2699856207</v>
      </c>
      <c r="N1980" s="63">
        <v>2336036537</v>
      </c>
      <c r="O1980" s="63">
        <v>1718446454</v>
      </c>
      <c r="P1980" s="63">
        <v>2547035658</v>
      </c>
      <c r="Q1980" s="63">
        <v>4230879037</v>
      </c>
      <c r="R1980" s="63">
        <v>4272248082</v>
      </c>
      <c r="S1980" s="63">
        <v>3803075560</v>
      </c>
      <c r="T1980" s="63">
        <v>2810595077</v>
      </c>
    </row>
    <row r="1981" spans="1:20" ht="14.5" x14ac:dyDescent="0.35">
      <c r="A1981" t="str">
        <f t="shared" si="37"/>
        <v>Wien272</v>
      </c>
      <c r="B1981">
        <v>1981</v>
      </c>
      <c r="C1981" s="62" t="s">
        <v>270</v>
      </c>
      <c r="D1981" s="62" t="s">
        <v>422</v>
      </c>
      <c r="E1981" s="62" t="s">
        <v>245</v>
      </c>
      <c r="F1981" s="63">
        <v>8830430</v>
      </c>
      <c r="G1981" s="63">
        <v>8276048</v>
      </c>
      <c r="H1981" s="63">
        <v>5386965</v>
      </c>
      <c r="I1981" s="63">
        <v>4233105</v>
      </c>
      <c r="J1981" s="63">
        <v>1016103</v>
      </c>
      <c r="K1981" s="63">
        <v>3151304</v>
      </c>
      <c r="L1981" s="63">
        <v>34153755</v>
      </c>
      <c r="M1981" s="63">
        <v>11686725</v>
      </c>
      <c r="N1981" s="63">
        <v>16790266</v>
      </c>
      <c r="O1981" s="63">
        <v>19222582</v>
      </c>
      <c r="P1981" s="63">
        <v>20729983</v>
      </c>
      <c r="Q1981" s="63">
        <v>33532460</v>
      </c>
      <c r="R1981" s="63">
        <v>28371390</v>
      </c>
      <c r="S1981" s="63">
        <v>27627306</v>
      </c>
      <c r="T1981" s="63">
        <v>84601689</v>
      </c>
    </row>
    <row r="1982" spans="1:20" ht="14.5" x14ac:dyDescent="0.35">
      <c r="A1982" t="str">
        <f t="shared" si="37"/>
        <v>Wien837</v>
      </c>
      <c r="B1982">
        <v>1982</v>
      </c>
      <c r="C1982" s="62" t="s">
        <v>270</v>
      </c>
      <c r="D1982" s="62" t="s">
        <v>671</v>
      </c>
      <c r="E1982" s="62" t="s">
        <v>203</v>
      </c>
      <c r="F1982" s="64"/>
      <c r="G1982" s="64"/>
      <c r="H1982" s="63">
        <v>1</v>
      </c>
      <c r="I1982" s="64"/>
      <c r="J1982" s="64"/>
      <c r="K1982" s="64"/>
      <c r="L1982" s="64"/>
      <c r="M1982" s="63">
        <v>65178</v>
      </c>
      <c r="N1982" s="63">
        <v>55813</v>
      </c>
      <c r="O1982" s="63">
        <v>73241</v>
      </c>
      <c r="P1982" s="63">
        <v>98023</v>
      </c>
      <c r="Q1982" s="63">
        <v>89080</v>
      </c>
      <c r="R1982" s="63">
        <v>15710</v>
      </c>
      <c r="S1982" s="63">
        <v>1926</v>
      </c>
      <c r="T1982" s="63">
        <v>3123</v>
      </c>
    </row>
    <row r="1983" spans="1:20" ht="14.5" x14ac:dyDescent="0.35">
      <c r="A1983" t="str">
        <f t="shared" si="37"/>
        <v>Wien512</v>
      </c>
      <c r="B1983">
        <v>1983</v>
      </c>
      <c r="C1983" s="62" t="s">
        <v>270</v>
      </c>
      <c r="D1983" s="62" t="s">
        <v>552</v>
      </c>
      <c r="E1983" s="62" t="s">
        <v>141</v>
      </c>
      <c r="F1983" s="63">
        <v>7524130</v>
      </c>
      <c r="G1983" s="63">
        <v>6705263</v>
      </c>
      <c r="H1983" s="63">
        <v>4947027</v>
      </c>
      <c r="I1983" s="63">
        <v>7370449</v>
      </c>
      <c r="J1983" s="63">
        <v>9613872</v>
      </c>
      <c r="K1983" s="63">
        <v>10480885</v>
      </c>
      <c r="L1983" s="63">
        <v>9562267</v>
      </c>
      <c r="M1983" s="63">
        <v>7583880</v>
      </c>
      <c r="N1983" s="63">
        <v>9411451</v>
      </c>
      <c r="O1983" s="63">
        <v>6352167</v>
      </c>
      <c r="P1983" s="63">
        <v>5848373</v>
      </c>
      <c r="Q1983" s="63">
        <v>5264119</v>
      </c>
      <c r="R1983" s="63">
        <v>12518951</v>
      </c>
      <c r="S1983" s="63">
        <v>17131663</v>
      </c>
      <c r="T1983" s="63">
        <v>17368639</v>
      </c>
    </row>
    <row r="1984" spans="1:20" ht="14.5" x14ac:dyDescent="0.35">
      <c r="A1984" t="str">
        <f t="shared" si="37"/>
        <v>Wien302</v>
      </c>
      <c r="B1984">
        <v>1984</v>
      </c>
      <c r="C1984" s="62" t="s">
        <v>270</v>
      </c>
      <c r="D1984" s="62" t="s">
        <v>428</v>
      </c>
      <c r="E1984" s="62" t="s">
        <v>73</v>
      </c>
      <c r="F1984" s="63">
        <v>218777</v>
      </c>
      <c r="G1984" s="63">
        <v>741451</v>
      </c>
      <c r="H1984" s="63">
        <v>549018</v>
      </c>
      <c r="I1984" s="63">
        <v>244366</v>
      </c>
      <c r="J1984" s="63">
        <v>139412</v>
      </c>
      <c r="K1984" s="63">
        <v>126909</v>
      </c>
      <c r="L1984" s="63">
        <v>108986</v>
      </c>
      <c r="M1984" s="63">
        <v>129550</v>
      </c>
      <c r="N1984" s="63">
        <v>284966</v>
      </c>
      <c r="O1984" s="63">
        <v>112860</v>
      </c>
      <c r="P1984" s="63">
        <v>46616</v>
      </c>
      <c r="Q1984" s="63">
        <v>102005</v>
      </c>
      <c r="R1984" s="63">
        <v>91618</v>
      </c>
      <c r="S1984" s="63">
        <v>163600</v>
      </c>
      <c r="T1984" s="63">
        <v>218732</v>
      </c>
    </row>
    <row r="1985" spans="1:20" ht="14.5" x14ac:dyDescent="0.35">
      <c r="A1985" t="str">
        <f t="shared" si="37"/>
        <v>Wien720</v>
      </c>
      <c r="B1985">
        <v>1985</v>
      </c>
      <c r="C1985" s="62" t="s">
        <v>270</v>
      </c>
      <c r="D1985" s="62" t="s">
        <v>616</v>
      </c>
      <c r="E1985" s="62" t="s">
        <v>177</v>
      </c>
      <c r="F1985" s="63">
        <v>1623882803</v>
      </c>
      <c r="G1985" s="63">
        <v>1800302367</v>
      </c>
      <c r="H1985" s="63">
        <v>2100763156</v>
      </c>
      <c r="I1985" s="63">
        <v>2129566646</v>
      </c>
      <c r="J1985" s="63">
        <v>2231936602</v>
      </c>
      <c r="K1985" s="63">
        <v>2308415389</v>
      </c>
      <c r="L1985" s="63">
        <v>2200407696</v>
      </c>
      <c r="M1985" s="63">
        <v>2266891227</v>
      </c>
      <c r="N1985" s="63">
        <v>2272434389</v>
      </c>
      <c r="O1985" s="63">
        <v>2532597993</v>
      </c>
      <c r="P1985" s="63">
        <v>2764708476</v>
      </c>
      <c r="Q1985" s="63">
        <v>3362605876</v>
      </c>
      <c r="R1985" s="63">
        <v>4954392497</v>
      </c>
      <c r="S1985" s="63">
        <v>4462550594</v>
      </c>
      <c r="T1985" s="63">
        <v>4573461372</v>
      </c>
    </row>
    <row r="1986" spans="1:20" ht="14.5" x14ac:dyDescent="0.35">
      <c r="A1986" t="str">
        <f t="shared" si="37"/>
        <v>Wien480</v>
      </c>
      <c r="B1986">
        <v>1986</v>
      </c>
      <c r="C1986" s="62" t="s">
        <v>270</v>
      </c>
      <c r="D1986" s="62" t="s">
        <v>543</v>
      </c>
      <c r="E1986" s="62" t="s">
        <v>134</v>
      </c>
      <c r="F1986" s="63">
        <v>3239675</v>
      </c>
      <c r="G1986" s="63">
        <v>1444457</v>
      </c>
      <c r="H1986" s="63">
        <v>600790</v>
      </c>
      <c r="I1986" s="63">
        <v>766968</v>
      </c>
      <c r="J1986" s="63">
        <v>1987990</v>
      </c>
      <c r="K1986" s="63">
        <v>3602581</v>
      </c>
      <c r="L1986" s="63">
        <v>4008167</v>
      </c>
      <c r="M1986" s="63">
        <v>4173301</v>
      </c>
      <c r="N1986" s="63">
        <v>4792784</v>
      </c>
      <c r="O1986" s="63">
        <v>6792740</v>
      </c>
      <c r="P1986" s="63">
        <v>6211173</v>
      </c>
      <c r="Q1986" s="63">
        <v>7114072</v>
      </c>
      <c r="R1986" s="63">
        <v>8756629</v>
      </c>
      <c r="S1986" s="63">
        <v>8617044</v>
      </c>
      <c r="T1986" s="63">
        <v>9538782</v>
      </c>
    </row>
    <row r="1987" spans="1:20" ht="14.5" x14ac:dyDescent="0.35">
      <c r="A1987" t="str">
        <f t="shared" si="37"/>
        <v>Wien436</v>
      </c>
      <c r="B1987">
        <v>1987</v>
      </c>
      <c r="C1987" s="62" t="s">
        <v>270</v>
      </c>
      <c r="D1987" s="62" t="s">
        <v>500</v>
      </c>
      <c r="E1987" s="62" t="s">
        <v>114</v>
      </c>
      <c r="F1987" s="63">
        <v>7708196</v>
      </c>
      <c r="G1987" s="63">
        <v>4770247</v>
      </c>
      <c r="H1987" s="63">
        <v>3634175</v>
      </c>
      <c r="I1987" s="63">
        <v>3722568</v>
      </c>
      <c r="J1987" s="63">
        <v>7687984</v>
      </c>
      <c r="K1987" s="63">
        <v>11693585</v>
      </c>
      <c r="L1987" s="63">
        <v>12767581</v>
      </c>
      <c r="M1987" s="63">
        <v>15699998</v>
      </c>
      <c r="N1987" s="63">
        <v>11623305</v>
      </c>
      <c r="O1987" s="63">
        <v>13192238</v>
      </c>
      <c r="P1987" s="63">
        <v>12211768</v>
      </c>
      <c r="Q1987" s="63">
        <v>14840919</v>
      </c>
      <c r="R1987" s="63">
        <v>15652401</v>
      </c>
      <c r="S1987" s="63">
        <v>17505845</v>
      </c>
      <c r="T1987" s="63">
        <v>16721979</v>
      </c>
    </row>
    <row r="1988" spans="1:20" ht="14.5" x14ac:dyDescent="0.35">
      <c r="A1988" t="str">
        <f t="shared" si="37"/>
        <v>Wien448</v>
      </c>
      <c r="B1988">
        <v>1988</v>
      </c>
      <c r="C1988" s="62" t="s">
        <v>270</v>
      </c>
      <c r="D1988" s="62" t="s">
        <v>503</v>
      </c>
      <c r="E1988" s="62" t="s">
        <v>117</v>
      </c>
      <c r="F1988" s="63">
        <v>605742</v>
      </c>
      <c r="G1988" s="63">
        <v>916120</v>
      </c>
      <c r="H1988" s="63">
        <v>306558</v>
      </c>
      <c r="I1988" s="63">
        <v>268895</v>
      </c>
      <c r="J1988" s="63">
        <v>354745</v>
      </c>
      <c r="K1988" s="63">
        <v>807002</v>
      </c>
      <c r="L1988" s="63">
        <v>819688</v>
      </c>
      <c r="M1988" s="63">
        <v>728738</v>
      </c>
      <c r="N1988" s="63">
        <v>320359</v>
      </c>
      <c r="O1988" s="63">
        <v>582320</v>
      </c>
      <c r="P1988" s="63">
        <v>442007</v>
      </c>
      <c r="Q1988" s="63">
        <v>722505</v>
      </c>
      <c r="R1988" s="63">
        <v>69639</v>
      </c>
      <c r="S1988" s="63">
        <v>128065</v>
      </c>
      <c r="T1988" s="63">
        <v>120005</v>
      </c>
    </row>
    <row r="1989" spans="1:20" ht="14.5" x14ac:dyDescent="0.35">
      <c r="A1989" t="str">
        <f t="shared" si="37"/>
        <v>Wien247</v>
      </c>
      <c r="B1989">
        <v>1989</v>
      </c>
      <c r="C1989" s="62" t="s">
        <v>270</v>
      </c>
      <c r="D1989" s="62" t="s">
        <v>414</v>
      </c>
      <c r="E1989" s="62" t="s">
        <v>62</v>
      </c>
      <c r="F1989" s="64"/>
      <c r="G1989" s="63">
        <v>1178</v>
      </c>
      <c r="H1989" s="63">
        <v>956</v>
      </c>
      <c r="I1989" s="63">
        <v>281</v>
      </c>
      <c r="J1989" s="63">
        <v>4070</v>
      </c>
      <c r="K1989" s="63">
        <v>62</v>
      </c>
      <c r="L1989" s="63">
        <v>258</v>
      </c>
      <c r="M1989" s="63">
        <v>810</v>
      </c>
      <c r="N1989" s="63">
        <v>3538</v>
      </c>
      <c r="O1989" s="64"/>
      <c r="P1989" s="63">
        <v>154</v>
      </c>
      <c r="Q1989" s="63">
        <v>709</v>
      </c>
      <c r="R1989" s="63">
        <v>1397</v>
      </c>
      <c r="S1989" s="63">
        <v>513</v>
      </c>
      <c r="T1989" s="63">
        <v>20055</v>
      </c>
    </row>
    <row r="1990" spans="1:20" ht="14.5" x14ac:dyDescent="0.35">
      <c r="A1990" t="str">
        <f t="shared" si="37"/>
        <v>Wien475</v>
      </c>
      <c r="B1990">
        <v>1990</v>
      </c>
      <c r="C1990" s="62" t="s">
        <v>270</v>
      </c>
      <c r="D1990" s="62" t="s">
        <v>535</v>
      </c>
      <c r="E1990" s="62" t="s">
        <v>223</v>
      </c>
      <c r="F1990" s="64"/>
      <c r="G1990" s="64"/>
      <c r="H1990" s="64"/>
      <c r="I1990" s="63">
        <v>9743</v>
      </c>
      <c r="J1990" s="63">
        <v>10856</v>
      </c>
      <c r="K1990" s="63">
        <v>1302</v>
      </c>
      <c r="L1990" s="63">
        <v>315</v>
      </c>
      <c r="M1990" s="63">
        <v>2010</v>
      </c>
      <c r="N1990" s="64"/>
      <c r="O1990" s="64"/>
      <c r="P1990" s="63">
        <v>68</v>
      </c>
      <c r="Q1990" s="64"/>
      <c r="R1990" s="63">
        <v>1</v>
      </c>
      <c r="S1990" s="63">
        <v>156</v>
      </c>
      <c r="T1990" s="63">
        <v>2166</v>
      </c>
    </row>
    <row r="1991" spans="1:20" ht="14.5" x14ac:dyDescent="0.35">
      <c r="A1991" t="str">
        <f t="shared" si="37"/>
        <v>Wien834</v>
      </c>
      <c r="B1991">
        <v>1991</v>
      </c>
      <c r="C1991" s="62" t="s">
        <v>270</v>
      </c>
      <c r="D1991" s="62" t="s">
        <v>664</v>
      </c>
      <c r="E1991" s="62" t="s">
        <v>274</v>
      </c>
      <c r="F1991" s="64"/>
      <c r="G1991" s="64"/>
      <c r="H1991" s="63">
        <v>4</v>
      </c>
      <c r="I1991" s="64"/>
      <c r="J1991" s="64"/>
      <c r="K1991" s="63">
        <v>2310</v>
      </c>
      <c r="L1991" s="64"/>
      <c r="M1991" s="64"/>
      <c r="N1991" s="64"/>
      <c r="O1991" s="63">
        <v>9278</v>
      </c>
      <c r="P1991" s="63">
        <v>34906</v>
      </c>
      <c r="Q1991" s="63">
        <v>1837</v>
      </c>
      <c r="R1991" s="63">
        <v>8073</v>
      </c>
      <c r="S1991" s="63">
        <v>10673</v>
      </c>
      <c r="T1991" s="63">
        <v>18980</v>
      </c>
    </row>
    <row r="1992" spans="1:20" ht="14.5" x14ac:dyDescent="0.35">
      <c r="A1992" t="str">
        <f t="shared" ref="A1992:A2055" si="38">C1992&amp;D1992</f>
        <v>Wien600</v>
      </c>
      <c r="B1992">
        <v>1992</v>
      </c>
      <c r="C1992" s="62" t="s">
        <v>270</v>
      </c>
      <c r="D1992" s="62" t="s">
        <v>561</v>
      </c>
      <c r="E1992" s="62" t="s">
        <v>147</v>
      </c>
      <c r="F1992" s="63">
        <v>6886753</v>
      </c>
      <c r="G1992" s="63">
        <v>4313437</v>
      </c>
      <c r="H1992" s="63">
        <v>2619115</v>
      </c>
      <c r="I1992" s="63">
        <v>4002488</v>
      </c>
      <c r="J1992" s="63">
        <v>5234527</v>
      </c>
      <c r="K1992" s="63">
        <v>3933694</v>
      </c>
      <c r="L1992" s="63">
        <v>4648746</v>
      </c>
      <c r="M1992" s="63">
        <v>4056531</v>
      </c>
      <c r="N1992" s="63">
        <v>2854434</v>
      </c>
      <c r="O1992" s="63">
        <v>2739374</v>
      </c>
      <c r="P1992" s="63">
        <v>3439473</v>
      </c>
      <c r="Q1992" s="63">
        <v>4258221</v>
      </c>
      <c r="R1992" s="63">
        <v>3255298</v>
      </c>
      <c r="S1992" s="63">
        <v>3926312</v>
      </c>
      <c r="T1992" s="63">
        <v>3888124</v>
      </c>
    </row>
    <row r="1993" spans="1:20" ht="14.5" x14ac:dyDescent="0.35">
      <c r="A1993" t="str">
        <f t="shared" si="38"/>
        <v>Wien061</v>
      </c>
      <c r="B1993">
        <v>1993</v>
      </c>
      <c r="C1993" s="62" t="s">
        <v>270</v>
      </c>
      <c r="D1993" s="62" t="s">
        <v>347</v>
      </c>
      <c r="E1993" s="62" t="s">
        <v>31</v>
      </c>
      <c r="F1993" s="63">
        <v>724712255</v>
      </c>
      <c r="G1993" s="63">
        <v>895376381</v>
      </c>
      <c r="H1993" s="63">
        <v>928719043</v>
      </c>
      <c r="I1993" s="63">
        <v>876949806</v>
      </c>
      <c r="J1993" s="63">
        <v>994586736</v>
      </c>
      <c r="K1993" s="63">
        <v>1040657969</v>
      </c>
      <c r="L1993" s="63">
        <v>1019065452</v>
      </c>
      <c r="M1993" s="63">
        <v>1111607921</v>
      </c>
      <c r="N1993" s="63">
        <v>1177173054</v>
      </c>
      <c r="O1993" s="63">
        <v>1125247866</v>
      </c>
      <c r="P1993" s="63">
        <v>997237224</v>
      </c>
      <c r="Q1993" s="63">
        <v>1184099023</v>
      </c>
      <c r="R1993" s="63">
        <v>1349975310</v>
      </c>
      <c r="S1993" s="63">
        <v>1295138015</v>
      </c>
      <c r="T1993" s="63">
        <v>1367575997</v>
      </c>
    </row>
    <row r="1994" spans="1:20" ht="14.5" x14ac:dyDescent="0.35">
      <c r="A1994" t="str">
        <f t="shared" si="38"/>
        <v>Wien004</v>
      </c>
      <c r="B1994">
        <v>1994</v>
      </c>
      <c r="C1994" s="62" t="s">
        <v>270</v>
      </c>
      <c r="D1994" s="62" t="s">
        <v>297</v>
      </c>
      <c r="E1994" s="62" t="s">
        <v>3</v>
      </c>
      <c r="F1994" s="63">
        <v>10845963931</v>
      </c>
      <c r="G1994" s="63">
        <v>11823097962</v>
      </c>
      <c r="H1994" s="63">
        <v>11555238475</v>
      </c>
      <c r="I1994" s="63">
        <v>11239897516</v>
      </c>
      <c r="J1994" s="63">
        <v>10614889830</v>
      </c>
      <c r="K1994" s="63">
        <v>10638020773</v>
      </c>
      <c r="L1994" s="63">
        <v>11071599320</v>
      </c>
      <c r="M1994" s="63">
        <v>11746479948</v>
      </c>
      <c r="N1994" s="63">
        <v>12341261418</v>
      </c>
      <c r="O1994" s="63">
        <v>12387718756</v>
      </c>
      <c r="P1994" s="63">
        <v>11608370819</v>
      </c>
      <c r="Q1994" s="63">
        <v>12996553540</v>
      </c>
      <c r="R1994" s="63">
        <v>15151959652</v>
      </c>
      <c r="S1994" s="63">
        <v>14521866473</v>
      </c>
      <c r="T1994" s="63">
        <v>13082902989</v>
      </c>
    </row>
    <row r="1995" spans="1:20" ht="14.5" x14ac:dyDescent="0.35">
      <c r="A1995" t="str">
        <f t="shared" si="38"/>
        <v>Wien338</v>
      </c>
      <c r="B1995">
        <v>1995</v>
      </c>
      <c r="C1995" s="62" t="s">
        <v>270</v>
      </c>
      <c r="D1995" s="62" t="s">
        <v>451</v>
      </c>
      <c r="E1995" s="62" t="s">
        <v>84</v>
      </c>
      <c r="F1995" s="63">
        <v>7597</v>
      </c>
      <c r="G1995" s="63">
        <v>22295</v>
      </c>
      <c r="H1995" s="63">
        <v>1228</v>
      </c>
      <c r="I1995" s="64"/>
      <c r="J1995" s="63">
        <v>40253</v>
      </c>
      <c r="K1995" s="63">
        <v>1</v>
      </c>
      <c r="L1995" s="63">
        <v>33729</v>
      </c>
      <c r="M1995" s="63">
        <v>1961418</v>
      </c>
      <c r="N1995" s="63">
        <v>7979</v>
      </c>
      <c r="O1995" s="63">
        <v>3226</v>
      </c>
      <c r="P1995" s="63">
        <v>4250</v>
      </c>
      <c r="Q1995" s="63">
        <v>8614</v>
      </c>
      <c r="R1995" s="63">
        <v>17499</v>
      </c>
      <c r="S1995" s="63">
        <v>20792</v>
      </c>
      <c r="T1995" s="63">
        <v>10480</v>
      </c>
    </row>
    <row r="1996" spans="1:20" ht="14.5" x14ac:dyDescent="0.35">
      <c r="A1996" t="str">
        <f t="shared" si="38"/>
        <v>Wien008</v>
      </c>
      <c r="B1996">
        <v>1996</v>
      </c>
      <c r="C1996" s="62" t="s">
        <v>270</v>
      </c>
      <c r="D1996" s="62" t="s">
        <v>306</v>
      </c>
      <c r="E1996" s="62" t="s">
        <v>7</v>
      </c>
      <c r="F1996" s="63">
        <v>132060623</v>
      </c>
      <c r="G1996" s="63">
        <v>156493601</v>
      </c>
      <c r="H1996" s="63">
        <v>151152720</v>
      </c>
      <c r="I1996" s="63">
        <v>172441741</v>
      </c>
      <c r="J1996" s="63">
        <v>180085848</v>
      </c>
      <c r="K1996" s="63">
        <v>180468015</v>
      </c>
      <c r="L1996" s="63">
        <v>174457858</v>
      </c>
      <c r="M1996" s="63">
        <v>212461811</v>
      </c>
      <c r="N1996" s="63">
        <v>254245224</v>
      </c>
      <c r="O1996" s="63">
        <v>270370943</v>
      </c>
      <c r="P1996" s="63">
        <v>219753579</v>
      </c>
      <c r="Q1996" s="63">
        <v>326431792</v>
      </c>
      <c r="R1996" s="63">
        <v>670981862</v>
      </c>
      <c r="S1996" s="63">
        <v>334512262</v>
      </c>
      <c r="T1996" s="63">
        <v>250507401</v>
      </c>
    </row>
    <row r="1997" spans="1:20" ht="14.5" x14ac:dyDescent="0.35">
      <c r="A1997" t="str">
        <f t="shared" si="38"/>
        <v>Wien460</v>
      </c>
      <c r="B1997">
        <v>1997</v>
      </c>
      <c r="C1997" s="62" t="s">
        <v>270</v>
      </c>
      <c r="D1997" s="62" t="s">
        <v>517</v>
      </c>
      <c r="E1997" s="62" t="s">
        <v>125</v>
      </c>
      <c r="F1997" s="63">
        <v>18224</v>
      </c>
      <c r="G1997" s="63">
        <v>184946</v>
      </c>
      <c r="H1997" s="63">
        <v>213972</v>
      </c>
      <c r="I1997" s="63">
        <v>241015</v>
      </c>
      <c r="J1997" s="63">
        <v>9977</v>
      </c>
      <c r="K1997" s="63">
        <v>5635</v>
      </c>
      <c r="L1997" s="63">
        <v>44</v>
      </c>
      <c r="M1997" s="63">
        <v>1109</v>
      </c>
      <c r="N1997" s="63">
        <v>3753</v>
      </c>
      <c r="O1997" s="63">
        <v>37</v>
      </c>
      <c r="P1997" s="63">
        <v>807</v>
      </c>
      <c r="Q1997" s="63">
        <v>193</v>
      </c>
      <c r="R1997" s="63">
        <v>14004</v>
      </c>
      <c r="S1997" s="63">
        <v>15586</v>
      </c>
      <c r="T1997" s="63">
        <v>5811</v>
      </c>
    </row>
    <row r="1998" spans="1:20" ht="14.5" x14ac:dyDescent="0.35">
      <c r="A1998" t="str">
        <f t="shared" si="38"/>
        <v>Wien456</v>
      </c>
      <c r="B1998">
        <v>1998</v>
      </c>
      <c r="C1998" s="62" t="s">
        <v>270</v>
      </c>
      <c r="D1998" s="62" t="s">
        <v>511</v>
      </c>
      <c r="E1998" s="62" t="s">
        <v>122</v>
      </c>
      <c r="F1998" s="63">
        <v>6855437</v>
      </c>
      <c r="G1998" s="63">
        <v>6670402</v>
      </c>
      <c r="H1998" s="63">
        <v>5801388</v>
      </c>
      <c r="I1998" s="63">
        <v>6655225</v>
      </c>
      <c r="J1998" s="63">
        <v>6781876</v>
      </c>
      <c r="K1998" s="63">
        <v>6486728</v>
      </c>
      <c r="L1998" s="63">
        <v>11639933</v>
      </c>
      <c r="M1998" s="63">
        <v>13528192</v>
      </c>
      <c r="N1998" s="63">
        <v>15485454</v>
      </c>
      <c r="O1998" s="63">
        <v>17451201</v>
      </c>
      <c r="P1998" s="63">
        <v>17082544</v>
      </c>
      <c r="Q1998" s="63">
        <v>15474925</v>
      </c>
      <c r="R1998" s="63">
        <v>14905542</v>
      </c>
      <c r="S1998" s="63">
        <v>17134098</v>
      </c>
      <c r="T1998" s="63">
        <v>17811902</v>
      </c>
    </row>
    <row r="1999" spans="1:20" ht="14.5" x14ac:dyDescent="0.35">
      <c r="A1999" t="str">
        <f t="shared" si="38"/>
        <v>Wien208</v>
      </c>
      <c r="B1999">
        <v>1999</v>
      </c>
      <c r="C1999" s="62" t="s">
        <v>270</v>
      </c>
      <c r="D1999" s="62" t="s">
        <v>394</v>
      </c>
      <c r="E1999" s="62" t="s">
        <v>53</v>
      </c>
      <c r="F1999" s="63">
        <v>57209</v>
      </c>
      <c r="G1999" s="63">
        <v>83788</v>
      </c>
      <c r="H1999" s="63">
        <v>10625</v>
      </c>
      <c r="I1999" s="63">
        <v>43129</v>
      </c>
      <c r="J1999" s="63">
        <v>250295</v>
      </c>
      <c r="K1999" s="63">
        <v>287805</v>
      </c>
      <c r="L1999" s="63">
        <v>197998</v>
      </c>
      <c r="M1999" s="63">
        <v>244368</v>
      </c>
      <c r="N1999" s="63">
        <v>888183</v>
      </c>
      <c r="O1999" s="63">
        <v>909350</v>
      </c>
      <c r="P1999" s="63">
        <v>1239685</v>
      </c>
      <c r="Q1999" s="63">
        <v>1119608</v>
      </c>
      <c r="R1999" s="63">
        <v>1889703</v>
      </c>
      <c r="S1999" s="63">
        <v>2912031</v>
      </c>
      <c r="T1999" s="63">
        <v>2567302</v>
      </c>
    </row>
    <row r="2000" spans="1:20" ht="14.5" x14ac:dyDescent="0.35">
      <c r="A2000" t="str">
        <f t="shared" si="38"/>
        <v>Wien500</v>
      </c>
      <c r="B2000">
        <v>2000</v>
      </c>
      <c r="C2000" s="62" t="s">
        <v>270</v>
      </c>
      <c r="D2000" s="62" t="s">
        <v>548</v>
      </c>
      <c r="E2000" s="62" t="s">
        <v>138</v>
      </c>
      <c r="F2000" s="63">
        <v>9019651</v>
      </c>
      <c r="G2000" s="63">
        <v>12421064</v>
      </c>
      <c r="H2000" s="63">
        <v>14607571</v>
      </c>
      <c r="I2000" s="63">
        <v>21442968</v>
      </c>
      <c r="J2000" s="63">
        <v>17034818</v>
      </c>
      <c r="K2000" s="63">
        <v>7626570</v>
      </c>
      <c r="L2000" s="63">
        <v>6979405</v>
      </c>
      <c r="M2000" s="63">
        <v>7249526</v>
      </c>
      <c r="N2000" s="63">
        <v>5075998</v>
      </c>
      <c r="O2000" s="63">
        <v>7667006</v>
      </c>
      <c r="P2000" s="63">
        <v>7432196</v>
      </c>
      <c r="Q2000" s="63">
        <v>5617504</v>
      </c>
      <c r="R2000" s="63">
        <v>5393150</v>
      </c>
      <c r="S2000" s="63">
        <v>5251634</v>
      </c>
      <c r="T2000" s="63">
        <v>5629429</v>
      </c>
    </row>
    <row r="2001" spans="1:20" ht="14.5" x14ac:dyDescent="0.35">
      <c r="A2001" t="str">
        <f t="shared" si="38"/>
        <v>Wien053</v>
      </c>
      <c r="B2001">
        <v>2001</v>
      </c>
      <c r="C2001" s="62" t="s">
        <v>270</v>
      </c>
      <c r="D2001" s="62" t="s">
        <v>339</v>
      </c>
      <c r="E2001" s="62" t="s">
        <v>27</v>
      </c>
      <c r="F2001" s="63">
        <v>4456200</v>
      </c>
      <c r="G2001" s="63">
        <v>3562550</v>
      </c>
      <c r="H2001" s="63">
        <v>4125494</v>
      </c>
      <c r="I2001" s="63">
        <v>2425163</v>
      </c>
      <c r="J2001" s="63">
        <v>4262468</v>
      </c>
      <c r="K2001" s="63">
        <v>5489216</v>
      </c>
      <c r="L2001" s="63">
        <v>7128323</v>
      </c>
      <c r="M2001" s="63">
        <v>12963330</v>
      </c>
      <c r="N2001" s="63">
        <v>9628104</v>
      </c>
      <c r="O2001" s="63">
        <v>9977199</v>
      </c>
      <c r="P2001" s="63">
        <v>11186258</v>
      </c>
      <c r="Q2001" s="63">
        <v>13658270</v>
      </c>
      <c r="R2001" s="63">
        <v>8642718</v>
      </c>
      <c r="S2001" s="63">
        <v>8632131</v>
      </c>
      <c r="T2001" s="63">
        <v>8767079</v>
      </c>
    </row>
    <row r="2002" spans="1:20" ht="14.5" x14ac:dyDescent="0.35">
      <c r="A2002" t="str">
        <f t="shared" si="38"/>
        <v>Wien220</v>
      </c>
      <c r="B2002">
        <v>2002</v>
      </c>
      <c r="C2002" s="62" t="s">
        <v>270</v>
      </c>
      <c r="D2002" s="62" t="s">
        <v>400</v>
      </c>
      <c r="E2002" s="62" t="s">
        <v>55</v>
      </c>
      <c r="F2002" s="63">
        <v>5791845</v>
      </c>
      <c r="G2002" s="63">
        <v>6961990</v>
      </c>
      <c r="H2002" s="63">
        <v>14183224</v>
      </c>
      <c r="I2002" s="63">
        <v>15770150</v>
      </c>
      <c r="J2002" s="63">
        <v>12134307</v>
      </c>
      <c r="K2002" s="63">
        <v>12497050</v>
      </c>
      <c r="L2002" s="63">
        <v>9305621</v>
      </c>
      <c r="M2002" s="63">
        <v>10161170</v>
      </c>
      <c r="N2002" s="63">
        <v>9093194</v>
      </c>
      <c r="O2002" s="63">
        <v>12336448</v>
      </c>
      <c r="P2002" s="63">
        <v>10443486</v>
      </c>
      <c r="Q2002" s="63">
        <v>16478775</v>
      </c>
      <c r="R2002" s="63">
        <v>24300344</v>
      </c>
      <c r="S2002" s="63">
        <v>20335144</v>
      </c>
      <c r="T2002" s="63">
        <v>25009784</v>
      </c>
    </row>
    <row r="2003" spans="1:20" ht="14.5" x14ac:dyDescent="0.35">
      <c r="A2003" t="str">
        <f t="shared" si="38"/>
        <v>Wien229</v>
      </c>
      <c r="B2003">
        <v>2003</v>
      </c>
      <c r="C2003" s="62" t="s">
        <v>270</v>
      </c>
      <c r="D2003" s="62" t="s">
        <v>407</v>
      </c>
      <c r="E2003" s="62" t="s">
        <v>221</v>
      </c>
      <c r="F2003" s="64"/>
      <c r="G2003" s="64"/>
      <c r="H2003" s="64"/>
      <c r="I2003" s="64"/>
      <c r="J2003" s="63">
        <v>1055</v>
      </c>
      <c r="K2003" s="64"/>
      <c r="L2003" s="63">
        <v>6988</v>
      </c>
      <c r="M2003" s="64"/>
      <c r="N2003" s="64"/>
      <c r="O2003" s="63">
        <v>5663</v>
      </c>
      <c r="P2003" s="64"/>
      <c r="Q2003" s="64"/>
      <c r="R2003" s="63">
        <v>98</v>
      </c>
      <c r="S2003" s="64"/>
      <c r="T2003" s="63">
        <v>1540</v>
      </c>
    </row>
    <row r="2004" spans="1:20" ht="14.5" x14ac:dyDescent="0.35">
      <c r="A2004" t="str">
        <f t="shared" si="38"/>
        <v>Wien336</v>
      </c>
      <c r="B2004">
        <v>2004</v>
      </c>
      <c r="C2004" s="62" t="s">
        <v>270</v>
      </c>
      <c r="D2004" s="62" t="s">
        <v>450</v>
      </c>
      <c r="E2004" s="62" t="s">
        <v>83</v>
      </c>
      <c r="F2004" s="63">
        <v>4140</v>
      </c>
      <c r="G2004" s="63">
        <v>19656</v>
      </c>
      <c r="H2004" s="63">
        <v>3344</v>
      </c>
      <c r="I2004" s="64"/>
      <c r="J2004" s="63">
        <v>266</v>
      </c>
      <c r="K2004" s="63">
        <v>48</v>
      </c>
      <c r="L2004" s="63">
        <v>981</v>
      </c>
      <c r="M2004" s="63">
        <v>433</v>
      </c>
      <c r="N2004" s="64"/>
      <c r="O2004" s="64"/>
      <c r="P2004" s="63">
        <v>1042</v>
      </c>
      <c r="Q2004" s="64"/>
      <c r="R2004" s="63">
        <v>972</v>
      </c>
      <c r="S2004" s="63">
        <v>11169</v>
      </c>
      <c r="T2004" s="63">
        <v>16251</v>
      </c>
    </row>
    <row r="2005" spans="1:20" ht="14.5" x14ac:dyDescent="0.35">
      <c r="A2005" t="str">
        <f t="shared" si="38"/>
        <v>Wien011</v>
      </c>
      <c r="B2005">
        <v>2005</v>
      </c>
      <c r="C2005" s="62" t="s">
        <v>270</v>
      </c>
      <c r="D2005" s="62" t="s">
        <v>311</v>
      </c>
      <c r="E2005" s="62" t="s">
        <v>10</v>
      </c>
      <c r="F2005" s="63">
        <v>565364480</v>
      </c>
      <c r="G2005" s="63">
        <v>594474964</v>
      </c>
      <c r="H2005" s="63">
        <v>586330217</v>
      </c>
      <c r="I2005" s="63">
        <v>610205379</v>
      </c>
      <c r="J2005" s="63">
        <v>594568582</v>
      </c>
      <c r="K2005" s="63">
        <v>676324692</v>
      </c>
      <c r="L2005" s="63">
        <v>724578304</v>
      </c>
      <c r="M2005" s="63">
        <v>595750536</v>
      </c>
      <c r="N2005" s="63">
        <v>577674330</v>
      </c>
      <c r="O2005" s="63">
        <v>705477648</v>
      </c>
      <c r="P2005" s="63">
        <v>656724738</v>
      </c>
      <c r="Q2005" s="63">
        <v>658647446</v>
      </c>
      <c r="R2005" s="63">
        <v>737233156</v>
      </c>
      <c r="S2005" s="63">
        <v>746584608</v>
      </c>
      <c r="T2005" s="63">
        <v>801450369</v>
      </c>
    </row>
    <row r="2006" spans="1:20" ht="14.5" x14ac:dyDescent="0.35">
      <c r="A2006" t="str">
        <f t="shared" si="38"/>
        <v>Wien334</v>
      </c>
      <c r="B2006">
        <v>2006</v>
      </c>
      <c r="C2006" s="62" t="s">
        <v>270</v>
      </c>
      <c r="D2006" s="62" t="s">
        <v>448</v>
      </c>
      <c r="E2006" s="62" t="s">
        <v>82</v>
      </c>
      <c r="F2006" s="63">
        <v>1021135</v>
      </c>
      <c r="G2006" s="63">
        <v>2242737</v>
      </c>
      <c r="H2006" s="63">
        <v>1923934</v>
      </c>
      <c r="I2006" s="63">
        <v>2317714</v>
      </c>
      <c r="J2006" s="63">
        <v>2348123</v>
      </c>
      <c r="K2006" s="63">
        <v>2979824</v>
      </c>
      <c r="L2006" s="63">
        <v>2977711</v>
      </c>
      <c r="M2006" s="63">
        <v>2492184</v>
      </c>
      <c r="N2006" s="63">
        <v>2866000</v>
      </c>
      <c r="O2006" s="63">
        <v>1826055</v>
      </c>
      <c r="P2006" s="63">
        <v>961320</v>
      </c>
      <c r="Q2006" s="63">
        <v>723862</v>
      </c>
      <c r="R2006" s="63">
        <v>1060176</v>
      </c>
      <c r="S2006" s="63">
        <v>1791468</v>
      </c>
      <c r="T2006" s="63">
        <v>1293027</v>
      </c>
    </row>
    <row r="2007" spans="1:20" ht="14.5" x14ac:dyDescent="0.35">
      <c r="A2007" t="str">
        <f t="shared" si="38"/>
        <v>Wien032</v>
      </c>
      <c r="B2007">
        <v>2007</v>
      </c>
      <c r="C2007" s="62" t="s">
        <v>270</v>
      </c>
      <c r="D2007" s="62" t="s">
        <v>324</v>
      </c>
      <c r="E2007" s="62" t="s">
        <v>18</v>
      </c>
      <c r="F2007" s="63">
        <v>122784333</v>
      </c>
      <c r="G2007" s="63">
        <v>117117120</v>
      </c>
      <c r="H2007" s="63">
        <v>129598252</v>
      </c>
      <c r="I2007" s="63">
        <v>90154094</v>
      </c>
      <c r="J2007" s="63">
        <v>77021849</v>
      </c>
      <c r="K2007" s="63">
        <v>91544656</v>
      </c>
      <c r="L2007" s="63">
        <v>93420880</v>
      </c>
      <c r="M2007" s="63">
        <v>91221708</v>
      </c>
      <c r="N2007" s="63">
        <v>91592564</v>
      </c>
      <c r="O2007" s="63">
        <v>106327051</v>
      </c>
      <c r="P2007" s="63">
        <v>107008185</v>
      </c>
      <c r="Q2007" s="63">
        <v>107132802</v>
      </c>
      <c r="R2007" s="63">
        <v>129899017</v>
      </c>
      <c r="S2007" s="63">
        <v>117797491</v>
      </c>
      <c r="T2007" s="63">
        <v>116733173</v>
      </c>
    </row>
    <row r="2008" spans="1:20" ht="14.5" x14ac:dyDescent="0.35">
      <c r="A2008" t="str">
        <f t="shared" si="38"/>
        <v>Wien815</v>
      </c>
      <c r="B2008">
        <v>2008</v>
      </c>
      <c r="C2008" s="62" t="s">
        <v>270</v>
      </c>
      <c r="D2008" s="62" t="s">
        <v>643</v>
      </c>
      <c r="E2008" s="62" t="s">
        <v>191</v>
      </c>
      <c r="F2008" s="63">
        <v>396778</v>
      </c>
      <c r="G2008" s="63">
        <v>8684</v>
      </c>
      <c r="H2008" s="63">
        <v>3018</v>
      </c>
      <c r="I2008" s="63">
        <v>6668</v>
      </c>
      <c r="J2008" s="63">
        <v>12834</v>
      </c>
      <c r="K2008" s="63">
        <v>15343</v>
      </c>
      <c r="L2008" s="63">
        <v>4861</v>
      </c>
      <c r="M2008" s="63">
        <v>2790</v>
      </c>
      <c r="N2008" s="63">
        <v>26529</v>
      </c>
      <c r="O2008" s="63">
        <v>18357</v>
      </c>
      <c r="P2008" s="63">
        <v>11986</v>
      </c>
      <c r="Q2008" s="63">
        <v>17005</v>
      </c>
      <c r="R2008" s="63">
        <v>18835</v>
      </c>
      <c r="S2008" s="63">
        <v>37210</v>
      </c>
      <c r="T2008" s="63">
        <v>27786</v>
      </c>
    </row>
    <row r="2009" spans="1:20" ht="14.5" x14ac:dyDescent="0.35">
      <c r="A2009" t="str">
        <f t="shared" si="38"/>
        <v>Wien529</v>
      </c>
      <c r="B2009">
        <v>2009</v>
      </c>
      <c r="C2009" s="62" t="s">
        <v>270</v>
      </c>
      <c r="D2009" s="62" t="s">
        <v>559</v>
      </c>
      <c r="E2009" s="62" t="s">
        <v>146</v>
      </c>
      <c r="F2009" s="64"/>
      <c r="G2009" s="63">
        <v>9213</v>
      </c>
      <c r="H2009" s="64"/>
      <c r="I2009" s="64"/>
      <c r="J2009" s="64"/>
      <c r="K2009" s="64"/>
      <c r="L2009" s="64"/>
      <c r="M2009" s="64"/>
      <c r="N2009" s="64"/>
      <c r="O2009" s="64"/>
      <c r="P2009" s="63">
        <v>2553</v>
      </c>
      <c r="Q2009" s="64"/>
      <c r="R2009" s="64"/>
      <c r="S2009" s="63">
        <v>15790</v>
      </c>
      <c r="T2009" s="63">
        <v>21107</v>
      </c>
    </row>
    <row r="2010" spans="1:20" ht="14.5" x14ac:dyDescent="0.35">
      <c r="A2010" t="str">
        <f t="shared" si="38"/>
        <v>Wien823</v>
      </c>
      <c r="B2010">
        <v>2010</v>
      </c>
      <c r="C2010" s="62" t="s">
        <v>270</v>
      </c>
      <c r="D2010" s="62" t="s">
        <v>652</v>
      </c>
      <c r="E2010" s="62" t="s">
        <v>197</v>
      </c>
      <c r="F2010" s="63">
        <v>8115</v>
      </c>
      <c r="G2010" s="63">
        <v>332</v>
      </c>
      <c r="H2010" s="64"/>
      <c r="I2010" s="64"/>
      <c r="J2010" s="64"/>
      <c r="K2010" s="64"/>
      <c r="L2010" s="64"/>
      <c r="M2010" s="64"/>
      <c r="N2010" s="64"/>
      <c r="O2010" s="64"/>
      <c r="P2010" s="63">
        <v>3</v>
      </c>
      <c r="Q2010" s="63">
        <v>455</v>
      </c>
      <c r="R2010" s="64"/>
      <c r="S2010" s="63">
        <v>9578</v>
      </c>
      <c r="T2010" s="63">
        <v>11888</v>
      </c>
    </row>
    <row r="2011" spans="1:20" ht="14.5" x14ac:dyDescent="0.35">
      <c r="A2011" t="str">
        <f t="shared" si="38"/>
        <v>Wien041</v>
      </c>
      <c r="B2011">
        <v>2011</v>
      </c>
      <c r="C2011" s="62" t="s">
        <v>270</v>
      </c>
      <c r="D2011" s="62" t="s">
        <v>329</v>
      </c>
      <c r="E2011" s="62" t="s">
        <v>21</v>
      </c>
      <c r="F2011" s="63">
        <v>19971</v>
      </c>
      <c r="G2011" s="63">
        <v>9434</v>
      </c>
      <c r="H2011" s="63">
        <v>5173</v>
      </c>
      <c r="I2011" s="63">
        <v>5000</v>
      </c>
      <c r="J2011" s="63">
        <v>763</v>
      </c>
      <c r="K2011" s="63">
        <v>24524</v>
      </c>
      <c r="L2011" s="63">
        <v>63989</v>
      </c>
      <c r="M2011" s="63">
        <v>76531</v>
      </c>
      <c r="N2011" s="63">
        <v>5257</v>
      </c>
      <c r="O2011" s="63">
        <v>5488</v>
      </c>
      <c r="P2011" s="63">
        <v>347</v>
      </c>
      <c r="Q2011" s="63">
        <v>8594</v>
      </c>
      <c r="R2011" s="63">
        <v>22815</v>
      </c>
      <c r="S2011" s="63">
        <v>24918</v>
      </c>
      <c r="T2011" s="63">
        <v>74811</v>
      </c>
    </row>
    <row r="2012" spans="1:20" ht="14.5" x14ac:dyDescent="0.35">
      <c r="A2012" t="str">
        <f t="shared" si="38"/>
        <v>Wien001</v>
      </c>
      <c r="B2012">
        <v>2012</v>
      </c>
      <c r="C2012" s="62" t="s">
        <v>270</v>
      </c>
      <c r="D2012" s="62" t="s">
        <v>292</v>
      </c>
      <c r="E2012" s="62" t="s">
        <v>1</v>
      </c>
      <c r="F2012" s="63">
        <v>1221944481</v>
      </c>
      <c r="G2012" s="63">
        <v>1323028538</v>
      </c>
      <c r="H2012" s="63">
        <v>1278578682</v>
      </c>
      <c r="I2012" s="63">
        <v>1289211315</v>
      </c>
      <c r="J2012" s="63">
        <v>1322741612</v>
      </c>
      <c r="K2012" s="63">
        <v>1269543529</v>
      </c>
      <c r="L2012" s="63">
        <v>1375384257</v>
      </c>
      <c r="M2012" s="63">
        <v>1543899479</v>
      </c>
      <c r="N2012" s="63">
        <v>1732281231</v>
      </c>
      <c r="O2012" s="63">
        <v>1681286407</v>
      </c>
      <c r="P2012" s="63">
        <v>1519300678</v>
      </c>
      <c r="Q2012" s="63">
        <v>1764118833</v>
      </c>
      <c r="R2012" s="63">
        <v>1811119842</v>
      </c>
      <c r="S2012" s="63">
        <v>1874719134</v>
      </c>
      <c r="T2012" s="63">
        <v>2023403039</v>
      </c>
    </row>
    <row r="2013" spans="1:20" ht="14.5" x14ac:dyDescent="0.35">
      <c r="A2013" t="str">
        <f t="shared" si="38"/>
        <v>Wien314</v>
      </c>
      <c r="B2013">
        <v>2013</v>
      </c>
      <c r="C2013" s="62" t="s">
        <v>270</v>
      </c>
      <c r="D2013" s="62" t="s">
        <v>436</v>
      </c>
      <c r="E2013" s="62" t="s">
        <v>77</v>
      </c>
      <c r="F2013" s="63">
        <v>116172</v>
      </c>
      <c r="G2013" s="63">
        <v>5147</v>
      </c>
      <c r="H2013" s="63">
        <v>459200</v>
      </c>
      <c r="I2013" s="63">
        <v>12311</v>
      </c>
      <c r="J2013" s="63">
        <v>18111</v>
      </c>
      <c r="K2013" s="63">
        <v>56195</v>
      </c>
      <c r="L2013" s="63">
        <v>48587</v>
      </c>
      <c r="M2013" s="63">
        <v>131937</v>
      </c>
      <c r="N2013" s="63">
        <v>83843</v>
      </c>
      <c r="O2013" s="63">
        <v>104259</v>
      </c>
      <c r="P2013" s="63">
        <v>301690</v>
      </c>
      <c r="Q2013" s="63">
        <v>125227</v>
      </c>
      <c r="R2013" s="63">
        <v>209036</v>
      </c>
      <c r="S2013" s="63">
        <v>2228</v>
      </c>
      <c r="T2013" s="63">
        <v>21006</v>
      </c>
    </row>
    <row r="2014" spans="1:20" ht="14.5" x14ac:dyDescent="0.35">
      <c r="A2014" t="str">
        <f t="shared" si="38"/>
        <v>Wien006</v>
      </c>
      <c r="B2014">
        <v>2014</v>
      </c>
      <c r="C2014" s="62" t="s">
        <v>270</v>
      </c>
      <c r="D2014" s="62" t="s">
        <v>302</v>
      </c>
      <c r="E2014" s="62" t="s">
        <v>5</v>
      </c>
      <c r="F2014" s="63">
        <v>634502677</v>
      </c>
      <c r="G2014" s="63">
        <v>675402321</v>
      </c>
      <c r="H2014" s="63">
        <v>718744332</v>
      </c>
      <c r="I2014" s="63">
        <v>653744251</v>
      </c>
      <c r="J2014" s="63">
        <v>824343642</v>
      </c>
      <c r="K2014" s="63">
        <v>745584625</v>
      </c>
      <c r="L2014" s="63">
        <v>935242059</v>
      </c>
      <c r="M2014" s="63">
        <v>761362319</v>
      </c>
      <c r="N2014" s="63">
        <v>765096592</v>
      </c>
      <c r="O2014" s="63">
        <v>790215090</v>
      </c>
      <c r="P2014" s="63">
        <v>649991255</v>
      </c>
      <c r="Q2014" s="63">
        <v>1266066417</v>
      </c>
      <c r="R2014" s="63">
        <v>1853585228</v>
      </c>
      <c r="S2014" s="63">
        <v>1429665149</v>
      </c>
      <c r="T2014" s="63">
        <v>765629780</v>
      </c>
    </row>
    <row r="2015" spans="1:20" ht="14.5" x14ac:dyDescent="0.35">
      <c r="A2015" t="str">
        <f t="shared" si="38"/>
        <v>Wien473</v>
      </c>
      <c r="B2015">
        <v>2015</v>
      </c>
      <c r="C2015" s="62" t="s">
        <v>270</v>
      </c>
      <c r="D2015" s="62" t="s">
        <v>533</v>
      </c>
      <c r="E2015" s="62" t="s">
        <v>132</v>
      </c>
      <c r="F2015" s="63">
        <v>11079</v>
      </c>
      <c r="G2015" s="64"/>
      <c r="H2015" s="63">
        <v>660</v>
      </c>
      <c r="I2015" s="64"/>
      <c r="J2015" s="63">
        <v>15014</v>
      </c>
      <c r="K2015" s="64"/>
      <c r="L2015" s="63">
        <v>433</v>
      </c>
      <c r="M2015" s="63">
        <v>68262</v>
      </c>
      <c r="N2015" s="63">
        <v>7687</v>
      </c>
      <c r="O2015" s="63">
        <v>21513</v>
      </c>
      <c r="P2015" s="63">
        <v>3726</v>
      </c>
      <c r="Q2015" s="63">
        <v>3291</v>
      </c>
      <c r="R2015" s="63">
        <v>4042</v>
      </c>
      <c r="S2015" s="63">
        <v>1166</v>
      </c>
      <c r="T2015" s="63">
        <v>43060</v>
      </c>
    </row>
    <row r="2016" spans="1:20" ht="14.5" x14ac:dyDescent="0.35">
      <c r="A2016" t="str">
        <f t="shared" si="38"/>
        <v>Wien076</v>
      </c>
      <c r="B2016">
        <v>2016</v>
      </c>
      <c r="C2016" s="62" t="s">
        <v>270</v>
      </c>
      <c r="D2016" s="62" t="s">
        <v>365</v>
      </c>
      <c r="E2016" s="62" t="s">
        <v>38</v>
      </c>
      <c r="F2016" s="63">
        <v>554270</v>
      </c>
      <c r="G2016" s="63">
        <v>313135</v>
      </c>
      <c r="H2016" s="63">
        <v>616083</v>
      </c>
      <c r="I2016" s="63">
        <v>361265</v>
      </c>
      <c r="J2016" s="63">
        <v>433036</v>
      </c>
      <c r="K2016" s="63">
        <v>527791</v>
      </c>
      <c r="L2016" s="63">
        <v>761752</v>
      </c>
      <c r="M2016" s="63">
        <v>4023009</v>
      </c>
      <c r="N2016" s="63">
        <v>2300956</v>
      </c>
      <c r="O2016" s="63">
        <v>586430</v>
      </c>
      <c r="P2016" s="63">
        <v>1288778</v>
      </c>
      <c r="Q2016" s="63">
        <v>1916169</v>
      </c>
      <c r="R2016" s="63">
        <v>1791875</v>
      </c>
      <c r="S2016" s="63">
        <v>2107493</v>
      </c>
      <c r="T2016" s="63">
        <v>3703348</v>
      </c>
    </row>
    <row r="2017" spans="1:20" ht="14.5" x14ac:dyDescent="0.35">
      <c r="A2017" t="str">
        <f t="shared" si="38"/>
        <v>Wien276</v>
      </c>
      <c r="B2017">
        <v>2017</v>
      </c>
      <c r="C2017" s="62" t="s">
        <v>270</v>
      </c>
      <c r="D2017" s="62" t="s">
        <v>424</v>
      </c>
      <c r="E2017" s="62" t="s">
        <v>69</v>
      </c>
      <c r="F2017" s="63">
        <v>3524188</v>
      </c>
      <c r="G2017" s="63">
        <v>24788322</v>
      </c>
      <c r="H2017" s="63">
        <v>17582744</v>
      </c>
      <c r="I2017" s="63">
        <v>13532870</v>
      </c>
      <c r="J2017" s="63">
        <v>26176344</v>
      </c>
      <c r="K2017" s="63">
        <v>50659855</v>
      </c>
      <c r="L2017" s="63">
        <v>15535771</v>
      </c>
      <c r="M2017" s="63">
        <v>219219</v>
      </c>
      <c r="N2017" s="63">
        <v>4528228</v>
      </c>
      <c r="O2017" s="63">
        <v>5169118</v>
      </c>
      <c r="P2017" s="63">
        <v>3335205</v>
      </c>
      <c r="Q2017" s="63">
        <v>21433454</v>
      </c>
      <c r="R2017" s="63">
        <v>12059534</v>
      </c>
      <c r="S2017" s="63">
        <v>15112196</v>
      </c>
      <c r="T2017" s="63">
        <v>1654521</v>
      </c>
    </row>
    <row r="2018" spans="1:20" ht="14.5" x14ac:dyDescent="0.35">
      <c r="A2018" t="str">
        <f t="shared" si="38"/>
        <v>Wien044</v>
      </c>
      <c r="B2018">
        <v>2018</v>
      </c>
      <c r="C2018" s="62" t="s">
        <v>270</v>
      </c>
      <c r="D2018" s="62" t="s">
        <v>332</v>
      </c>
      <c r="E2018" s="62" t="s">
        <v>23</v>
      </c>
      <c r="F2018" s="63">
        <v>46053</v>
      </c>
      <c r="G2018" s="63">
        <v>4828</v>
      </c>
      <c r="H2018" s="63">
        <v>2617</v>
      </c>
      <c r="I2018" s="64"/>
      <c r="J2018" s="63">
        <v>6350</v>
      </c>
      <c r="K2018" s="63">
        <v>8350</v>
      </c>
      <c r="L2018" s="63">
        <v>639</v>
      </c>
      <c r="M2018" s="63">
        <v>10241</v>
      </c>
      <c r="N2018" s="63">
        <v>17</v>
      </c>
      <c r="O2018" s="63">
        <v>5362</v>
      </c>
      <c r="P2018" s="63">
        <v>11037</v>
      </c>
      <c r="Q2018" s="63">
        <v>69475</v>
      </c>
      <c r="R2018" s="63">
        <v>12214</v>
      </c>
      <c r="S2018" s="63">
        <v>72139</v>
      </c>
      <c r="T2018" s="63">
        <v>33957</v>
      </c>
    </row>
    <row r="2019" spans="1:20" ht="14.5" x14ac:dyDescent="0.35">
      <c r="A2019" t="str">
        <f t="shared" si="38"/>
        <v>Wien406</v>
      </c>
      <c r="B2019">
        <v>2019</v>
      </c>
      <c r="C2019" s="62" t="s">
        <v>270</v>
      </c>
      <c r="D2019" s="62" t="s">
        <v>488</v>
      </c>
      <c r="E2019" s="62" t="s">
        <v>105</v>
      </c>
      <c r="F2019" s="63">
        <v>66453</v>
      </c>
      <c r="G2019" s="63">
        <v>10579</v>
      </c>
      <c r="H2019" s="63">
        <v>34788</v>
      </c>
      <c r="I2019" s="64"/>
      <c r="J2019" s="63">
        <v>68213</v>
      </c>
      <c r="K2019" s="63">
        <v>170266</v>
      </c>
      <c r="L2019" s="63">
        <v>23990</v>
      </c>
      <c r="M2019" s="63">
        <v>45421</v>
      </c>
      <c r="N2019" s="63">
        <v>23473</v>
      </c>
      <c r="O2019" s="63">
        <v>28911</v>
      </c>
      <c r="P2019" s="63">
        <v>19047</v>
      </c>
      <c r="Q2019" s="63">
        <v>29755</v>
      </c>
      <c r="R2019" s="63">
        <v>101652</v>
      </c>
      <c r="S2019" s="63">
        <v>33551</v>
      </c>
      <c r="T2019" s="63">
        <v>21054</v>
      </c>
    </row>
    <row r="2020" spans="1:20" ht="14.5" x14ac:dyDescent="0.35">
      <c r="A2020" t="str">
        <f t="shared" si="38"/>
        <v>Wien252</v>
      </c>
      <c r="B2020">
        <v>2020</v>
      </c>
      <c r="C2020" s="62" t="s">
        <v>270</v>
      </c>
      <c r="D2020" s="62" t="s">
        <v>417</v>
      </c>
      <c r="E2020" s="62" t="s">
        <v>64</v>
      </c>
      <c r="F2020" s="64"/>
      <c r="G2020" s="63">
        <v>2547</v>
      </c>
      <c r="H2020" s="63">
        <v>7860</v>
      </c>
      <c r="I2020" s="63">
        <v>1904</v>
      </c>
      <c r="J2020" s="63">
        <v>9303</v>
      </c>
      <c r="K2020" s="63">
        <v>3267</v>
      </c>
      <c r="L2020" s="63">
        <v>2185</v>
      </c>
      <c r="M2020" s="63">
        <v>5695</v>
      </c>
      <c r="N2020" s="63">
        <v>2441</v>
      </c>
      <c r="O2020" s="63">
        <v>2949</v>
      </c>
      <c r="P2020" s="63">
        <v>1041</v>
      </c>
      <c r="Q2020" s="63">
        <v>2020</v>
      </c>
      <c r="R2020" s="63">
        <v>1178</v>
      </c>
      <c r="S2020" s="63">
        <v>2782</v>
      </c>
      <c r="T2020" s="63">
        <v>7165</v>
      </c>
    </row>
    <row r="2021" spans="1:20" ht="14.5" x14ac:dyDescent="0.35">
      <c r="A2021" t="str">
        <f t="shared" si="38"/>
        <v>Wien260</v>
      </c>
      <c r="B2021">
        <v>2021</v>
      </c>
      <c r="C2021" s="62" t="s">
        <v>270</v>
      </c>
      <c r="D2021" s="62" t="s">
        <v>419</v>
      </c>
      <c r="E2021" s="62" t="s">
        <v>66</v>
      </c>
      <c r="F2021" s="63">
        <v>125170</v>
      </c>
      <c r="G2021" s="63">
        <v>7594</v>
      </c>
      <c r="H2021" s="63">
        <v>3136</v>
      </c>
      <c r="I2021" s="63">
        <v>2196</v>
      </c>
      <c r="J2021" s="63">
        <v>2544</v>
      </c>
      <c r="K2021" s="63">
        <v>2308</v>
      </c>
      <c r="L2021" s="63">
        <v>8369</v>
      </c>
      <c r="M2021" s="63">
        <v>1828</v>
      </c>
      <c r="N2021" s="63">
        <v>286</v>
      </c>
      <c r="O2021" s="63">
        <v>205</v>
      </c>
      <c r="P2021" s="63">
        <v>356</v>
      </c>
      <c r="Q2021" s="63">
        <v>1284</v>
      </c>
      <c r="R2021" s="63">
        <v>90324</v>
      </c>
      <c r="S2021" s="63">
        <v>3274120</v>
      </c>
      <c r="T2021" s="63">
        <v>3000734</v>
      </c>
    </row>
    <row r="2022" spans="1:20" ht="14.5" x14ac:dyDescent="0.35">
      <c r="A2022" t="str">
        <f t="shared" si="38"/>
        <v>Wien310</v>
      </c>
      <c r="B2022">
        <v>2022</v>
      </c>
      <c r="C2022" s="62" t="s">
        <v>270</v>
      </c>
      <c r="D2022" s="62" t="s">
        <v>432</v>
      </c>
      <c r="E2022" s="62" t="s">
        <v>75</v>
      </c>
      <c r="F2022" s="64"/>
      <c r="G2022" s="64"/>
      <c r="H2022" s="64"/>
      <c r="I2022" s="64"/>
      <c r="J2022" s="64"/>
      <c r="K2022" s="64"/>
      <c r="L2022" s="64"/>
      <c r="M2022" s="63">
        <v>2899</v>
      </c>
      <c r="N2022" s="64"/>
      <c r="O2022" s="64"/>
      <c r="P2022" s="63">
        <v>24</v>
      </c>
      <c r="Q2022" s="63">
        <v>11212</v>
      </c>
      <c r="R2022" s="63">
        <v>428</v>
      </c>
      <c r="S2022" s="63">
        <v>7201</v>
      </c>
      <c r="T2022" s="63">
        <v>6743</v>
      </c>
    </row>
    <row r="2023" spans="1:20" ht="14.5" x14ac:dyDescent="0.35">
      <c r="A2023" t="str">
        <f t="shared" si="38"/>
        <v>Wien009</v>
      </c>
      <c r="B2023">
        <v>2023</v>
      </c>
      <c r="C2023" s="62" t="s">
        <v>270</v>
      </c>
      <c r="D2023" s="62" t="s">
        <v>308</v>
      </c>
      <c r="E2023" s="62" t="s">
        <v>8</v>
      </c>
      <c r="F2023" s="63">
        <v>32477138</v>
      </c>
      <c r="G2023" s="63">
        <v>60268237</v>
      </c>
      <c r="H2023" s="63">
        <v>41916230</v>
      </c>
      <c r="I2023" s="63">
        <v>38391399</v>
      </c>
      <c r="J2023" s="63">
        <v>39489474</v>
      </c>
      <c r="K2023" s="63">
        <v>43316284</v>
      </c>
      <c r="L2023" s="63">
        <v>44610931</v>
      </c>
      <c r="M2023" s="63">
        <v>64688933</v>
      </c>
      <c r="N2023" s="63">
        <v>101554125</v>
      </c>
      <c r="O2023" s="63">
        <v>110054967</v>
      </c>
      <c r="P2023" s="63">
        <v>149983207</v>
      </c>
      <c r="Q2023" s="63">
        <v>176279420</v>
      </c>
      <c r="R2023" s="63">
        <v>201841961</v>
      </c>
      <c r="S2023" s="63">
        <v>264959666</v>
      </c>
      <c r="T2023" s="63">
        <v>277053889</v>
      </c>
    </row>
    <row r="2024" spans="1:20" ht="14.5" x14ac:dyDescent="0.35">
      <c r="A2024" t="str">
        <f t="shared" si="38"/>
        <v>Wien893</v>
      </c>
      <c r="B2024">
        <v>2024</v>
      </c>
      <c r="C2024" s="62" t="s">
        <v>270</v>
      </c>
      <c r="D2024" s="62" t="s">
        <v>680</v>
      </c>
      <c r="E2024" s="62" t="s">
        <v>275</v>
      </c>
      <c r="F2024" s="63">
        <v>44</v>
      </c>
      <c r="G2024" s="64"/>
      <c r="H2024" s="64"/>
      <c r="I2024" s="64"/>
      <c r="J2024" s="64"/>
      <c r="K2024" s="64"/>
      <c r="L2024" s="64"/>
      <c r="M2024" s="64"/>
      <c r="N2024" s="64"/>
      <c r="O2024" s="64"/>
      <c r="P2024" s="64"/>
      <c r="Q2024" s="64"/>
      <c r="R2024" s="64"/>
      <c r="S2024" s="64"/>
      <c r="T2024" s="63">
        <v>69</v>
      </c>
    </row>
    <row r="2025" spans="1:20" ht="14.5" x14ac:dyDescent="0.35">
      <c r="A2025" t="str">
        <f t="shared" si="38"/>
        <v>Wien416</v>
      </c>
      <c r="B2025">
        <v>2025</v>
      </c>
      <c r="C2025" s="62" t="s">
        <v>270</v>
      </c>
      <c r="D2025" s="62" t="s">
        <v>495</v>
      </c>
      <c r="E2025" s="62" t="s">
        <v>109</v>
      </c>
      <c r="F2025" s="63">
        <v>453746</v>
      </c>
      <c r="G2025" s="63">
        <v>837808</v>
      </c>
      <c r="H2025" s="63">
        <v>697729</v>
      </c>
      <c r="I2025" s="63">
        <v>991624</v>
      </c>
      <c r="J2025" s="63">
        <v>1509126</v>
      </c>
      <c r="K2025" s="63">
        <v>999217</v>
      </c>
      <c r="L2025" s="63">
        <v>1152641</v>
      </c>
      <c r="M2025" s="63">
        <v>1288649</v>
      </c>
      <c r="N2025" s="63">
        <v>1218455</v>
      </c>
      <c r="O2025" s="63">
        <v>1408417</v>
      </c>
      <c r="P2025" s="63">
        <v>1381864</v>
      </c>
      <c r="Q2025" s="63">
        <v>2161886</v>
      </c>
      <c r="R2025" s="63">
        <v>2646907</v>
      </c>
      <c r="S2025" s="63">
        <v>2129028</v>
      </c>
      <c r="T2025" s="63">
        <v>1917347</v>
      </c>
    </row>
    <row r="2026" spans="1:20" ht="14.5" x14ac:dyDescent="0.35">
      <c r="A2026" t="str">
        <f t="shared" si="38"/>
        <v>Wien831</v>
      </c>
      <c r="B2026">
        <v>2026</v>
      </c>
      <c r="C2026" s="62" t="s">
        <v>270</v>
      </c>
      <c r="D2026" s="62" t="s">
        <v>659</v>
      </c>
      <c r="E2026" s="62" t="s">
        <v>201</v>
      </c>
      <c r="F2026" s="64"/>
      <c r="G2026" s="64"/>
      <c r="H2026" s="64"/>
      <c r="I2026" s="64"/>
      <c r="J2026" s="63">
        <v>67</v>
      </c>
      <c r="K2026" s="63">
        <v>16</v>
      </c>
      <c r="L2026" s="64"/>
      <c r="M2026" s="64"/>
      <c r="N2026" s="64"/>
      <c r="O2026" s="63">
        <v>5</v>
      </c>
      <c r="P2026" s="64"/>
      <c r="Q2026" s="63">
        <v>315</v>
      </c>
      <c r="R2026" s="63">
        <v>3213</v>
      </c>
      <c r="S2026" s="63">
        <v>21190</v>
      </c>
      <c r="T2026" s="63">
        <v>5231</v>
      </c>
    </row>
    <row r="2027" spans="1:20" ht="14.5" x14ac:dyDescent="0.35">
      <c r="A2027" t="str">
        <f t="shared" si="38"/>
        <v>Wien257</v>
      </c>
      <c r="B2027">
        <v>2027</v>
      </c>
      <c r="C2027" s="62" t="s">
        <v>270</v>
      </c>
      <c r="D2027" s="62" t="s">
        <v>418</v>
      </c>
      <c r="E2027" s="62" t="s">
        <v>65</v>
      </c>
      <c r="F2027" s="63">
        <v>1034</v>
      </c>
      <c r="G2027" s="64"/>
      <c r="H2027" s="64"/>
      <c r="I2027" s="64"/>
      <c r="J2027" s="64"/>
      <c r="K2027" s="64"/>
      <c r="L2027" s="64"/>
      <c r="M2027" s="64"/>
      <c r="N2027" s="64"/>
      <c r="O2027" s="64"/>
      <c r="P2027" s="64"/>
      <c r="Q2027" s="63">
        <v>936</v>
      </c>
      <c r="R2027" s="64"/>
      <c r="S2027" s="64"/>
      <c r="T2027" s="64"/>
    </row>
    <row r="2028" spans="1:20" ht="14.5" x14ac:dyDescent="0.35">
      <c r="A2028" t="str">
        <f t="shared" si="38"/>
        <v>Wien488</v>
      </c>
      <c r="B2028">
        <v>2028</v>
      </c>
      <c r="C2028" s="62" t="s">
        <v>270</v>
      </c>
      <c r="D2028" s="62" t="s">
        <v>546</v>
      </c>
      <c r="E2028" s="62" t="s">
        <v>136</v>
      </c>
      <c r="F2028" s="63">
        <v>21566</v>
      </c>
      <c r="G2028" s="64"/>
      <c r="H2028" s="63">
        <v>2418</v>
      </c>
      <c r="I2028" s="63">
        <v>1463</v>
      </c>
      <c r="J2028" s="63">
        <v>997</v>
      </c>
      <c r="K2028" s="63">
        <v>9618</v>
      </c>
      <c r="L2028" s="63">
        <v>3515</v>
      </c>
      <c r="M2028" s="63">
        <v>8628</v>
      </c>
      <c r="N2028" s="63">
        <v>13699</v>
      </c>
      <c r="O2028" s="63">
        <v>66270</v>
      </c>
      <c r="P2028" s="63">
        <v>65590</v>
      </c>
      <c r="Q2028" s="63">
        <v>63014</v>
      </c>
      <c r="R2028" s="63">
        <v>22666</v>
      </c>
      <c r="S2028" s="63">
        <v>36011</v>
      </c>
      <c r="T2028" s="63">
        <v>11575</v>
      </c>
    </row>
    <row r="2029" spans="1:20" ht="14.5" x14ac:dyDescent="0.35">
      <c r="A2029" t="str">
        <f t="shared" si="38"/>
        <v>Wien740</v>
      </c>
      <c r="B2029">
        <v>2029</v>
      </c>
      <c r="C2029" s="62" t="s">
        <v>270</v>
      </c>
      <c r="D2029" s="62" t="s">
        <v>623</v>
      </c>
      <c r="E2029" s="62" t="s">
        <v>180</v>
      </c>
      <c r="F2029" s="63">
        <v>19910360</v>
      </c>
      <c r="G2029" s="63">
        <v>21449593</v>
      </c>
      <c r="H2029" s="63">
        <v>18491534</v>
      </c>
      <c r="I2029" s="63">
        <v>22343889</v>
      </c>
      <c r="J2029" s="63">
        <v>26886208</v>
      </c>
      <c r="K2029" s="63">
        <v>37402690</v>
      </c>
      <c r="L2029" s="63">
        <v>77035054</v>
      </c>
      <c r="M2029" s="63">
        <v>56849448</v>
      </c>
      <c r="N2029" s="63">
        <v>133821828</v>
      </c>
      <c r="O2029" s="63">
        <v>29071795</v>
      </c>
      <c r="P2029" s="63">
        <v>37920344</v>
      </c>
      <c r="Q2029" s="63">
        <v>37063580</v>
      </c>
      <c r="R2029" s="63">
        <v>29877224</v>
      </c>
      <c r="S2029" s="63">
        <v>561871017</v>
      </c>
      <c r="T2029" s="63">
        <v>21742767</v>
      </c>
    </row>
    <row r="2030" spans="1:20" ht="14.5" x14ac:dyDescent="0.35">
      <c r="A2030" t="str">
        <f t="shared" si="38"/>
        <v>Wien424</v>
      </c>
      <c r="B2030">
        <v>2030</v>
      </c>
      <c r="C2030" s="62" t="s">
        <v>270</v>
      </c>
      <c r="D2030" s="62" t="s">
        <v>497</v>
      </c>
      <c r="E2030" s="62" t="s">
        <v>111</v>
      </c>
      <c r="F2030" s="63">
        <v>3124420</v>
      </c>
      <c r="G2030" s="63">
        <v>25726050</v>
      </c>
      <c r="H2030" s="63">
        <v>42399695</v>
      </c>
      <c r="I2030" s="63">
        <v>28063461</v>
      </c>
      <c r="J2030" s="63">
        <v>500482</v>
      </c>
      <c r="K2030" s="63">
        <v>826587</v>
      </c>
      <c r="L2030" s="63">
        <v>1029839</v>
      </c>
      <c r="M2030" s="63">
        <v>1442894</v>
      </c>
      <c r="N2030" s="63">
        <v>2857420</v>
      </c>
      <c r="O2030" s="63">
        <v>2374097</v>
      </c>
      <c r="P2030" s="63">
        <v>1886079</v>
      </c>
      <c r="Q2030" s="63">
        <v>1872146</v>
      </c>
      <c r="R2030" s="63">
        <v>2409837</v>
      </c>
      <c r="S2030" s="63">
        <v>2563698</v>
      </c>
      <c r="T2030" s="63">
        <v>1818576</v>
      </c>
    </row>
    <row r="2031" spans="1:20" ht="14.5" x14ac:dyDescent="0.35">
      <c r="A2031" t="str">
        <f t="shared" si="38"/>
        <v>Wien092</v>
      </c>
      <c r="B2031">
        <v>2031</v>
      </c>
      <c r="C2031" s="62" t="s">
        <v>270</v>
      </c>
      <c r="D2031" s="62" t="s">
        <v>382</v>
      </c>
      <c r="E2031" s="62" t="s">
        <v>47</v>
      </c>
      <c r="F2031" s="63">
        <v>90061093</v>
      </c>
      <c r="G2031" s="63">
        <v>135935291</v>
      </c>
      <c r="H2031" s="63">
        <v>162144041</v>
      </c>
      <c r="I2031" s="63">
        <v>138620374</v>
      </c>
      <c r="J2031" s="63">
        <v>81110180</v>
      </c>
      <c r="K2031" s="63">
        <v>62529409</v>
      </c>
      <c r="L2031" s="63">
        <v>64450018</v>
      </c>
      <c r="M2031" s="63">
        <v>68978327</v>
      </c>
      <c r="N2031" s="63">
        <v>79945049</v>
      </c>
      <c r="O2031" s="63">
        <v>81216894</v>
      </c>
      <c r="P2031" s="63">
        <v>80264466</v>
      </c>
      <c r="Q2031" s="63">
        <v>94957634</v>
      </c>
      <c r="R2031" s="63">
        <v>101995187</v>
      </c>
      <c r="S2031" s="63">
        <v>119618668</v>
      </c>
      <c r="T2031" s="63">
        <v>118168688</v>
      </c>
    </row>
    <row r="2032" spans="1:20" ht="14.5" x14ac:dyDescent="0.35">
      <c r="A2032" t="str">
        <f t="shared" si="38"/>
        <v>Wien452</v>
      </c>
      <c r="B2032">
        <v>2032</v>
      </c>
      <c r="C2032" s="62" t="s">
        <v>270</v>
      </c>
      <c r="D2032" s="62" t="s">
        <v>507</v>
      </c>
      <c r="E2032" s="62" t="s">
        <v>119</v>
      </c>
      <c r="F2032" s="63">
        <v>15073</v>
      </c>
      <c r="G2032" s="63">
        <v>12262</v>
      </c>
      <c r="H2032" s="63">
        <v>32588</v>
      </c>
      <c r="I2032" s="63">
        <v>32209</v>
      </c>
      <c r="J2032" s="63">
        <v>28704</v>
      </c>
      <c r="K2032" s="63">
        <v>125707</v>
      </c>
      <c r="L2032" s="63">
        <v>84670</v>
      </c>
      <c r="M2032" s="63">
        <v>199615</v>
      </c>
      <c r="N2032" s="63">
        <v>138839</v>
      </c>
      <c r="O2032" s="63">
        <v>150162</v>
      </c>
      <c r="P2032" s="63">
        <v>112715</v>
      </c>
      <c r="Q2032" s="63">
        <v>190541</v>
      </c>
      <c r="R2032" s="63">
        <v>130917</v>
      </c>
      <c r="S2032" s="63">
        <v>64170</v>
      </c>
      <c r="T2032" s="63">
        <v>107042</v>
      </c>
    </row>
    <row r="2033" spans="1:20" ht="14.5" x14ac:dyDescent="0.35">
      <c r="A2033" t="str">
        <f t="shared" si="38"/>
        <v>Wien064</v>
      </c>
      <c r="B2033">
        <v>2033</v>
      </c>
      <c r="C2033" s="62" t="s">
        <v>270</v>
      </c>
      <c r="D2033" s="62" t="s">
        <v>351</v>
      </c>
      <c r="E2033" s="62" t="s">
        <v>33</v>
      </c>
      <c r="F2033" s="63">
        <v>837897581</v>
      </c>
      <c r="G2033" s="63">
        <v>934935068</v>
      </c>
      <c r="H2033" s="63">
        <v>934634816</v>
      </c>
      <c r="I2033" s="63">
        <v>850285880</v>
      </c>
      <c r="J2033" s="63">
        <v>871614759</v>
      </c>
      <c r="K2033" s="63">
        <v>640610432</v>
      </c>
      <c r="L2033" s="63">
        <v>709916484</v>
      </c>
      <c r="M2033" s="63">
        <v>788770847</v>
      </c>
      <c r="N2033" s="63">
        <v>933363430</v>
      </c>
      <c r="O2033" s="63">
        <v>893817881</v>
      </c>
      <c r="P2033" s="63">
        <v>779614761</v>
      </c>
      <c r="Q2033" s="63">
        <v>804526300</v>
      </c>
      <c r="R2033" s="63">
        <v>861090297</v>
      </c>
      <c r="S2033" s="63">
        <v>907147760</v>
      </c>
      <c r="T2033" s="63">
        <v>898911367</v>
      </c>
    </row>
    <row r="2034" spans="1:20" ht="14.5" x14ac:dyDescent="0.35">
      <c r="A2034" t="str">
        <f t="shared" si="38"/>
        <v>Wien700</v>
      </c>
      <c r="B2034">
        <v>2034</v>
      </c>
      <c r="C2034" s="62" t="s">
        <v>270</v>
      </c>
      <c r="D2034" s="62" t="s">
        <v>606</v>
      </c>
      <c r="E2034" s="62" t="s">
        <v>172</v>
      </c>
      <c r="F2034" s="63">
        <v>49670575</v>
      </c>
      <c r="G2034" s="63">
        <v>56708954</v>
      </c>
      <c r="H2034" s="63">
        <v>48592129</v>
      </c>
      <c r="I2034" s="63">
        <v>49506225</v>
      </c>
      <c r="J2034" s="63">
        <v>59309247</v>
      </c>
      <c r="K2034" s="63">
        <v>58825222</v>
      </c>
      <c r="L2034" s="63">
        <v>59370938</v>
      </c>
      <c r="M2034" s="63">
        <v>59463652</v>
      </c>
      <c r="N2034" s="63">
        <v>65678707</v>
      </c>
      <c r="O2034" s="63">
        <v>68653438</v>
      </c>
      <c r="P2034" s="63">
        <v>62844150</v>
      </c>
      <c r="Q2034" s="63">
        <v>74999248</v>
      </c>
      <c r="R2034" s="63">
        <v>92604958</v>
      </c>
      <c r="S2034" s="63">
        <v>80133430</v>
      </c>
      <c r="T2034" s="63">
        <v>79243631</v>
      </c>
    </row>
    <row r="2035" spans="1:20" ht="14.5" x14ac:dyDescent="0.35">
      <c r="A2035" t="str">
        <f t="shared" si="38"/>
        <v>Wien007</v>
      </c>
      <c r="B2035">
        <v>2035</v>
      </c>
      <c r="C2035" s="62" t="s">
        <v>270</v>
      </c>
      <c r="D2035" s="62" t="s">
        <v>304</v>
      </c>
      <c r="E2035" s="62" t="s">
        <v>6</v>
      </c>
      <c r="F2035" s="63">
        <v>432079417</v>
      </c>
      <c r="G2035" s="63">
        <v>328340667</v>
      </c>
      <c r="H2035" s="63">
        <v>276037441</v>
      </c>
      <c r="I2035" s="63">
        <v>184445334</v>
      </c>
      <c r="J2035" s="63">
        <v>212826973</v>
      </c>
      <c r="K2035" s="63">
        <v>287596421</v>
      </c>
      <c r="L2035" s="63">
        <v>258776735</v>
      </c>
      <c r="M2035" s="63">
        <v>291556151</v>
      </c>
      <c r="N2035" s="63">
        <v>296739487</v>
      </c>
      <c r="O2035" s="63">
        <v>307588112</v>
      </c>
      <c r="P2035" s="63">
        <v>355640234</v>
      </c>
      <c r="Q2035" s="63">
        <v>417244096</v>
      </c>
      <c r="R2035" s="63">
        <v>452930427</v>
      </c>
      <c r="S2035" s="63">
        <v>519261295</v>
      </c>
      <c r="T2035" s="63">
        <v>541095247</v>
      </c>
    </row>
    <row r="2036" spans="1:20" ht="14.5" x14ac:dyDescent="0.35">
      <c r="A2036" t="str">
        <f t="shared" si="38"/>
        <v>Wien624</v>
      </c>
      <c r="B2036">
        <v>2036</v>
      </c>
      <c r="C2036" s="62" t="s">
        <v>270</v>
      </c>
      <c r="D2036" s="62" t="s">
        <v>571</v>
      </c>
      <c r="E2036" s="62" t="s">
        <v>150</v>
      </c>
      <c r="F2036" s="63">
        <v>95546971</v>
      </c>
      <c r="G2036" s="63">
        <v>112482288</v>
      </c>
      <c r="H2036" s="63">
        <v>89551142</v>
      </c>
      <c r="I2036" s="63">
        <v>61218752</v>
      </c>
      <c r="J2036" s="63">
        <v>70179077</v>
      </c>
      <c r="K2036" s="63">
        <v>50168734</v>
      </c>
      <c r="L2036" s="63">
        <v>59165880</v>
      </c>
      <c r="M2036" s="63">
        <v>54213794</v>
      </c>
      <c r="N2036" s="63">
        <v>51533622</v>
      </c>
      <c r="O2036" s="63">
        <v>38309074</v>
      </c>
      <c r="P2036" s="63">
        <v>39757142</v>
      </c>
      <c r="Q2036" s="63">
        <v>43641362</v>
      </c>
      <c r="R2036" s="63">
        <v>48140343</v>
      </c>
      <c r="S2036" s="63">
        <v>58644891</v>
      </c>
      <c r="T2036" s="63">
        <v>49832937</v>
      </c>
    </row>
    <row r="2037" spans="1:20" ht="14.5" x14ac:dyDescent="0.35">
      <c r="A2037" t="str">
        <f t="shared" si="38"/>
        <v>Wien664</v>
      </c>
      <c r="B2037">
        <v>2037</v>
      </c>
      <c r="C2037" s="62" t="s">
        <v>270</v>
      </c>
      <c r="D2037" s="62" t="s">
        <v>590</v>
      </c>
      <c r="E2037" s="62" t="s">
        <v>162</v>
      </c>
      <c r="F2037" s="63">
        <v>74482333</v>
      </c>
      <c r="G2037" s="63">
        <v>81535360</v>
      </c>
      <c r="H2037" s="63">
        <v>83807249</v>
      </c>
      <c r="I2037" s="63">
        <v>89566321</v>
      </c>
      <c r="J2037" s="63">
        <v>94667912</v>
      </c>
      <c r="K2037" s="63">
        <v>110618167</v>
      </c>
      <c r="L2037" s="63">
        <v>123233351</v>
      </c>
      <c r="M2037" s="63">
        <v>128085033</v>
      </c>
      <c r="N2037" s="63">
        <v>142745109</v>
      </c>
      <c r="O2037" s="63">
        <v>150614717</v>
      </c>
      <c r="P2037" s="63">
        <v>127806734</v>
      </c>
      <c r="Q2037" s="63">
        <v>191057705</v>
      </c>
      <c r="R2037" s="63">
        <v>244103565</v>
      </c>
      <c r="S2037" s="63">
        <v>286075049</v>
      </c>
      <c r="T2037" s="63">
        <v>343716992</v>
      </c>
    </row>
    <row r="2038" spans="1:20" ht="14.5" x14ac:dyDescent="0.35">
      <c r="A2038" t="str">
        <f t="shared" si="38"/>
        <v>Wien357</v>
      </c>
      <c r="B2038">
        <v>2038</v>
      </c>
      <c r="C2038" s="62" t="s">
        <v>270</v>
      </c>
      <c r="D2038" s="62" t="s">
        <v>461</v>
      </c>
      <c r="E2038" s="62" t="s">
        <v>89</v>
      </c>
      <c r="F2038" s="63">
        <v>1801</v>
      </c>
      <c r="G2038" s="64"/>
      <c r="H2038" s="64"/>
      <c r="I2038" s="64"/>
      <c r="J2038" s="64"/>
      <c r="K2038" s="64"/>
      <c r="L2038" s="64"/>
      <c r="M2038" s="64"/>
      <c r="N2038" s="64"/>
      <c r="O2038" s="64"/>
      <c r="P2038" s="64"/>
      <c r="Q2038" s="64"/>
      <c r="R2038" s="64"/>
      <c r="S2038" s="64"/>
      <c r="T2038" s="63">
        <v>27</v>
      </c>
    </row>
    <row r="2039" spans="1:20" ht="14.5" x14ac:dyDescent="0.35">
      <c r="A2039" t="str">
        <f t="shared" si="38"/>
        <v>Wien612</v>
      </c>
      <c r="B2039">
        <v>2039</v>
      </c>
      <c r="C2039" s="62" t="s">
        <v>270</v>
      </c>
      <c r="D2039" s="62" t="s">
        <v>567</v>
      </c>
      <c r="E2039" s="62" t="s">
        <v>149</v>
      </c>
      <c r="F2039" s="63">
        <v>5222</v>
      </c>
      <c r="G2039" s="63">
        <v>5112</v>
      </c>
      <c r="H2039" s="63">
        <v>2232</v>
      </c>
      <c r="I2039" s="63">
        <v>65688</v>
      </c>
      <c r="J2039" s="63">
        <v>9585</v>
      </c>
      <c r="K2039" s="63">
        <v>15000</v>
      </c>
      <c r="L2039" s="63">
        <v>44092</v>
      </c>
      <c r="M2039" s="63">
        <v>16308</v>
      </c>
      <c r="N2039" s="63">
        <v>9750</v>
      </c>
      <c r="O2039" s="63">
        <v>4543</v>
      </c>
      <c r="P2039" s="63">
        <v>77332</v>
      </c>
      <c r="Q2039" s="63">
        <v>15116</v>
      </c>
      <c r="R2039" s="63">
        <v>23085</v>
      </c>
      <c r="S2039" s="63">
        <v>40692</v>
      </c>
      <c r="T2039" s="63">
        <v>137411</v>
      </c>
    </row>
    <row r="2040" spans="1:20" ht="14.5" x14ac:dyDescent="0.35">
      <c r="A2040" t="str">
        <f t="shared" si="38"/>
        <v>Wien616</v>
      </c>
      <c r="B2040">
        <v>2040</v>
      </c>
      <c r="C2040" s="62" t="s">
        <v>270</v>
      </c>
      <c r="D2040" s="62" t="s">
        <v>569</v>
      </c>
      <c r="E2040" s="62" t="s">
        <v>246</v>
      </c>
      <c r="F2040" s="63">
        <v>15383823</v>
      </c>
      <c r="G2040" s="63">
        <v>14844094</v>
      </c>
      <c r="H2040" s="63">
        <v>7021333</v>
      </c>
      <c r="I2040" s="63">
        <v>2336040</v>
      </c>
      <c r="J2040" s="63">
        <v>2428528</v>
      </c>
      <c r="K2040" s="63">
        <v>1825951</v>
      </c>
      <c r="L2040" s="63">
        <v>2130901</v>
      </c>
      <c r="M2040" s="63">
        <v>2548954</v>
      </c>
      <c r="N2040" s="63">
        <v>10154603</v>
      </c>
      <c r="O2040" s="63">
        <v>4228061</v>
      </c>
      <c r="P2040" s="63">
        <v>6019880</v>
      </c>
      <c r="Q2040" s="63">
        <v>9807610</v>
      </c>
      <c r="R2040" s="63">
        <v>5583320</v>
      </c>
      <c r="S2040" s="63">
        <v>5703984</v>
      </c>
      <c r="T2040" s="63">
        <v>3622558</v>
      </c>
    </row>
    <row r="2041" spans="1:20" ht="14.5" x14ac:dyDescent="0.35">
      <c r="A2041" t="str">
        <f t="shared" si="38"/>
        <v>Wien024</v>
      </c>
      <c r="B2041">
        <v>2041</v>
      </c>
      <c r="C2041" s="62" t="s">
        <v>270</v>
      </c>
      <c r="D2041" s="62" t="s">
        <v>318</v>
      </c>
      <c r="E2041" s="62" t="s">
        <v>15</v>
      </c>
      <c r="F2041" s="63">
        <v>2143373</v>
      </c>
      <c r="G2041" s="63">
        <v>846145</v>
      </c>
      <c r="H2041" s="63">
        <v>1058515</v>
      </c>
      <c r="I2041" s="63">
        <v>1768058</v>
      </c>
      <c r="J2041" s="63">
        <v>813016</v>
      </c>
      <c r="K2041" s="63">
        <v>953537</v>
      </c>
      <c r="L2041" s="63">
        <v>587548</v>
      </c>
      <c r="M2041" s="63">
        <v>974312</v>
      </c>
      <c r="N2041" s="63">
        <v>1140121</v>
      </c>
      <c r="O2041" s="63">
        <v>1357873</v>
      </c>
      <c r="P2041" s="63">
        <v>1328256</v>
      </c>
      <c r="Q2041" s="63">
        <v>5028123</v>
      </c>
      <c r="R2041" s="63">
        <v>4830101</v>
      </c>
      <c r="S2041" s="63">
        <v>4116031</v>
      </c>
      <c r="T2041" s="63">
        <v>1279745</v>
      </c>
    </row>
    <row r="2042" spans="1:20" ht="14.5" x14ac:dyDescent="0.35">
      <c r="A2042" t="str">
        <f t="shared" si="38"/>
        <v>Wien005</v>
      </c>
      <c r="B2042">
        <v>2042</v>
      </c>
      <c r="C2042" s="62" t="s">
        <v>270</v>
      </c>
      <c r="D2042" s="62" t="s">
        <v>300</v>
      </c>
      <c r="E2042" s="62" t="s">
        <v>4</v>
      </c>
      <c r="F2042" s="63">
        <v>1886128216</v>
      </c>
      <c r="G2042" s="63">
        <v>2028466558</v>
      </c>
      <c r="H2042" s="63">
        <v>1850771232</v>
      </c>
      <c r="I2042" s="63">
        <v>1801818178</v>
      </c>
      <c r="J2042" s="63">
        <v>1708374332</v>
      </c>
      <c r="K2042" s="63">
        <v>1729240747</v>
      </c>
      <c r="L2042" s="63">
        <v>1870991396</v>
      </c>
      <c r="M2042" s="63">
        <v>2034401216</v>
      </c>
      <c r="N2042" s="63">
        <v>2276039632</v>
      </c>
      <c r="O2042" s="63">
        <v>2346469247</v>
      </c>
      <c r="P2042" s="63">
        <v>1749350850</v>
      </c>
      <c r="Q2042" s="63">
        <v>2119791056</v>
      </c>
      <c r="R2042" s="63">
        <v>2786614562</v>
      </c>
      <c r="S2042" s="63">
        <v>2795041420</v>
      </c>
      <c r="T2042" s="63">
        <v>2751738079</v>
      </c>
    </row>
    <row r="2043" spans="1:20" ht="14.5" x14ac:dyDescent="0.35">
      <c r="A2043" t="str">
        <f t="shared" si="38"/>
        <v>Wien464</v>
      </c>
      <c r="B2043">
        <v>2043</v>
      </c>
      <c r="C2043" s="62" t="s">
        <v>270</v>
      </c>
      <c r="D2043" s="62" t="s">
        <v>520</v>
      </c>
      <c r="E2043" s="62" t="s">
        <v>127</v>
      </c>
      <c r="F2043" s="63">
        <v>3217029</v>
      </c>
      <c r="G2043" s="63">
        <v>484726</v>
      </c>
      <c r="H2043" s="63">
        <v>198511</v>
      </c>
      <c r="I2043" s="63">
        <v>106842</v>
      </c>
      <c r="J2043" s="63">
        <v>119446</v>
      </c>
      <c r="K2043" s="63">
        <v>193901</v>
      </c>
      <c r="L2043" s="63">
        <v>188114</v>
      </c>
      <c r="M2043" s="63">
        <v>231304</v>
      </c>
      <c r="N2043" s="63">
        <v>277776</v>
      </c>
      <c r="O2043" s="63">
        <v>182469</v>
      </c>
      <c r="P2043" s="63">
        <v>369387</v>
      </c>
      <c r="Q2043" s="63">
        <v>338275</v>
      </c>
      <c r="R2043" s="63">
        <v>434986</v>
      </c>
      <c r="S2043" s="63">
        <v>214971</v>
      </c>
      <c r="T2043" s="63">
        <v>185156</v>
      </c>
    </row>
    <row r="2044" spans="1:20" ht="14.5" x14ac:dyDescent="0.35">
      <c r="A2044" t="str">
        <f t="shared" si="38"/>
        <v>Wien628</v>
      </c>
      <c r="B2044">
        <v>2044</v>
      </c>
      <c r="C2044" s="62" t="s">
        <v>270</v>
      </c>
      <c r="D2044" s="62" t="s">
        <v>575</v>
      </c>
      <c r="E2044" s="62" t="s">
        <v>152</v>
      </c>
      <c r="F2044" s="63">
        <v>1021392</v>
      </c>
      <c r="G2044" s="63">
        <v>1180680</v>
      </c>
      <c r="H2044" s="63">
        <v>1020446</v>
      </c>
      <c r="I2044" s="63">
        <v>1656551</v>
      </c>
      <c r="J2044" s="63">
        <v>1071102</v>
      </c>
      <c r="K2044" s="63">
        <v>3402864</v>
      </c>
      <c r="L2044" s="63">
        <v>2526744</v>
      </c>
      <c r="M2044" s="63">
        <v>2142616</v>
      </c>
      <c r="N2044" s="63">
        <v>1737830</v>
      </c>
      <c r="O2044" s="63">
        <v>2353582</v>
      </c>
      <c r="P2044" s="63">
        <v>2285985</v>
      </c>
      <c r="Q2044" s="63">
        <v>3140754</v>
      </c>
      <c r="R2044" s="63">
        <v>2842433</v>
      </c>
      <c r="S2044" s="63">
        <v>3280249</v>
      </c>
      <c r="T2044" s="63">
        <v>5361731</v>
      </c>
    </row>
    <row r="2045" spans="1:20" ht="14.5" x14ac:dyDescent="0.35">
      <c r="A2045" t="str">
        <f t="shared" si="38"/>
        <v>Wien732</v>
      </c>
      <c r="B2045">
        <v>2045</v>
      </c>
      <c r="C2045" s="62" t="s">
        <v>270</v>
      </c>
      <c r="D2045" s="62" t="s">
        <v>621</v>
      </c>
      <c r="E2045" s="62" t="s">
        <v>178</v>
      </c>
      <c r="F2045" s="63">
        <v>499897516</v>
      </c>
      <c r="G2045" s="63">
        <v>486224492</v>
      </c>
      <c r="H2045" s="63">
        <v>430280966</v>
      </c>
      <c r="I2045" s="63">
        <v>433957831</v>
      </c>
      <c r="J2045" s="63">
        <v>402452006</v>
      </c>
      <c r="K2045" s="63">
        <v>445675691</v>
      </c>
      <c r="L2045" s="63">
        <v>472268402</v>
      </c>
      <c r="M2045" s="63">
        <v>489117863</v>
      </c>
      <c r="N2045" s="63">
        <v>500422460</v>
      </c>
      <c r="O2045" s="63">
        <v>527633473</v>
      </c>
      <c r="P2045" s="63">
        <v>488926300</v>
      </c>
      <c r="Q2045" s="63">
        <v>480538033</v>
      </c>
      <c r="R2045" s="63">
        <v>551991010</v>
      </c>
      <c r="S2045" s="63">
        <v>717893368</v>
      </c>
      <c r="T2045" s="63">
        <v>698703244</v>
      </c>
    </row>
    <row r="2046" spans="1:20" ht="14.5" x14ac:dyDescent="0.35">
      <c r="A2046" t="str">
        <f t="shared" si="38"/>
        <v>Wien346</v>
      </c>
      <c r="B2046">
        <v>2046</v>
      </c>
      <c r="C2046" s="62" t="s">
        <v>270</v>
      </c>
      <c r="D2046" s="62" t="s">
        <v>454</v>
      </c>
      <c r="E2046" s="62" t="s">
        <v>86</v>
      </c>
      <c r="F2046" s="63">
        <v>1151557</v>
      </c>
      <c r="G2046" s="63">
        <v>1229559</v>
      </c>
      <c r="H2046" s="63">
        <v>1001706</v>
      </c>
      <c r="I2046" s="63">
        <v>794938</v>
      </c>
      <c r="J2046" s="63">
        <v>1079329</v>
      </c>
      <c r="K2046" s="63">
        <v>1570319</v>
      </c>
      <c r="L2046" s="63">
        <v>1734003</v>
      </c>
      <c r="M2046" s="63">
        <v>2045110</v>
      </c>
      <c r="N2046" s="63">
        <v>5522038</v>
      </c>
      <c r="O2046" s="63">
        <v>5258099</v>
      </c>
      <c r="P2046" s="63">
        <v>3119084</v>
      </c>
      <c r="Q2046" s="63">
        <v>4014414</v>
      </c>
      <c r="R2046" s="63">
        <v>6270813</v>
      </c>
      <c r="S2046" s="63">
        <v>7111452</v>
      </c>
      <c r="T2046" s="63">
        <v>3733916</v>
      </c>
    </row>
    <row r="2047" spans="1:20" ht="14.5" x14ac:dyDescent="0.35">
      <c r="A2047" t="str">
        <f t="shared" si="38"/>
        <v>Wien083</v>
      </c>
      <c r="B2047">
        <v>2047</v>
      </c>
      <c r="C2047" s="62" t="s">
        <v>270</v>
      </c>
      <c r="D2047" s="62" t="s">
        <v>378</v>
      </c>
      <c r="E2047" s="62" t="s">
        <v>45</v>
      </c>
      <c r="F2047" s="63">
        <v>3776</v>
      </c>
      <c r="G2047" s="63">
        <v>14813</v>
      </c>
      <c r="H2047" s="63">
        <v>43447</v>
      </c>
      <c r="I2047" s="63">
        <v>63711</v>
      </c>
      <c r="J2047" s="63">
        <v>146628</v>
      </c>
      <c r="K2047" s="63">
        <v>166948</v>
      </c>
      <c r="L2047" s="63">
        <v>224513</v>
      </c>
      <c r="M2047" s="63">
        <v>119589</v>
      </c>
      <c r="N2047" s="63">
        <v>185804</v>
      </c>
      <c r="O2047" s="63">
        <v>193682</v>
      </c>
      <c r="P2047" s="63">
        <v>269063</v>
      </c>
      <c r="Q2047" s="63">
        <v>243669</v>
      </c>
      <c r="R2047" s="63">
        <v>211419</v>
      </c>
      <c r="S2047" s="63">
        <v>123498</v>
      </c>
      <c r="T2047" s="63">
        <v>2062341</v>
      </c>
    </row>
    <row r="2048" spans="1:20" ht="14.5" x14ac:dyDescent="0.35">
      <c r="A2048" t="str">
        <f t="shared" si="38"/>
        <v>Wien696</v>
      </c>
      <c r="B2048">
        <v>2048</v>
      </c>
      <c r="C2048" s="62" t="s">
        <v>270</v>
      </c>
      <c r="D2048" s="62" t="s">
        <v>604</v>
      </c>
      <c r="E2048" s="62" t="s">
        <v>171</v>
      </c>
      <c r="F2048" s="63">
        <v>15549309</v>
      </c>
      <c r="G2048" s="63">
        <v>14284076</v>
      </c>
      <c r="H2048" s="63">
        <v>22344729</v>
      </c>
      <c r="I2048" s="63">
        <v>33918438</v>
      </c>
      <c r="J2048" s="63">
        <v>39191075</v>
      </c>
      <c r="K2048" s="63">
        <v>46557163</v>
      </c>
      <c r="L2048" s="63">
        <v>49753763</v>
      </c>
      <c r="M2048" s="63">
        <v>58098497</v>
      </c>
      <c r="N2048" s="63">
        <v>62741921</v>
      </c>
      <c r="O2048" s="63">
        <v>62169743</v>
      </c>
      <c r="P2048" s="63">
        <v>45738021</v>
      </c>
      <c r="Q2048" s="63">
        <v>49720394</v>
      </c>
      <c r="R2048" s="63">
        <v>63538935</v>
      </c>
      <c r="S2048" s="63">
        <v>56917825</v>
      </c>
      <c r="T2048" s="63">
        <v>106930586</v>
      </c>
    </row>
    <row r="2049" spans="1:20" ht="14.5" x14ac:dyDescent="0.35">
      <c r="A2049" t="str">
        <f t="shared" si="38"/>
        <v>Wien812</v>
      </c>
      <c r="B2049">
        <v>2049</v>
      </c>
      <c r="C2049" s="62" t="s">
        <v>270</v>
      </c>
      <c r="D2049" s="62" t="s">
        <v>641</v>
      </c>
      <c r="E2049" s="62" t="s">
        <v>189</v>
      </c>
      <c r="F2049" s="64"/>
      <c r="G2049" s="63">
        <v>28</v>
      </c>
      <c r="H2049" s="63">
        <v>1</v>
      </c>
      <c r="I2049" s="64"/>
      <c r="J2049" s="63">
        <v>70</v>
      </c>
      <c r="K2049" s="64"/>
      <c r="L2049" s="64"/>
      <c r="M2049" s="63">
        <v>131</v>
      </c>
      <c r="N2049" s="64"/>
      <c r="O2049" s="63">
        <v>2</v>
      </c>
      <c r="P2049" s="64"/>
      <c r="Q2049" s="64"/>
      <c r="R2049" s="64"/>
      <c r="S2049" s="63">
        <v>1167</v>
      </c>
      <c r="T2049" s="64"/>
    </row>
    <row r="2050" spans="1:20" ht="14.5" x14ac:dyDescent="0.35">
      <c r="A2050" t="str">
        <f t="shared" si="38"/>
        <v>Wien375</v>
      </c>
      <c r="B2050">
        <v>2050</v>
      </c>
      <c r="C2050" s="62" t="s">
        <v>270</v>
      </c>
      <c r="D2050" s="62" t="s">
        <v>468</v>
      </c>
      <c r="E2050" s="62" t="s">
        <v>93</v>
      </c>
      <c r="F2050" s="64"/>
      <c r="G2050" s="63">
        <v>10018</v>
      </c>
      <c r="H2050" s="63">
        <v>9918</v>
      </c>
      <c r="I2050" s="63">
        <v>18924</v>
      </c>
      <c r="J2050" s="63">
        <v>17762</v>
      </c>
      <c r="K2050" s="64"/>
      <c r="L2050" s="63">
        <v>7843</v>
      </c>
      <c r="M2050" s="64"/>
      <c r="N2050" s="63">
        <v>9877</v>
      </c>
      <c r="O2050" s="63">
        <v>9999</v>
      </c>
      <c r="P2050" s="63">
        <v>1860</v>
      </c>
      <c r="Q2050" s="64"/>
      <c r="R2050" s="63">
        <v>8825</v>
      </c>
      <c r="S2050" s="63">
        <v>39636</v>
      </c>
      <c r="T2050" s="63">
        <v>24918</v>
      </c>
    </row>
    <row r="2051" spans="1:20" ht="14.5" x14ac:dyDescent="0.35">
      <c r="A2051" t="str">
        <f t="shared" si="38"/>
        <v>Wien449</v>
      </c>
      <c r="B2051">
        <v>2051</v>
      </c>
      <c r="C2051" s="62" t="s">
        <v>270</v>
      </c>
      <c r="D2051" s="62" t="s">
        <v>505</v>
      </c>
      <c r="E2051" s="62" t="s">
        <v>118</v>
      </c>
      <c r="F2051" s="63">
        <v>166</v>
      </c>
      <c r="G2051" s="63">
        <v>30</v>
      </c>
      <c r="H2051" s="63">
        <v>2</v>
      </c>
      <c r="I2051" s="64"/>
      <c r="J2051" s="63">
        <v>131</v>
      </c>
      <c r="K2051" s="63">
        <v>453</v>
      </c>
      <c r="L2051" s="63">
        <v>6807</v>
      </c>
      <c r="M2051" s="63">
        <v>1144</v>
      </c>
      <c r="N2051" s="63">
        <v>601</v>
      </c>
      <c r="O2051" s="63">
        <v>217</v>
      </c>
      <c r="P2051" s="63">
        <v>32</v>
      </c>
      <c r="Q2051" s="63">
        <v>1247</v>
      </c>
      <c r="R2051" s="63">
        <v>23637</v>
      </c>
      <c r="S2051" s="63">
        <v>3077</v>
      </c>
      <c r="T2051" s="63">
        <v>413</v>
      </c>
    </row>
    <row r="2052" spans="1:20" ht="14.5" x14ac:dyDescent="0.35">
      <c r="A2052" t="str">
        <f t="shared" si="38"/>
        <v>Wien724</v>
      </c>
      <c r="B2052">
        <v>2052</v>
      </c>
      <c r="C2052" s="62" t="s">
        <v>270</v>
      </c>
      <c r="D2052" s="62" t="s">
        <v>617</v>
      </c>
      <c r="E2052" s="62" t="s">
        <v>247</v>
      </c>
      <c r="F2052" s="63">
        <v>38185</v>
      </c>
      <c r="G2052" s="63">
        <v>30332</v>
      </c>
      <c r="H2052" s="63">
        <v>69083</v>
      </c>
      <c r="I2052" s="63">
        <v>176639</v>
      </c>
      <c r="J2052" s="63">
        <v>8644</v>
      </c>
      <c r="K2052" s="63">
        <v>167211</v>
      </c>
      <c r="L2052" s="63">
        <v>72998</v>
      </c>
      <c r="M2052" s="63">
        <v>10825</v>
      </c>
      <c r="N2052" s="63">
        <v>22930</v>
      </c>
      <c r="O2052" s="63">
        <v>29768</v>
      </c>
      <c r="P2052" s="63">
        <v>32329</v>
      </c>
      <c r="Q2052" s="64"/>
      <c r="R2052" s="63">
        <v>381512</v>
      </c>
      <c r="S2052" s="63">
        <v>395274</v>
      </c>
      <c r="T2052" s="63">
        <v>1934021</v>
      </c>
    </row>
    <row r="2053" spans="1:20" ht="14.5" x14ac:dyDescent="0.35">
      <c r="A2053" t="str">
        <f t="shared" si="38"/>
        <v>Wien728</v>
      </c>
      <c r="B2053">
        <v>2053</v>
      </c>
      <c r="C2053" s="62" t="s">
        <v>270</v>
      </c>
      <c r="D2053" s="62" t="s">
        <v>619</v>
      </c>
      <c r="E2053" s="62" t="s">
        <v>962</v>
      </c>
      <c r="F2053" s="63">
        <v>203374818</v>
      </c>
      <c r="G2053" s="63">
        <v>222318422</v>
      </c>
      <c r="H2053" s="63">
        <v>394178406</v>
      </c>
      <c r="I2053" s="63">
        <v>434323073</v>
      </c>
      <c r="J2053" s="63">
        <v>328741571</v>
      </c>
      <c r="K2053" s="63">
        <v>214537016</v>
      </c>
      <c r="L2053" s="63">
        <v>200104571</v>
      </c>
      <c r="M2053" s="63">
        <v>204077737</v>
      </c>
      <c r="N2053" s="63">
        <v>201103291</v>
      </c>
      <c r="O2053" s="63">
        <v>180934149</v>
      </c>
      <c r="P2053" s="63">
        <v>201671123</v>
      </c>
      <c r="Q2053" s="63">
        <v>285167209</v>
      </c>
      <c r="R2053" s="63">
        <v>281015283</v>
      </c>
      <c r="S2053" s="63">
        <v>370491279</v>
      </c>
      <c r="T2053" s="63">
        <v>296205452</v>
      </c>
    </row>
    <row r="2054" spans="1:20" ht="14.5" x14ac:dyDescent="0.35">
      <c r="A2054" t="str">
        <f t="shared" si="38"/>
        <v>Wien636</v>
      </c>
      <c r="B2054">
        <v>2054</v>
      </c>
      <c r="C2054" s="62" t="s">
        <v>270</v>
      </c>
      <c r="D2054" s="62" t="s">
        <v>579</v>
      </c>
      <c r="E2054" s="62" t="s">
        <v>154</v>
      </c>
      <c r="F2054" s="63">
        <v>186942</v>
      </c>
      <c r="G2054" s="63">
        <v>1117333</v>
      </c>
      <c r="H2054" s="63">
        <v>1768744</v>
      </c>
      <c r="I2054" s="63">
        <v>2505672</v>
      </c>
      <c r="J2054" s="63">
        <v>1355846</v>
      </c>
      <c r="K2054" s="63">
        <v>530709</v>
      </c>
      <c r="L2054" s="63">
        <v>90690</v>
      </c>
      <c r="M2054" s="63">
        <v>96868</v>
      </c>
      <c r="N2054" s="63">
        <v>146995</v>
      </c>
      <c r="O2054" s="63">
        <v>198015</v>
      </c>
      <c r="P2054" s="63">
        <v>60237</v>
      </c>
      <c r="Q2054" s="63">
        <v>88361</v>
      </c>
      <c r="R2054" s="63">
        <v>143189</v>
      </c>
      <c r="S2054" s="63">
        <v>183461</v>
      </c>
      <c r="T2054" s="63">
        <v>143402</v>
      </c>
    </row>
    <row r="2055" spans="1:20" ht="14.5" x14ac:dyDescent="0.35">
      <c r="A2055" t="str">
        <f t="shared" si="38"/>
        <v>Wien463</v>
      </c>
      <c r="B2055">
        <v>2055</v>
      </c>
      <c r="C2055" s="62" t="s">
        <v>270</v>
      </c>
      <c r="D2055" s="62" t="s">
        <v>518</v>
      </c>
      <c r="E2055" s="62" t="s">
        <v>126</v>
      </c>
      <c r="F2055" s="64"/>
      <c r="G2055" s="64"/>
      <c r="H2055" s="63">
        <v>122</v>
      </c>
      <c r="I2055" s="64"/>
      <c r="J2055" s="63">
        <v>27</v>
      </c>
      <c r="K2055" s="64"/>
      <c r="L2055" s="63">
        <v>433</v>
      </c>
      <c r="M2055" s="63">
        <v>17428</v>
      </c>
      <c r="N2055" s="63">
        <v>230</v>
      </c>
      <c r="O2055" s="64"/>
      <c r="P2055" s="63">
        <v>104</v>
      </c>
      <c r="Q2055" s="63">
        <v>992</v>
      </c>
      <c r="R2055" s="63">
        <v>12307</v>
      </c>
      <c r="S2055" s="63">
        <v>60299</v>
      </c>
      <c r="T2055" s="63">
        <v>21095</v>
      </c>
    </row>
    <row r="2056" spans="1:20" ht="14.5" x14ac:dyDescent="0.35">
      <c r="A2056" t="str">
        <f t="shared" ref="A2056:A2119" si="39">C2056&amp;D2056</f>
        <v>Wien079</v>
      </c>
      <c r="B2056">
        <v>2056</v>
      </c>
      <c r="C2056" s="62" t="s">
        <v>270</v>
      </c>
      <c r="D2056" s="62" t="s">
        <v>371</v>
      </c>
      <c r="E2056" s="62" t="s">
        <v>41</v>
      </c>
      <c r="F2056" s="63">
        <v>5059239</v>
      </c>
      <c r="G2056" s="63">
        <v>5371930</v>
      </c>
      <c r="H2056" s="63">
        <v>1499429</v>
      </c>
      <c r="I2056" s="63">
        <v>520530</v>
      </c>
      <c r="J2056" s="63">
        <v>1848942</v>
      </c>
      <c r="K2056" s="63">
        <v>513389</v>
      </c>
      <c r="L2056" s="63">
        <v>544674</v>
      </c>
      <c r="M2056" s="63">
        <v>642747</v>
      </c>
      <c r="N2056" s="63">
        <v>586834</v>
      </c>
      <c r="O2056" s="63">
        <v>587811</v>
      </c>
      <c r="P2056" s="63">
        <v>757509</v>
      </c>
      <c r="Q2056" s="63">
        <v>646453</v>
      </c>
      <c r="R2056" s="63">
        <v>863827</v>
      </c>
      <c r="S2056" s="63">
        <v>1530158</v>
      </c>
      <c r="T2056" s="63">
        <v>1054110</v>
      </c>
    </row>
    <row r="2057" spans="1:20" ht="14.5" x14ac:dyDescent="0.35">
      <c r="A2057" t="str">
        <f t="shared" si="39"/>
        <v>Wien684</v>
      </c>
      <c r="B2057">
        <v>2057</v>
      </c>
      <c r="C2057" s="62" t="s">
        <v>270</v>
      </c>
      <c r="D2057" s="62" t="s">
        <v>601</v>
      </c>
      <c r="E2057" s="62" t="s">
        <v>249</v>
      </c>
      <c r="F2057" s="63">
        <v>1137683</v>
      </c>
      <c r="G2057" s="63">
        <v>730278</v>
      </c>
      <c r="H2057" s="63">
        <v>714030</v>
      </c>
      <c r="I2057" s="63">
        <v>1041648</v>
      </c>
      <c r="J2057" s="63">
        <v>1165223</v>
      </c>
      <c r="K2057" s="63">
        <v>1521741</v>
      </c>
      <c r="L2057" s="63">
        <v>1673177</v>
      </c>
      <c r="M2057" s="63">
        <v>929271</v>
      </c>
      <c r="N2057" s="63">
        <v>628626</v>
      </c>
      <c r="O2057" s="63">
        <v>946738</v>
      </c>
      <c r="P2057" s="63">
        <v>873435</v>
      </c>
      <c r="Q2057" s="63">
        <v>1181364</v>
      </c>
      <c r="R2057" s="63">
        <v>1957819</v>
      </c>
      <c r="S2057" s="63">
        <v>2478822</v>
      </c>
      <c r="T2057" s="63">
        <v>3744722</v>
      </c>
    </row>
    <row r="2058" spans="1:20" ht="14.5" x14ac:dyDescent="0.35">
      <c r="A2058" t="str">
        <f t="shared" si="39"/>
        <v>Wien604</v>
      </c>
      <c r="B2058">
        <v>2058</v>
      </c>
      <c r="C2058" s="62" t="s">
        <v>270</v>
      </c>
      <c r="D2058" s="62" t="s">
        <v>563</v>
      </c>
      <c r="E2058" s="62" t="s">
        <v>148</v>
      </c>
      <c r="F2058" s="63">
        <v>535740</v>
      </c>
      <c r="G2058" s="63">
        <v>684049</v>
      </c>
      <c r="H2058" s="63">
        <v>1047640</v>
      </c>
      <c r="I2058" s="63">
        <v>1291871</v>
      </c>
      <c r="J2058" s="63">
        <v>1435909</v>
      </c>
      <c r="K2058" s="63">
        <v>1720169</v>
      </c>
      <c r="L2058" s="63">
        <v>1991484</v>
      </c>
      <c r="M2058" s="63">
        <v>1603616</v>
      </c>
      <c r="N2058" s="63">
        <v>1451212</v>
      </c>
      <c r="O2058" s="63">
        <v>975979</v>
      </c>
      <c r="P2058" s="63">
        <v>847536</v>
      </c>
      <c r="Q2058" s="63">
        <v>389541</v>
      </c>
      <c r="R2058" s="63">
        <v>919788</v>
      </c>
      <c r="S2058" s="63">
        <v>1427876</v>
      </c>
      <c r="T2058" s="63">
        <v>1482297</v>
      </c>
    </row>
    <row r="2059" spans="1:20" ht="14.5" x14ac:dyDescent="0.35">
      <c r="A2059" t="str">
        <f t="shared" si="39"/>
        <v>Wien465</v>
      </c>
      <c r="B2059">
        <v>2059</v>
      </c>
      <c r="C2059" s="62" t="s">
        <v>270</v>
      </c>
      <c r="D2059" s="62" t="s">
        <v>522</v>
      </c>
      <c r="E2059" s="62" t="s">
        <v>128</v>
      </c>
      <c r="F2059" s="64"/>
      <c r="G2059" s="63">
        <v>45</v>
      </c>
      <c r="H2059" s="63">
        <v>56</v>
      </c>
      <c r="I2059" s="64"/>
      <c r="J2059" s="63">
        <v>30</v>
      </c>
      <c r="K2059" s="63">
        <v>692</v>
      </c>
      <c r="L2059" s="63">
        <v>116</v>
      </c>
      <c r="M2059" s="64"/>
      <c r="N2059" s="64"/>
      <c r="O2059" s="63">
        <v>3530</v>
      </c>
      <c r="P2059" s="63">
        <v>3276</v>
      </c>
      <c r="Q2059" s="63">
        <v>1827</v>
      </c>
      <c r="R2059" s="63">
        <v>7387</v>
      </c>
      <c r="S2059" s="63">
        <v>1138</v>
      </c>
      <c r="T2059" s="63">
        <v>1703</v>
      </c>
    </row>
    <row r="2060" spans="1:20" ht="14.5" x14ac:dyDescent="0.35">
      <c r="A2060" t="str">
        <f t="shared" si="39"/>
        <v>Wien037</v>
      </c>
      <c r="B2060">
        <v>2060</v>
      </c>
      <c r="C2060" s="62" t="s">
        <v>270</v>
      </c>
      <c r="D2060" s="62" t="s">
        <v>326</v>
      </c>
      <c r="E2060" s="62" t="s">
        <v>19</v>
      </c>
      <c r="F2060" s="64"/>
      <c r="G2060" s="63">
        <v>20745602</v>
      </c>
      <c r="H2060" s="63">
        <v>9635046</v>
      </c>
      <c r="I2060" s="63">
        <v>6166333</v>
      </c>
      <c r="J2060" s="63">
        <v>14365456</v>
      </c>
      <c r="K2060" s="63">
        <v>15750062</v>
      </c>
      <c r="L2060" s="63">
        <v>12489579</v>
      </c>
      <c r="M2060" s="63">
        <v>16872355</v>
      </c>
      <c r="N2060" s="63">
        <v>17383041</v>
      </c>
      <c r="O2060" s="63">
        <v>23695559</v>
      </c>
      <c r="P2060" s="63">
        <v>20674496</v>
      </c>
      <c r="Q2060" s="63">
        <v>23308393</v>
      </c>
      <c r="R2060" s="63">
        <v>16553954</v>
      </c>
      <c r="S2060" s="63">
        <v>737472503</v>
      </c>
      <c r="T2060" s="63">
        <v>26560969</v>
      </c>
    </row>
    <row r="2061" spans="1:20" ht="14.5" x14ac:dyDescent="0.35">
      <c r="A2061" t="str">
        <f t="shared" si="39"/>
        <v>Wien669</v>
      </c>
      <c r="B2061">
        <v>2061</v>
      </c>
      <c r="C2061" s="62" t="s">
        <v>270</v>
      </c>
      <c r="D2061" s="62" t="s">
        <v>596</v>
      </c>
      <c r="E2061" s="62" t="s">
        <v>165</v>
      </c>
      <c r="F2061" s="63">
        <v>6630518</v>
      </c>
      <c r="G2061" s="63">
        <v>6987963</v>
      </c>
      <c r="H2061" s="63">
        <v>10226917</v>
      </c>
      <c r="I2061" s="63">
        <v>9143462</v>
      </c>
      <c r="J2061" s="63">
        <v>9328303</v>
      </c>
      <c r="K2061" s="63">
        <v>12881609</v>
      </c>
      <c r="L2061" s="63">
        <v>12544986</v>
      </c>
      <c r="M2061" s="63">
        <v>11752031</v>
      </c>
      <c r="N2061" s="63">
        <v>13962027</v>
      </c>
      <c r="O2061" s="63">
        <v>20597665</v>
      </c>
      <c r="P2061" s="63">
        <v>17761447</v>
      </c>
      <c r="Q2061" s="63">
        <v>20483454</v>
      </c>
      <c r="R2061" s="63">
        <v>26538962</v>
      </c>
      <c r="S2061" s="63">
        <v>16638873</v>
      </c>
      <c r="T2061" s="63">
        <v>24551587</v>
      </c>
    </row>
    <row r="2062" spans="1:20" ht="14.5" x14ac:dyDescent="0.35">
      <c r="A2062" t="str">
        <f t="shared" si="39"/>
        <v>Wien268</v>
      </c>
      <c r="B2062">
        <v>2062</v>
      </c>
      <c r="C2062" s="62" t="s">
        <v>270</v>
      </c>
      <c r="D2062" s="62" t="s">
        <v>421</v>
      </c>
      <c r="E2062" s="62" t="s">
        <v>68</v>
      </c>
      <c r="F2062" s="63">
        <v>7981</v>
      </c>
      <c r="G2062" s="63">
        <v>79</v>
      </c>
      <c r="H2062" s="63">
        <v>1539</v>
      </c>
      <c r="I2062" s="63">
        <v>1297</v>
      </c>
      <c r="J2062" s="63">
        <v>768</v>
      </c>
      <c r="K2062" s="63">
        <v>1894</v>
      </c>
      <c r="L2062" s="63">
        <v>127993</v>
      </c>
      <c r="M2062" s="63">
        <v>642</v>
      </c>
      <c r="N2062" s="63">
        <v>8201</v>
      </c>
      <c r="O2062" s="63">
        <v>33</v>
      </c>
      <c r="P2062" s="64"/>
      <c r="Q2062" s="63">
        <v>80464</v>
      </c>
      <c r="R2062" s="63">
        <v>38481</v>
      </c>
      <c r="S2062" s="63">
        <v>66755</v>
      </c>
      <c r="T2062" s="63">
        <v>219735</v>
      </c>
    </row>
    <row r="2063" spans="1:20" ht="14.5" x14ac:dyDescent="0.35">
      <c r="A2063" t="str">
        <f t="shared" si="39"/>
        <v>Wien395</v>
      </c>
      <c r="B2063">
        <v>2063</v>
      </c>
      <c r="C2063" s="62" t="s">
        <v>270</v>
      </c>
      <c r="D2063" s="62" t="s">
        <v>483</v>
      </c>
      <c r="E2063" s="62" t="s">
        <v>102</v>
      </c>
      <c r="F2063" s="64"/>
      <c r="G2063" s="64"/>
      <c r="H2063" s="63">
        <v>196</v>
      </c>
      <c r="I2063" s="64"/>
      <c r="J2063" s="63">
        <v>6295</v>
      </c>
      <c r="K2063" s="64"/>
      <c r="L2063" s="63">
        <v>430</v>
      </c>
      <c r="M2063" s="63">
        <v>1498</v>
      </c>
      <c r="N2063" s="63">
        <v>1370</v>
      </c>
      <c r="O2063" s="63">
        <v>4580</v>
      </c>
      <c r="P2063" s="63">
        <v>4326</v>
      </c>
      <c r="Q2063" s="63">
        <v>1777</v>
      </c>
      <c r="R2063" s="63">
        <v>9261</v>
      </c>
      <c r="S2063" s="63">
        <v>4750</v>
      </c>
      <c r="T2063" s="63">
        <v>13104</v>
      </c>
    </row>
    <row r="2064" spans="1:20" ht="14.5" x14ac:dyDescent="0.35">
      <c r="A2064" t="str">
        <f t="shared" si="39"/>
        <v>Wien055</v>
      </c>
      <c r="B2064">
        <v>2064</v>
      </c>
      <c r="C2064" s="62" t="s">
        <v>270</v>
      </c>
      <c r="D2064" s="62" t="s">
        <v>343</v>
      </c>
      <c r="E2064" s="62" t="s">
        <v>29</v>
      </c>
      <c r="F2064" s="63">
        <v>9549261</v>
      </c>
      <c r="G2064" s="63">
        <v>9913979</v>
      </c>
      <c r="H2064" s="63">
        <v>15974396</v>
      </c>
      <c r="I2064" s="63">
        <v>16578811</v>
      </c>
      <c r="J2064" s="63">
        <v>15738308</v>
      </c>
      <c r="K2064" s="63">
        <v>14476355</v>
      </c>
      <c r="L2064" s="63">
        <v>24805306</v>
      </c>
      <c r="M2064" s="63">
        <v>26873362</v>
      </c>
      <c r="N2064" s="63">
        <v>28873202</v>
      </c>
      <c r="O2064" s="63">
        <v>42571533</v>
      </c>
      <c r="P2064" s="63">
        <v>71167005</v>
      </c>
      <c r="Q2064" s="63">
        <v>90063999</v>
      </c>
      <c r="R2064" s="63">
        <v>69305460</v>
      </c>
      <c r="S2064" s="63">
        <v>51600229</v>
      </c>
      <c r="T2064" s="63">
        <v>43375546</v>
      </c>
    </row>
    <row r="2065" spans="1:20" ht="14.5" x14ac:dyDescent="0.35">
      <c r="A2065" t="str">
        <f t="shared" si="39"/>
        <v>Wien018</v>
      </c>
      <c r="B2065">
        <v>2065</v>
      </c>
      <c r="C2065" s="62" t="s">
        <v>270</v>
      </c>
      <c r="D2065" s="62" t="s">
        <v>315</v>
      </c>
      <c r="E2065" s="62" t="s">
        <v>12</v>
      </c>
      <c r="F2065" s="63">
        <v>27057711</v>
      </c>
      <c r="G2065" s="63">
        <v>27715832</v>
      </c>
      <c r="H2065" s="63">
        <v>24987528</v>
      </c>
      <c r="I2065" s="63">
        <v>26383173</v>
      </c>
      <c r="J2065" s="63">
        <v>29450575</v>
      </c>
      <c r="K2065" s="63">
        <v>31590818</v>
      </c>
      <c r="L2065" s="63">
        <v>38007610</v>
      </c>
      <c r="M2065" s="63">
        <v>37689603</v>
      </c>
      <c r="N2065" s="63">
        <v>34585689</v>
      </c>
      <c r="O2065" s="63">
        <v>37590749</v>
      </c>
      <c r="P2065" s="63">
        <v>42434207</v>
      </c>
      <c r="Q2065" s="63">
        <v>57658477</v>
      </c>
      <c r="R2065" s="63">
        <v>59713650</v>
      </c>
      <c r="S2065" s="63">
        <v>40823943</v>
      </c>
      <c r="T2065" s="63">
        <v>37506909</v>
      </c>
    </row>
    <row r="2066" spans="1:20" ht="14.5" x14ac:dyDescent="0.35">
      <c r="A2066" t="str">
        <f t="shared" si="39"/>
        <v>Wien054</v>
      </c>
      <c r="B2066">
        <v>2066</v>
      </c>
      <c r="C2066" s="62" t="s">
        <v>270</v>
      </c>
      <c r="D2066" s="62" t="s">
        <v>341</v>
      </c>
      <c r="E2066" s="62" t="s">
        <v>28</v>
      </c>
      <c r="F2066" s="63">
        <v>6186808</v>
      </c>
      <c r="G2066" s="63">
        <v>5924306</v>
      </c>
      <c r="H2066" s="63">
        <v>5068137</v>
      </c>
      <c r="I2066" s="63">
        <v>6336485</v>
      </c>
      <c r="J2066" s="63">
        <v>6728575</v>
      </c>
      <c r="K2066" s="63">
        <v>7139915</v>
      </c>
      <c r="L2066" s="63">
        <v>5865938</v>
      </c>
      <c r="M2066" s="63">
        <v>7445513</v>
      </c>
      <c r="N2066" s="63">
        <v>15086601</v>
      </c>
      <c r="O2066" s="63">
        <v>19426311</v>
      </c>
      <c r="P2066" s="63">
        <v>17584531</v>
      </c>
      <c r="Q2066" s="63">
        <v>18301260</v>
      </c>
      <c r="R2066" s="63">
        <v>12488856</v>
      </c>
      <c r="S2066" s="63">
        <v>10053875</v>
      </c>
      <c r="T2066" s="63">
        <v>10638170</v>
      </c>
    </row>
    <row r="2067" spans="1:20" ht="14.5" x14ac:dyDescent="0.35">
      <c r="A2067" t="str">
        <f t="shared" si="39"/>
        <v>Wien216</v>
      </c>
      <c r="B2067">
        <v>2067</v>
      </c>
      <c r="C2067" s="62" t="s">
        <v>270</v>
      </c>
      <c r="D2067" s="62" t="s">
        <v>398</v>
      </c>
      <c r="E2067" s="62" t="s">
        <v>250</v>
      </c>
      <c r="F2067" s="63">
        <v>41464</v>
      </c>
      <c r="G2067" s="63">
        <v>952039</v>
      </c>
      <c r="H2067" s="63">
        <v>2579570</v>
      </c>
      <c r="I2067" s="63">
        <v>13637</v>
      </c>
      <c r="J2067" s="63">
        <v>17433</v>
      </c>
      <c r="K2067" s="63">
        <v>29528</v>
      </c>
      <c r="L2067" s="64"/>
      <c r="M2067" s="63">
        <v>39</v>
      </c>
      <c r="N2067" s="63">
        <v>4844</v>
      </c>
      <c r="O2067" s="63">
        <v>3050</v>
      </c>
      <c r="P2067" s="63">
        <v>4234</v>
      </c>
      <c r="Q2067" s="63">
        <v>242</v>
      </c>
      <c r="R2067" s="63">
        <v>3296061</v>
      </c>
      <c r="S2067" s="63">
        <v>4796</v>
      </c>
      <c r="T2067" s="63">
        <v>802</v>
      </c>
    </row>
    <row r="2068" spans="1:20" ht="14.5" x14ac:dyDescent="0.35">
      <c r="A2068" t="str">
        <f t="shared" si="39"/>
        <v>Wien204</v>
      </c>
      <c r="B2068">
        <v>2068</v>
      </c>
      <c r="C2068" s="62" t="s">
        <v>270</v>
      </c>
      <c r="D2068" s="62" t="s">
        <v>392</v>
      </c>
      <c r="E2068" s="62" t="s">
        <v>52</v>
      </c>
      <c r="F2068" s="63">
        <v>8773179</v>
      </c>
      <c r="G2068" s="63">
        <v>5671213</v>
      </c>
      <c r="H2068" s="63">
        <v>18485368</v>
      </c>
      <c r="I2068" s="63">
        <v>28298573</v>
      </c>
      <c r="J2068" s="63">
        <v>36564683</v>
      </c>
      <c r="K2068" s="63">
        <v>37865775</v>
      </c>
      <c r="L2068" s="63">
        <v>40885128</v>
      </c>
      <c r="M2068" s="63">
        <v>49311864</v>
      </c>
      <c r="N2068" s="63">
        <v>61306294</v>
      </c>
      <c r="O2068" s="63">
        <v>53963229</v>
      </c>
      <c r="P2068" s="63">
        <v>56388657</v>
      </c>
      <c r="Q2068" s="63">
        <v>58512809</v>
      </c>
      <c r="R2068" s="63">
        <v>69834351</v>
      </c>
      <c r="S2068" s="63">
        <v>104677511</v>
      </c>
      <c r="T2068" s="63">
        <v>125691864</v>
      </c>
    </row>
    <row r="2069" spans="1:20" ht="14.5" x14ac:dyDescent="0.35">
      <c r="A2069" t="str">
        <f t="shared" si="39"/>
        <v>Wien074</v>
      </c>
      <c r="B2069">
        <v>2069</v>
      </c>
      <c r="C2069" s="62" t="s">
        <v>270</v>
      </c>
      <c r="D2069" s="62" t="s">
        <v>361</v>
      </c>
      <c r="E2069" s="62" t="s">
        <v>251</v>
      </c>
      <c r="F2069" s="63">
        <v>969061</v>
      </c>
      <c r="G2069" s="63">
        <v>1726474</v>
      </c>
      <c r="H2069" s="63">
        <v>931400</v>
      </c>
      <c r="I2069" s="63">
        <v>802201</v>
      </c>
      <c r="J2069" s="63">
        <v>1182956</v>
      </c>
      <c r="K2069" s="63">
        <v>1519225</v>
      </c>
      <c r="L2069" s="63">
        <v>1885840</v>
      </c>
      <c r="M2069" s="63">
        <v>1063117</v>
      </c>
      <c r="N2069" s="63">
        <v>1371922</v>
      </c>
      <c r="O2069" s="63">
        <v>2506143</v>
      </c>
      <c r="P2069" s="63">
        <v>2087068</v>
      </c>
      <c r="Q2069" s="63">
        <v>2676929</v>
      </c>
      <c r="R2069" s="63">
        <v>4571052</v>
      </c>
      <c r="S2069" s="63">
        <v>2822308</v>
      </c>
      <c r="T2069" s="63">
        <v>2916515</v>
      </c>
    </row>
    <row r="2070" spans="1:20" ht="14.5" x14ac:dyDescent="0.35">
      <c r="A2070" t="str">
        <f t="shared" si="39"/>
        <v>Wien097</v>
      </c>
      <c r="B2070">
        <v>2070</v>
      </c>
      <c r="C2070" s="62" t="s">
        <v>270</v>
      </c>
      <c r="D2070" s="62" t="s">
        <v>389</v>
      </c>
      <c r="E2070" s="62" t="s">
        <v>50</v>
      </c>
      <c r="F2070" s="63">
        <v>162474</v>
      </c>
      <c r="G2070" s="63">
        <v>181239</v>
      </c>
      <c r="H2070" s="63">
        <v>419367</v>
      </c>
      <c r="I2070" s="63">
        <v>1148725</v>
      </c>
      <c r="J2070" s="63">
        <v>311669</v>
      </c>
      <c r="K2070" s="63">
        <v>732624</v>
      </c>
      <c r="L2070" s="63">
        <v>5339379</v>
      </c>
      <c r="M2070" s="63">
        <v>344427</v>
      </c>
      <c r="N2070" s="63">
        <v>6387411</v>
      </c>
      <c r="O2070" s="63">
        <v>143019</v>
      </c>
      <c r="P2070" s="63">
        <v>344824</v>
      </c>
      <c r="Q2070" s="63">
        <v>160694</v>
      </c>
      <c r="R2070" s="63">
        <v>160017</v>
      </c>
      <c r="S2070" s="63">
        <v>430069</v>
      </c>
      <c r="T2070" s="63">
        <v>4742637</v>
      </c>
    </row>
    <row r="2071" spans="1:20" ht="14.5" x14ac:dyDescent="0.35">
      <c r="A2071" t="str">
        <f t="shared" si="39"/>
        <v>Wien370</v>
      </c>
      <c r="B2071">
        <v>2071</v>
      </c>
      <c r="C2071" s="62" t="s">
        <v>270</v>
      </c>
      <c r="D2071" s="62" t="s">
        <v>465</v>
      </c>
      <c r="E2071" s="62" t="s">
        <v>91</v>
      </c>
      <c r="F2071" s="63">
        <v>1444514</v>
      </c>
      <c r="G2071" s="63">
        <v>2125022</v>
      </c>
      <c r="H2071" s="63">
        <v>1842643</v>
      </c>
      <c r="I2071" s="63">
        <v>963962</v>
      </c>
      <c r="J2071" s="63">
        <v>641827</v>
      </c>
      <c r="K2071" s="63">
        <v>1417884</v>
      </c>
      <c r="L2071" s="63">
        <v>1286838</v>
      </c>
      <c r="M2071" s="63">
        <v>3317038</v>
      </c>
      <c r="N2071" s="63">
        <v>3056911</v>
      </c>
      <c r="O2071" s="63">
        <v>2265431</v>
      </c>
      <c r="P2071" s="63">
        <v>1876941</v>
      </c>
      <c r="Q2071" s="63">
        <v>1300861</v>
      </c>
      <c r="R2071" s="63">
        <v>1087288</v>
      </c>
      <c r="S2071" s="63">
        <v>1395682</v>
      </c>
      <c r="T2071" s="63">
        <v>2132826</v>
      </c>
    </row>
    <row r="2072" spans="1:20" ht="14.5" x14ac:dyDescent="0.35">
      <c r="A2072" t="str">
        <f t="shared" si="39"/>
        <v>Wien096</v>
      </c>
      <c r="B2072">
        <v>2072</v>
      </c>
      <c r="C2072" s="62" t="s">
        <v>270</v>
      </c>
      <c r="D2072" s="62" t="s">
        <v>387</v>
      </c>
      <c r="E2072" s="62" t="s">
        <v>252</v>
      </c>
      <c r="F2072" s="63">
        <v>8261967</v>
      </c>
      <c r="G2072" s="63">
        <v>9112264</v>
      </c>
      <c r="H2072" s="63">
        <v>9661207</v>
      </c>
      <c r="I2072" s="63">
        <v>10232637</v>
      </c>
      <c r="J2072" s="63">
        <v>9428788</v>
      </c>
      <c r="K2072" s="63">
        <v>10303996</v>
      </c>
      <c r="L2072" s="63">
        <v>13751338</v>
      </c>
      <c r="M2072" s="63">
        <v>12150310</v>
      </c>
      <c r="N2072" s="63">
        <v>8818489</v>
      </c>
      <c r="O2072" s="63">
        <v>9326876</v>
      </c>
      <c r="P2072" s="63">
        <v>14027659</v>
      </c>
      <c r="Q2072" s="63">
        <v>20988243</v>
      </c>
      <c r="R2072" s="63">
        <v>22337489</v>
      </c>
      <c r="S2072" s="63">
        <v>25261023</v>
      </c>
      <c r="T2072" s="63">
        <v>21792055</v>
      </c>
    </row>
    <row r="2073" spans="1:20" ht="14.5" x14ac:dyDescent="0.35">
      <c r="A2073" t="str">
        <f t="shared" si="39"/>
        <v>Wien232</v>
      </c>
      <c r="B2073">
        <v>2073</v>
      </c>
      <c r="C2073" s="62" t="s">
        <v>270</v>
      </c>
      <c r="D2073" s="62" t="s">
        <v>409</v>
      </c>
      <c r="E2073" s="62" t="s">
        <v>58</v>
      </c>
      <c r="F2073" s="63">
        <v>15581</v>
      </c>
      <c r="G2073" s="63">
        <v>20056</v>
      </c>
      <c r="H2073" s="63">
        <v>52530</v>
      </c>
      <c r="I2073" s="63">
        <v>18996</v>
      </c>
      <c r="J2073" s="63">
        <v>13243</v>
      </c>
      <c r="K2073" s="63">
        <v>53960</v>
      </c>
      <c r="L2073" s="63">
        <v>24415</v>
      </c>
      <c r="M2073" s="63">
        <v>101694</v>
      </c>
      <c r="N2073" s="63">
        <v>60027</v>
      </c>
      <c r="O2073" s="63">
        <v>32563</v>
      </c>
      <c r="P2073" s="63">
        <v>47875</v>
      </c>
      <c r="Q2073" s="63">
        <v>3076</v>
      </c>
      <c r="R2073" s="63">
        <v>133878</v>
      </c>
      <c r="S2073" s="63">
        <v>73337</v>
      </c>
      <c r="T2073" s="63">
        <v>41766</v>
      </c>
    </row>
    <row r="2074" spans="1:20" ht="14.5" x14ac:dyDescent="0.35">
      <c r="A2074" t="str">
        <f t="shared" si="39"/>
        <v>Wien676</v>
      </c>
      <c r="B2074">
        <v>2074</v>
      </c>
      <c r="C2074" s="62" t="s">
        <v>270</v>
      </c>
      <c r="D2074" s="62" t="s">
        <v>599</v>
      </c>
      <c r="E2074" s="62" t="s">
        <v>168</v>
      </c>
      <c r="F2074" s="63">
        <v>154487</v>
      </c>
      <c r="G2074" s="63">
        <v>295110</v>
      </c>
      <c r="H2074" s="63">
        <v>176697</v>
      </c>
      <c r="I2074" s="63">
        <v>182840</v>
      </c>
      <c r="J2074" s="63">
        <v>1182634</v>
      </c>
      <c r="K2074" s="63">
        <v>5315026</v>
      </c>
      <c r="L2074" s="63">
        <v>12622266</v>
      </c>
      <c r="M2074" s="63">
        <v>23354566</v>
      </c>
      <c r="N2074" s="63">
        <v>31526778</v>
      </c>
      <c r="O2074" s="63">
        <v>43103341</v>
      </c>
      <c r="P2074" s="63">
        <v>39991484</v>
      </c>
      <c r="Q2074" s="63">
        <v>41129077</v>
      </c>
      <c r="R2074" s="63">
        <v>53469888</v>
      </c>
      <c r="S2074" s="63">
        <v>38654301</v>
      </c>
      <c r="T2074" s="63">
        <v>40836077</v>
      </c>
    </row>
    <row r="2075" spans="1:20" ht="14.5" x14ac:dyDescent="0.35">
      <c r="A2075" t="str">
        <f t="shared" si="39"/>
        <v>Wien716</v>
      </c>
      <c r="B2075">
        <v>2075</v>
      </c>
      <c r="C2075" s="62" t="s">
        <v>270</v>
      </c>
      <c r="D2075" s="62" t="s">
        <v>614</v>
      </c>
      <c r="E2075" s="62" t="s">
        <v>176</v>
      </c>
      <c r="F2075" s="63">
        <v>178010</v>
      </c>
      <c r="G2075" s="63">
        <v>92801</v>
      </c>
      <c r="H2075" s="63">
        <v>265096</v>
      </c>
      <c r="I2075" s="63">
        <v>417150</v>
      </c>
      <c r="J2075" s="63">
        <v>135238</v>
      </c>
      <c r="K2075" s="63">
        <v>359053</v>
      </c>
      <c r="L2075" s="63">
        <v>97501</v>
      </c>
      <c r="M2075" s="63">
        <v>124798</v>
      </c>
      <c r="N2075" s="63">
        <v>218347</v>
      </c>
      <c r="O2075" s="63">
        <v>239692</v>
      </c>
      <c r="P2075" s="63">
        <v>133173</v>
      </c>
      <c r="Q2075" s="63">
        <v>185885</v>
      </c>
      <c r="R2075" s="63">
        <v>240245</v>
      </c>
      <c r="S2075" s="63">
        <v>712725</v>
      </c>
      <c r="T2075" s="63">
        <v>2942215</v>
      </c>
    </row>
    <row r="2076" spans="1:20" ht="14.5" x14ac:dyDescent="0.35">
      <c r="A2076" t="str">
        <f t="shared" si="39"/>
        <v>Wien743</v>
      </c>
      <c r="B2076">
        <v>2076</v>
      </c>
      <c r="C2076" s="62" t="s">
        <v>270</v>
      </c>
      <c r="D2076" s="62" t="s">
        <v>625</v>
      </c>
      <c r="E2076" s="62" t="s">
        <v>181</v>
      </c>
      <c r="F2076" s="63">
        <v>471900</v>
      </c>
      <c r="G2076" s="63">
        <v>161413</v>
      </c>
      <c r="H2076" s="63">
        <v>154149</v>
      </c>
      <c r="I2076" s="63">
        <v>117451</v>
      </c>
      <c r="J2076" s="63">
        <v>66993</v>
      </c>
      <c r="K2076" s="63">
        <v>220806</v>
      </c>
      <c r="L2076" s="63">
        <v>464068</v>
      </c>
      <c r="M2076" s="63">
        <v>373779</v>
      </c>
      <c r="N2076" s="63">
        <v>83826</v>
      </c>
      <c r="O2076" s="63">
        <v>111032</v>
      </c>
      <c r="P2076" s="63">
        <v>152446</v>
      </c>
      <c r="Q2076" s="63">
        <v>103709</v>
      </c>
      <c r="R2076" s="63">
        <v>374882</v>
      </c>
      <c r="S2076" s="63">
        <v>372380</v>
      </c>
      <c r="T2076" s="63">
        <v>376243</v>
      </c>
    </row>
    <row r="2077" spans="1:20" ht="14.5" x14ac:dyDescent="0.35">
      <c r="A2077" t="str">
        <f t="shared" si="39"/>
        <v>Wien820</v>
      </c>
      <c r="B2077">
        <v>2077</v>
      </c>
      <c r="C2077" s="62" t="s">
        <v>270</v>
      </c>
      <c r="D2077" s="62" t="s">
        <v>648</v>
      </c>
      <c r="E2077" s="62" t="s">
        <v>195</v>
      </c>
      <c r="F2077" s="63">
        <v>1349</v>
      </c>
      <c r="G2077" s="63">
        <v>11</v>
      </c>
      <c r="H2077" s="64"/>
      <c r="I2077" s="64"/>
      <c r="J2077" s="64"/>
      <c r="K2077" s="64"/>
      <c r="L2077" s="64"/>
      <c r="M2077" s="64"/>
      <c r="N2077" s="64"/>
      <c r="O2077" s="64"/>
      <c r="P2077" s="64"/>
      <c r="Q2077" s="64"/>
      <c r="R2077" s="63">
        <v>1320</v>
      </c>
      <c r="S2077" s="63">
        <v>90</v>
      </c>
      <c r="T2077" s="63">
        <v>4</v>
      </c>
    </row>
    <row r="2078" spans="1:20" ht="14.5" x14ac:dyDescent="0.35">
      <c r="A2078" t="str">
        <f t="shared" si="39"/>
        <v>Wien228</v>
      </c>
      <c r="B2078">
        <v>2078</v>
      </c>
      <c r="C2078" s="62" t="s">
        <v>270</v>
      </c>
      <c r="D2078" s="62" t="s">
        <v>405</v>
      </c>
      <c r="E2078" s="62" t="s">
        <v>57</v>
      </c>
      <c r="F2078" s="63">
        <v>2366</v>
      </c>
      <c r="G2078" s="63">
        <v>747</v>
      </c>
      <c r="H2078" s="63">
        <v>4387</v>
      </c>
      <c r="I2078" s="63">
        <v>1780</v>
      </c>
      <c r="J2078" s="63">
        <v>4031</v>
      </c>
      <c r="K2078" s="63">
        <v>4361</v>
      </c>
      <c r="L2078" s="63">
        <v>1279</v>
      </c>
      <c r="M2078" s="63">
        <v>27765</v>
      </c>
      <c r="N2078" s="63">
        <v>3959</v>
      </c>
      <c r="O2078" s="63">
        <v>2131</v>
      </c>
      <c r="P2078" s="63">
        <v>1516</v>
      </c>
      <c r="Q2078" s="63">
        <v>3527</v>
      </c>
      <c r="R2078" s="63">
        <v>8747</v>
      </c>
      <c r="S2078" s="63">
        <v>203118</v>
      </c>
      <c r="T2078" s="63">
        <v>787323</v>
      </c>
    </row>
    <row r="2079" spans="1:20" ht="14.5" x14ac:dyDescent="0.35">
      <c r="A2079" t="str">
        <f t="shared" si="39"/>
        <v>Wien470</v>
      </c>
      <c r="B2079">
        <v>2079</v>
      </c>
      <c r="C2079" s="62" t="s">
        <v>270</v>
      </c>
      <c r="D2079" s="62" t="s">
        <v>530</v>
      </c>
      <c r="E2079" s="62" t="s">
        <v>130</v>
      </c>
      <c r="F2079" s="63">
        <v>103</v>
      </c>
      <c r="G2079" s="64"/>
      <c r="H2079" s="64"/>
      <c r="I2079" s="64"/>
      <c r="J2079" s="64"/>
      <c r="K2079" s="63">
        <v>4718</v>
      </c>
      <c r="L2079" s="63">
        <v>464</v>
      </c>
      <c r="M2079" s="64"/>
      <c r="N2079" s="64"/>
      <c r="O2079" s="63">
        <v>2890</v>
      </c>
      <c r="P2079" s="63">
        <v>9</v>
      </c>
      <c r="Q2079" s="63">
        <v>12</v>
      </c>
      <c r="R2079" s="63">
        <v>1365</v>
      </c>
      <c r="S2079" s="64"/>
      <c r="T2079" s="64"/>
    </row>
    <row r="2080" spans="1:20" ht="14.5" x14ac:dyDescent="0.35">
      <c r="A2080" t="str">
        <f t="shared" si="39"/>
        <v>Wien046</v>
      </c>
      <c r="B2080">
        <v>2080</v>
      </c>
      <c r="C2080" s="62" t="s">
        <v>270</v>
      </c>
      <c r="D2080" s="62" t="s">
        <v>335</v>
      </c>
      <c r="E2080" s="62" t="s">
        <v>24</v>
      </c>
      <c r="F2080" s="63">
        <v>1691426</v>
      </c>
      <c r="G2080" s="63">
        <v>2785898</v>
      </c>
      <c r="H2080" s="63">
        <v>2231167</v>
      </c>
      <c r="I2080" s="63">
        <v>2784987</v>
      </c>
      <c r="J2080" s="63">
        <v>1177564</v>
      </c>
      <c r="K2080" s="63">
        <v>1716589</v>
      </c>
      <c r="L2080" s="63">
        <v>2892425</v>
      </c>
      <c r="M2080" s="63">
        <v>4416646</v>
      </c>
      <c r="N2080" s="63">
        <v>4568778</v>
      </c>
      <c r="O2080" s="63">
        <v>7546926</v>
      </c>
      <c r="P2080" s="63">
        <v>8988828</v>
      </c>
      <c r="Q2080" s="63">
        <v>16626888</v>
      </c>
      <c r="R2080" s="63">
        <v>20032329</v>
      </c>
      <c r="S2080" s="63">
        <v>16338743</v>
      </c>
      <c r="T2080" s="63">
        <v>9767829</v>
      </c>
    </row>
    <row r="2081" spans="1:20" ht="14.5" x14ac:dyDescent="0.35">
      <c r="A2081" t="str">
        <f t="shared" si="39"/>
        <v>Wien373</v>
      </c>
      <c r="B2081">
        <v>2081</v>
      </c>
      <c r="C2081" s="62" t="s">
        <v>270</v>
      </c>
      <c r="D2081" s="62" t="s">
        <v>467</v>
      </c>
      <c r="E2081" s="62" t="s">
        <v>92</v>
      </c>
      <c r="F2081" s="63">
        <v>1268938</v>
      </c>
      <c r="G2081" s="63">
        <v>1286137</v>
      </c>
      <c r="H2081" s="63">
        <v>878904</v>
      </c>
      <c r="I2081" s="63">
        <v>649230</v>
      </c>
      <c r="J2081" s="63">
        <v>1000439</v>
      </c>
      <c r="K2081" s="63">
        <v>1505446</v>
      </c>
      <c r="L2081" s="63">
        <v>1538660</v>
      </c>
      <c r="M2081" s="63">
        <v>978697</v>
      </c>
      <c r="N2081" s="63">
        <v>1269358</v>
      </c>
      <c r="O2081" s="63">
        <v>1702289</v>
      </c>
      <c r="P2081" s="63">
        <v>1419387</v>
      </c>
      <c r="Q2081" s="63">
        <v>1495258</v>
      </c>
      <c r="R2081" s="63">
        <v>1520624</v>
      </c>
      <c r="S2081" s="63">
        <v>1530951</v>
      </c>
      <c r="T2081" s="63">
        <v>2603145</v>
      </c>
    </row>
    <row r="2082" spans="1:20" ht="14.5" x14ac:dyDescent="0.35">
      <c r="A2082" t="str">
        <f t="shared" si="39"/>
        <v>Wien667</v>
      </c>
      <c r="B2082">
        <v>2082</v>
      </c>
      <c r="C2082" s="62" t="s">
        <v>270</v>
      </c>
      <c r="D2082" s="62" t="s">
        <v>594</v>
      </c>
      <c r="E2082" s="62" t="s">
        <v>164</v>
      </c>
      <c r="F2082" s="63">
        <v>9641</v>
      </c>
      <c r="G2082" s="63">
        <v>10339</v>
      </c>
      <c r="H2082" s="63">
        <v>10941</v>
      </c>
      <c r="I2082" s="63">
        <v>22933</v>
      </c>
      <c r="J2082" s="63">
        <v>66394</v>
      </c>
      <c r="K2082" s="63">
        <v>153170</v>
      </c>
      <c r="L2082" s="63">
        <v>158716</v>
      </c>
      <c r="M2082" s="63">
        <v>421133</v>
      </c>
      <c r="N2082" s="63">
        <v>315459</v>
      </c>
      <c r="O2082" s="63">
        <v>340718</v>
      </c>
      <c r="P2082" s="63">
        <v>320553</v>
      </c>
      <c r="Q2082" s="63">
        <v>530266</v>
      </c>
      <c r="R2082" s="63">
        <v>796890</v>
      </c>
      <c r="S2082" s="63">
        <v>784354</v>
      </c>
      <c r="T2082" s="63">
        <v>948455</v>
      </c>
    </row>
    <row r="2083" spans="1:20" ht="14.5" x14ac:dyDescent="0.35">
      <c r="A2083" t="str">
        <f t="shared" si="39"/>
        <v>Wien386</v>
      </c>
      <c r="B2083">
        <v>2083</v>
      </c>
      <c r="C2083" s="62" t="s">
        <v>270</v>
      </c>
      <c r="D2083" s="62" t="s">
        <v>475</v>
      </c>
      <c r="E2083" s="62" t="s">
        <v>97</v>
      </c>
      <c r="F2083" s="63">
        <v>1264</v>
      </c>
      <c r="G2083" s="63">
        <v>1009</v>
      </c>
      <c r="H2083" s="63">
        <v>2239</v>
      </c>
      <c r="I2083" s="63">
        <v>649</v>
      </c>
      <c r="J2083" s="63">
        <v>1653</v>
      </c>
      <c r="K2083" s="63">
        <v>6355</v>
      </c>
      <c r="L2083" s="63">
        <v>981</v>
      </c>
      <c r="M2083" s="63">
        <v>358362</v>
      </c>
      <c r="N2083" s="63">
        <v>9723</v>
      </c>
      <c r="O2083" s="63">
        <v>16658</v>
      </c>
      <c r="P2083" s="63">
        <v>731</v>
      </c>
      <c r="Q2083" s="63">
        <v>6434</v>
      </c>
      <c r="R2083" s="63">
        <v>14658</v>
      </c>
      <c r="S2083" s="63">
        <v>49767</v>
      </c>
      <c r="T2083" s="63">
        <v>67102</v>
      </c>
    </row>
    <row r="2084" spans="1:20" ht="14.5" x14ac:dyDescent="0.35">
      <c r="A2084" t="str">
        <f t="shared" si="39"/>
        <v>Wien412</v>
      </c>
      <c r="B2084">
        <v>2084</v>
      </c>
      <c r="C2084" s="62" t="s">
        <v>270</v>
      </c>
      <c r="D2084" s="62" t="s">
        <v>492</v>
      </c>
      <c r="E2084" s="62" t="s">
        <v>107</v>
      </c>
      <c r="F2084" s="63">
        <v>63168804</v>
      </c>
      <c r="G2084" s="63">
        <v>56492378</v>
      </c>
      <c r="H2084" s="63">
        <v>71981142</v>
      </c>
      <c r="I2084" s="63">
        <v>86694513</v>
      </c>
      <c r="J2084" s="63">
        <v>89032646</v>
      </c>
      <c r="K2084" s="63">
        <v>82418222</v>
      </c>
      <c r="L2084" s="63">
        <v>85940647</v>
      </c>
      <c r="M2084" s="63">
        <v>109476316</v>
      </c>
      <c r="N2084" s="63">
        <v>90960454</v>
      </c>
      <c r="O2084" s="63">
        <v>99655949</v>
      </c>
      <c r="P2084" s="63">
        <v>89342510</v>
      </c>
      <c r="Q2084" s="63">
        <v>91131151</v>
      </c>
      <c r="R2084" s="63">
        <v>170955639</v>
      </c>
      <c r="S2084" s="63">
        <v>164165303</v>
      </c>
      <c r="T2084" s="63">
        <v>144618943</v>
      </c>
    </row>
    <row r="2085" spans="1:20" ht="14.5" x14ac:dyDescent="0.35">
      <c r="A2085" t="str">
        <f t="shared" si="39"/>
        <v>Wien701</v>
      </c>
      <c r="B2085">
        <v>2085</v>
      </c>
      <c r="C2085" s="62" t="s">
        <v>270</v>
      </c>
      <c r="D2085" s="62" t="s">
        <v>608</v>
      </c>
      <c r="E2085" s="62" t="s">
        <v>173</v>
      </c>
      <c r="F2085" s="63">
        <v>63623856</v>
      </c>
      <c r="G2085" s="63">
        <v>68595753</v>
      </c>
      <c r="H2085" s="63">
        <v>67963726</v>
      </c>
      <c r="I2085" s="63">
        <v>61563379</v>
      </c>
      <c r="J2085" s="63">
        <v>62745702</v>
      </c>
      <c r="K2085" s="63">
        <v>87378646</v>
      </c>
      <c r="L2085" s="63">
        <v>103902788</v>
      </c>
      <c r="M2085" s="63">
        <v>89521544</v>
      </c>
      <c r="N2085" s="63">
        <v>97620153</v>
      </c>
      <c r="O2085" s="63">
        <v>116635282</v>
      </c>
      <c r="P2085" s="63">
        <v>144893249</v>
      </c>
      <c r="Q2085" s="63">
        <v>189494847</v>
      </c>
      <c r="R2085" s="63">
        <v>228680182</v>
      </c>
      <c r="S2085" s="63">
        <v>236408541</v>
      </c>
      <c r="T2085" s="63">
        <v>204949065</v>
      </c>
    </row>
    <row r="2086" spans="1:20" ht="14.5" x14ac:dyDescent="0.35">
      <c r="A2086" t="str">
        <f t="shared" si="39"/>
        <v>Wien366</v>
      </c>
      <c r="B2086">
        <v>2086</v>
      </c>
      <c r="C2086" s="62" t="s">
        <v>270</v>
      </c>
      <c r="D2086" s="62" t="s">
        <v>463</v>
      </c>
      <c r="E2086" s="62" t="s">
        <v>90</v>
      </c>
      <c r="F2086" s="63">
        <v>11703</v>
      </c>
      <c r="G2086" s="63">
        <v>4817</v>
      </c>
      <c r="H2086" s="63">
        <v>21468</v>
      </c>
      <c r="I2086" s="63">
        <v>30546</v>
      </c>
      <c r="J2086" s="63">
        <v>155709</v>
      </c>
      <c r="K2086" s="63">
        <v>53814</v>
      </c>
      <c r="L2086" s="63">
        <v>57475</v>
      </c>
      <c r="M2086" s="63">
        <v>159655</v>
      </c>
      <c r="N2086" s="63">
        <v>248364</v>
      </c>
      <c r="O2086" s="63">
        <v>312591</v>
      </c>
      <c r="P2086" s="63">
        <v>400158</v>
      </c>
      <c r="Q2086" s="63">
        <v>318869</v>
      </c>
      <c r="R2086" s="63">
        <v>1386623</v>
      </c>
      <c r="S2086" s="63">
        <v>293483</v>
      </c>
      <c r="T2086" s="63">
        <v>216342</v>
      </c>
    </row>
    <row r="2087" spans="1:20" ht="14.5" x14ac:dyDescent="0.35">
      <c r="A2087" t="str">
        <f t="shared" si="39"/>
        <v>Wien389</v>
      </c>
      <c r="B2087">
        <v>2087</v>
      </c>
      <c r="C2087" s="62" t="s">
        <v>270</v>
      </c>
      <c r="D2087" s="62" t="s">
        <v>478</v>
      </c>
      <c r="E2087" s="62" t="s">
        <v>99</v>
      </c>
      <c r="F2087" s="63">
        <v>735424</v>
      </c>
      <c r="G2087" s="63">
        <v>465785</v>
      </c>
      <c r="H2087" s="63">
        <v>1024641</v>
      </c>
      <c r="I2087" s="63">
        <v>388224</v>
      </c>
      <c r="J2087" s="63">
        <v>512632</v>
      </c>
      <c r="K2087" s="63">
        <v>503272</v>
      </c>
      <c r="L2087" s="63">
        <v>525717</v>
      </c>
      <c r="M2087" s="63">
        <v>437387</v>
      </c>
      <c r="N2087" s="63">
        <v>1280609</v>
      </c>
      <c r="O2087" s="63">
        <v>566173</v>
      </c>
      <c r="P2087" s="63">
        <v>337615</v>
      </c>
      <c r="Q2087" s="63">
        <v>495725</v>
      </c>
      <c r="R2087" s="63">
        <v>643206</v>
      </c>
      <c r="S2087" s="63">
        <v>703546</v>
      </c>
      <c r="T2087" s="63">
        <v>945533</v>
      </c>
    </row>
    <row r="2088" spans="1:20" ht="14.5" x14ac:dyDescent="0.35">
      <c r="A2088" t="str">
        <f t="shared" si="39"/>
        <v>Wien809</v>
      </c>
      <c r="B2088">
        <v>2088</v>
      </c>
      <c r="C2088" s="62" t="s">
        <v>270</v>
      </c>
      <c r="D2088" s="62" t="s">
        <v>637</v>
      </c>
      <c r="E2088" s="62" t="s">
        <v>188</v>
      </c>
      <c r="F2088" s="63">
        <v>1315</v>
      </c>
      <c r="G2088" s="63">
        <v>35842</v>
      </c>
      <c r="H2088" s="63">
        <v>45072</v>
      </c>
      <c r="I2088" s="63">
        <v>1607</v>
      </c>
      <c r="J2088" s="63">
        <v>3554</v>
      </c>
      <c r="K2088" s="63">
        <v>1977</v>
      </c>
      <c r="L2088" s="63">
        <v>1895</v>
      </c>
      <c r="M2088" s="63">
        <v>8855</v>
      </c>
      <c r="N2088" s="63">
        <v>28735</v>
      </c>
      <c r="O2088" s="63">
        <v>21489</v>
      </c>
      <c r="P2088" s="63">
        <v>28355</v>
      </c>
      <c r="Q2088" s="63">
        <v>12520</v>
      </c>
      <c r="R2088" s="63">
        <v>29079</v>
      </c>
      <c r="S2088" s="63">
        <v>10918</v>
      </c>
      <c r="T2088" s="63">
        <v>10318</v>
      </c>
    </row>
    <row r="2089" spans="1:20" ht="14.5" x14ac:dyDescent="0.35">
      <c r="A2089" t="str">
        <f t="shared" si="39"/>
        <v>Wien240</v>
      </c>
      <c r="B2089">
        <v>2089</v>
      </c>
      <c r="C2089" s="62" t="s">
        <v>270</v>
      </c>
      <c r="D2089" s="62" t="s">
        <v>411</v>
      </c>
      <c r="E2089" s="62" t="s">
        <v>60</v>
      </c>
      <c r="F2089" s="63">
        <v>3448</v>
      </c>
      <c r="G2089" s="63">
        <v>552</v>
      </c>
      <c r="H2089" s="63">
        <v>18417</v>
      </c>
      <c r="I2089" s="64"/>
      <c r="J2089" s="63">
        <v>20441</v>
      </c>
      <c r="K2089" s="63">
        <v>44907</v>
      </c>
      <c r="L2089" s="63">
        <v>124154</v>
      </c>
      <c r="M2089" s="63">
        <v>45613</v>
      </c>
      <c r="N2089" s="63">
        <v>46751</v>
      </c>
      <c r="O2089" s="63">
        <v>40998</v>
      </c>
      <c r="P2089" s="63">
        <v>28952</v>
      </c>
      <c r="Q2089" s="63">
        <v>17056</v>
      </c>
      <c r="R2089" s="63">
        <v>21356</v>
      </c>
      <c r="S2089" s="63">
        <v>112954</v>
      </c>
      <c r="T2089" s="63">
        <v>118610</v>
      </c>
    </row>
    <row r="2090" spans="1:20" ht="14.5" x14ac:dyDescent="0.35">
      <c r="A2090" t="str">
        <f t="shared" si="39"/>
        <v>Wien836</v>
      </c>
      <c r="B2090">
        <v>2090</v>
      </c>
      <c r="C2090" s="62" t="s">
        <v>270</v>
      </c>
      <c r="D2090" s="62" t="s">
        <v>669</v>
      </c>
      <c r="E2090" s="62" t="s">
        <v>277</v>
      </c>
      <c r="F2090" s="63">
        <v>1</v>
      </c>
      <c r="G2090" s="64"/>
      <c r="H2090" s="64"/>
      <c r="I2090" s="64"/>
      <c r="J2090" s="64"/>
      <c r="K2090" s="64"/>
      <c r="L2090" s="64"/>
      <c r="M2090" s="64"/>
      <c r="N2090" s="64"/>
      <c r="O2090" s="64"/>
      <c r="P2090" s="64"/>
      <c r="Q2090" s="63">
        <v>12</v>
      </c>
      <c r="R2090" s="64"/>
      <c r="S2090" s="64"/>
      <c r="T2090" s="64"/>
    </row>
    <row r="2091" spans="1:20" ht="14.5" x14ac:dyDescent="0.35">
      <c r="A2091" t="str">
        <f t="shared" si="39"/>
        <v>Wien288</v>
      </c>
      <c r="B2091">
        <v>2091</v>
      </c>
      <c r="C2091" s="62" t="s">
        <v>270</v>
      </c>
      <c r="D2091" s="62" t="s">
        <v>427</v>
      </c>
      <c r="E2091" s="62" t="s">
        <v>72</v>
      </c>
      <c r="F2091" s="63">
        <v>336251</v>
      </c>
      <c r="G2091" s="63">
        <v>141160</v>
      </c>
      <c r="H2091" s="63">
        <v>140496</v>
      </c>
      <c r="I2091" s="63">
        <v>290117</v>
      </c>
      <c r="J2091" s="63">
        <v>190801</v>
      </c>
      <c r="K2091" s="63">
        <v>816079</v>
      </c>
      <c r="L2091" s="63">
        <v>1278676</v>
      </c>
      <c r="M2091" s="63">
        <v>3284183</v>
      </c>
      <c r="N2091" s="63">
        <v>880553</v>
      </c>
      <c r="O2091" s="63">
        <v>899461</v>
      </c>
      <c r="P2091" s="63">
        <v>1226894</v>
      </c>
      <c r="Q2091" s="63">
        <v>638749</v>
      </c>
      <c r="R2091" s="63">
        <v>1451172</v>
      </c>
      <c r="S2091" s="63">
        <v>2750468</v>
      </c>
      <c r="T2091" s="63">
        <v>11192214</v>
      </c>
    </row>
    <row r="2092" spans="1:20" ht="14.5" x14ac:dyDescent="0.35">
      <c r="A2092" t="str">
        <f t="shared" si="39"/>
        <v>Wien432</v>
      </c>
      <c r="B2092">
        <v>2092</v>
      </c>
      <c r="C2092" s="62" t="s">
        <v>270</v>
      </c>
      <c r="D2092" s="62" t="s">
        <v>499</v>
      </c>
      <c r="E2092" s="62" t="s">
        <v>113</v>
      </c>
      <c r="F2092" s="63">
        <v>1791995</v>
      </c>
      <c r="G2092" s="63">
        <v>2761499</v>
      </c>
      <c r="H2092" s="63">
        <v>1712670</v>
      </c>
      <c r="I2092" s="63">
        <v>1523763</v>
      </c>
      <c r="J2092" s="63">
        <v>1715222</v>
      </c>
      <c r="K2092" s="63">
        <v>857021</v>
      </c>
      <c r="L2092" s="63">
        <v>1043468</v>
      </c>
      <c r="M2092" s="63">
        <v>1854847</v>
      </c>
      <c r="N2092" s="63">
        <v>1773420</v>
      </c>
      <c r="O2092" s="63">
        <v>1534642</v>
      </c>
      <c r="P2092" s="63">
        <v>812705</v>
      </c>
      <c r="Q2092" s="63">
        <v>626724</v>
      </c>
      <c r="R2092" s="63">
        <v>709464</v>
      </c>
      <c r="S2092" s="63">
        <v>870900</v>
      </c>
      <c r="T2092" s="63">
        <v>1410329</v>
      </c>
    </row>
    <row r="2093" spans="1:20" ht="14.5" x14ac:dyDescent="0.35">
      <c r="A2093" t="str">
        <f t="shared" si="39"/>
        <v>Wien003</v>
      </c>
      <c r="B2093">
        <v>2093</v>
      </c>
      <c r="C2093" s="62" t="s">
        <v>270</v>
      </c>
      <c r="D2093" s="62" t="s">
        <v>295</v>
      </c>
      <c r="E2093" s="62" t="s">
        <v>2</v>
      </c>
      <c r="F2093" s="63">
        <v>960834681</v>
      </c>
      <c r="G2093" s="63">
        <v>981841019</v>
      </c>
      <c r="H2093" s="63">
        <v>903663990</v>
      </c>
      <c r="I2093" s="63">
        <v>858662350</v>
      </c>
      <c r="J2093" s="63">
        <v>906433561</v>
      </c>
      <c r="K2093" s="63">
        <v>868851596</v>
      </c>
      <c r="L2093" s="63">
        <v>913554528</v>
      </c>
      <c r="M2093" s="63">
        <v>1045291050</v>
      </c>
      <c r="N2093" s="63">
        <v>1147490037</v>
      </c>
      <c r="O2093" s="63">
        <v>1140923159</v>
      </c>
      <c r="P2093" s="63">
        <v>1115404023</v>
      </c>
      <c r="Q2093" s="63">
        <v>1259346109</v>
      </c>
      <c r="R2093" s="63">
        <v>1526089982</v>
      </c>
      <c r="S2093" s="63">
        <v>1332024510</v>
      </c>
      <c r="T2093" s="63">
        <v>1382075584</v>
      </c>
    </row>
    <row r="2094" spans="1:20" ht="14.5" x14ac:dyDescent="0.35">
      <c r="A2094" t="str">
        <f t="shared" si="39"/>
        <v>Wien028</v>
      </c>
      <c r="B2094">
        <v>2094</v>
      </c>
      <c r="C2094" s="62" t="s">
        <v>270</v>
      </c>
      <c r="D2094" s="62" t="s">
        <v>320</v>
      </c>
      <c r="E2094" s="62" t="s">
        <v>16</v>
      </c>
      <c r="F2094" s="63">
        <v>414226594</v>
      </c>
      <c r="G2094" s="63">
        <v>425526042</v>
      </c>
      <c r="H2094" s="63">
        <v>522379908</v>
      </c>
      <c r="I2094" s="63">
        <v>137815605</v>
      </c>
      <c r="J2094" s="63">
        <v>25796110</v>
      </c>
      <c r="K2094" s="63">
        <v>27263276</v>
      </c>
      <c r="L2094" s="63">
        <v>28059865</v>
      </c>
      <c r="M2094" s="63">
        <v>51939041</v>
      </c>
      <c r="N2094" s="63">
        <v>32317257</v>
      </c>
      <c r="O2094" s="63">
        <v>61819174</v>
      </c>
      <c r="P2094" s="63">
        <v>32714973</v>
      </c>
      <c r="Q2094" s="63">
        <v>29280570</v>
      </c>
      <c r="R2094" s="63">
        <v>36560786</v>
      </c>
      <c r="S2094" s="63">
        <v>36368602</v>
      </c>
      <c r="T2094" s="63">
        <v>38824330</v>
      </c>
    </row>
    <row r="2095" spans="1:20" ht="14.5" x14ac:dyDescent="0.35">
      <c r="A2095" t="str">
        <f t="shared" si="39"/>
        <v>Wien672</v>
      </c>
      <c r="B2095">
        <v>2095</v>
      </c>
      <c r="C2095" s="62" t="s">
        <v>270</v>
      </c>
      <c r="D2095" s="62" t="s">
        <v>597</v>
      </c>
      <c r="E2095" s="62" t="s">
        <v>166</v>
      </c>
      <c r="F2095" s="63">
        <v>913295</v>
      </c>
      <c r="G2095" s="63">
        <v>991775</v>
      </c>
      <c r="H2095" s="63">
        <v>1368968</v>
      </c>
      <c r="I2095" s="63">
        <v>1101096</v>
      </c>
      <c r="J2095" s="63">
        <v>966353</v>
      </c>
      <c r="K2095" s="63">
        <v>980750</v>
      </c>
      <c r="L2095" s="63">
        <v>1214837</v>
      </c>
      <c r="M2095" s="63">
        <v>1188215</v>
      </c>
      <c r="N2095" s="63">
        <v>982495</v>
      </c>
      <c r="O2095" s="63">
        <v>1004195</v>
      </c>
      <c r="P2095" s="63">
        <v>690322</v>
      </c>
      <c r="Q2095" s="63">
        <v>840623</v>
      </c>
      <c r="R2095" s="63">
        <v>1235783</v>
      </c>
      <c r="S2095" s="63">
        <v>1317562</v>
      </c>
      <c r="T2095" s="63">
        <v>1290053</v>
      </c>
    </row>
    <row r="2096" spans="1:20" ht="14.5" x14ac:dyDescent="0.35">
      <c r="A2096" t="str">
        <f t="shared" si="39"/>
        <v>Wien803</v>
      </c>
      <c r="B2096">
        <v>2096</v>
      </c>
      <c r="C2096" s="62" t="s">
        <v>270</v>
      </c>
      <c r="D2096" s="62" t="s">
        <v>631</v>
      </c>
      <c r="E2096" s="62" t="s">
        <v>184</v>
      </c>
      <c r="F2096" s="64"/>
      <c r="G2096" s="64"/>
      <c r="H2096" s="63">
        <v>6</v>
      </c>
      <c r="I2096" s="64"/>
      <c r="J2096" s="64"/>
      <c r="K2096" s="63">
        <v>85</v>
      </c>
      <c r="L2096" s="64"/>
      <c r="M2096" s="64"/>
      <c r="N2096" s="64"/>
      <c r="O2096" s="63">
        <v>1</v>
      </c>
      <c r="P2096" s="63">
        <v>2103</v>
      </c>
      <c r="Q2096" s="63">
        <v>2770</v>
      </c>
      <c r="R2096" s="63">
        <v>273</v>
      </c>
      <c r="S2096" s="64"/>
      <c r="T2096" s="63">
        <v>404</v>
      </c>
    </row>
    <row r="2097" spans="1:20" ht="14.5" x14ac:dyDescent="0.35">
      <c r="A2097" t="str">
        <f t="shared" si="39"/>
        <v>Wien838</v>
      </c>
      <c r="B2097">
        <v>2097</v>
      </c>
      <c r="C2097" s="62" t="s">
        <v>270</v>
      </c>
      <c r="D2097" s="62" t="s">
        <v>673</v>
      </c>
      <c r="E2097" s="62" t="s">
        <v>204</v>
      </c>
      <c r="F2097" s="63">
        <v>67</v>
      </c>
      <c r="G2097" s="63">
        <v>135</v>
      </c>
      <c r="H2097" s="63">
        <v>12</v>
      </c>
      <c r="I2097" s="64"/>
      <c r="J2097" s="64"/>
      <c r="K2097" s="64"/>
      <c r="L2097" s="64"/>
      <c r="M2097" s="64"/>
      <c r="N2097" s="64"/>
      <c r="O2097" s="63">
        <v>39928</v>
      </c>
      <c r="P2097" s="64"/>
      <c r="Q2097" s="63">
        <v>103127</v>
      </c>
      <c r="R2097" s="63">
        <v>79343</v>
      </c>
      <c r="S2097" s="63">
        <v>861</v>
      </c>
      <c r="T2097" s="63">
        <v>5394</v>
      </c>
    </row>
    <row r="2098" spans="1:20" ht="14.5" x14ac:dyDescent="0.35">
      <c r="A2098" t="str">
        <f t="shared" si="39"/>
        <v>Wien804</v>
      </c>
      <c r="B2098">
        <v>2098</v>
      </c>
      <c r="C2098" s="62" t="s">
        <v>270</v>
      </c>
      <c r="D2098" s="62" t="s">
        <v>632</v>
      </c>
      <c r="E2098" s="62" t="s">
        <v>185</v>
      </c>
      <c r="F2098" s="63">
        <v>5436915</v>
      </c>
      <c r="G2098" s="63">
        <v>5297918</v>
      </c>
      <c r="H2098" s="63">
        <v>4924905</v>
      </c>
      <c r="I2098" s="63">
        <v>6457089</v>
      </c>
      <c r="J2098" s="63">
        <v>5112703</v>
      </c>
      <c r="K2098" s="63">
        <v>4980164</v>
      </c>
      <c r="L2098" s="63">
        <v>5010084</v>
      </c>
      <c r="M2098" s="63">
        <v>5870713</v>
      </c>
      <c r="N2098" s="63">
        <v>6890646</v>
      </c>
      <c r="O2098" s="63">
        <v>5417551</v>
      </c>
      <c r="P2098" s="63">
        <v>5202414</v>
      </c>
      <c r="Q2098" s="63">
        <v>9120020</v>
      </c>
      <c r="R2098" s="63">
        <v>10183142</v>
      </c>
      <c r="S2098" s="63">
        <v>16836870</v>
      </c>
      <c r="T2098" s="63">
        <v>16443360</v>
      </c>
    </row>
    <row r="2099" spans="1:20" ht="14.5" x14ac:dyDescent="0.35">
      <c r="A2099" t="str">
        <f t="shared" si="39"/>
        <v>Wien649</v>
      </c>
      <c r="B2099">
        <v>2099</v>
      </c>
      <c r="C2099" s="62" t="s">
        <v>270</v>
      </c>
      <c r="D2099" s="62" t="s">
        <v>585</v>
      </c>
      <c r="E2099" s="62" t="s">
        <v>158</v>
      </c>
      <c r="F2099" s="63">
        <v>86717</v>
      </c>
      <c r="G2099" s="63">
        <v>230842</v>
      </c>
      <c r="H2099" s="63">
        <v>280404</v>
      </c>
      <c r="I2099" s="63">
        <v>111350</v>
      </c>
      <c r="J2099" s="63">
        <v>471033</v>
      </c>
      <c r="K2099" s="63">
        <v>438799</v>
      </c>
      <c r="L2099" s="63">
        <v>111264</v>
      </c>
      <c r="M2099" s="63">
        <v>220639</v>
      </c>
      <c r="N2099" s="63">
        <v>78595</v>
      </c>
      <c r="O2099" s="63">
        <v>134842</v>
      </c>
      <c r="P2099" s="63">
        <v>220651</v>
      </c>
      <c r="Q2099" s="63">
        <v>55622</v>
      </c>
      <c r="R2099" s="63">
        <v>494183</v>
      </c>
      <c r="S2099" s="63">
        <v>1494534</v>
      </c>
      <c r="T2099" s="63">
        <v>60240</v>
      </c>
    </row>
    <row r="2100" spans="1:20" ht="14.5" x14ac:dyDescent="0.35">
      <c r="A2100" t="str">
        <f t="shared" si="39"/>
        <v>Wien442</v>
      </c>
      <c r="B2100">
        <v>2100</v>
      </c>
      <c r="C2100" s="62" t="s">
        <v>270</v>
      </c>
      <c r="D2100" s="62" t="s">
        <v>501</v>
      </c>
      <c r="E2100" s="62" t="s">
        <v>115</v>
      </c>
      <c r="F2100" s="63">
        <v>370936</v>
      </c>
      <c r="G2100" s="63">
        <v>476544</v>
      </c>
      <c r="H2100" s="63">
        <v>322119</v>
      </c>
      <c r="I2100" s="63">
        <v>351593</v>
      </c>
      <c r="J2100" s="63">
        <v>251031</v>
      </c>
      <c r="K2100" s="63">
        <v>183302</v>
      </c>
      <c r="L2100" s="63">
        <v>335563</v>
      </c>
      <c r="M2100" s="63">
        <v>315517</v>
      </c>
      <c r="N2100" s="63">
        <v>374307</v>
      </c>
      <c r="O2100" s="63">
        <v>547440</v>
      </c>
      <c r="P2100" s="63">
        <v>604391</v>
      </c>
      <c r="Q2100" s="63">
        <v>585417</v>
      </c>
      <c r="R2100" s="63">
        <v>572700</v>
      </c>
      <c r="S2100" s="63">
        <v>510741</v>
      </c>
      <c r="T2100" s="63">
        <v>477368</v>
      </c>
    </row>
    <row r="2101" spans="1:20" ht="14.5" x14ac:dyDescent="0.35">
      <c r="A2101" t="str">
        <f t="shared" si="39"/>
        <v>Wien504</v>
      </c>
      <c r="B2101">
        <v>2101</v>
      </c>
      <c r="C2101" s="62" t="s">
        <v>270</v>
      </c>
      <c r="D2101" s="62" t="s">
        <v>549</v>
      </c>
      <c r="E2101" s="62" t="s">
        <v>139</v>
      </c>
      <c r="F2101" s="63">
        <v>4912492</v>
      </c>
      <c r="G2101" s="63">
        <v>3084682</v>
      </c>
      <c r="H2101" s="63">
        <v>2876308</v>
      </c>
      <c r="I2101" s="63">
        <v>2782327</v>
      </c>
      <c r="J2101" s="63">
        <v>4821914</v>
      </c>
      <c r="K2101" s="63">
        <v>8056592</v>
      </c>
      <c r="L2101" s="63">
        <v>7714312</v>
      </c>
      <c r="M2101" s="63">
        <v>8886280</v>
      </c>
      <c r="N2101" s="63">
        <v>7926582</v>
      </c>
      <c r="O2101" s="63">
        <v>8881363</v>
      </c>
      <c r="P2101" s="63">
        <v>11689046</v>
      </c>
      <c r="Q2101" s="63">
        <v>8703361</v>
      </c>
      <c r="R2101" s="63">
        <v>9938913</v>
      </c>
      <c r="S2101" s="63">
        <v>8611996</v>
      </c>
      <c r="T2101" s="63">
        <v>10627271</v>
      </c>
    </row>
    <row r="2102" spans="1:20" ht="14.5" x14ac:dyDescent="0.35">
      <c r="A2102" t="str">
        <f t="shared" si="39"/>
        <v>Wien822</v>
      </c>
      <c r="B2102">
        <v>2102</v>
      </c>
      <c r="C2102" s="62" t="s">
        <v>270</v>
      </c>
      <c r="D2102" s="62" t="s">
        <v>650</v>
      </c>
      <c r="E2102" s="62" t="s">
        <v>196</v>
      </c>
      <c r="F2102" s="63">
        <v>175798</v>
      </c>
      <c r="G2102" s="63">
        <v>162123</v>
      </c>
      <c r="H2102" s="63">
        <v>21552</v>
      </c>
      <c r="I2102" s="63">
        <v>116089</v>
      </c>
      <c r="J2102" s="63">
        <v>88272</v>
      </c>
      <c r="K2102" s="63">
        <v>60649</v>
      </c>
      <c r="L2102" s="63">
        <v>39432</v>
      </c>
      <c r="M2102" s="63">
        <v>113435</v>
      </c>
      <c r="N2102" s="63">
        <v>17378</v>
      </c>
      <c r="O2102" s="63">
        <v>20462</v>
      </c>
      <c r="P2102" s="63">
        <v>21965</v>
      </c>
      <c r="Q2102" s="63">
        <v>76474</v>
      </c>
      <c r="R2102" s="63">
        <v>42950</v>
      </c>
      <c r="S2102" s="63">
        <v>54754</v>
      </c>
      <c r="T2102" s="63">
        <v>47603</v>
      </c>
    </row>
    <row r="2103" spans="1:20" ht="14.5" x14ac:dyDescent="0.35">
      <c r="A2103" t="str">
        <f t="shared" si="39"/>
        <v>Wien801</v>
      </c>
      <c r="B2103">
        <v>2103</v>
      </c>
      <c r="C2103" s="62" t="s">
        <v>270</v>
      </c>
      <c r="D2103" s="62" t="s">
        <v>629</v>
      </c>
      <c r="E2103" s="62" t="s">
        <v>183</v>
      </c>
      <c r="F2103" s="63">
        <v>118951</v>
      </c>
      <c r="G2103" s="63">
        <v>250642</v>
      </c>
      <c r="H2103" s="63">
        <v>183738</v>
      </c>
      <c r="I2103" s="63">
        <v>244859</v>
      </c>
      <c r="J2103" s="63">
        <v>196091</v>
      </c>
      <c r="K2103" s="63">
        <v>527598</v>
      </c>
      <c r="L2103" s="63">
        <v>834776</v>
      </c>
      <c r="M2103" s="63">
        <v>676827</v>
      </c>
      <c r="N2103" s="63">
        <v>875580</v>
      </c>
      <c r="O2103" s="63">
        <v>1112795</v>
      </c>
      <c r="P2103" s="63">
        <v>505597</v>
      </c>
      <c r="Q2103" s="63">
        <v>562510</v>
      </c>
      <c r="R2103" s="63">
        <v>753160</v>
      </c>
      <c r="S2103" s="63">
        <v>1495531</v>
      </c>
      <c r="T2103" s="63">
        <v>1944693</v>
      </c>
    </row>
    <row r="2104" spans="1:20" ht="14.5" x14ac:dyDescent="0.35">
      <c r="A2104" t="str">
        <f t="shared" si="39"/>
        <v>Wien708</v>
      </c>
      <c r="B2104">
        <v>2104</v>
      </c>
      <c r="C2104" s="62" t="s">
        <v>270</v>
      </c>
      <c r="D2104" s="62" t="s">
        <v>612</v>
      </c>
      <c r="E2104" s="62" t="s">
        <v>175</v>
      </c>
      <c r="F2104" s="63">
        <v>18331990</v>
      </c>
      <c r="G2104" s="63">
        <v>16183695</v>
      </c>
      <c r="H2104" s="63">
        <v>15048642</v>
      </c>
      <c r="I2104" s="63">
        <v>11705105</v>
      </c>
      <c r="J2104" s="63">
        <v>13625614</v>
      </c>
      <c r="K2104" s="63">
        <v>21003116</v>
      </c>
      <c r="L2104" s="63">
        <v>20356708</v>
      </c>
      <c r="M2104" s="63">
        <v>14769493</v>
      </c>
      <c r="N2104" s="63">
        <v>17407532</v>
      </c>
      <c r="O2104" s="63">
        <v>18898033</v>
      </c>
      <c r="P2104" s="63">
        <v>19329441</v>
      </c>
      <c r="Q2104" s="63">
        <v>27184445</v>
      </c>
      <c r="R2104" s="63">
        <v>42900885</v>
      </c>
      <c r="S2104" s="63">
        <v>41827037</v>
      </c>
      <c r="T2104" s="63">
        <v>47930226</v>
      </c>
    </row>
    <row r="2105" spans="1:20" ht="14.5" x14ac:dyDescent="0.35">
      <c r="A2105" t="str">
        <f t="shared" si="39"/>
        <v>Wien662</v>
      </c>
      <c r="B2105">
        <v>2105</v>
      </c>
      <c r="C2105" s="62" t="s">
        <v>270</v>
      </c>
      <c r="D2105" s="62" t="s">
        <v>589</v>
      </c>
      <c r="E2105" s="62" t="s">
        <v>161</v>
      </c>
      <c r="F2105" s="63">
        <v>13030340</v>
      </c>
      <c r="G2105" s="63">
        <v>17381842</v>
      </c>
      <c r="H2105" s="63">
        <v>18183622</v>
      </c>
      <c r="I2105" s="63">
        <v>17807485</v>
      </c>
      <c r="J2105" s="63">
        <v>22270513</v>
      </c>
      <c r="K2105" s="63">
        <v>27948918</v>
      </c>
      <c r="L2105" s="63">
        <v>31176506</v>
      </c>
      <c r="M2105" s="63">
        <v>33705328</v>
      </c>
      <c r="N2105" s="63">
        <v>35867993</v>
      </c>
      <c r="O2105" s="63">
        <v>40947050</v>
      </c>
      <c r="P2105" s="63">
        <v>42390650</v>
      </c>
      <c r="Q2105" s="63">
        <v>47489169</v>
      </c>
      <c r="R2105" s="63">
        <v>63553674</v>
      </c>
      <c r="S2105" s="63">
        <v>56346116</v>
      </c>
      <c r="T2105" s="63">
        <v>70688759</v>
      </c>
    </row>
    <row r="2106" spans="1:20" ht="14.5" x14ac:dyDescent="0.35">
      <c r="A2106" t="str">
        <f t="shared" si="39"/>
        <v>Wien060</v>
      </c>
      <c r="B2106">
        <v>2106</v>
      </c>
      <c r="C2106" s="62" t="s">
        <v>270</v>
      </c>
      <c r="D2106" s="62" t="s">
        <v>345</v>
      </c>
      <c r="E2106" s="62" t="s">
        <v>30</v>
      </c>
      <c r="F2106" s="63">
        <v>470521203</v>
      </c>
      <c r="G2106" s="63">
        <v>441383129</v>
      </c>
      <c r="H2106" s="63">
        <v>534708229</v>
      </c>
      <c r="I2106" s="63">
        <v>480767681</v>
      </c>
      <c r="J2106" s="63">
        <v>520651597</v>
      </c>
      <c r="K2106" s="63">
        <v>664763785</v>
      </c>
      <c r="L2106" s="63">
        <v>748306015</v>
      </c>
      <c r="M2106" s="63">
        <v>844925796</v>
      </c>
      <c r="N2106" s="63">
        <v>882785488</v>
      </c>
      <c r="O2106" s="63">
        <v>884266164</v>
      </c>
      <c r="P2106" s="63">
        <v>983148903</v>
      </c>
      <c r="Q2106" s="63">
        <v>1319291608</v>
      </c>
      <c r="R2106" s="63">
        <v>1409437765</v>
      </c>
      <c r="S2106" s="63">
        <v>1359148629</v>
      </c>
      <c r="T2106" s="63">
        <v>1351830874</v>
      </c>
    </row>
    <row r="2107" spans="1:20" ht="14.5" x14ac:dyDescent="0.35">
      <c r="A2107" t="str">
        <f t="shared" si="39"/>
        <v>Wien408</v>
      </c>
      <c r="B2107">
        <v>2107</v>
      </c>
      <c r="C2107" s="62" t="s">
        <v>270</v>
      </c>
      <c r="D2107" s="62" t="s">
        <v>490</v>
      </c>
      <c r="E2107" s="62" t="s">
        <v>106</v>
      </c>
      <c r="F2107" s="64"/>
      <c r="G2107" s="64"/>
      <c r="H2107" s="64"/>
      <c r="I2107" s="64"/>
      <c r="J2107" s="64"/>
      <c r="K2107" s="64"/>
      <c r="L2107" s="64"/>
      <c r="M2107" s="64"/>
      <c r="N2107" s="64"/>
      <c r="O2107" s="64"/>
      <c r="P2107" s="64"/>
      <c r="Q2107" s="64"/>
      <c r="R2107" s="64"/>
      <c r="S2107" s="64"/>
      <c r="T2107" s="63">
        <v>19</v>
      </c>
    </row>
    <row r="2108" spans="1:20" ht="14.5" x14ac:dyDescent="0.35">
      <c r="A2108" t="str">
        <f t="shared" si="39"/>
        <v>Wien813</v>
      </c>
      <c r="B2108">
        <v>2108</v>
      </c>
      <c r="C2108" s="62" t="s">
        <v>270</v>
      </c>
      <c r="D2108" s="62" t="s">
        <v>642</v>
      </c>
      <c r="E2108" s="62" t="s">
        <v>190</v>
      </c>
      <c r="F2108" s="63">
        <v>6442</v>
      </c>
      <c r="G2108" s="63">
        <v>2857</v>
      </c>
      <c r="H2108" s="63">
        <v>17359</v>
      </c>
      <c r="I2108" s="64"/>
      <c r="J2108" s="64"/>
      <c r="K2108" s="64"/>
      <c r="L2108" s="64"/>
      <c r="M2108" s="64"/>
      <c r="N2108" s="64"/>
      <c r="O2108" s="64"/>
      <c r="P2108" s="64"/>
      <c r="Q2108" s="64"/>
      <c r="R2108" s="64"/>
      <c r="S2108" s="64"/>
      <c r="T2108" s="63">
        <v>13</v>
      </c>
    </row>
    <row r="2109" spans="1:20" ht="14.5" x14ac:dyDescent="0.35">
      <c r="A2109" t="str">
        <f t="shared" si="39"/>
        <v>Wien625</v>
      </c>
      <c r="B2109">
        <v>2109</v>
      </c>
      <c r="C2109" s="62" t="s">
        <v>270</v>
      </c>
      <c r="D2109" s="62" t="s">
        <v>572</v>
      </c>
      <c r="E2109" s="62" t="s">
        <v>253</v>
      </c>
      <c r="F2109" s="63">
        <v>26767</v>
      </c>
      <c r="G2109" s="63">
        <v>47089</v>
      </c>
      <c r="H2109" s="63">
        <v>15164</v>
      </c>
      <c r="I2109" s="63">
        <v>64962</v>
      </c>
      <c r="J2109" s="63">
        <v>202080</v>
      </c>
      <c r="K2109" s="63">
        <v>208407</v>
      </c>
      <c r="L2109" s="63">
        <v>218386</v>
      </c>
      <c r="M2109" s="63">
        <v>90192</v>
      </c>
      <c r="N2109" s="63">
        <v>89859</v>
      </c>
      <c r="O2109" s="63">
        <v>250681</v>
      </c>
      <c r="P2109" s="63">
        <v>295347</v>
      </c>
      <c r="Q2109" s="63">
        <v>192677</v>
      </c>
      <c r="R2109" s="63">
        <v>57880</v>
      </c>
      <c r="S2109" s="63">
        <v>187990</v>
      </c>
      <c r="T2109" s="63">
        <v>329786</v>
      </c>
    </row>
    <row r="2110" spans="1:20" ht="14.5" x14ac:dyDescent="0.35">
      <c r="A2110" t="str">
        <f t="shared" si="39"/>
        <v>Wien010</v>
      </c>
      <c r="B2110">
        <v>2110</v>
      </c>
      <c r="C2110" s="62" t="s">
        <v>270</v>
      </c>
      <c r="D2110" s="62" t="s">
        <v>310</v>
      </c>
      <c r="E2110" s="62" t="s">
        <v>9</v>
      </c>
      <c r="F2110" s="63">
        <v>51124288</v>
      </c>
      <c r="G2110" s="63">
        <v>39798733</v>
      </c>
      <c r="H2110" s="63">
        <v>40699075</v>
      </c>
      <c r="I2110" s="63">
        <v>43789503</v>
      </c>
      <c r="J2110" s="63">
        <v>54985302</v>
      </c>
      <c r="K2110" s="63">
        <v>51994848</v>
      </c>
      <c r="L2110" s="63">
        <v>59021168</v>
      </c>
      <c r="M2110" s="63">
        <v>68695495</v>
      </c>
      <c r="N2110" s="63">
        <v>75830411</v>
      </c>
      <c r="O2110" s="63">
        <v>68391667</v>
      </c>
      <c r="P2110" s="63">
        <v>82279824</v>
      </c>
      <c r="Q2110" s="63">
        <v>78986445</v>
      </c>
      <c r="R2110" s="63">
        <v>85471217</v>
      </c>
      <c r="S2110" s="63">
        <v>72515849</v>
      </c>
      <c r="T2110" s="63">
        <v>73842452</v>
      </c>
    </row>
    <row r="2111" spans="1:20" ht="14.5" x14ac:dyDescent="0.35">
      <c r="A2111" t="str">
        <f t="shared" si="39"/>
        <v>Wien825</v>
      </c>
      <c r="B2111">
        <v>2111</v>
      </c>
      <c r="C2111" s="62" t="s">
        <v>270</v>
      </c>
      <c r="D2111" s="62" t="s">
        <v>656</v>
      </c>
      <c r="E2111" s="62" t="s">
        <v>199</v>
      </c>
      <c r="F2111" s="64"/>
      <c r="G2111" s="64"/>
      <c r="H2111" s="63">
        <v>22</v>
      </c>
      <c r="I2111" s="64"/>
      <c r="J2111" s="63">
        <v>132</v>
      </c>
      <c r="K2111" s="64"/>
      <c r="L2111" s="64"/>
      <c r="M2111" s="64"/>
      <c r="N2111" s="64"/>
      <c r="O2111" s="64"/>
      <c r="P2111" s="64"/>
      <c r="Q2111" s="63">
        <v>11775</v>
      </c>
      <c r="R2111" s="64"/>
      <c r="S2111" s="63">
        <v>7</v>
      </c>
      <c r="T2111" s="63">
        <v>272</v>
      </c>
    </row>
    <row r="2112" spans="1:20" ht="14.5" x14ac:dyDescent="0.35">
      <c r="A2112" t="str">
        <f t="shared" si="39"/>
        <v>Wien520</v>
      </c>
      <c r="B2112">
        <v>2112</v>
      </c>
      <c r="C2112" s="62" t="s">
        <v>270</v>
      </c>
      <c r="D2112" s="62" t="s">
        <v>555</v>
      </c>
      <c r="E2112" s="62" t="s">
        <v>143</v>
      </c>
      <c r="F2112" s="63">
        <v>281252</v>
      </c>
      <c r="G2112" s="63">
        <v>746993</v>
      </c>
      <c r="H2112" s="63">
        <v>294878</v>
      </c>
      <c r="I2112" s="63">
        <v>972120</v>
      </c>
      <c r="J2112" s="63">
        <v>1209935</v>
      </c>
      <c r="K2112" s="63">
        <v>1204021</v>
      </c>
      <c r="L2112" s="63">
        <v>857163</v>
      </c>
      <c r="M2112" s="63">
        <v>932021</v>
      </c>
      <c r="N2112" s="63">
        <v>673895</v>
      </c>
      <c r="O2112" s="63">
        <v>1026229</v>
      </c>
      <c r="P2112" s="63">
        <v>1229526</v>
      </c>
      <c r="Q2112" s="63">
        <v>1306556</v>
      </c>
      <c r="R2112" s="63">
        <v>1301198</v>
      </c>
      <c r="S2112" s="63">
        <v>521169</v>
      </c>
      <c r="T2112" s="63">
        <v>409805</v>
      </c>
    </row>
    <row r="2113" spans="1:20" ht="14.5" x14ac:dyDescent="0.35">
      <c r="A2113" t="str">
        <f t="shared" si="39"/>
        <v>Wien644</v>
      </c>
      <c r="B2113">
        <v>2113</v>
      </c>
      <c r="C2113" s="62" t="s">
        <v>270</v>
      </c>
      <c r="D2113" s="62" t="s">
        <v>581</v>
      </c>
      <c r="E2113" s="62" t="s">
        <v>156</v>
      </c>
      <c r="F2113" s="63">
        <v>173394</v>
      </c>
      <c r="G2113" s="63">
        <v>46592</v>
      </c>
      <c r="H2113" s="63">
        <v>196709</v>
      </c>
      <c r="I2113" s="63">
        <v>227736</v>
      </c>
      <c r="J2113" s="63">
        <v>216135</v>
      </c>
      <c r="K2113" s="63">
        <v>14833773</v>
      </c>
      <c r="L2113" s="63">
        <v>3448780</v>
      </c>
      <c r="M2113" s="63">
        <v>1010532</v>
      </c>
      <c r="N2113" s="63">
        <v>312995</v>
      </c>
      <c r="O2113" s="63">
        <v>217350</v>
      </c>
      <c r="P2113" s="63">
        <v>443185</v>
      </c>
      <c r="Q2113" s="63">
        <v>457781</v>
      </c>
      <c r="R2113" s="63">
        <v>1152399</v>
      </c>
      <c r="S2113" s="63">
        <v>1517035</v>
      </c>
      <c r="T2113" s="63">
        <v>235729</v>
      </c>
    </row>
    <row r="2114" spans="1:20" ht="14.5" x14ac:dyDescent="0.35">
      <c r="A2114" t="str">
        <f t="shared" si="39"/>
        <v>Wien959</v>
      </c>
      <c r="B2114">
        <v>2114</v>
      </c>
      <c r="C2114" s="62" t="s">
        <v>270</v>
      </c>
      <c r="D2114" s="62" t="s">
        <v>688</v>
      </c>
      <c r="E2114" s="62" t="s">
        <v>966</v>
      </c>
      <c r="F2114" s="64"/>
      <c r="G2114" s="64"/>
      <c r="H2114" s="64"/>
      <c r="I2114" s="64"/>
      <c r="J2114" s="64"/>
      <c r="K2114" s="64"/>
      <c r="L2114" s="64"/>
      <c r="M2114" s="64"/>
      <c r="N2114" s="64"/>
      <c r="O2114" s="64"/>
      <c r="P2114" s="64"/>
      <c r="Q2114" s="64"/>
      <c r="R2114" s="64"/>
      <c r="S2114" s="64"/>
      <c r="T2114" s="63">
        <v>1002441</v>
      </c>
    </row>
    <row r="2115" spans="1:20" ht="14.5" x14ac:dyDescent="0.35">
      <c r="A2115" t="str">
        <f t="shared" si="39"/>
        <v>Wien960</v>
      </c>
      <c r="B2115">
        <v>2115</v>
      </c>
      <c r="C2115" s="62" t="s">
        <v>270</v>
      </c>
      <c r="D2115" s="62" t="s">
        <v>691</v>
      </c>
      <c r="E2115" s="62" t="s">
        <v>284</v>
      </c>
      <c r="F2115" s="64"/>
      <c r="G2115" s="64"/>
      <c r="H2115" s="64"/>
      <c r="I2115" s="64"/>
      <c r="J2115" s="63">
        <v>748</v>
      </c>
      <c r="K2115" s="64"/>
      <c r="L2115" s="64"/>
      <c r="M2115" s="64"/>
      <c r="N2115" s="64"/>
      <c r="O2115" s="64"/>
      <c r="P2115" s="64"/>
      <c r="Q2115" s="64"/>
      <c r="R2115" s="64"/>
      <c r="S2115" s="64"/>
      <c r="T2115" s="63">
        <v>504457</v>
      </c>
    </row>
    <row r="2116" spans="1:20" ht="14.5" x14ac:dyDescent="0.35">
      <c r="A2116" t="str">
        <f t="shared" si="39"/>
        <v>Wien066</v>
      </c>
      <c r="B2116">
        <v>2116</v>
      </c>
      <c r="C2116" s="62" t="s">
        <v>270</v>
      </c>
      <c r="D2116" s="62" t="s">
        <v>353</v>
      </c>
      <c r="E2116" s="62" t="s">
        <v>34</v>
      </c>
      <c r="F2116" s="63">
        <v>196715452</v>
      </c>
      <c r="G2116" s="63">
        <v>202493603</v>
      </c>
      <c r="H2116" s="63">
        <v>208701307</v>
      </c>
      <c r="I2116" s="63">
        <v>227776339</v>
      </c>
      <c r="J2116" s="63">
        <v>245313156</v>
      </c>
      <c r="K2116" s="63">
        <v>254718058</v>
      </c>
      <c r="L2116" s="63">
        <v>288561415</v>
      </c>
      <c r="M2116" s="63">
        <v>268341623</v>
      </c>
      <c r="N2116" s="63">
        <v>267194883</v>
      </c>
      <c r="O2116" s="63">
        <v>275967974</v>
      </c>
      <c r="P2116" s="63">
        <v>272147971</v>
      </c>
      <c r="Q2116" s="63">
        <v>364006933</v>
      </c>
      <c r="R2116" s="63">
        <v>348200649</v>
      </c>
      <c r="S2116" s="63">
        <v>390251909</v>
      </c>
      <c r="T2116" s="63">
        <v>393004230</v>
      </c>
    </row>
    <row r="2117" spans="1:20" ht="14.5" x14ac:dyDescent="0.35">
      <c r="A2117" t="str">
        <f t="shared" si="39"/>
        <v>Wien075</v>
      </c>
      <c r="B2117">
        <v>2117</v>
      </c>
      <c r="C2117" s="62" t="s">
        <v>270</v>
      </c>
      <c r="D2117" s="62" t="s">
        <v>363</v>
      </c>
      <c r="E2117" s="62" t="s">
        <v>254</v>
      </c>
      <c r="F2117" s="63">
        <v>1606971859</v>
      </c>
      <c r="G2117" s="63">
        <v>2012630840</v>
      </c>
      <c r="H2117" s="63">
        <v>2397509809</v>
      </c>
      <c r="I2117" s="63">
        <v>2041088667</v>
      </c>
      <c r="J2117" s="63">
        <v>1427023210</v>
      </c>
      <c r="K2117" s="63">
        <v>1536571021</v>
      </c>
      <c r="L2117" s="63">
        <v>1444350098</v>
      </c>
      <c r="M2117" s="63">
        <v>1621233013</v>
      </c>
      <c r="N2117" s="63">
        <v>1895403657</v>
      </c>
      <c r="O2117" s="63">
        <v>1544508044</v>
      </c>
      <c r="P2117" s="63">
        <v>1226094558</v>
      </c>
      <c r="Q2117" s="63">
        <v>3295788005</v>
      </c>
      <c r="R2117" s="63">
        <v>6509132538</v>
      </c>
      <c r="S2117" s="63">
        <v>3218331742</v>
      </c>
      <c r="T2117" s="63">
        <v>1956375040</v>
      </c>
    </row>
    <row r="2118" spans="1:20" ht="14.5" x14ac:dyDescent="0.35">
      <c r="A2118" t="str">
        <f t="shared" si="39"/>
        <v>Wien324</v>
      </c>
      <c r="B2118">
        <v>2118</v>
      </c>
      <c r="C2118" s="62" t="s">
        <v>270</v>
      </c>
      <c r="D2118" s="62" t="s">
        <v>442</v>
      </c>
      <c r="E2118" s="62" t="s">
        <v>78</v>
      </c>
      <c r="F2118" s="64"/>
      <c r="G2118" s="63">
        <v>370</v>
      </c>
      <c r="H2118" s="63">
        <v>30066</v>
      </c>
      <c r="I2118" s="63">
        <v>20688</v>
      </c>
      <c r="J2118" s="63">
        <v>74286</v>
      </c>
      <c r="K2118" s="63">
        <v>171743</v>
      </c>
      <c r="L2118" s="63">
        <v>47371</v>
      </c>
      <c r="M2118" s="63">
        <v>109245</v>
      </c>
      <c r="N2118" s="63">
        <v>72104</v>
      </c>
      <c r="O2118" s="63">
        <v>86092</v>
      </c>
      <c r="P2118" s="63">
        <v>115649</v>
      </c>
      <c r="Q2118" s="63">
        <v>99110</v>
      </c>
      <c r="R2118" s="63">
        <v>60682</v>
      </c>
      <c r="S2118" s="63">
        <v>177685</v>
      </c>
      <c r="T2118" s="63">
        <v>180260</v>
      </c>
    </row>
    <row r="2119" spans="1:20" ht="14.5" x14ac:dyDescent="0.35">
      <c r="A2119" t="str">
        <f t="shared" si="39"/>
        <v>Wien632</v>
      </c>
      <c r="B2119">
        <v>2119</v>
      </c>
      <c r="C2119" s="62" t="s">
        <v>270</v>
      </c>
      <c r="D2119" s="62" t="s">
        <v>577</v>
      </c>
      <c r="E2119" s="62" t="s">
        <v>153</v>
      </c>
      <c r="F2119" s="63">
        <v>1388684</v>
      </c>
      <c r="G2119" s="63">
        <v>1223682</v>
      </c>
      <c r="H2119" s="63">
        <v>2546890</v>
      </c>
      <c r="I2119" s="63">
        <v>1882065</v>
      </c>
      <c r="J2119" s="63">
        <v>1874793</v>
      </c>
      <c r="K2119" s="63">
        <v>1167259</v>
      </c>
      <c r="L2119" s="63">
        <v>1051312</v>
      </c>
      <c r="M2119" s="63">
        <v>2606863</v>
      </c>
      <c r="N2119" s="63">
        <v>2801261</v>
      </c>
      <c r="O2119" s="63">
        <v>2956666</v>
      </c>
      <c r="P2119" s="63">
        <v>1858205</v>
      </c>
      <c r="Q2119" s="63">
        <v>2279512</v>
      </c>
      <c r="R2119" s="63">
        <v>4005586</v>
      </c>
      <c r="S2119" s="63">
        <v>1555861</v>
      </c>
      <c r="T2119" s="63">
        <v>2804115</v>
      </c>
    </row>
    <row r="2120" spans="1:20" ht="14.5" x14ac:dyDescent="0.35">
      <c r="A2120" t="str">
        <f t="shared" ref="A2120:A2183" si="40">C2120&amp;D2120</f>
        <v>Wien806</v>
      </c>
      <c r="B2120">
        <v>2120</v>
      </c>
      <c r="C2120" s="62" t="s">
        <v>270</v>
      </c>
      <c r="D2120" s="62" t="s">
        <v>634</v>
      </c>
      <c r="E2120" s="62" t="s">
        <v>186</v>
      </c>
      <c r="F2120" s="64"/>
      <c r="G2120" s="64"/>
      <c r="H2120" s="64"/>
      <c r="I2120" s="64"/>
      <c r="J2120" s="64"/>
      <c r="K2120" s="64"/>
      <c r="L2120" s="64"/>
      <c r="M2120" s="64"/>
      <c r="N2120" s="64"/>
      <c r="O2120" s="63">
        <v>10270</v>
      </c>
      <c r="P2120" s="64"/>
      <c r="Q2120" s="64"/>
      <c r="R2120" s="63">
        <v>22122</v>
      </c>
      <c r="S2120" s="64"/>
      <c r="T2120" s="63">
        <v>9099</v>
      </c>
    </row>
    <row r="2121" spans="1:20" ht="14.5" x14ac:dyDescent="0.35">
      <c r="A2121" t="str">
        <f t="shared" si="40"/>
        <v>Wien355</v>
      </c>
      <c r="B2121">
        <v>2121</v>
      </c>
      <c r="C2121" s="62" t="s">
        <v>270</v>
      </c>
      <c r="D2121" s="62" t="s">
        <v>459</v>
      </c>
      <c r="E2121" s="62" t="s">
        <v>88</v>
      </c>
      <c r="F2121" s="63">
        <v>2532849</v>
      </c>
      <c r="G2121" s="63">
        <v>1286151</v>
      </c>
      <c r="H2121" s="63">
        <v>1464211</v>
      </c>
      <c r="I2121" s="63">
        <v>1777029</v>
      </c>
      <c r="J2121" s="63">
        <v>829289</v>
      </c>
      <c r="K2121" s="63">
        <v>1806314</v>
      </c>
      <c r="L2121" s="63">
        <v>90114</v>
      </c>
      <c r="M2121" s="63">
        <v>13278</v>
      </c>
      <c r="N2121" s="63">
        <v>5333</v>
      </c>
      <c r="O2121" s="63">
        <v>7331</v>
      </c>
      <c r="P2121" s="63">
        <v>22467</v>
      </c>
      <c r="Q2121" s="63">
        <v>4297</v>
      </c>
      <c r="R2121" s="63">
        <v>26469</v>
      </c>
      <c r="S2121" s="63">
        <v>17678</v>
      </c>
      <c r="T2121" s="63">
        <v>42802</v>
      </c>
    </row>
    <row r="2122" spans="1:20" ht="14.5" x14ac:dyDescent="0.35">
      <c r="A2122" t="str">
        <f t="shared" si="40"/>
        <v>Wien224</v>
      </c>
      <c r="B2122">
        <v>2122</v>
      </c>
      <c r="C2122" s="62" t="s">
        <v>270</v>
      </c>
      <c r="D2122" s="62" t="s">
        <v>402</v>
      </c>
      <c r="E2122" s="62" t="s">
        <v>56</v>
      </c>
      <c r="F2122" s="63">
        <v>23192</v>
      </c>
      <c r="G2122" s="63">
        <v>17571</v>
      </c>
      <c r="H2122" s="63">
        <v>10432</v>
      </c>
      <c r="I2122" s="63">
        <v>8928</v>
      </c>
      <c r="J2122" s="63">
        <v>24196</v>
      </c>
      <c r="K2122" s="63">
        <v>6788</v>
      </c>
      <c r="L2122" s="63">
        <v>6600</v>
      </c>
      <c r="M2122" s="64"/>
      <c r="N2122" s="63">
        <v>11082</v>
      </c>
      <c r="O2122" s="63">
        <v>24263</v>
      </c>
      <c r="P2122" s="63">
        <v>75238</v>
      </c>
      <c r="Q2122" s="63">
        <v>73597</v>
      </c>
      <c r="R2122" s="63">
        <v>9213</v>
      </c>
      <c r="S2122" s="63">
        <v>16119</v>
      </c>
      <c r="T2122" s="63">
        <v>25007</v>
      </c>
    </row>
    <row r="2123" spans="1:20" ht="14.5" x14ac:dyDescent="0.35">
      <c r="A2123" t="str">
        <f t="shared" si="40"/>
        <v>Wien030</v>
      </c>
      <c r="B2123">
        <v>2123</v>
      </c>
      <c r="C2123" s="62" t="s">
        <v>270</v>
      </c>
      <c r="D2123" s="62" t="s">
        <v>322</v>
      </c>
      <c r="E2123" s="62" t="s">
        <v>17</v>
      </c>
      <c r="F2123" s="63">
        <v>388160838</v>
      </c>
      <c r="G2123" s="63">
        <v>394189254</v>
      </c>
      <c r="H2123" s="63">
        <v>405038881</v>
      </c>
      <c r="I2123" s="63">
        <v>367164796</v>
      </c>
      <c r="J2123" s="63">
        <v>344607828</v>
      </c>
      <c r="K2123" s="63">
        <v>330330050</v>
      </c>
      <c r="L2123" s="63">
        <v>315737283</v>
      </c>
      <c r="M2123" s="63">
        <v>357601231</v>
      </c>
      <c r="N2123" s="63">
        <v>402017518</v>
      </c>
      <c r="O2123" s="63">
        <v>523047856</v>
      </c>
      <c r="P2123" s="63">
        <v>428940612</v>
      </c>
      <c r="Q2123" s="63">
        <v>525003229</v>
      </c>
      <c r="R2123" s="63">
        <v>716673533</v>
      </c>
      <c r="S2123" s="63">
        <v>798418503</v>
      </c>
      <c r="T2123" s="63">
        <v>759184540</v>
      </c>
    </row>
    <row r="2124" spans="1:20" ht="14.5" x14ac:dyDescent="0.35">
      <c r="A2124" t="str">
        <f t="shared" si="40"/>
        <v>Wien706</v>
      </c>
      <c r="B2124">
        <v>2124</v>
      </c>
      <c r="C2124" s="62" t="s">
        <v>270</v>
      </c>
      <c r="D2124" s="62" t="s">
        <v>610</v>
      </c>
      <c r="E2124" s="62" t="s">
        <v>174</v>
      </c>
      <c r="F2124" s="63">
        <v>53076521</v>
      </c>
      <c r="G2124" s="63">
        <v>33066841</v>
      </c>
      <c r="H2124" s="63">
        <v>29625440</v>
      </c>
      <c r="I2124" s="63">
        <v>22741547</v>
      </c>
      <c r="J2124" s="63">
        <v>29816180</v>
      </c>
      <c r="K2124" s="63">
        <v>36350132</v>
      </c>
      <c r="L2124" s="63">
        <v>78346481</v>
      </c>
      <c r="M2124" s="63">
        <v>46889630</v>
      </c>
      <c r="N2124" s="63">
        <v>51172418</v>
      </c>
      <c r="O2124" s="63">
        <v>46293518</v>
      </c>
      <c r="P2124" s="63">
        <v>38176566</v>
      </c>
      <c r="Q2124" s="63">
        <v>56674418</v>
      </c>
      <c r="R2124" s="63">
        <v>57698732</v>
      </c>
      <c r="S2124" s="63">
        <v>71698749</v>
      </c>
      <c r="T2124" s="63">
        <v>72808798</v>
      </c>
    </row>
    <row r="2125" spans="1:20" ht="14.5" x14ac:dyDescent="0.35">
      <c r="A2125" t="str">
        <f t="shared" si="40"/>
        <v>Wien329</v>
      </c>
      <c r="B2125">
        <v>2125</v>
      </c>
      <c r="C2125" s="62" t="s">
        <v>270</v>
      </c>
      <c r="D2125" s="62" t="s">
        <v>445</v>
      </c>
      <c r="E2125" s="62" t="s">
        <v>80</v>
      </c>
      <c r="F2125" s="64"/>
      <c r="G2125" s="63">
        <v>27</v>
      </c>
      <c r="H2125" s="63">
        <v>11028</v>
      </c>
      <c r="I2125" s="64"/>
      <c r="J2125" s="63">
        <v>4</v>
      </c>
      <c r="K2125" s="64"/>
      <c r="L2125" s="64"/>
      <c r="M2125" s="63">
        <v>3154</v>
      </c>
      <c r="N2125" s="64"/>
      <c r="O2125" s="64"/>
      <c r="P2125" s="63">
        <v>17</v>
      </c>
      <c r="Q2125" s="64"/>
      <c r="R2125" s="63">
        <v>18542</v>
      </c>
      <c r="S2125" s="63">
        <v>1019</v>
      </c>
      <c r="T2125" s="63">
        <v>7783</v>
      </c>
    </row>
    <row r="2126" spans="1:20" ht="14.5" x14ac:dyDescent="0.35">
      <c r="A2126" t="str">
        <f t="shared" si="40"/>
        <v>Wien091</v>
      </c>
      <c r="B2126">
        <v>2126</v>
      </c>
      <c r="C2126" s="62" t="s">
        <v>270</v>
      </c>
      <c r="D2126" s="62" t="s">
        <v>380</v>
      </c>
      <c r="E2126" s="62" t="s">
        <v>46</v>
      </c>
      <c r="F2126" s="63">
        <v>142345028</v>
      </c>
      <c r="G2126" s="63">
        <v>212092661</v>
      </c>
      <c r="H2126" s="63">
        <v>229450473</v>
      </c>
      <c r="I2126" s="63">
        <v>227494377</v>
      </c>
      <c r="J2126" s="63">
        <v>248930369</v>
      </c>
      <c r="K2126" s="63">
        <v>213999390</v>
      </c>
      <c r="L2126" s="63">
        <v>193126938</v>
      </c>
      <c r="M2126" s="63">
        <v>226746569</v>
      </c>
      <c r="N2126" s="63">
        <v>270520253</v>
      </c>
      <c r="O2126" s="63">
        <v>272181025</v>
      </c>
      <c r="P2126" s="63">
        <v>226198878</v>
      </c>
      <c r="Q2126" s="63">
        <v>249408002</v>
      </c>
      <c r="R2126" s="63">
        <v>458868922</v>
      </c>
      <c r="S2126" s="63">
        <v>375639366</v>
      </c>
      <c r="T2126" s="63">
        <v>310076417</v>
      </c>
    </row>
    <row r="2127" spans="1:20" ht="14.5" x14ac:dyDescent="0.35">
      <c r="A2127" t="str">
        <f t="shared" si="40"/>
        <v>Wien063</v>
      </c>
      <c r="B2127">
        <v>2127</v>
      </c>
      <c r="C2127" s="62" t="s">
        <v>270</v>
      </c>
      <c r="D2127" s="62" t="s">
        <v>349</v>
      </c>
      <c r="E2127" s="62" t="s">
        <v>32</v>
      </c>
      <c r="F2127" s="63">
        <v>991841385</v>
      </c>
      <c r="G2127" s="63">
        <v>1091623180</v>
      </c>
      <c r="H2127" s="63">
        <v>997902143</v>
      </c>
      <c r="I2127" s="63">
        <v>1043807399</v>
      </c>
      <c r="J2127" s="63">
        <v>843330939</v>
      </c>
      <c r="K2127" s="63">
        <v>753796587</v>
      </c>
      <c r="L2127" s="63">
        <v>691376795</v>
      </c>
      <c r="M2127" s="63">
        <v>683316160</v>
      </c>
      <c r="N2127" s="63">
        <v>1010198212</v>
      </c>
      <c r="O2127" s="63">
        <v>764887024</v>
      </c>
      <c r="P2127" s="63">
        <v>673151966</v>
      </c>
      <c r="Q2127" s="63">
        <v>652497825</v>
      </c>
      <c r="R2127" s="63">
        <v>744615783</v>
      </c>
      <c r="S2127" s="63">
        <v>610804897</v>
      </c>
      <c r="T2127" s="63">
        <v>495944895</v>
      </c>
    </row>
    <row r="2128" spans="1:20" ht="14.5" x14ac:dyDescent="0.35">
      <c r="A2128" t="str">
        <f t="shared" si="40"/>
        <v>Wien264</v>
      </c>
      <c r="B2128">
        <v>2128</v>
      </c>
      <c r="C2128" s="62" t="s">
        <v>270</v>
      </c>
      <c r="D2128" s="62" t="s">
        <v>420</v>
      </c>
      <c r="E2128" s="62" t="s">
        <v>67</v>
      </c>
      <c r="F2128" s="63">
        <v>1227</v>
      </c>
      <c r="G2128" s="63">
        <v>1150</v>
      </c>
      <c r="H2128" s="63">
        <v>438</v>
      </c>
      <c r="I2128" s="64"/>
      <c r="J2128" s="63">
        <v>185681</v>
      </c>
      <c r="K2128" s="63">
        <v>430163</v>
      </c>
      <c r="L2128" s="63">
        <v>579380</v>
      </c>
      <c r="M2128" s="63">
        <v>87833</v>
      </c>
      <c r="N2128" s="63">
        <v>503430</v>
      </c>
      <c r="O2128" s="63">
        <v>571470</v>
      </c>
      <c r="P2128" s="63">
        <v>546393</v>
      </c>
      <c r="Q2128" s="63">
        <v>105344</v>
      </c>
      <c r="R2128" s="63">
        <v>143546</v>
      </c>
      <c r="S2128" s="63">
        <v>2050512</v>
      </c>
      <c r="T2128" s="63">
        <v>430573</v>
      </c>
    </row>
    <row r="2129" spans="1:20" ht="14.5" x14ac:dyDescent="0.35">
      <c r="A2129" t="str">
        <f t="shared" si="40"/>
        <v>Wien047</v>
      </c>
      <c r="B2129">
        <v>2129</v>
      </c>
      <c r="C2129" s="62" t="s">
        <v>270</v>
      </c>
      <c r="D2129" s="62" t="s">
        <v>336</v>
      </c>
      <c r="E2129" s="62" t="s">
        <v>25</v>
      </c>
      <c r="F2129" s="63">
        <v>242467</v>
      </c>
      <c r="G2129" s="63">
        <v>402721</v>
      </c>
      <c r="H2129" s="63">
        <v>600136</v>
      </c>
      <c r="I2129" s="63">
        <v>220325</v>
      </c>
      <c r="J2129" s="63">
        <v>446234</v>
      </c>
      <c r="K2129" s="63">
        <v>474159</v>
      </c>
      <c r="L2129" s="63">
        <v>360624</v>
      </c>
      <c r="M2129" s="63">
        <v>321334</v>
      </c>
      <c r="N2129" s="63">
        <v>292195</v>
      </c>
      <c r="O2129" s="63">
        <v>309712</v>
      </c>
      <c r="P2129" s="63">
        <v>216820</v>
      </c>
      <c r="Q2129" s="63">
        <v>256598</v>
      </c>
      <c r="R2129" s="63">
        <v>2737534</v>
      </c>
      <c r="S2129" s="63">
        <v>1916401</v>
      </c>
      <c r="T2129" s="63">
        <v>1621144</v>
      </c>
    </row>
    <row r="2130" spans="1:20" ht="14.5" x14ac:dyDescent="0.35">
      <c r="A2130" t="str">
        <f t="shared" si="40"/>
        <v>Wien248</v>
      </c>
      <c r="B2130">
        <v>2130</v>
      </c>
      <c r="C2130" s="62" t="s">
        <v>270</v>
      </c>
      <c r="D2130" s="62" t="s">
        <v>416</v>
      </c>
      <c r="E2130" s="62" t="s">
        <v>63</v>
      </c>
      <c r="F2130" s="63">
        <v>144819</v>
      </c>
      <c r="G2130" s="63">
        <v>80059</v>
      </c>
      <c r="H2130" s="63">
        <v>31352</v>
      </c>
      <c r="I2130" s="63">
        <v>167725</v>
      </c>
      <c r="J2130" s="63">
        <v>89088</v>
      </c>
      <c r="K2130" s="63">
        <v>328915</v>
      </c>
      <c r="L2130" s="63">
        <v>145832</v>
      </c>
      <c r="M2130" s="63">
        <v>138013</v>
      </c>
      <c r="N2130" s="63">
        <v>139416</v>
      </c>
      <c r="O2130" s="63">
        <v>157766</v>
      </c>
      <c r="P2130" s="63">
        <v>101719</v>
      </c>
      <c r="Q2130" s="63">
        <v>79809</v>
      </c>
      <c r="R2130" s="63">
        <v>111743</v>
      </c>
      <c r="S2130" s="63">
        <v>160990</v>
      </c>
      <c r="T2130" s="63">
        <v>439206</v>
      </c>
    </row>
    <row r="2131" spans="1:20" ht="14.5" x14ac:dyDescent="0.35">
      <c r="A2131" t="str">
        <f t="shared" si="40"/>
        <v>Wien342</v>
      </c>
      <c r="B2131">
        <v>2131</v>
      </c>
      <c r="C2131" s="62" t="s">
        <v>270</v>
      </c>
      <c r="D2131" s="62" t="s">
        <v>453</v>
      </c>
      <c r="E2131" s="62" t="s">
        <v>85</v>
      </c>
      <c r="F2131" s="63">
        <v>1954</v>
      </c>
      <c r="G2131" s="63">
        <v>19666</v>
      </c>
      <c r="H2131" s="63">
        <v>5002</v>
      </c>
      <c r="I2131" s="63">
        <v>27199</v>
      </c>
      <c r="J2131" s="63">
        <v>8296</v>
      </c>
      <c r="K2131" s="63">
        <v>50786</v>
      </c>
      <c r="L2131" s="63">
        <v>33991</v>
      </c>
      <c r="M2131" s="63">
        <v>15965</v>
      </c>
      <c r="N2131" s="63">
        <v>40104</v>
      </c>
      <c r="O2131" s="63">
        <v>25307</v>
      </c>
      <c r="P2131" s="63">
        <v>45018</v>
      </c>
      <c r="Q2131" s="63">
        <v>238438</v>
      </c>
      <c r="R2131" s="63">
        <v>89344</v>
      </c>
      <c r="S2131" s="63">
        <v>89557</v>
      </c>
      <c r="T2131" s="63">
        <v>139656</v>
      </c>
    </row>
    <row r="2132" spans="1:20" ht="14.5" x14ac:dyDescent="0.35">
      <c r="A2132" t="str">
        <f t="shared" si="40"/>
        <v>Wien492</v>
      </c>
      <c r="B2132">
        <v>2132</v>
      </c>
      <c r="C2132" s="62" t="s">
        <v>270</v>
      </c>
      <c r="D2132" s="62" t="s">
        <v>547</v>
      </c>
      <c r="E2132" s="62" t="s">
        <v>137</v>
      </c>
      <c r="F2132" s="63">
        <v>2693855</v>
      </c>
      <c r="G2132" s="63">
        <v>161908</v>
      </c>
      <c r="H2132" s="63">
        <v>2045499</v>
      </c>
      <c r="I2132" s="63">
        <v>2560953</v>
      </c>
      <c r="J2132" s="63">
        <v>3489423</v>
      </c>
      <c r="K2132" s="63">
        <v>3169254</v>
      </c>
      <c r="L2132" s="63">
        <v>3404831</v>
      </c>
      <c r="M2132" s="63">
        <v>3735178</v>
      </c>
      <c r="N2132" s="63">
        <v>1551878</v>
      </c>
      <c r="O2132" s="63">
        <v>91693</v>
      </c>
      <c r="P2132" s="63">
        <v>36125</v>
      </c>
      <c r="Q2132" s="63">
        <v>32892</v>
      </c>
      <c r="R2132" s="63">
        <v>63878</v>
      </c>
      <c r="S2132" s="63">
        <v>29911</v>
      </c>
      <c r="T2132" s="63">
        <v>50321</v>
      </c>
    </row>
    <row r="2133" spans="1:20" ht="14.5" x14ac:dyDescent="0.35">
      <c r="A2133" t="str">
        <f t="shared" si="40"/>
        <v>Wien225</v>
      </c>
      <c r="B2133">
        <v>2133</v>
      </c>
      <c r="C2133" s="62" t="s">
        <v>270</v>
      </c>
      <c r="D2133" s="62" t="s">
        <v>403</v>
      </c>
      <c r="E2133" s="62" t="s">
        <v>220</v>
      </c>
      <c r="F2133" s="64"/>
      <c r="G2133" s="64"/>
      <c r="H2133" s="64"/>
      <c r="I2133" s="64"/>
      <c r="J2133" s="63">
        <v>1</v>
      </c>
      <c r="K2133" s="64"/>
      <c r="L2133" s="64"/>
      <c r="M2133" s="64"/>
      <c r="N2133" s="64"/>
      <c r="O2133" s="64"/>
      <c r="P2133" s="64"/>
      <c r="Q2133" s="64"/>
      <c r="R2133" s="63">
        <v>502</v>
      </c>
      <c r="S2133" s="63">
        <v>1</v>
      </c>
      <c r="T2133" s="63">
        <v>320</v>
      </c>
    </row>
    <row r="2134" spans="1:20" ht="14.5" x14ac:dyDescent="0.35">
      <c r="A2134" t="str">
        <f t="shared" si="40"/>
        <v>Wien311</v>
      </c>
      <c r="B2134">
        <v>2134</v>
      </c>
      <c r="C2134" s="62" t="s">
        <v>270</v>
      </c>
      <c r="D2134" s="62" t="s">
        <v>434</v>
      </c>
      <c r="E2134" s="62" t="s">
        <v>76</v>
      </c>
      <c r="F2134" s="63">
        <v>4858</v>
      </c>
      <c r="G2134" s="63">
        <v>3038</v>
      </c>
      <c r="H2134" s="63">
        <v>154</v>
      </c>
      <c r="I2134" s="64"/>
      <c r="J2134" s="63">
        <v>1366</v>
      </c>
      <c r="K2134" s="63">
        <v>8083</v>
      </c>
      <c r="L2134" s="63">
        <v>3947</v>
      </c>
      <c r="M2134" s="63">
        <v>35611</v>
      </c>
      <c r="N2134" s="64"/>
      <c r="O2134" s="63">
        <v>923</v>
      </c>
      <c r="P2134" s="63">
        <v>788</v>
      </c>
      <c r="Q2134" s="63">
        <v>878</v>
      </c>
      <c r="R2134" s="63">
        <v>31909</v>
      </c>
      <c r="S2134" s="63">
        <v>4082</v>
      </c>
      <c r="T2134" s="64"/>
    </row>
    <row r="2135" spans="1:20" ht="14.5" x14ac:dyDescent="0.35">
      <c r="A2135" t="str">
        <f t="shared" si="40"/>
        <v>Wien428</v>
      </c>
      <c r="B2135">
        <v>2135</v>
      </c>
      <c r="C2135" s="62" t="s">
        <v>270</v>
      </c>
      <c r="D2135" s="62" t="s">
        <v>498</v>
      </c>
      <c r="E2135" s="62" t="s">
        <v>112</v>
      </c>
      <c r="F2135" s="63">
        <v>858731</v>
      </c>
      <c r="G2135" s="63">
        <v>3880547</v>
      </c>
      <c r="H2135" s="63">
        <v>342202</v>
      </c>
      <c r="I2135" s="63">
        <v>315749</v>
      </c>
      <c r="J2135" s="63">
        <v>325895</v>
      </c>
      <c r="K2135" s="63">
        <v>522833</v>
      </c>
      <c r="L2135" s="63">
        <v>649108</v>
      </c>
      <c r="M2135" s="63">
        <v>1004589</v>
      </c>
      <c r="N2135" s="63">
        <v>1287882</v>
      </c>
      <c r="O2135" s="63">
        <v>1334690</v>
      </c>
      <c r="P2135" s="63">
        <v>1330683</v>
      </c>
      <c r="Q2135" s="63">
        <v>1512900</v>
      </c>
      <c r="R2135" s="63">
        <v>1061689</v>
      </c>
      <c r="S2135" s="63">
        <v>832481</v>
      </c>
      <c r="T2135" s="63">
        <v>752360</v>
      </c>
    </row>
    <row r="2136" spans="1:20" ht="14.5" x14ac:dyDescent="0.35">
      <c r="A2136" t="str">
        <f t="shared" si="40"/>
        <v>Wien479</v>
      </c>
      <c r="B2136">
        <v>2136</v>
      </c>
      <c r="C2136" s="62" t="s">
        <v>270</v>
      </c>
      <c r="D2136" s="62" t="s">
        <v>541</v>
      </c>
      <c r="E2136" s="62" t="s">
        <v>225</v>
      </c>
      <c r="F2136" s="64"/>
      <c r="G2136" s="64"/>
      <c r="H2136" s="64"/>
      <c r="I2136" s="63">
        <v>10816</v>
      </c>
      <c r="J2136" s="63">
        <v>3252</v>
      </c>
      <c r="K2136" s="63">
        <v>12787</v>
      </c>
      <c r="L2136" s="64"/>
      <c r="M2136" s="63">
        <v>2824</v>
      </c>
      <c r="N2136" s="64"/>
      <c r="O2136" s="64"/>
      <c r="P2136" s="63">
        <v>23456</v>
      </c>
      <c r="Q2136" s="63">
        <v>1770</v>
      </c>
      <c r="R2136" s="63">
        <v>118</v>
      </c>
      <c r="S2136" s="63">
        <v>3966</v>
      </c>
      <c r="T2136" s="63">
        <v>3199</v>
      </c>
    </row>
    <row r="2137" spans="1:20" ht="14.5" x14ac:dyDescent="0.35">
      <c r="A2137" t="str">
        <f t="shared" si="40"/>
        <v>Wien608</v>
      </c>
      <c r="B2137">
        <v>2137</v>
      </c>
      <c r="C2137" s="62" t="s">
        <v>270</v>
      </c>
      <c r="D2137" s="62" t="s">
        <v>565</v>
      </c>
      <c r="E2137" s="62" t="s">
        <v>255</v>
      </c>
      <c r="F2137" s="63">
        <v>7410576</v>
      </c>
      <c r="G2137" s="63">
        <v>6920498</v>
      </c>
      <c r="H2137" s="63">
        <v>3508496</v>
      </c>
      <c r="I2137" s="63">
        <v>413825</v>
      </c>
      <c r="J2137" s="63">
        <v>1434126</v>
      </c>
      <c r="K2137" s="63">
        <v>284814</v>
      </c>
      <c r="L2137" s="63">
        <v>150641</v>
      </c>
      <c r="M2137" s="63">
        <v>324347</v>
      </c>
      <c r="N2137" s="63">
        <v>273249</v>
      </c>
      <c r="O2137" s="63">
        <v>502751</v>
      </c>
      <c r="P2137" s="63">
        <v>503329</v>
      </c>
      <c r="Q2137" s="63">
        <v>782250</v>
      </c>
      <c r="R2137" s="63">
        <v>312030</v>
      </c>
      <c r="S2137" s="63">
        <v>322878</v>
      </c>
      <c r="T2137" s="63">
        <v>620059</v>
      </c>
    </row>
    <row r="2138" spans="1:20" ht="14.5" x14ac:dyDescent="0.35">
      <c r="A2138" t="str">
        <f t="shared" si="40"/>
        <v>Wien393</v>
      </c>
      <c r="B2138">
        <v>2138</v>
      </c>
      <c r="C2138" s="62" t="s">
        <v>270</v>
      </c>
      <c r="D2138" s="62" t="s">
        <v>481</v>
      </c>
      <c r="E2138" s="62" t="s">
        <v>101</v>
      </c>
      <c r="F2138" s="63">
        <v>19190</v>
      </c>
      <c r="G2138" s="63">
        <v>10708</v>
      </c>
      <c r="H2138" s="63">
        <v>2719</v>
      </c>
      <c r="I2138" s="63">
        <v>32401</v>
      </c>
      <c r="J2138" s="63">
        <v>21245</v>
      </c>
      <c r="K2138" s="63">
        <v>42774</v>
      </c>
      <c r="L2138" s="63">
        <v>31749</v>
      </c>
      <c r="M2138" s="63">
        <v>27744</v>
      </c>
      <c r="N2138" s="63">
        <v>23322</v>
      </c>
      <c r="O2138" s="63">
        <v>61930</v>
      </c>
      <c r="P2138" s="63">
        <v>42058</v>
      </c>
      <c r="Q2138" s="63">
        <v>41816</v>
      </c>
      <c r="R2138" s="63">
        <v>56662</v>
      </c>
      <c r="S2138" s="63">
        <v>73033</v>
      </c>
      <c r="T2138" s="63">
        <v>153743</v>
      </c>
    </row>
    <row r="2139" spans="1:20" ht="14.5" x14ac:dyDescent="0.35">
      <c r="A2139" t="str">
        <f t="shared" si="40"/>
        <v>Wien454</v>
      </c>
      <c r="B2139">
        <v>2139</v>
      </c>
      <c r="C2139" s="62" t="s">
        <v>270</v>
      </c>
      <c r="D2139" s="62" t="s">
        <v>509</v>
      </c>
      <c r="E2139" s="62" t="s">
        <v>121</v>
      </c>
      <c r="F2139" s="64"/>
      <c r="G2139" s="64"/>
      <c r="H2139" s="64"/>
      <c r="I2139" s="64"/>
      <c r="J2139" s="63">
        <v>54</v>
      </c>
      <c r="K2139" s="63">
        <v>1717</v>
      </c>
      <c r="L2139" s="63">
        <v>177</v>
      </c>
      <c r="M2139" s="64"/>
      <c r="N2139" s="64"/>
      <c r="O2139" s="64"/>
      <c r="P2139" s="63">
        <v>19</v>
      </c>
      <c r="Q2139" s="64"/>
      <c r="R2139" s="63">
        <v>66280</v>
      </c>
      <c r="S2139" s="63">
        <v>9932</v>
      </c>
      <c r="T2139" s="63">
        <v>5175</v>
      </c>
    </row>
    <row r="2140" spans="1:20" ht="14.5" x14ac:dyDescent="0.35">
      <c r="A2140" t="str">
        <f t="shared" si="40"/>
        <v>Wien244</v>
      </c>
      <c r="B2140">
        <v>2140</v>
      </c>
      <c r="C2140" s="62" t="s">
        <v>270</v>
      </c>
      <c r="D2140" s="62" t="s">
        <v>412</v>
      </c>
      <c r="E2140" s="62" t="s">
        <v>61</v>
      </c>
      <c r="F2140" s="63">
        <v>335</v>
      </c>
      <c r="G2140" s="64"/>
      <c r="H2140" s="64"/>
      <c r="I2140" s="63">
        <v>42154</v>
      </c>
      <c r="J2140" s="63">
        <v>126022</v>
      </c>
      <c r="K2140" s="63">
        <v>10426</v>
      </c>
      <c r="L2140" s="63">
        <v>260785</v>
      </c>
      <c r="M2140" s="63">
        <v>6533</v>
      </c>
      <c r="N2140" s="63">
        <v>189911</v>
      </c>
      <c r="O2140" s="63">
        <v>778</v>
      </c>
      <c r="P2140" s="63">
        <v>100905</v>
      </c>
      <c r="Q2140" s="63">
        <v>797994</v>
      </c>
      <c r="R2140" s="63">
        <v>787581</v>
      </c>
      <c r="S2140" s="63">
        <v>399050</v>
      </c>
      <c r="T2140" s="63">
        <v>140409</v>
      </c>
    </row>
    <row r="2141" spans="1:20" ht="14.5" x14ac:dyDescent="0.35">
      <c r="A2141" t="str">
        <f t="shared" si="40"/>
        <v>Wien894</v>
      </c>
      <c r="B2141">
        <v>2141</v>
      </c>
      <c r="C2141" s="62" t="s">
        <v>270</v>
      </c>
      <c r="D2141" s="62" t="s">
        <v>682</v>
      </c>
      <c r="E2141" s="62" t="s">
        <v>256</v>
      </c>
      <c r="F2141" s="64"/>
      <c r="G2141" s="64"/>
      <c r="H2141" s="63">
        <v>432</v>
      </c>
      <c r="I2141" s="64"/>
      <c r="J2141" s="64"/>
      <c r="K2141" s="64"/>
      <c r="L2141" s="64"/>
      <c r="M2141" s="64"/>
      <c r="N2141" s="64"/>
      <c r="O2141" s="64"/>
      <c r="P2141" s="64"/>
      <c r="Q2141" s="64"/>
      <c r="R2141" s="64"/>
      <c r="S2141" s="64"/>
      <c r="T2141" s="63">
        <v>48</v>
      </c>
    </row>
    <row r="2142" spans="1:20" ht="14.5" x14ac:dyDescent="0.35">
      <c r="A2142" t="str">
        <f t="shared" si="40"/>
        <v>Wien280</v>
      </c>
      <c r="B2142">
        <v>2142</v>
      </c>
      <c r="C2142" s="62" t="s">
        <v>270</v>
      </c>
      <c r="D2142" s="62" t="s">
        <v>425</v>
      </c>
      <c r="E2142" s="62" t="s">
        <v>70</v>
      </c>
      <c r="F2142" s="63">
        <v>4957</v>
      </c>
      <c r="G2142" s="63">
        <v>61324</v>
      </c>
      <c r="H2142" s="63">
        <v>14311</v>
      </c>
      <c r="I2142" s="63">
        <v>13479</v>
      </c>
      <c r="J2142" s="63">
        <v>10996</v>
      </c>
      <c r="K2142" s="63">
        <v>47684</v>
      </c>
      <c r="L2142" s="63">
        <v>115966</v>
      </c>
      <c r="M2142" s="63">
        <v>120371</v>
      </c>
      <c r="N2142" s="63">
        <v>421626</v>
      </c>
      <c r="O2142" s="63">
        <v>162118</v>
      </c>
      <c r="P2142" s="63">
        <v>14393</v>
      </c>
      <c r="Q2142" s="63">
        <v>150060</v>
      </c>
      <c r="R2142" s="63">
        <v>800641</v>
      </c>
      <c r="S2142" s="63">
        <v>86107</v>
      </c>
      <c r="T2142" s="63">
        <v>469443</v>
      </c>
    </row>
    <row r="2143" spans="1:20" ht="14.5" x14ac:dyDescent="0.35">
      <c r="A2143" t="str">
        <f t="shared" si="40"/>
        <v>Wien680</v>
      </c>
      <c r="B2143">
        <v>2143</v>
      </c>
      <c r="C2143" s="62" t="s">
        <v>270</v>
      </c>
      <c r="D2143" s="62" t="s">
        <v>600</v>
      </c>
      <c r="E2143" s="62" t="s">
        <v>169</v>
      </c>
      <c r="F2143" s="63">
        <v>99980002</v>
      </c>
      <c r="G2143" s="63">
        <v>93095609</v>
      </c>
      <c r="H2143" s="63">
        <v>99150141</v>
      </c>
      <c r="I2143" s="63">
        <v>107468251</v>
      </c>
      <c r="J2143" s="63">
        <v>110244098</v>
      </c>
      <c r="K2143" s="63">
        <v>124536459</v>
      </c>
      <c r="L2143" s="63">
        <v>147581966</v>
      </c>
      <c r="M2143" s="63">
        <v>141778739</v>
      </c>
      <c r="N2143" s="63">
        <v>153207245</v>
      </c>
      <c r="O2143" s="63">
        <v>160826631</v>
      </c>
      <c r="P2143" s="63">
        <v>141301744</v>
      </c>
      <c r="Q2143" s="63">
        <v>184743482</v>
      </c>
      <c r="R2143" s="63">
        <v>217055956</v>
      </c>
      <c r="S2143" s="63">
        <v>233964497</v>
      </c>
      <c r="T2143" s="63">
        <v>265740215</v>
      </c>
    </row>
    <row r="2144" spans="1:20" ht="14.5" x14ac:dyDescent="0.35">
      <c r="A2144" t="str">
        <f t="shared" si="40"/>
        <v>Wien082</v>
      </c>
      <c r="B2144">
        <v>2144</v>
      </c>
      <c r="C2144" s="62" t="s">
        <v>270</v>
      </c>
      <c r="D2144" s="62" t="s">
        <v>376</v>
      </c>
      <c r="E2144" s="62" t="s">
        <v>44</v>
      </c>
      <c r="F2144" s="63">
        <v>4791</v>
      </c>
      <c r="G2144" s="63">
        <v>1084</v>
      </c>
      <c r="H2144" s="63">
        <v>5307</v>
      </c>
      <c r="I2144" s="63">
        <v>10148</v>
      </c>
      <c r="J2144" s="63">
        <v>9487</v>
      </c>
      <c r="K2144" s="63">
        <v>8786</v>
      </c>
      <c r="L2144" s="63">
        <v>30283</v>
      </c>
      <c r="M2144" s="63">
        <v>20988</v>
      </c>
      <c r="N2144" s="63">
        <v>21066</v>
      </c>
      <c r="O2144" s="63">
        <v>8367</v>
      </c>
      <c r="P2144" s="63">
        <v>6360</v>
      </c>
      <c r="Q2144" s="63">
        <v>10011</v>
      </c>
      <c r="R2144" s="63">
        <v>54077</v>
      </c>
      <c r="S2144" s="63">
        <v>14637</v>
      </c>
      <c r="T2144" s="63">
        <v>17806</v>
      </c>
    </row>
    <row r="2145" spans="1:20" ht="14.5" x14ac:dyDescent="0.35">
      <c r="A2145" t="str">
        <f t="shared" si="40"/>
        <v>Wien839</v>
      </c>
      <c r="B2145">
        <v>2145</v>
      </c>
      <c r="C2145" s="62" t="s">
        <v>270</v>
      </c>
      <c r="D2145" s="62" t="s">
        <v>674</v>
      </c>
      <c r="E2145" s="62" t="s">
        <v>205</v>
      </c>
      <c r="F2145" s="63">
        <v>15658</v>
      </c>
      <c r="G2145" s="63">
        <v>219</v>
      </c>
      <c r="H2145" s="63">
        <v>5191</v>
      </c>
      <c r="I2145" s="64"/>
      <c r="J2145" s="63">
        <v>17</v>
      </c>
      <c r="K2145" s="63">
        <v>9790</v>
      </c>
      <c r="L2145" s="63">
        <v>815</v>
      </c>
      <c r="M2145" s="63">
        <v>258</v>
      </c>
      <c r="N2145" s="63">
        <v>1844</v>
      </c>
      <c r="O2145" s="63">
        <v>664</v>
      </c>
      <c r="P2145" s="63">
        <v>228</v>
      </c>
      <c r="Q2145" s="63">
        <v>483</v>
      </c>
      <c r="R2145" s="63">
        <v>58094</v>
      </c>
      <c r="S2145" s="63">
        <v>2569</v>
      </c>
      <c r="T2145" s="63">
        <v>32759</v>
      </c>
    </row>
    <row r="2146" spans="1:20" ht="14.5" x14ac:dyDescent="0.35">
      <c r="A2146" t="str">
        <f t="shared" si="40"/>
        <v>Wien626</v>
      </c>
      <c r="B2146">
        <v>2146</v>
      </c>
      <c r="C2146" s="62" t="s">
        <v>270</v>
      </c>
      <c r="D2146" s="62" t="s">
        <v>574</v>
      </c>
      <c r="E2146" s="62" t="s">
        <v>151</v>
      </c>
      <c r="F2146" s="64"/>
      <c r="G2146" s="64"/>
      <c r="H2146" s="64"/>
      <c r="I2146" s="64"/>
      <c r="J2146" s="64"/>
      <c r="K2146" s="64"/>
      <c r="L2146" s="64"/>
      <c r="M2146" s="64"/>
      <c r="N2146" s="63">
        <v>108</v>
      </c>
      <c r="O2146" s="64"/>
      <c r="P2146" s="64"/>
      <c r="Q2146" s="64"/>
      <c r="R2146" s="63">
        <v>1217</v>
      </c>
      <c r="S2146" s="63">
        <v>442</v>
      </c>
      <c r="T2146" s="63">
        <v>10190</v>
      </c>
    </row>
    <row r="2147" spans="1:20" ht="14.5" x14ac:dyDescent="0.35">
      <c r="A2147" t="str">
        <f t="shared" si="40"/>
        <v>Wien080</v>
      </c>
      <c r="B2147">
        <v>2147</v>
      </c>
      <c r="C2147" s="62" t="s">
        <v>270</v>
      </c>
      <c r="D2147" s="62" t="s">
        <v>373</v>
      </c>
      <c r="E2147" s="62" t="s">
        <v>42</v>
      </c>
      <c r="F2147" s="63">
        <v>100098</v>
      </c>
      <c r="G2147" s="63">
        <v>25683</v>
      </c>
      <c r="H2147" s="63">
        <v>201831</v>
      </c>
      <c r="I2147" s="63">
        <v>411709</v>
      </c>
      <c r="J2147" s="63">
        <v>429797</v>
      </c>
      <c r="K2147" s="63">
        <v>967666</v>
      </c>
      <c r="L2147" s="63">
        <v>870573</v>
      </c>
      <c r="M2147" s="63">
        <v>217475</v>
      </c>
      <c r="N2147" s="63">
        <v>220633</v>
      </c>
      <c r="O2147" s="63">
        <v>639719</v>
      </c>
      <c r="P2147" s="63">
        <v>12879</v>
      </c>
      <c r="Q2147" s="63">
        <v>40872</v>
      </c>
      <c r="R2147" s="63">
        <v>447562</v>
      </c>
      <c r="S2147" s="63">
        <v>1217808</v>
      </c>
      <c r="T2147" s="63">
        <v>1851191</v>
      </c>
    </row>
    <row r="2148" spans="1:20" ht="14.5" x14ac:dyDescent="0.35">
      <c r="A2148" t="str">
        <f t="shared" si="40"/>
        <v>Wien212</v>
      </c>
      <c r="B2148">
        <v>2148</v>
      </c>
      <c r="C2148" s="62" t="s">
        <v>270</v>
      </c>
      <c r="D2148" s="62" t="s">
        <v>396</v>
      </c>
      <c r="E2148" s="62" t="s">
        <v>54</v>
      </c>
      <c r="F2148" s="63">
        <v>9398872</v>
      </c>
      <c r="G2148" s="63">
        <v>9930816</v>
      </c>
      <c r="H2148" s="63">
        <v>9172961</v>
      </c>
      <c r="I2148" s="63">
        <v>9583916</v>
      </c>
      <c r="J2148" s="63">
        <v>14027077</v>
      </c>
      <c r="K2148" s="63">
        <v>17367681</v>
      </c>
      <c r="L2148" s="63">
        <v>17099734</v>
      </c>
      <c r="M2148" s="63">
        <v>13281954</v>
      </c>
      <c r="N2148" s="63">
        <v>13331530</v>
      </c>
      <c r="O2148" s="63">
        <v>17353689</v>
      </c>
      <c r="P2148" s="63">
        <v>17131036</v>
      </c>
      <c r="Q2148" s="63">
        <v>22467849</v>
      </c>
      <c r="R2148" s="63">
        <v>28796117</v>
      </c>
      <c r="S2148" s="63">
        <v>29287585</v>
      </c>
      <c r="T2148" s="63">
        <v>38066150</v>
      </c>
    </row>
    <row r="2149" spans="1:20" ht="14.5" x14ac:dyDescent="0.35">
      <c r="A2149" t="str">
        <f t="shared" si="40"/>
        <v>Wien817</v>
      </c>
      <c r="B2149">
        <v>2149</v>
      </c>
      <c r="C2149" s="62" t="s">
        <v>270</v>
      </c>
      <c r="D2149" s="62" t="s">
        <v>646</v>
      </c>
      <c r="E2149" s="62" t="s">
        <v>193</v>
      </c>
      <c r="F2149" s="63">
        <v>77</v>
      </c>
      <c r="G2149" s="64"/>
      <c r="H2149" s="64"/>
      <c r="I2149" s="64"/>
      <c r="J2149" s="64"/>
      <c r="K2149" s="63">
        <v>3332</v>
      </c>
      <c r="L2149" s="64"/>
      <c r="M2149" s="63">
        <v>133</v>
      </c>
      <c r="N2149" s="64"/>
      <c r="O2149" s="64"/>
      <c r="P2149" s="64"/>
      <c r="Q2149" s="63">
        <v>39</v>
      </c>
      <c r="R2149" s="64"/>
      <c r="S2149" s="64"/>
      <c r="T2149" s="63">
        <v>188</v>
      </c>
    </row>
    <row r="2150" spans="1:20" ht="14.5" x14ac:dyDescent="0.35">
      <c r="A2150" t="str">
        <f t="shared" si="40"/>
        <v>Wien052</v>
      </c>
      <c r="B2150">
        <v>2150</v>
      </c>
      <c r="C2150" s="62" t="s">
        <v>270</v>
      </c>
      <c r="D2150" s="62" t="s">
        <v>337</v>
      </c>
      <c r="E2150" s="62" t="s">
        <v>26</v>
      </c>
      <c r="F2150" s="63">
        <v>274273144</v>
      </c>
      <c r="G2150" s="63">
        <v>282218797</v>
      </c>
      <c r="H2150" s="63">
        <v>305919311</v>
      </c>
      <c r="I2150" s="63">
        <v>293024897</v>
      </c>
      <c r="J2150" s="63">
        <v>323397284</v>
      </c>
      <c r="K2150" s="63">
        <v>434219274</v>
      </c>
      <c r="L2150" s="63">
        <v>478763884</v>
      </c>
      <c r="M2150" s="63">
        <v>463614336</v>
      </c>
      <c r="N2150" s="63">
        <v>518069345</v>
      </c>
      <c r="O2150" s="63">
        <v>537858166</v>
      </c>
      <c r="P2150" s="63">
        <v>544681109</v>
      </c>
      <c r="Q2150" s="63">
        <v>737762564</v>
      </c>
      <c r="R2150" s="63">
        <v>842592695</v>
      </c>
      <c r="S2150" s="63">
        <v>878738052</v>
      </c>
      <c r="T2150" s="63">
        <v>914962416</v>
      </c>
    </row>
    <row r="2151" spans="1:20" ht="14.5" x14ac:dyDescent="0.35">
      <c r="A2151" t="str">
        <f t="shared" si="40"/>
        <v>Wien472</v>
      </c>
      <c r="B2151">
        <v>2151</v>
      </c>
      <c r="C2151" s="62" t="s">
        <v>270</v>
      </c>
      <c r="D2151" s="62" t="s">
        <v>531</v>
      </c>
      <c r="E2151" s="62" t="s">
        <v>131</v>
      </c>
      <c r="F2151" s="63">
        <v>11513</v>
      </c>
      <c r="G2151" s="63">
        <v>866</v>
      </c>
      <c r="H2151" s="63">
        <v>7641</v>
      </c>
      <c r="I2151" s="63">
        <v>913</v>
      </c>
      <c r="J2151" s="63">
        <v>10686</v>
      </c>
      <c r="K2151" s="63">
        <v>198615</v>
      </c>
      <c r="L2151" s="63">
        <v>30945</v>
      </c>
      <c r="M2151" s="63">
        <v>52072</v>
      </c>
      <c r="N2151" s="63">
        <v>30933</v>
      </c>
      <c r="O2151" s="63">
        <v>29178</v>
      </c>
      <c r="P2151" s="63">
        <v>2419189</v>
      </c>
      <c r="Q2151" s="63">
        <v>1931490</v>
      </c>
      <c r="R2151" s="63">
        <v>198292</v>
      </c>
      <c r="S2151" s="63">
        <v>334280</v>
      </c>
      <c r="T2151" s="63">
        <v>340111</v>
      </c>
    </row>
    <row r="2152" spans="1:20" ht="14.5" x14ac:dyDescent="0.35">
      <c r="A2152" t="str">
        <f t="shared" si="40"/>
        <v>Wien807</v>
      </c>
      <c r="B2152">
        <v>2152</v>
      </c>
      <c r="C2152" s="62" t="s">
        <v>270</v>
      </c>
      <c r="D2152" s="62" t="s">
        <v>636</v>
      </c>
      <c r="E2152" s="62" t="s">
        <v>187</v>
      </c>
      <c r="F2152" s="64"/>
      <c r="G2152" s="64"/>
      <c r="H2152" s="64"/>
      <c r="I2152" s="64"/>
      <c r="J2152" s="64"/>
      <c r="K2152" s="64"/>
      <c r="L2152" s="64"/>
      <c r="M2152" s="63">
        <v>3052</v>
      </c>
      <c r="N2152" s="64"/>
      <c r="O2152" s="63">
        <v>19744</v>
      </c>
      <c r="P2152" s="64"/>
      <c r="Q2152" s="63">
        <v>17322</v>
      </c>
      <c r="R2152" s="63">
        <v>65</v>
      </c>
      <c r="S2152" s="63">
        <v>6022</v>
      </c>
      <c r="T2152" s="63">
        <v>126</v>
      </c>
    </row>
    <row r="2153" spans="1:20" ht="14.5" x14ac:dyDescent="0.35">
      <c r="A2153" t="str">
        <f t="shared" si="40"/>
        <v>Wien736</v>
      </c>
      <c r="B2153">
        <v>2153</v>
      </c>
      <c r="C2153" s="62" t="s">
        <v>270</v>
      </c>
      <c r="D2153" s="62" t="s">
        <v>622</v>
      </c>
      <c r="E2153" s="62" t="s">
        <v>179</v>
      </c>
      <c r="F2153" s="63">
        <v>110334999</v>
      </c>
      <c r="G2153" s="63">
        <v>97206732</v>
      </c>
      <c r="H2153" s="63">
        <v>99811497</v>
      </c>
      <c r="I2153" s="63">
        <v>94115503</v>
      </c>
      <c r="J2153" s="63">
        <v>86062316</v>
      </c>
      <c r="K2153" s="63">
        <v>91581271</v>
      </c>
      <c r="L2153" s="63">
        <v>100667215</v>
      </c>
      <c r="M2153" s="63">
        <v>111748405</v>
      </c>
      <c r="N2153" s="63">
        <v>123383876</v>
      </c>
      <c r="O2153" s="63">
        <v>120127768</v>
      </c>
      <c r="P2153" s="63">
        <v>142530245</v>
      </c>
      <c r="Q2153" s="63">
        <v>166380637</v>
      </c>
      <c r="R2153" s="63">
        <v>265943036</v>
      </c>
      <c r="S2153" s="63">
        <v>304415898</v>
      </c>
      <c r="T2153" s="63">
        <v>219125184</v>
      </c>
    </row>
    <row r="2154" spans="1:20" ht="14.5" x14ac:dyDescent="0.35">
      <c r="A2154" t="str">
        <f t="shared" si="40"/>
        <v>Wien352</v>
      </c>
      <c r="B2154">
        <v>2154</v>
      </c>
      <c r="C2154" s="62" t="s">
        <v>270</v>
      </c>
      <c r="D2154" s="62" t="s">
        <v>457</v>
      </c>
      <c r="E2154" s="62" t="s">
        <v>257</v>
      </c>
      <c r="F2154" s="63">
        <v>89060</v>
      </c>
      <c r="G2154" s="63">
        <v>218719</v>
      </c>
      <c r="H2154" s="63">
        <v>201819</v>
      </c>
      <c r="I2154" s="63">
        <v>303868</v>
      </c>
      <c r="J2154" s="63">
        <v>502722</v>
      </c>
      <c r="K2154" s="63">
        <v>1031177</v>
      </c>
      <c r="L2154" s="63">
        <v>603362</v>
      </c>
      <c r="M2154" s="63">
        <v>452783</v>
      </c>
      <c r="N2154" s="63">
        <v>1650600</v>
      </c>
      <c r="O2154" s="63">
        <v>1036553</v>
      </c>
      <c r="P2154" s="63">
        <v>553497</v>
      </c>
      <c r="Q2154" s="63">
        <v>469726</v>
      </c>
      <c r="R2154" s="63">
        <v>302427</v>
      </c>
      <c r="S2154" s="63">
        <v>269028</v>
      </c>
      <c r="T2154" s="63">
        <v>538043</v>
      </c>
    </row>
    <row r="2155" spans="1:20" ht="14.5" x14ac:dyDescent="0.35">
      <c r="A2155" t="str">
        <f t="shared" si="40"/>
        <v>Wien072</v>
      </c>
      <c r="B2155">
        <v>2155</v>
      </c>
      <c r="C2155" s="62" t="s">
        <v>270</v>
      </c>
      <c r="D2155" s="62" t="s">
        <v>359</v>
      </c>
      <c r="E2155" s="62" t="s">
        <v>37</v>
      </c>
      <c r="F2155" s="63">
        <v>66665159</v>
      </c>
      <c r="G2155" s="63">
        <v>52443363</v>
      </c>
      <c r="H2155" s="63">
        <v>54074173</v>
      </c>
      <c r="I2155" s="63">
        <v>55117014</v>
      </c>
      <c r="J2155" s="63">
        <v>44476797</v>
      </c>
      <c r="K2155" s="63">
        <v>38201253</v>
      </c>
      <c r="L2155" s="63">
        <v>29420099</v>
      </c>
      <c r="M2155" s="63">
        <v>34302504</v>
      </c>
      <c r="N2155" s="63">
        <v>37806988</v>
      </c>
      <c r="O2155" s="63">
        <v>42781296</v>
      </c>
      <c r="P2155" s="63">
        <v>39859033</v>
      </c>
      <c r="Q2155" s="63">
        <v>56405963</v>
      </c>
      <c r="R2155" s="63">
        <v>91604025</v>
      </c>
      <c r="S2155" s="63">
        <v>87864388</v>
      </c>
      <c r="T2155" s="63">
        <v>86195270</v>
      </c>
    </row>
    <row r="2156" spans="1:20" ht="14.5" x14ac:dyDescent="0.35">
      <c r="A2156" t="str">
        <f t="shared" si="40"/>
        <v>Wien350</v>
      </c>
      <c r="B2156">
        <v>2156</v>
      </c>
      <c r="C2156" s="62" t="s">
        <v>270</v>
      </c>
      <c r="D2156" s="62" t="s">
        <v>456</v>
      </c>
      <c r="E2156" s="62" t="s">
        <v>87</v>
      </c>
      <c r="F2156" s="63">
        <v>57990</v>
      </c>
      <c r="G2156" s="63">
        <v>398495</v>
      </c>
      <c r="H2156" s="63">
        <v>230522</v>
      </c>
      <c r="I2156" s="63">
        <v>645555</v>
      </c>
      <c r="J2156" s="63">
        <v>2573703</v>
      </c>
      <c r="K2156" s="63">
        <v>1353593</v>
      </c>
      <c r="L2156" s="63">
        <v>1361181</v>
      </c>
      <c r="M2156" s="63">
        <v>220219</v>
      </c>
      <c r="N2156" s="63">
        <v>336352</v>
      </c>
      <c r="O2156" s="63">
        <v>262196</v>
      </c>
      <c r="P2156" s="63">
        <v>183246</v>
      </c>
      <c r="Q2156" s="63">
        <v>291819</v>
      </c>
      <c r="R2156" s="63">
        <v>433384</v>
      </c>
      <c r="S2156" s="63">
        <v>1734396</v>
      </c>
      <c r="T2156" s="63">
        <v>257086</v>
      </c>
    </row>
    <row r="2157" spans="1:20" ht="14.5" x14ac:dyDescent="0.35">
      <c r="A2157" t="str">
        <f t="shared" si="40"/>
        <v>Wien832</v>
      </c>
      <c r="B2157">
        <v>2157</v>
      </c>
      <c r="C2157" s="62" t="s">
        <v>270</v>
      </c>
      <c r="D2157" s="62" t="s">
        <v>660</v>
      </c>
      <c r="E2157" s="62" t="s">
        <v>276</v>
      </c>
      <c r="F2157" s="63">
        <v>3870</v>
      </c>
      <c r="G2157" s="64"/>
      <c r="H2157" s="63">
        <v>1235</v>
      </c>
      <c r="I2157" s="64"/>
      <c r="J2157" s="63">
        <v>53</v>
      </c>
      <c r="K2157" s="64"/>
      <c r="L2157" s="64"/>
      <c r="M2157" s="63">
        <v>46</v>
      </c>
      <c r="N2157" s="63">
        <v>525</v>
      </c>
      <c r="O2157" s="63">
        <v>355</v>
      </c>
      <c r="P2157" s="63">
        <v>70</v>
      </c>
      <c r="Q2157" s="63">
        <v>994</v>
      </c>
      <c r="R2157" s="63">
        <v>1621</v>
      </c>
      <c r="S2157" s="63">
        <v>14235</v>
      </c>
      <c r="T2157" s="63">
        <v>673</v>
      </c>
    </row>
    <row r="2158" spans="1:20" ht="14.5" x14ac:dyDescent="0.35">
      <c r="A2158" t="str">
        <f t="shared" si="40"/>
        <v>Wien400</v>
      </c>
      <c r="B2158">
        <v>2158</v>
      </c>
      <c r="C2158" s="62" t="s">
        <v>270</v>
      </c>
      <c r="D2158" s="62" t="s">
        <v>484</v>
      </c>
      <c r="E2158" s="62" t="s">
        <v>103</v>
      </c>
      <c r="F2158" s="63">
        <v>1345436570</v>
      </c>
      <c r="G2158" s="63">
        <v>1567897320</v>
      </c>
      <c r="H2158" s="63">
        <v>1941712911</v>
      </c>
      <c r="I2158" s="63">
        <v>2162878296</v>
      </c>
      <c r="J2158" s="63">
        <v>2141888890</v>
      </c>
      <c r="K2158" s="63">
        <v>2594125256</v>
      </c>
      <c r="L2158" s="63">
        <v>2374148892</v>
      </c>
      <c r="M2158" s="63">
        <v>2725391268</v>
      </c>
      <c r="N2158" s="63">
        <v>2635054047</v>
      </c>
      <c r="O2158" s="63">
        <v>3362572048</v>
      </c>
      <c r="P2158" s="63">
        <v>1822369948</v>
      </c>
      <c r="Q2158" s="63">
        <v>2305977527</v>
      </c>
      <c r="R2158" s="63">
        <v>2904543930</v>
      </c>
      <c r="S2158" s="63">
        <v>3731031183</v>
      </c>
      <c r="T2158" s="63">
        <v>2982038685</v>
      </c>
    </row>
    <row r="2159" spans="1:20" ht="14.5" x14ac:dyDescent="0.35">
      <c r="A2159" t="str">
        <f t="shared" si="40"/>
        <v>Wien524</v>
      </c>
      <c r="B2159">
        <v>2159</v>
      </c>
      <c r="C2159" s="62" t="s">
        <v>270</v>
      </c>
      <c r="D2159" s="62" t="s">
        <v>556</v>
      </c>
      <c r="E2159" s="62" t="s">
        <v>144</v>
      </c>
      <c r="F2159" s="63">
        <v>368390</v>
      </c>
      <c r="G2159" s="63">
        <v>428259</v>
      </c>
      <c r="H2159" s="63">
        <v>483839</v>
      </c>
      <c r="I2159" s="63">
        <v>690178</v>
      </c>
      <c r="J2159" s="63">
        <v>1069946</v>
      </c>
      <c r="K2159" s="63">
        <v>988652</v>
      </c>
      <c r="L2159" s="63">
        <v>740773</v>
      </c>
      <c r="M2159" s="63">
        <v>898679</v>
      </c>
      <c r="N2159" s="63">
        <v>1206712</v>
      </c>
      <c r="O2159" s="63">
        <v>992320</v>
      </c>
      <c r="P2159" s="63">
        <v>852757</v>
      </c>
      <c r="Q2159" s="63">
        <v>1154941</v>
      </c>
      <c r="R2159" s="63">
        <v>1236607</v>
      </c>
      <c r="S2159" s="63">
        <v>1069608</v>
      </c>
      <c r="T2159" s="63">
        <v>1424110</v>
      </c>
    </row>
    <row r="2160" spans="1:20" ht="14.5" x14ac:dyDescent="0.35">
      <c r="A2160" t="str">
        <f t="shared" si="40"/>
        <v>Wien081</v>
      </c>
      <c r="B2160">
        <v>2160</v>
      </c>
      <c r="C2160" s="62" t="s">
        <v>270</v>
      </c>
      <c r="D2160" s="62" t="s">
        <v>374</v>
      </c>
      <c r="E2160" s="62" t="s">
        <v>43</v>
      </c>
      <c r="F2160" s="63">
        <v>1100125</v>
      </c>
      <c r="G2160" s="63">
        <v>1683253</v>
      </c>
      <c r="H2160" s="63">
        <v>796480</v>
      </c>
      <c r="I2160" s="63">
        <v>1288714</v>
      </c>
      <c r="J2160" s="63">
        <v>1929058</v>
      </c>
      <c r="K2160" s="63">
        <v>1608970</v>
      </c>
      <c r="L2160" s="63">
        <v>426248</v>
      </c>
      <c r="M2160" s="63">
        <v>498639</v>
      </c>
      <c r="N2160" s="63">
        <v>679672</v>
      </c>
      <c r="O2160" s="63">
        <v>969881</v>
      </c>
      <c r="P2160" s="63">
        <v>921321</v>
      </c>
      <c r="Q2160" s="63">
        <v>1638351</v>
      </c>
      <c r="R2160" s="63">
        <v>3779961</v>
      </c>
      <c r="S2160" s="63">
        <v>3617652</v>
      </c>
      <c r="T2160" s="63">
        <v>2778968</v>
      </c>
    </row>
    <row r="2161" spans="1:20" ht="14.5" x14ac:dyDescent="0.35">
      <c r="A2161" t="str">
        <f t="shared" si="40"/>
        <v>Wien045</v>
      </c>
      <c r="B2161">
        <v>2161</v>
      </c>
      <c r="C2161" s="62" t="s">
        <v>270</v>
      </c>
      <c r="D2161" s="62" t="s">
        <v>333</v>
      </c>
      <c r="E2161" s="62" t="s">
        <v>258</v>
      </c>
      <c r="F2161" s="63">
        <v>6477</v>
      </c>
      <c r="G2161" s="63">
        <v>9802</v>
      </c>
      <c r="H2161" s="64"/>
      <c r="I2161" s="64"/>
      <c r="J2161" s="64"/>
      <c r="K2161" s="64"/>
      <c r="L2161" s="63">
        <v>56880</v>
      </c>
      <c r="M2161" s="63">
        <v>55755</v>
      </c>
      <c r="N2161" s="63">
        <v>82982</v>
      </c>
      <c r="O2161" s="63">
        <v>41655</v>
      </c>
      <c r="P2161" s="63">
        <v>22653</v>
      </c>
      <c r="Q2161" s="63">
        <v>36528</v>
      </c>
      <c r="R2161" s="63">
        <v>35052</v>
      </c>
      <c r="S2161" s="63">
        <v>108446</v>
      </c>
      <c r="T2161" s="63">
        <v>44001</v>
      </c>
    </row>
    <row r="2162" spans="1:20" ht="14.5" x14ac:dyDescent="0.35">
      <c r="A2162" t="str">
        <f t="shared" si="40"/>
        <v>Wien467</v>
      </c>
      <c r="B2162">
        <v>2162</v>
      </c>
      <c r="C2162" s="62" t="s">
        <v>270</v>
      </c>
      <c r="D2162" s="62" t="s">
        <v>525</v>
      </c>
      <c r="E2162" s="62" t="s">
        <v>263</v>
      </c>
      <c r="F2162" s="64"/>
      <c r="G2162" s="64"/>
      <c r="H2162" s="64"/>
      <c r="I2162" s="64"/>
      <c r="J2162" s="64"/>
      <c r="K2162" s="64"/>
      <c r="L2162" s="63">
        <v>2102</v>
      </c>
      <c r="M2162" s="63">
        <v>5951</v>
      </c>
      <c r="N2162" s="63">
        <v>957</v>
      </c>
      <c r="O2162" s="63">
        <v>920</v>
      </c>
      <c r="P2162" s="63">
        <v>1020</v>
      </c>
      <c r="Q2162" s="64"/>
      <c r="R2162" s="63">
        <v>1939</v>
      </c>
      <c r="S2162" s="63">
        <v>5169</v>
      </c>
      <c r="T2162" s="63">
        <v>3916</v>
      </c>
    </row>
    <row r="2163" spans="1:20" ht="14.5" x14ac:dyDescent="0.35">
      <c r="A2163" t="str">
        <f t="shared" si="40"/>
        <v>Wien484</v>
      </c>
      <c r="B2163">
        <v>2163</v>
      </c>
      <c r="C2163" s="62" t="s">
        <v>270</v>
      </c>
      <c r="D2163" s="62" t="s">
        <v>545</v>
      </c>
      <c r="E2163" s="62" t="s">
        <v>135</v>
      </c>
      <c r="F2163" s="63">
        <v>464004</v>
      </c>
      <c r="G2163" s="63">
        <v>153688</v>
      </c>
      <c r="H2163" s="63">
        <v>342907</v>
      </c>
      <c r="I2163" s="63">
        <v>235518</v>
      </c>
      <c r="J2163" s="63">
        <v>141577</v>
      </c>
      <c r="K2163" s="63">
        <v>144041</v>
      </c>
      <c r="L2163" s="63">
        <v>161677</v>
      </c>
      <c r="M2163" s="63">
        <v>732127</v>
      </c>
      <c r="N2163" s="63">
        <v>157602</v>
      </c>
      <c r="O2163" s="63">
        <v>392256</v>
      </c>
      <c r="P2163" s="63">
        <v>256385</v>
      </c>
      <c r="Q2163" s="63">
        <v>487642</v>
      </c>
      <c r="R2163" s="63">
        <v>609034</v>
      </c>
      <c r="S2163" s="63">
        <v>368497</v>
      </c>
      <c r="T2163" s="63">
        <v>610883</v>
      </c>
    </row>
    <row r="2164" spans="1:20" ht="14.5" x14ac:dyDescent="0.35">
      <c r="A2164" t="str">
        <f t="shared" si="40"/>
        <v>Wien468</v>
      </c>
      <c r="B2164">
        <v>2164</v>
      </c>
      <c r="C2164" s="62" t="s">
        <v>270</v>
      </c>
      <c r="D2164" s="62" t="s">
        <v>527</v>
      </c>
      <c r="E2164" s="62" t="s">
        <v>259</v>
      </c>
      <c r="F2164" s="63">
        <v>86627</v>
      </c>
      <c r="G2164" s="63">
        <v>1807</v>
      </c>
      <c r="H2164" s="63">
        <v>7589</v>
      </c>
      <c r="I2164" s="63">
        <v>8267</v>
      </c>
      <c r="J2164" s="63">
        <v>9379</v>
      </c>
      <c r="K2164" s="63">
        <v>3807</v>
      </c>
      <c r="L2164" s="63">
        <v>4335107</v>
      </c>
      <c r="M2164" s="63">
        <v>15349</v>
      </c>
      <c r="N2164" s="63">
        <v>5186</v>
      </c>
      <c r="O2164" s="63">
        <v>4644</v>
      </c>
      <c r="P2164" s="63">
        <v>12696</v>
      </c>
      <c r="Q2164" s="63">
        <v>74954</v>
      </c>
      <c r="R2164" s="63">
        <v>52702</v>
      </c>
      <c r="S2164" s="63">
        <v>89368</v>
      </c>
      <c r="T2164" s="63">
        <v>70949</v>
      </c>
    </row>
    <row r="2165" spans="1:20" ht="14.5" x14ac:dyDescent="0.35">
      <c r="A2165" t="str">
        <f t="shared" si="40"/>
        <v>Wien457</v>
      </c>
      <c r="B2165">
        <v>2165</v>
      </c>
      <c r="C2165" s="62" t="s">
        <v>270</v>
      </c>
      <c r="D2165" s="62" t="s">
        <v>513</v>
      </c>
      <c r="E2165" s="62" t="s">
        <v>123</v>
      </c>
      <c r="F2165" s="63">
        <v>90884</v>
      </c>
      <c r="G2165" s="63">
        <v>113814</v>
      </c>
      <c r="H2165" s="63">
        <v>93614</v>
      </c>
      <c r="I2165" s="63">
        <v>2611</v>
      </c>
      <c r="J2165" s="63">
        <v>14533</v>
      </c>
      <c r="K2165" s="63">
        <v>12938</v>
      </c>
      <c r="L2165" s="63">
        <v>41614</v>
      </c>
      <c r="M2165" s="63">
        <v>22803</v>
      </c>
      <c r="N2165" s="63">
        <v>42027</v>
      </c>
      <c r="O2165" s="63">
        <v>345552</v>
      </c>
      <c r="P2165" s="63">
        <v>127883</v>
      </c>
      <c r="Q2165" s="63">
        <v>421695</v>
      </c>
      <c r="R2165" s="63">
        <v>1000859</v>
      </c>
      <c r="S2165" s="63">
        <v>698389</v>
      </c>
      <c r="T2165" s="63">
        <v>522479</v>
      </c>
    </row>
    <row r="2166" spans="1:20" ht="14.5" x14ac:dyDescent="0.35">
      <c r="A2166" t="str">
        <f t="shared" si="40"/>
        <v>Wien690</v>
      </c>
      <c r="B2166">
        <v>2166</v>
      </c>
      <c r="C2166" s="62" t="s">
        <v>270</v>
      </c>
      <c r="D2166" s="62" t="s">
        <v>603</v>
      </c>
      <c r="E2166" s="62" t="s">
        <v>170</v>
      </c>
      <c r="F2166" s="63">
        <v>56937879</v>
      </c>
      <c r="G2166" s="63">
        <v>99400591</v>
      </c>
      <c r="H2166" s="63">
        <v>163458564</v>
      </c>
      <c r="I2166" s="63">
        <v>199370517</v>
      </c>
      <c r="J2166" s="63">
        <v>243278164</v>
      </c>
      <c r="K2166" s="63">
        <v>328988697</v>
      </c>
      <c r="L2166" s="63">
        <v>327693774</v>
      </c>
      <c r="M2166" s="63">
        <v>355118538</v>
      </c>
      <c r="N2166" s="63">
        <v>237013343</v>
      </c>
      <c r="O2166" s="63">
        <v>302669137</v>
      </c>
      <c r="P2166" s="63">
        <v>343150398</v>
      </c>
      <c r="Q2166" s="63">
        <v>500554857</v>
      </c>
      <c r="R2166" s="63">
        <v>449929368</v>
      </c>
      <c r="S2166" s="63">
        <v>530321927</v>
      </c>
      <c r="T2166" s="63">
        <v>602664461</v>
      </c>
    </row>
    <row r="2167" spans="1:20" ht="14.5" x14ac:dyDescent="0.35">
      <c r="A2167" t="str">
        <f t="shared" si="40"/>
        <v>Wien816</v>
      </c>
      <c r="B2167">
        <v>2167</v>
      </c>
      <c r="C2167" s="62" t="s">
        <v>270</v>
      </c>
      <c r="D2167" s="62" t="s">
        <v>645</v>
      </c>
      <c r="E2167" s="62" t="s">
        <v>192</v>
      </c>
      <c r="F2167" s="64"/>
      <c r="G2167" s="64"/>
      <c r="H2167" s="64"/>
      <c r="I2167" s="64"/>
      <c r="J2167" s="63">
        <v>40</v>
      </c>
      <c r="K2167" s="63">
        <v>1271</v>
      </c>
      <c r="L2167" s="63">
        <v>73</v>
      </c>
      <c r="M2167" s="64"/>
      <c r="N2167" s="64"/>
      <c r="O2167" s="63">
        <v>11</v>
      </c>
      <c r="P2167" s="63">
        <v>11</v>
      </c>
      <c r="Q2167" s="63">
        <v>3817</v>
      </c>
      <c r="R2167" s="64"/>
      <c r="S2167" s="63">
        <v>482</v>
      </c>
      <c r="T2167" s="63">
        <v>1715</v>
      </c>
    </row>
    <row r="2168" spans="1:20" ht="14.5" x14ac:dyDescent="0.35">
      <c r="A2168" t="str">
        <f t="shared" si="40"/>
        <v>Wien811</v>
      </c>
      <c r="B2168">
        <v>2168</v>
      </c>
      <c r="C2168" s="62" t="s">
        <v>270</v>
      </c>
      <c r="D2168" s="62" t="s">
        <v>639</v>
      </c>
      <c r="E2168" s="62" t="s">
        <v>285</v>
      </c>
      <c r="F2168" s="64"/>
      <c r="G2168" s="64"/>
      <c r="H2168" s="64"/>
      <c r="I2168" s="64"/>
      <c r="J2168" s="64"/>
      <c r="K2168" s="64"/>
      <c r="L2168" s="64"/>
      <c r="M2168" s="64"/>
      <c r="N2168" s="64"/>
      <c r="O2168" s="64"/>
      <c r="P2168" s="64"/>
      <c r="Q2168" s="64"/>
      <c r="R2168" s="63">
        <v>392</v>
      </c>
      <c r="S2168" s="64"/>
      <c r="T2168" s="64"/>
    </row>
    <row r="2169" spans="1:20" ht="14.5" x14ac:dyDescent="0.35">
      <c r="A2169" t="str">
        <f t="shared" si="40"/>
        <v>Wien819</v>
      </c>
      <c r="B2169">
        <v>2169</v>
      </c>
      <c r="C2169" s="62" t="s">
        <v>270</v>
      </c>
      <c r="D2169" s="62" t="s">
        <v>647</v>
      </c>
      <c r="E2169" s="62" t="s">
        <v>194</v>
      </c>
      <c r="F2169" s="64"/>
      <c r="G2169" s="64"/>
      <c r="H2169" s="64"/>
      <c r="I2169" s="64"/>
      <c r="J2169" s="64"/>
      <c r="K2169" s="64"/>
      <c r="L2169" s="63">
        <v>317</v>
      </c>
      <c r="M2169" s="64"/>
      <c r="N2169" s="64"/>
      <c r="O2169" s="64"/>
      <c r="P2169" s="63">
        <v>604</v>
      </c>
      <c r="Q2169" s="63">
        <v>456</v>
      </c>
      <c r="R2169" s="63">
        <v>9228</v>
      </c>
      <c r="S2169" s="63">
        <v>3043</v>
      </c>
      <c r="T2169" s="63">
        <v>3355</v>
      </c>
    </row>
    <row r="2170" spans="1:20" ht="14.5" x14ac:dyDescent="0.35">
      <c r="A2170" t="str">
        <f t="shared" si="40"/>
        <v>Wien022</v>
      </c>
      <c r="B2170">
        <v>2170</v>
      </c>
      <c r="C2170" s="62" t="s">
        <v>270</v>
      </c>
      <c r="D2170" s="62" t="s">
        <v>726</v>
      </c>
      <c r="E2170" s="62" t="s">
        <v>13</v>
      </c>
      <c r="F2170" s="63">
        <v>1</v>
      </c>
      <c r="G2170" s="63">
        <v>3</v>
      </c>
      <c r="H2170" s="63">
        <v>140</v>
      </c>
      <c r="I2170" s="64"/>
      <c r="J2170" s="63">
        <v>655</v>
      </c>
      <c r="K2170" s="64"/>
      <c r="L2170" s="64"/>
      <c r="M2170" s="64"/>
      <c r="N2170" s="64"/>
      <c r="O2170" s="64"/>
      <c r="P2170" s="64"/>
      <c r="Q2170" s="64"/>
      <c r="R2170" s="64"/>
      <c r="S2170" s="63">
        <v>3369</v>
      </c>
      <c r="T2170" s="63">
        <v>210</v>
      </c>
    </row>
    <row r="2171" spans="1:20" ht="14.5" x14ac:dyDescent="0.35">
      <c r="A2171" t="str">
        <f t="shared" si="40"/>
        <v>Wien095</v>
      </c>
      <c r="B2171">
        <v>2171</v>
      </c>
      <c r="C2171" s="62" t="s">
        <v>270</v>
      </c>
      <c r="D2171" s="62" t="s">
        <v>386</v>
      </c>
      <c r="E2171" s="62" t="s">
        <v>49</v>
      </c>
      <c r="F2171" s="63">
        <v>1549179</v>
      </c>
      <c r="G2171" s="63">
        <v>617681</v>
      </c>
      <c r="H2171" s="63">
        <v>1854946</v>
      </c>
      <c r="I2171" s="63">
        <v>382616</v>
      </c>
      <c r="J2171" s="63">
        <v>478113</v>
      </c>
      <c r="K2171" s="63">
        <v>5910866</v>
      </c>
      <c r="L2171" s="63">
        <v>559785</v>
      </c>
      <c r="M2171" s="63">
        <v>4495854</v>
      </c>
      <c r="N2171" s="63">
        <v>3511587</v>
      </c>
      <c r="O2171" s="63">
        <v>640821</v>
      </c>
      <c r="P2171" s="63">
        <v>1508966</v>
      </c>
      <c r="Q2171" s="63">
        <v>4041134</v>
      </c>
      <c r="R2171" s="63">
        <v>2052848</v>
      </c>
      <c r="S2171" s="63">
        <v>11475087</v>
      </c>
      <c r="T2171" s="63">
        <v>14872906</v>
      </c>
    </row>
    <row r="2172" spans="1:20" ht="14.5" x14ac:dyDescent="0.35">
      <c r="A2172" t="str">
        <f t="shared" si="40"/>
        <v>Wien023</v>
      </c>
      <c r="B2172">
        <v>2172</v>
      </c>
      <c r="C2172" s="62" t="s">
        <v>270</v>
      </c>
      <c r="D2172" s="62" t="s">
        <v>317</v>
      </c>
      <c r="E2172" s="62" t="s">
        <v>14</v>
      </c>
      <c r="F2172" s="64"/>
      <c r="G2172" s="63">
        <v>249</v>
      </c>
      <c r="H2172" s="64"/>
      <c r="I2172" s="63">
        <v>2630</v>
      </c>
      <c r="J2172" s="63">
        <v>4894</v>
      </c>
      <c r="K2172" s="64"/>
      <c r="L2172" s="64"/>
      <c r="M2172" s="64"/>
      <c r="N2172" s="64"/>
      <c r="O2172" s="64"/>
      <c r="P2172" s="64"/>
      <c r="Q2172" s="64"/>
      <c r="R2172" s="64"/>
      <c r="S2172" s="63">
        <v>178</v>
      </c>
      <c r="T2172" s="64"/>
    </row>
    <row r="2173" spans="1:20" ht="14.5" x14ac:dyDescent="0.35">
      <c r="A2173" t="str">
        <f t="shared" si="40"/>
        <v>Wien098</v>
      </c>
      <c r="B2173">
        <v>2173</v>
      </c>
      <c r="C2173" s="62" t="s">
        <v>270</v>
      </c>
      <c r="D2173" s="62" t="s">
        <v>390</v>
      </c>
      <c r="E2173" s="62" t="s">
        <v>51</v>
      </c>
      <c r="F2173" s="63">
        <v>71996913</v>
      </c>
      <c r="G2173" s="63">
        <v>67793664</v>
      </c>
      <c r="H2173" s="63">
        <v>56304253</v>
      </c>
      <c r="I2173" s="63">
        <v>83996080</v>
      </c>
      <c r="J2173" s="63">
        <v>81900627</v>
      </c>
      <c r="K2173" s="63">
        <v>90702546</v>
      </c>
      <c r="L2173" s="63">
        <v>80398288</v>
      </c>
      <c r="M2173" s="63">
        <v>94728453</v>
      </c>
      <c r="N2173" s="63">
        <v>110883107</v>
      </c>
      <c r="O2173" s="63">
        <v>152344295</v>
      </c>
      <c r="P2173" s="63">
        <v>141172798</v>
      </c>
      <c r="Q2173" s="63">
        <v>165121094</v>
      </c>
      <c r="R2173" s="63">
        <v>192045759</v>
      </c>
      <c r="S2173" s="63">
        <v>180386349</v>
      </c>
      <c r="T2173" s="63">
        <v>229933392</v>
      </c>
    </row>
    <row r="2174" spans="1:20" ht="14.5" x14ac:dyDescent="0.35">
      <c r="A2174" t="str">
        <f t="shared" si="40"/>
        <v>Wien653</v>
      </c>
      <c r="B2174">
        <v>2174</v>
      </c>
      <c r="C2174" s="62" t="s">
        <v>270</v>
      </c>
      <c r="D2174" s="62" t="s">
        <v>586</v>
      </c>
      <c r="E2174" s="62" t="s">
        <v>159</v>
      </c>
      <c r="F2174" s="63">
        <v>355942</v>
      </c>
      <c r="G2174" s="63">
        <v>2739</v>
      </c>
      <c r="H2174" s="63">
        <v>5256</v>
      </c>
      <c r="I2174" s="63">
        <v>1630</v>
      </c>
      <c r="J2174" s="63">
        <v>5047</v>
      </c>
      <c r="K2174" s="63">
        <v>27412</v>
      </c>
      <c r="L2174" s="63">
        <v>2170</v>
      </c>
      <c r="M2174" s="63">
        <v>1415</v>
      </c>
      <c r="N2174" s="63">
        <v>5386</v>
      </c>
      <c r="O2174" s="63">
        <v>11134</v>
      </c>
      <c r="P2174" s="63">
        <v>1134</v>
      </c>
      <c r="Q2174" s="63">
        <v>742</v>
      </c>
      <c r="R2174" s="63">
        <v>25474</v>
      </c>
      <c r="S2174" s="63">
        <v>1853</v>
      </c>
      <c r="T2174" s="63">
        <v>3730</v>
      </c>
    </row>
    <row r="2175" spans="1:20" ht="14.5" x14ac:dyDescent="0.35">
      <c r="A2175" t="str">
        <f t="shared" si="40"/>
        <v>Wien388</v>
      </c>
      <c r="B2175">
        <v>2175</v>
      </c>
      <c r="C2175" s="62" t="s">
        <v>270</v>
      </c>
      <c r="D2175" s="62" t="s">
        <v>476</v>
      </c>
      <c r="E2175" s="62" t="s">
        <v>98</v>
      </c>
      <c r="F2175" s="63">
        <v>52386142</v>
      </c>
      <c r="G2175" s="63">
        <v>48120614</v>
      </c>
      <c r="H2175" s="63">
        <v>48517823</v>
      </c>
      <c r="I2175" s="63">
        <v>53282240</v>
      </c>
      <c r="J2175" s="63">
        <v>63825463</v>
      </c>
      <c r="K2175" s="63">
        <v>68862958</v>
      </c>
      <c r="L2175" s="63">
        <v>60201501</v>
      </c>
      <c r="M2175" s="63">
        <v>81448578</v>
      </c>
      <c r="N2175" s="63">
        <v>73589611</v>
      </c>
      <c r="O2175" s="63">
        <v>82801626</v>
      </c>
      <c r="P2175" s="63">
        <v>81685593</v>
      </c>
      <c r="Q2175" s="63">
        <v>131175933</v>
      </c>
      <c r="R2175" s="63">
        <v>109083654</v>
      </c>
      <c r="S2175" s="63">
        <v>106873209</v>
      </c>
      <c r="T2175" s="63">
        <v>78127041</v>
      </c>
    </row>
    <row r="2176" spans="1:20" ht="14.5" x14ac:dyDescent="0.35">
      <c r="A2176" t="str">
        <f t="shared" si="40"/>
        <v>Wien378</v>
      </c>
      <c r="B2176">
        <v>2176</v>
      </c>
      <c r="C2176" s="62" t="s">
        <v>270</v>
      </c>
      <c r="D2176" s="62" t="s">
        <v>471</v>
      </c>
      <c r="E2176" s="62" t="s">
        <v>95</v>
      </c>
      <c r="F2176" s="63">
        <v>73661</v>
      </c>
      <c r="G2176" s="63">
        <v>19227</v>
      </c>
      <c r="H2176" s="63">
        <v>20699</v>
      </c>
      <c r="I2176" s="63">
        <v>9804</v>
      </c>
      <c r="J2176" s="63">
        <v>31194</v>
      </c>
      <c r="K2176" s="63">
        <v>13723</v>
      </c>
      <c r="L2176" s="63">
        <v>34584</v>
      </c>
      <c r="M2176" s="63">
        <v>23398</v>
      </c>
      <c r="N2176" s="63">
        <v>115149</v>
      </c>
      <c r="O2176" s="63">
        <v>52466</v>
      </c>
      <c r="P2176" s="63">
        <v>84059</v>
      </c>
      <c r="Q2176" s="63">
        <v>36732</v>
      </c>
      <c r="R2176" s="63">
        <v>45117</v>
      </c>
      <c r="S2176" s="63">
        <v>102121</v>
      </c>
      <c r="T2176" s="63">
        <v>394760</v>
      </c>
    </row>
    <row r="2177" spans="1:20" ht="14.5" x14ac:dyDescent="0.35">
      <c r="A2177" t="str">
        <f t="shared" si="40"/>
        <v>Wien382</v>
      </c>
      <c r="B2177">
        <v>2177</v>
      </c>
      <c r="C2177" s="62" t="s">
        <v>270</v>
      </c>
      <c r="D2177" s="62" t="s">
        <v>473</v>
      </c>
      <c r="E2177" s="62" t="s">
        <v>96</v>
      </c>
      <c r="F2177" s="63">
        <v>171417</v>
      </c>
      <c r="G2177" s="63">
        <v>100860</v>
      </c>
      <c r="H2177" s="63">
        <v>178767</v>
      </c>
      <c r="I2177" s="63">
        <v>99620</v>
      </c>
      <c r="J2177" s="63">
        <v>136943</v>
      </c>
      <c r="K2177" s="63">
        <v>418912</v>
      </c>
      <c r="L2177" s="63">
        <v>309165</v>
      </c>
      <c r="M2177" s="63">
        <v>210664</v>
      </c>
      <c r="N2177" s="63">
        <v>166228</v>
      </c>
      <c r="O2177" s="63">
        <v>350904</v>
      </c>
      <c r="P2177" s="63">
        <v>427993</v>
      </c>
      <c r="Q2177" s="63">
        <v>767786</v>
      </c>
      <c r="R2177" s="63">
        <v>1063445</v>
      </c>
      <c r="S2177" s="63">
        <v>776101</v>
      </c>
      <c r="T2177" s="63">
        <v>894336</v>
      </c>
    </row>
    <row r="2178" spans="1:20" ht="14.5" x14ac:dyDescent="0.35">
      <c r="A2178" t="str">
        <f t="shared" si="40"/>
        <v>Wien9V</v>
      </c>
      <c r="B2178">
        <v>2178</v>
      </c>
      <c r="C2178" s="62" t="s">
        <v>270</v>
      </c>
      <c r="D2178" s="62" t="s">
        <v>956</v>
      </c>
      <c r="E2178" s="62" t="s">
        <v>260</v>
      </c>
      <c r="F2178" s="63">
        <v>37949</v>
      </c>
      <c r="G2178" s="63">
        <v>8222265</v>
      </c>
      <c r="H2178" s="63">
        <v>1973465</v>
      </c>
      <c r="I2178" s="63">
        <v>161393</v>
      </c>
      <c r="J2178" s="63">
        <v>104744</v>
      </c>
      <c r="K2178" s="63">
        <v>213112</v>
      </c>
      <c r="L2178" s="63">
        <v>55530</v>
      </c>
      <c r="M2178" s="63">
        <v>61067</v>
      </c>
      <c r="N2178" s="63">
        <v>89305</v>
      </c>
      <c r="O2178" s="63">
        <v>19489</v>
      </c>
      <c r="P2178" s="63">
        <v>114685</v>
      </c>
      <c r="Q2178" s="63">
        <v>152307</v>
      </c>
      <c r="R2178" s="63">
        <v>72812</v>
      </c>
      <c r="S2178" s="63">
        <v>37060</v>
      </c>
      <c r="T2178" s="63">
        <v>3404</v>
      </c>
    </row>
    <row r="2179" spans="1:20" ht="14.5" x14ac:dyDescent="0.35">
      <c r="A2179" t="str">
        <f t="shared" si="40"/>
        <v>WienI00</v>
      </c>
      <c r="B2179">
        <v>2179</v>
      </c>
      <c r="C2179" s="62" t="s">
        <v>270</v>
      </c>
      <c r="D2179" s="62" t="s">
        <v>957</v>
      </c>
      <c r="E2179" s="62" t="s">
        <v>261</v>
      </c>
      <c r="F2179" s="63">
        <v>31588062459</v>
      </c>
      <c r="G2179" s="63">
        <v>34787158788</v>
      </c>
      <c r="H2179" s="63">
        <v>35104373635</v>
      </c>
      <c r="I2179" s="63">
        <v>34027139476</v>
      </c>
      <c r="J2179" s="63">
        <v>32444167426</v>
      </c>
      <c r="K2179" s="63">
        <v>33777858878</v>
      </c>
      <c r="L2179" s="63">
        <v>34040580424</v>
      </c>
      <c r="M2179" s="63">
        <v>36324014758</v>
      </c>
      <c r="N2179" s="63">
        <v>38124314703</v>
      </c>
      <c r="O2179" s="63">
        <v>38436295082</v>
      </c>
      <c r="P2179" s="63">
        <v>35431764479</v>
      </c>
      <c r="Q2179" s="63">
        <v>45419476272</v>
      </c>
      <c r="R2179" s="63">
        <v>56705977722</v>
      </c>
      <c r="S2179" s="63">
        <v>53221229731</v>
      </c>
      <c r="T2179" s="63">
        <v>47169951485</v>
      </c>
    </row>
    <row r="2180" spans="1:20" ht="14.5" x14ac:dyDescent="0.35">
      <c r="A2180" t="str">
        <f t="shared" si="40"/>
        <v>Österreich043</v>
      </c>
      <c r="B2180">
        <v>2180</v>
      </c>
      <c r="C2180" s="62" t="s">
        <v>272</v>
      </c>
      <c r="D2180" s="62" t="s">
        <v>331</v>
      </c>
      <c r="E2180" s="62" t="s">
        <v>22</v>
      </c>
      <c r="F2180" s="63">
        <v>540649</v>
      </c>
      <c r="G2180" s="63">
        <v>220690</v>
      </c>
      <c r="H2180" s="63">
        <v>84037</v>
      </c>
      <c r="I2180" s="63">
        <v>1193</v>
      </c>
      <c r="J2180" s="63">
        <v>69965</v>
      </c>
      <c r="K2180" s="63">
        <v>64602</v>
      </c>
      <c r="L2180" s="63">
        <v>320200</v>
      </c>
      <c r="M2180" s="63">
        <v>1265881</v>
      </c>
      <c r="N2180" s="63">
        <v>850355</v>
      </c>
      <c r="O2180" s="63">
        <v>185395</v>
      </c>
      <c r="P2180" s="63">
        <v>367875</v>
      </c>
      <c r="Q2180" s="63">
        <v>182053</v>
      </c>
      <c r="R2180" s="63">
        <v>240920</v>
      </c>
      <c r="S2180" s="63">
        <v>484360</v>
      </c>
      <c r="T2180" s="63">
        <v>839883</v>
      </c>
    </row>
    <row r="2181" spans="1:20" ht="14.5" x14ac:dyDescent="0.35">
      <c r="A2181" t="str">
        <f t="shared" si="40"/>
        <v>Österreich647</v>
      </c>
      <c r="B2181">
        <v>2181</v>
      </c>
      <c r="C2181" s="62" t="s">
        <v>272</v>
      </c>
      <c r="D2181" s="62" t="s">
        <v>583</v>
      </c>
      <c r="E2181" s="62" t="s">
        <v>157</v>
      </c>
      <c r="F2181" s="63">
        <v>39023820</v>
      </c>
      <c r="G2181" s="63">
        <v>73118333</v>
      </c>
      <c r="H2181" s="63">
        <v>121898823</v>
      </c>
      <c r="I2181" s="63">
        <v>158401891</v>
      </c>
      <c r="J2181" s="63">
        <v>179750611</v>
      </c>
      <c r="K2181" s="63">
        <v>145569677</v>
      </c>
      <c r="L2181" s="63">
        <v>177253781</v>
      </c>
      <c r="M2181" s="63">
        <v>114473421</v>
      </c>
      <c r="N2181" s="63">
        <v>97592997</v>
      </c>
      <c r="O2181" s="63">
        <v>101369113</v>
      </c>
      <c r="P2181" s="63">
        <v>82702998</v>
      </c>
      <c r="Q2181" s="63">
        <v>80961041</v>
      </c>
      <c r="R2181" s="63">
        <v>195609891</v>
      </c>
      <c r="S2181" s="63">
        <v>234953852</v>
      </c>
      <c r="T2181" s="63">
        <v>175634232</v>
      </c>
    </row>
    <row r="2182" spans="1:20" ht="14.5" x14ac:dyDescent="0.35">
      <c r="A2182" t="str">
        <f t="shared" si="40"/>
        <v>Österreich660</v>
      </c>
      <c r="B2182">
        <v>2182</v>
      </c>
      <c r="C2182" s="62" t="s">
        <v>272</v>
      </c>
      <c r="D2182" s="62" t="s">
        <v>588</v>
      </c>
      <c r="E2182" s="62" t="s">
        <v>160</v>
      </c>
      <c r="F2182" s="63">
        <v>75866</v>
      </c>
      <c r="G2182" s="63">
        <v>107617</v>
      </c>
      <c r="H2182" s="63">
        <v>224513</v>
      </c>
      <c r="I2182" s="63">
        <v>149609</v>
      </c>
      <c r="J2182" s="63">
        <v>183220</v>
      </c>
      <c r="K2182" s="63">
        <v>190435</v>
      </c>
      <c r="L2182" s="63">
        <v>397382</v>
      </c>
      <c r="M2182" s="63">
        <v>230411</v>
      </c>
      <c r="N2182" s="63">
        <v>444278</v>
      </c>
      <c r="O2182" s="63">
        <v>1321798</v>
      </c>
      <c r="P2182" s="63">
        <v>1530014</v>
      </c>
      <c r="Q2182" s="63">
        <v>2736675</v>
      </c>
      <c r="R2182" s="63">
        <v>2599869</v>
      </c>
      <c r="S2182" s="63">
        <v>1966967</v>
      </c>
      <c r="T2182" s="63">
        <v>2827002</v>
      </c>
    </row>
    <row r="2183" spans="1:20" ht="14.5" x14ac:dyDescent="0.35">
      <c r="A2183" t="str">
        <f t="shared" si="40"/>
        <v>Österreich459</v>
      </c>
      <c r="B2183">
        <v>2183</v>
      </c>
      <c r="C2183" s="62" t="s">
        <v>272</v>
      </c>
      <c r="D2183" s="62" t="s">
        <v>515</v>
      </c>
      <c r="E2183" s="62" t="s">
        <v>124</v>
      </c>
      <c r="F2183" s="63">
        <v>8215</v>
      </c>
      <c r="G2183" s="63">
        <v>1</v>
      </c>
      <c r="H2183" s="63">
        <v>21498</v>
      </c>
      <c r="I2183" s="64"/>
      <c r="J2183" s="63">
        <v>8455</v>
      </c>
      <c r="K2183" s="63">
        <v>58368</v>
      </c>
      <c r="L2183" s="63">
        <v>52221</v>
      </c>
      <c r="M2183" s="63">
        <v>30558</v>
      </c>
      <c r="N2183" s="63">
        <v>20159</v>
      </c>
      <c r="O2183" s="63">
        <v>14196</v>
      </c>
      <c r="P2183" s="63">
        <v>28170</v>
      </c>
      <c r="Q2183" s="63">
        <v>65210</v>
      </c>
      <c r="R2183" s="63">
        <v>238147</v>
      </c>
      <c r="S2183" s="63">
        <v>185860</v>
      </c>
      <c r="T2183" s="63">
        <v>47562</v>
      </c>
    </row>
    <row r="2184" spans="1:20" ht="14.5" x14ac:dyDescent="0.35">
      <c r="A2184" t="str">
        <f t="shared" ref="A2184:A2247" si="41">C2184&amp;D2184</f>
        <v>Österreich446</v>
      </c>
      <c r="B2184">
        <v>2184</v>
      </c>
      <c r="C2184" s="62" t="s">
        <v>272</v>
      </c>
      <c r="D2184" s="62" t="s">
        <v>502</v>
      </c>
      <c r="E2184" s="62" t="s">
        <v>116</v>
      </c>
      <c r="F2184" s="63">
        <v>15072</v>
      </c>
      <c r="G2184" s="63">
        <v>21856</v>
      </c>
      <c r="H2184" s="63">
        <v>452</v>
      </c>
      <c r="I2184" s="64"/>
      <c r="J2184" s="63">
        <v>187</v>
      </c>
      <c r="K2184" s="63">
        <v>125</v>
      </c>
      <c r="L2184" s="63">
        <v>10413</v>
      </c>
      <c r="M2184" s="63">
        <v>24231</v>
      </c>
      <c r="N2184" s="63">
        <v>5551</v>
      </c>
      <c r="O2184" s="63">
        <v>17661</v>
      </c>
      <c r="P2184" s="63">
        <v>1366</v>
      </c>
      <c r="Q2184" s="63">
        <v>22190</v>
      </c>
      <c r="R2184" s="63">
        <v>26069</v>
      </c>
      <c r="S2184" s="63">
        <v>19132</v>
      </c>
      <c r="T2184" s="63">
        <v>27714</v>
      </c>
    </row>
    <row r="2185" spans="1:20" ht="14.5" x14ac:dyDescent="0.35">
      <c r="A2185" t="str">
        <f t="shared" si="41"/>
        <v>Österreich070</v>
      </c>
      <c r="B2185">
        <v>2185</v>
      </c>
      <c r="C2185" s="62" t="s">
        <v>272</v>
      </c>
      <c r="D2185" s="62" t="s">
        <v>357</v>
      </c>
      <c r="E2185" s="62" t="s">
        <v>36</v>
      </c>
      <c r="F2185" s="63">
        <v>30517604</v>
      </c>
      <c r="G2185" s="63">
        <v>30240721</v>
      </c>
      <c r="H2185" s="63">
        <v>26674383</v>
      </c>
      <c r="I2185" s="63">
        <v>20388894</v>
      </c>
      <c r="J2185" s="63">
        <v>18424557</v>
      </c>
      <c r="K2185" s="63">
        <v>17814489</v>
      </c>
      <c r="L2185" s="63">
        <v>14159713</v>
      </c>
      <c r="M2185" s="63">
        <v>21709833</v>
      </c>
      <c r="N2185" s="63">
        <v>27107952</v>
      </c>
      <c r="O2185" s="63">
        <v>33743136</v>
      </c>
      <c r="P2185" s="63">
        <v>27106740</v>
      </c>
      <c r="Q2185" s="63">
        <v>42608405</v>
      </c>
      <c r="R2185" s="63">
        <v>73445226</v>
      </c>
      <c r="S2185" s="63">
        <v>65563207</v>
      </c>
      <c r="T2185" s="63">
        <v>44128589</v>
      </c>
    </row>
    <row r="2186" spans="1:20" ht="14.5" x14ac:dyDescent="0.35">
      <c r="A2186" t="str">
        <f t="shared" si="41"/>
        <v>Österreich077</v>
      </c>
      <c r="B2186">
        <v>2186</v>
      </c>
      <c r="C2186" s="62" t="s">
        <v>272</v>
      </c>
      <c r="D2186" s="62" t="s">
        <v>367</v>
      </c>
      <c r="E2186" s="62" t="s">
        <v>39</v>
      </c>
      <c r="F2186" s="63">
        <v>1353573</v>
      </c>
      <c r="G2186" s="63">
        <v>6080892</v>
      </c>
      <c r="H2186" s="63">
        <v>2283107</v>
      </c>
      <c r="I2186" s="63">
        <v>2726166</v>
      </c>
      <c r="J2186" s="63">
        <v>2385550</v>
      </c>
      <c r="K2186" s="63">
        <v>2643207</v>
      </c>
      <c r="L2186" s="63">
        <v>3088389</v>
      </c>
      <c r="M2186" s="63">
        <v>4382457</v>
      </c>
      <c r="N2186" s="63">
        <v>7702989</v>
      </c>
      <c r="O2186" s="63">
        <v>8706601</v>
      </c>
      <c r="P2186" s="63">
        <v>7878748</v>
      </c>
      <c r="Q2186" s="63">
        <v>10441094</v>
      </c>
      <c r="R2186" s="63">
        <v>11165067</v>
      </c>
      <c r="S2186" s="63">
        <v>9084150</v>
      </c>
      <c r="T2186" s="63">
        <v>16653072</v>
      </c>
    </row>
    <row r="2187" spans="1:20" ht="14.5" x14ac:dyDescent="0.35">
      <c r="A2187" t="str">
        <f t="shared" si="41"/>
        <v>Österreich478</v>
      </c>
      <c r="B2187">
        <v>2187</v>
      </c>
      <c r="C2187" s="62" t="s">
        <v>272</v>
      </c>
      <c r="D2187" s="62" t="s">
        <v>539</v>
      </c>
      <c r="E2187" s="62" t="s">
        <v>240</v>
      </c>
      <c r="F2187" s="63">
        <v>2819566</v>
      </c>
      <c r="G2187" s="63">
        <v>2436104</v>
      </c>
      <c r="H2187" s="63">
        <v>3928231</v>
      </c>
      <c r="I2187" s="64"/>
      <c r="J2187" s="64"/>
      <c r="K2187" s="64"/>
      <c r="L2187" s="64"/>
      <c r="M2187" s="64"/>
      <c r="N2187" s="64"/>
      <c r="O2187" s="64"/>
      <c r="P2187" s="64"/>
      <c r="Q2187" s="64"/>
      <c r="R2187" s="64"/>
      <c r="S2187" s="64"/>
      <c r="T2187" s="64"/>
    </row>
    <row r="2188" spans="1:20" ht="14.5" x14ac:dyDescent="0.35">
      <c r="A2188" t="str">
        <f t="shared" si="41"/>
        <v>Österreich330</v>
      </c>
      <c r="B2188">
        <v>2188</v>
      </c>
      <c r="C2188" s="62" t="s">
        <v>272</v>
      </c>
      <c r="D2188" s="62" t="s">
        <v>447</v>
      </c>
      <c r="E2188" s="62" t="s">
        <v>81</v>
      </c>
      <c r="F2188" s="63">
        <v>38901</v>
      </c>
      <c r="G2188" s="63">
        <v>77330</v>
      </c>
      <c r="H2188" s="63">
        <v>42422</v>
      </c>
      <c r="I2188" s="63">
        <v>138883</v>
      </c>
      <c r="J2188" s="63">
        <v>139535</v>
      </c>
      <c r="K2188" s="63">
        <v>18410022</v>
      </c>
      <c r="L2188" s="63">
        <v>25033002</v>
      </c>
      <c r="M2188" s="63">
        <v>475564</v>
      </c>
      <c r="N2188" s="63">
        <v>1535157</v>
      </c>
      <c r="O2188" s="63">
        <v>47446</v>
      </c>
      <c r="P2188" s="63">
        <v>106540</v>
      </c>
      <c r="Q2188" s="63">
        <v>86673</v>
      </c>
      <c r="R2188" s="63">
        <v>29678</v>
      </c>
      <c r="S2188" s="63">
        <v>76713</v>
      </c>
      <c r="T2188" s="63">
        <v>21101</v>
      </c>
    </row>
    <row r="2189" spans="1:20" ht="14.5" x14ac:dyDescent="0.35">
      <c r="A2189" t="str">
        <f t="shared" si="41"/>
        <v>Österreich891</v>
      </c>
      <c r="B2189">
        <v>2189</v>
      </c>
      <c r="C2189" s="62" t="s">
        <v>272</v>
      </c>
      <c r="D2189" s="62" t="s">
        <v>676</v>
      </c>
      <c r="E2189" s="62" t="s">
        <v>206</v>
      </c>
      <c r="F2189" s="64"/>
      <c r="G2189" s="63">
        <v>413</v>
      </c>
      <c r="H2189" s="63">
        <v>279</v>
      </c>
      <c r="I2189" s="64"/>
      <c r="J2189" s="64"/>
      <c r="K2189" s="64"/>
      <c r="L2189" s="64"/>
      <c r="M2189" s="64"/>
      <c r="N2189" s="64"/>
      <c r="O2189" s="64"/>
      <c r="P2189" s="64"/>
      <c r="Q2189" s="64"/>
      <c r="R2189" s="64"/>
      <c r="S2189" s="64"/>
      <c r="T2189" s="63">
        <v>312</v>
      </c>
    </row>
    <row r="2190" spans="1:20" ht="14.5" x14ac:dyDescent="0.35">
      <c r="A2190" t="str">
        <f t="shared" si="41"/>
        <v>Österreich528</v>
      </c>
      <c r="B2190">
        <v>2190</v>
      </c>
      <c r="C2190" s="62" t="s">
        <v>272</v>
      </c>
      <c r="D2190" s="62" t="s">
        <v>557</v>
      </c>
      <c r="E2190" s="62" t="s">
        <v>145</v>
      </c>
      <c r="F2190" s="63">
        <v>128576459</v>
      </c>
      <c r="G2190" s="63">
        <v>146264692</v>
      </c>
      <c r="H2190" s="63">
        <v>133985274</v>
      </c>
      <c r="I2190" s="63">
        <v>112084559</v>
      </c>
      <c r="J2190" s="63">
        <v>135258916</v>
      </c>
      <c r="K2190" s="63">
        <v>154117684</v>
      </c>
      <c r="L2190" s="63">
        <v>111328542</v>
      </c>
      <c r="M2190" s="63">
        <v>111258574</v>
      </c>
      <c r="N2190" s="63">
        <v>78554992</v>
      </c>
      <c r="O2190" s="63">
        <v>78906473</v>
      </c>
      <c r="P2190" s="63">
        <v>52160745</v>
      </c>
      <c r="Q2190" s="63">
        <v>68391535</v>
      </c>
      <c r="R2190" s="63">
        <v>104897259</v>
      </c>
      <c r="S2190" s="63">
        <v>87612881</v>
      </c>
      <c r="T2190" s="63">
        <v>76953853</v>
      </c>
    </row>
    <row r="2191" spans="1:20" ht="14.5" x14ac:dyDescent="0.35">
      <c r="A2191" t="str">
        <f t="shared" si="41"/>
        <v>Österreich830</v>
      </c>
      <c r="B2191">
        <v>2191</v>
      </c>
      <c r="C2191" s="62" t="s">
        <v>272</v>
      </c>
      <c r="D2191" s="62" t="s">
        <v>657</v>
      </c>
      <c r="E2191" s="62" t="s">
        <v>200</v>
      </c>
      <c r="F2191" s="64"/>
      <c r="G2191" s="63">
        <v>188</v>
      </c>
      <c r="H2191" s="64"/>
      <c r="I2191" s="64"/>
      <c r="J2191" s="64"/>
      <c r="K2191" s="64"/>
      <c r="L2191" s="63">
        <v>3478</v>
      </c>
      <c r="M2191" s="63">
        <v>303</v>
      </c>
      <c r="N2191" s="63">
        <v>5783</v>
      </c>
      <c r="O2191" s="63">
        <v>156</v>
      </c>
      <c r="P2191" s="63">
        <v>7704</v>
      </c>
      <c r="Q2191" s="63">
        <v>992</v>
      </c>
      <c r="R2191" s="63">
        <v>8512</v>
      </c>
      <c r="S2191" s="63">
        <v>20600</v>
      </c>
      <c r="T2191" s="63">
        <v>29838</v>
      </c>
    </row>
    <row r="2192" spans="1:20" ht="14.5" x14ac:dyDescent="0.35">
      <c r="A2192" t="str">
        <f t="shared" si="41"/>
        <v>Österreich800</v>
      </c>
      <c r="B2192">
        <v>2192</v>
      </c>
      <c r="C2192" s="62" t="s">
        <v>272</v>
      </c>
      <c r="D2192" s="62" t="s">
        <v>627</v>
      </c>
      <c r="E2192" s="62" t="s">
        <v>182</v>
      </c>
      <c r="F2192" s="63">
        <v>52039620</v>
      </c>
      <c r="G2192" s="63">
        <v>81301138</v>
      </c>
      <c r="H2192" s="63">
        <v>65895485</v>
      </c>
      <c r="I2192" s="63">
        <v>66500193</v>
      </c>
      <c r="J2192" s="63">
        <v>86871787</v>
      </c>
      <c r="K2192" s="63">
        <v>91111820</v>
      </c>
      <c r="L2192" s="63">
        <v>137320896</v>
      </c>
      <c r="M2192" s="63">
        <v>143683100</v>
      </c>
      <c r="N2192" s="63">
        <v>126717945</v>
      </c>
      <c r="O2192" s="63">
        <v>117424766</v>
      </c>
      <c r="P2192" s="63">
        <v>117851990</v>
      </c>
      <c r="Q2192" s="63">
        <v>127599506</v>
      </c>
      <c r="R2192" s="63">
        <v>252793040</v>
      </c>
      <c r="S2192" s="63">
        <v>220331901</v>
      </c>
      <c r="T2192" s="63">
        <v>271844130</v>
      </c>
    </row>
    <row r="2193" spans="1:20" ht="14.5" x14ac:dyDescent="0.35">
      <c r="A2193" t="str">
        <f t="shared" si="41"/>
        <v>Österreich474</v>
      </c>
      <c r="B2193">
        <v>2193</v>
      </c>
      <c r="C2193" s="62" t="s">
        <v>272</v>
      </c>
      <c r="D2193" s="62" t="s">
        <v>534</v>
      </c>
      <c r="E2193" s="62" t="s">
        <v>133</v>
      </c>
      <c r="F2193" s="63">
        <v>384</v>
      </c>
      <c r="G2193" s="63">
        <v>44342</v>
      </c>
      <c r="H2193" s="64"/>
      <c r="I2193" s="64"/>
      <c r="J2193" s="63">
        <v>948</v>
      </c>
      <c r="K2193" s="63">
        <v>443</v>
      </c>
      <c r="L2193" s="63">
        <v>2539</v>
      </c>
      <c r="M2193" s="63">
        <v>393</v>
      </c>
      <c r="N2193" s="64"/>
      <c r="O2193" s="63">
        <v>32347</v>
      </c>
      <c r="P2193" s="63">
        <v>496</v>
      </c>
      <c r="Q2193" s="63">
        <v>224</v>
      </c>
      <c r="R2193" s="63">
        <v>1149331</v>
      </c>
      <c r="S2193" s="63">
        <v>24952</v>
      </c>
      <c r="T2193" s="63">
        <v>7685</v>
      </c>
    </row>
    <row r="2194" spans="1:20" ht="14.5" x14ac:dyDescent="0.35">
      <c r="A2194" t="str">
        <f t="shared" si="41"/>
        <v>Österreich078</v>
      </c>
      <c r="B2194">
        <v>2194</v>
      </c>
      <c r="C2194" s="62" t="s">
        <v>272</v>
      </c>
      <c r="D2194" s="62" t="s">
        <v>369</v>
      </c>
      <c r="E2194" s="62" t="s">
        <v>40</v>
      </c>
      <c r="F2194" s="63">
        <v>79207674</v>
      </c>
      <c r="G2194" s="63">
        <v>59023649</v>
      </c>
      <c r="H2194" s="63">
        <v>157564055</v>
      </c>
      <c r="I2194" s="63">
        <v>455756538</v>
      </c>
      <c r="J2194" s="63">
        <v>370817145</v>
      </c>
      <c r="K2194" s="63">
        <v>333301977</v>
      </c>
      <c r="L2194" s="63">
        <v>161504942</v>
      </c>
      <c r="M2194" s="63">
        <v>362359437</v>
      </c>
      <c r="N2194" s="63">
        <v>367637382</v>
      </c>
      <c r="O2194" s="63">
        <v>438625472</v>
      </c>
      <c r="P2194" s="63">
        <v>110922770</v>
      </c>
      <c r="Q2194" s="63">
        <v>51693345</v>
      </c>
      <c r="R2194" s="63">
        <v>43898746</v>
      </c>
      <c r="S2194" s="63">
        <v>314070875</v>
      </c>
      <c r="T2194" s="63">
        <v>187675394</v>
      </c>
    </row>
    <row r="2195" spans="1:20" ht="14.5" x14ac:dyDescent="0.35">
      <c r="A2195" t="str">
        <f t="shared" si="41"/>
        <v>Österreich093</v>
      </c>
      <c r="B2195">
        <v>2195</v>
      </c>
      <c r="C2195" s="62" t="s">
        <v>272</v>
      </c>
      <c r="D2195" s="62" t="s">
        <v>384</v>
      </c>
      <c r="E2195" s="62" t="s">
        <v>48</v>
      </c>
      <c r="F2195" s="63">
        <v>244991130</v>
      </c>
      <c r="G2195" s="63">
        <v>345342279</v>
      </c>
      <c r="H2195" s="63">
        <v>387014082</v>
      </c>
      <c r="I2195" s="63">
        <v>405006269</v>
      </c>
      <c r="J2195" s="63">
        <v>459221869</v>
      </c>
      <c r="K2195" s="63">
        <v>461845266</v>
      </c>
      <c r="L2195" s="63">
        <v>480744499</v>
      </c>
      <c r="M2195" s="63">
        <v>553816609</v>
      </c>
      <c r="N2195" s="63">
        <v>616984375</v>
      </c>
      <c r="O2195" s="63">
        <v>653765470</v>
      </c>
      <c r="P2195" s="63">
        <v>597294014</v>
      </c>
      <c r="Q2195" s="63">
        <v>750941178</v>
      </c>
      <c r="R2195" s="63">
        <v>920571120</v>
      </c>
      <c r="S2195" s="63">
        <v>948509406</v>
      </c>
      <c r="T2195" s="63">
        <v>878654743</v>
      </c>
    </row>
    <row r="2196" spans="1:20" ht="14.5" x14ac:dyDescent="0.35">
      <c r="A2196" t="str">
        <f t="shared" si="41"/>
        <v>Österreich469</v>
      </c>
      <c r="B2196">
        <v>2196</v>
      </c>
      <c r="C2196" s="62" t="s">
        <v>272</v>
      </c>
      <c r="D2196" s="62" t="s">
        <v>529</v>
      </c>
      <c r="E2196" s="62" t="s">
        <v>129</v>
      </c>
      <c r="F2196" s="63">
        <v>970809</v>
      </c>
      <c r="G2196" s="63">
        <v>280413</v>
      </c>
      <c r="H2196" s="63">
        <v>1288086</v>
      </c>
      <c r="I2196" s="63">
        <v>944569</v>
      </c>
      <c r="J2196" s="63">
        <v>193112</v>
      </c>
      <c r="K2196" s="63">
        <v>292916</v>
      </c>
      <c r="L2196" s="63">
        <v>235523</v>
      </c>
      <c r="M2196" s="63">
        <v>558404</v>
      </c>
      <c r="N2196" s="63">
        <v>491933</v>
      </c>
      <c r="O2196" s="63">
        <v>618295</v>
      </c>
      <c r="P2196" s="63">
        <v>1083751</v>
      </c>
      <c r="Q2196" s="63">
        <v>1894430</v>
      </c>
      <c r="R2196" s="63">
        <v>4129449</v>
      </c>
      <c r="S2196" s="63">
        <v>4644795</v>
      </c>
      <c r="T2196" s="63">
        <v>4302412</v>
      </c>
    </row>
    <row r="2197" spans="1:20" ht="14.5" x14ac:dyDescent="0.35">
      <c r="A2197" t="str">
        <f t="shared" si="41"/>
        <v>Österreich666</v>
      </c>
      <c r="B2197">
        <v>2197</v>
      </c>
      <c r="C2197" s="62" t="s">
        <v>272</v>
      </c>
      <c r="D2197" s="62" t="s">
        <v>592</v>
      </c>
      <c r="E2197" s="62" t="s">
        <v>163</v>
      </c>
      <c r="F2197" s="63">
        <v>191579446</v>
      </c>
      <c r="G2197" s="63">
        <v>258494447</v>
      </c>
      <c r="H2197" s="63">
        <v>282012598</v>
      </c>
      <c r="I2197" s="63">
        <v>343476645</v>
      </c>
      <c r="J2197" s="63">
        <v>390640908</v>
      </c>
      <c r="K2197" s="63">
        <v>477446311</v>
      </c>
      <c r="L2197" s="63">
        <v>633183861</v>
      </c>
      <c r="M2197" s="63">
        <v>697338808</v>
      </c>
      <c r="N2197" s="63">
        <v>746037625</v>
      </c>
      <c r="O2197" s="63">
        <v>807304067</v>
      </c>
      <c r="P2197" s="63">
        <v>737424783</v>
      </c>
      <c r="Q2197" s="63">
        <v>872561757</v>
      </c>
      <c r="R2197" s="63">
        <v>1170477074</v>
      </c>
      <c r="S2197" s="63">
        <v>971576072</v>
      </c>
      <c r="T2197" s="63">
        <v>1160643770</v>
      </c>
    </row>
    <row r="2198" spans="1:20" ht="14.5" x14ac:dyDescent="0.35">
      <c r="A2198" t="str">
        <f t="shared" si="41"/>
        <v>Österreich017</v>
      </c>
      <c r="B2198">
        <v>2198</v>
      </c>
      <c r="C2198" s="62" t="s">
        <v>272</v>
      </c>
      <c r="D2198" s="62" t="s">
        <v>313</v>
      </c>
      <c r="E2198" s="62" t="s">
        <v>11</v>
      </c>
      <c r="F2198" s="63">
        <v>1831636815</v>
      </c>
      <c r="G2198" s="63">
        <v>2058832115</v>
      </c>
      <c r="H2198" s="63">
        <v>1979643827</v>
      </c>
      <c r="I2198" s="63">
        <v>1931750429</v>
      </c>
      <c r="J2198" s="63">
        <v>2059963315</v>
      </c>
      <c r="K2198" s="63">
        <v>1925132728</v>
      </c>
      <c r="L2198" s="63">
        <v>1968990131</v>
      </c>
      <c r="M2198" s="63">
        <v>1990670365</v>
      </c>
      <c r="N2198" s="63">
        <v>2042884512</v>
      </c>
      <c r="O2198" s="63">
        <v>2107245821</v>
      </c>
      <c r="P2198" s="63">
        <v>2042681019</v>
      </c>
      <c r="Q2198" s="63">
        <v>2822117533</v>
      </c>
      <c r="R2198" s="63">
        <v>3210592795</v>
      </c>
      <c r="S2198" s="63">
        <v>2963045404</v>
      </c>
      <c r="T2198" s="63">
        <v>2963661176</v>
      </c>
    </row>
    <row r="2199" spans="1:20" ht="14.5" x14ac:dyDescent="0.35">
      <c r="A2199" t="str">
        <f t="shared" si="41"/>
        <v>Österreich236</v>
      </c>
      <c r="B2199">
        <v>2199</v>
      </c>
      <c r="C2199" s="62" t="s">
        <v>272</v>
      </c>
      <c r="D2199" s="62" t="s">
        <v>410</v>
      </c>
      <c r="E2199" s="62" t="s">
        <v>59</v>
      </c>
      <c r="F2199" s="63">
        <v>576680</v>
      </c>
      <c r="G2199" s="63">
        <v>432643</v>
      </c>
      <c r="H2199" s="63">
        <v>795887</v>
      </c>
      <c r="I2199" s="63">
        <v>948581</v>
      </c>
      <c r="J2199" s="63">
        <v>1560146</v>
      </c>
      <c r="K2199" s="63">
        <v>1535555</v>
      </c>
      <c r="L2199" s="63">
        <v>1837259</v>
      </c>
      <c r="M2199" s="63">
        <v>1268124</v>
      </c>
      <c r="N2199" s="63">
        <v>2276692</v>
      </c>
      <c r="O2199" s="63">
        <v>5910825</v>
      </c>
      <c r="P2199" s="63">
        <v>2364119</v>
      </c>
      <c r="Q2199" s="63">
        <v>1596759</v>
      </c>
      <c r="R2199" s="63">
        <v>2032021</v>
      </c>
      <c r="S2199" s="63">
        <v>3515366</v>
      </c>
      <c r="T2199" s="63">
        <v>3622660</v>
      </c>
    </row>
    <row r="2200" spans="1:20" ht="14.5" x14ac:dyDescent="0.35">
      <c r="A2200" t="str">
        <f t="shared" si="41"/>
        <v>Österreich068</v>
      </c>
      <c r="B2200">
        <v>2200</v>
      </c>
      <c r="C2200" s="62" t="s">
        <v>272</v>
      </c>
      <c r="D2200" s="62" t="s">
        <v>355</v>
      </c>
      <c r="E2200" s="62" t="s">
        <v>35</v>
      </c>
      <c r="F2200" s="63">
        <v>321931843</v>
      </c>
      <c r="G2200" s="63">
        <v>388220810</v>
      </c>
      <c r="H2200" s="63">
        <v>380381813</v>
      </c>
      <c r="I2200" s="63">
        <v>393880464</v>
      </c>
      <c r="J2200" s="63">
        <v>397601075</v>
      </c>
      <c r="K2200" s="63">
        <v>414083542</v>
      </c>
      <c r="L2200" s="63">
        <v>464728862</v>
      </c>
      <c r="M2200" s="63">
        <v>522027031</v>
      </c>
      <c r="N2200" s="63">
        <v>519063824</v>
      </c>
      <c r="O2200" s="63">
        <v>529588203</v>
      </c>
      <c r="P2200" s="63">
        <v>500486683</v>
      </c>
      <c r="Q2200" s="63">
        <v>705179807</v>
      </c>
      <c r="R2200" s="63">
        <v>986189002</v>
      </c>
      <c r="S2200" s="63">
        <v>931873573</v>
      </c>
      <c r="T2200" s="63">
        <v>768774973</v>
      </c>
    </row>
    <row r="2201" spans="1:20" ht="14.5" x14ac:dyDescent="0.35">
      <c r="A2201" t="str">
        <f t="shared" si="41"/>
        <v>Österreich640</v>
      </c>
      <c r="B2201">
        <v>2201</v>
      </c>
      <c r="C2201" s="62" t="s">
        <v>272</v>
      </c>
      <c r="D2201" s="62" t="s">
        <v>580</v>
      </c>
      <c r="E2201" s="62" t="s">
        <v>155</v>
      </c>
      <c r="F2201" s="63">
        <v>3746797</v>
      </c>
      <c r="G2201" s="63">
        <v>5999409</v>
      </c>
      <c r="H2201" s="63">
        <v>13645336</v>
      </c>
      <c r="I2201" s="63">
        <v>10940595</v>
      </c>
      <c r="J2201" s="63">
        <v>18409270</v>
      </c>
      <c r="K2201" s="63">
        <v>28908998</v>
      </c>
      <c r="L2201" s="63">
        <v>32422957</v>
      </c>
      <c r="M2201" s="63">
        <v>30647573</v>
      </c>
      <c r="N2201" s="63">
        <v>39579046</v>
      </c>
      <c r="O2201" s="63">
        <v>33631465</v>
      </c>
      <c r="P2201" s="63">
        <v>25060977</v>
      </c>
      <c r="Q2201" s="63">
        <v>42056852</v>
      </c>
      <c r="R2201" s="63">
        <v>55252503</v>
      </c>
      <c r="S2201" s="63">
        <v>64388872</v>
      </c>
      <c r="T2201" s="63">
        <v>59619798</v>
      </c>
    </row>
    <row r="2202" spans="1:20" ht="14.5" x14ac:dyDescent="0.35">
      <c r="A2202" t="str">
        <f t="shared" si="41"/>
        <v>Österreich328</v>
      </c>
      <c r="B2202">
        <v>2202</v>
      </c>
      <c r="C2202" s="62" t="s">
        <v>272</v>
      </c>
      <c r="D2202" s="62" t="s">
        <v>444</v>
      </c>
      <c r="E2202" s="62" t="s">
        <v>79</v>
      </c>
      <c r="F2202" s="63">
        <v>222573</v>
      </c>
      <c r="G2202" s="63">
        <v>2220554</v>
      </c>
      <c r="H2202" s="63">
        <v>7754263</v>
      </c>
      <c r="I2202" s="63">
        <v>877848</v>
      </c>
      <c r="J2202" s="63">
        <v>480555</v>
      </c>
      <c r="K2202" s="63">
        <v>938453</v>
      </c>
      <c r="L2202" s="63">
        <v>927201</v>
      </c>
      <c r="M2202" s="63">
        <v>884519</v>
      </c>
      <c r="N2202" s="63">
        <v>312816</v>
      </c>
      <c r="O2202" s="63">
        <v>228706</v>
      </c>
      <c r="P2202" s="63">
        <v>751820</v>
      </c>
      <c r="Q2202" s="63">
        <v>262126</v>
      </c>
      <c r="R2202" s="63">
        <v>468787</v>
      </c>
      <c r="S2202" s="63">
        <v>180636</v>
      </c>
      <c r="T2202" s="63">
        <v>271728</v>
      </c>
    </row>
    <row r="2203" spans="1:20" ht="14.5" x14ac:dyDescent="0.35">
      <c r="A2203" t="str">
        <f t="shared" si="41"/>
        <v>Österreich284</v>
      </c>
      <c r="B2203">
        <v>2203</v>
      </c>
      <c r="C2203" s="62" t="s">
        <v>272</v>
      </c>
      <c r="D2203" s="62" t="s">
        <v>426</v>
      </c>
      <c r="E2203" s="62" t="s">
        <v>71</v>
      </c>
      <c r="F2203" s="63">
        <v>86522</v>
      </c>
      <c r="G2203" s="63">
        <v>18097</v>
      </c>
      <c r="H2203" s="63">
        <v>16336</v>
      </c>
      <c r="I2203" s="63">
        <v>23302</v>
      </c>
      <c r="J2203" s="63">
        <v>55790</v>
      </c>
      <c r="K2203" s="63">
        <v>21486</v>
      </c>
      <c r="L2203" s="63">
        <v>7561</v>
      </c>
      <c r="M2203" s="63">
        <v>11355</v>
      </c>
      <c r="N2203" s="63">
        <v>31484</v>
      </c>
      <c r="O2203" s="63">
        <v>39657</v>
      </c>
      <c r="P2203" s="63">
        <v>20825</v>
      </c>
      <c r="Q2203" s="63">
        <v>15518</v>
      </c>
      <c r="R2203" s="63">
        <v>3395</v>
      </c>
      <c r="S2203" s="63">
        <v>47556</v>
      </c>
      <c r="T2203" s="63">
        <v>284698</v>
      </c>
    </row>
    <row r="2204" spans="1:20" ht="14.5" x14ac:dyDescent="0.35">
      <c r="A2204" t="str">
        <f t="shared" si="41"/>
        <v>Österreich466</v>
      </c>
      <c r="B2204">
        <v>2204</v>
      </c>
      <c r="C2204" s="62" t="s">
        <v>272</v>
      </c>
      <c r="D2204" s="62" t="s">
        <v>523</v>
      </c>
      <c r="E2204" s="62" t="s">
        <v>222</v>
      </c>
      <c r="F2204" s="64"/>
      <c r="G2204" s="64"/>
      <c r="H2204" s="64"/>
      <c r="I2204" s="63">
        <v>490</v>
      </c>
      <c r="J2204" s="63">
        <v>1</v>
      </c>
      <c r="K2204" s="63">
        <v>65449</v>
      </c>
      <c r="L2204" s="63">
        <v>4747</v>
      </c>
      <c r="M2204" s="63">
        <v>10477</v>
      </c>
      <c r="N2204" s="63">
        <v>4443</v>
      </c>
      <c r="O2204" s="63">
        <v>92</v>
      </c>
      <c r="P2204" s="63">
        <v>37294</v>
      </c>
      <c r="Q2204" s="63">
        <v>124</v>
      </c>
      <c r="R2204" s="63">
        <v>86198</v>
      </c>
      <c r="S2204" s="63">
        <v>57892</v>
      </c>
      <c r="T2204" s="63">
        <v>27199</v>
      </c>
    </row>
    <row r="2205" spans="1:20" ht="14.5" x14ac:dyDescent="0.35">
      <c r="A2205" t="str">
        <f t="shared" si="41"/>
        <v>Österreich413</v>
      </c>
      <c r="B2205">
        <v>2205</v>
      </c>
      <c r="C2205" s="62" t="s">
        <v>272</v>
      </c>
      <c r="D2205" s="62" t="s">
        <v>494</v>
      </c>
      <c r="E2205" s="62" t="s">
        <v>108</v>
      </c>
      <c r="F2205" s="63">
        <v>1377</v>
      </c>
      <c r="G2205" s="63">
        <v>365</v>
      </c>
      <c r="H2205" s="63">
        <v>4239</v>
      </c>
      <c r="I2205" s="63">
        <v>10632</v>
      </c>
      <c r="J2205" s="63">
        <v>24401</v>
      </c>
      <c r="K2205" s="63">
        <v>74551</v>
      </c>
      <c r="L2205" s="63">
        <v>26191</v>
      </c>
      <c r="M2205" s="63">
        <v>177273</v>
      </c>
      <c r="N2205" s="63">
        <v>243250</v>
      </c>
      <c r="O2205" s="63">
        <v>149199</v>
      </c>
      <c r="P2205" s="63">
        <v>23622</v>
      </c>
      <c r="Q2205" s="63">
        <v>29348</v>
      </c>
      <c r="R2205" s="63">
        <v>17443</v>
      </c>
      <c r="S2205" s="63">
        <v>18698</v>
      </c>
      <c r="T2205" s="63">
        <v>51385</v>
      </c>
    </row>
    <row r="2206" spans="1:20" ht="14.5" x14ac:dyDescent="0.35">
      <c r="A2206" t="str">
        <f t="shared" si="41"/>
        <v>Österreich703</v>
      </c>
      <c r="B2206">
        <v>2206</v>
      </c>
      <c r="C2206" s="62" t="s">
        <v>272</v>
      </c>
      <c r="D2206" s="62" t="s">
        <v>609</v>
      </c>
      <c r="E2206" s="62" t="s">
        <v>241</v>
      </c>
      <c r="F2206" s="63">
        <v>12609</v>
      </c>
      <c r="G2206" s="63">
        <v>210441</v>
      </c>
      <c r="H2206" s="63">
        <v>97410</v>
      </c>
      <c r="I2206" s="63">
        <v>150272</v>
      </c>
      <c r="J2206" s="63">
        <v>58921</v>
      </c>
      <c r="K2206" s="63">
        <v>109987</v>
      </c>
      <c r="L2206" s="63">
        <v>49856</v>
      </c>
      <c r="M2206" s="63">
        <v>123257</v>
      </c>
      <c r="N2206" s="63">
        <v>204500</v>
      </c>
      <c r="O2206" s="63">
        <v>116783</v>
      </c>
      <c r="P2206" s="63">
        <v>50072</v>
      </c>
      <c r="Q2206" s="63">
        <v>39550</v>
      </c>
      <c r="R2206" s="63">
        <v>104798</v>
      </c>
      <c r="S2206" s="63">
        <v>176119</v>
      </c>
      <c r="T2206" s="63">
        <v>428262</v>
      </c>
    </row>
    <row r="2207" spans="1:20" ht="14.5" x14ac:dyDescent="0.35">
      <c r="A2207" t="str">
        <f t="shared" si="41"/>
        <v>Österreich516</v>
      </c>
      <c r="B2207">
        <v>2207</v>
      </c>
      <c r="C2207" s="62" t="s">
        <v>272</v>
      </c>
      <c r="D2207" s="62" t="s">
        <v>553</v>
      </c>
      <c r="E2207" s="62" t="s">
        <v>142</v>
      </c>
      <c r="F2207" s="63">
        <v>4743930</v>
      </c>
      <c r="G2207" s="63">
        <v>6260250</v>
      </c>
      <c r="H2207" s="63">
        <v>7921707</v>
      </c>
      <c r="I2207" s="63">
        <v>9724808</v>
      </c>
      <c r="J2207" s="63">
        <v>14329366</v>
      </c>
      <c r="K2207" s="63">
        <v>19845652</v>
      </c>
      <c r="L2207" s="63">
        <v>13041298</v>
      </c>
      <c r="M2207" s="63">
        <v>12009853</v>
      </c>
      <c r="N2207" s="63">
        <v>14894170</v>
      </c>
      <c r="O2207" s="63">
        <v>12568455</v>
      </c>
      <c r="P2207" s="63">
        <v>13976044</v>
      </c>
      <c r="Q2207" s="63">
        <v>14448361</v>
      </c>
      <c r="R2207" s="63">
        <v>27220656</v>
      </c>
      <c r="S2207" s="63">
        <v>33071853</v>
      </c>
      <c r="T2207" s="63">
        <v>46624152</v>
      </c>
    </row>
    <row r="2208" spans="1:20" ht="14.5" x14ac:dyDescent="0.35">
      <c r="A2208" t="str">
        <f t="shared" si="41"/>
        <v>Österreich477</v>
      </c>
      <c r="B2208">
        <v>2208</v>
      </c>
      <c r="C2208" s="62" t="s">
        <v>272</v>
      </c>
      <c r="D2208" s="62" t="s">
        <v>537</v>
      </c>
      <c r="E2208" s="62" t="s">
        <v>224</v>
      </c>
      <c r="F2208" s="64"/>
      <c r="G2208" s="64"/>
      <c r="H2208" s="64"/>
      <c r="I2208" s="64"/>
      <c r="J2208" s="64"/>
      <c r="K2208" s="63">
        <v>182</v>
      </c>
      <c r="L2208" s="64"/>
      <c r="M2208" s="64"/>
      <c r="N2208" s="63">
        <v>2066</v>
      </c>
      <c r="O2208" s="64"/>
      <c r="P2208" s="63">
        <v>43</v>
      </c>
      <c r="Q2208" s="64"/>
      <c r="R2208" s="63">
        <v>132</v>
      </c>
      <c r="S2208" s="64"/>
      <c r="T2208" s="63">
        <v>33932</v>
      </c>
    </row>
    <row r="2209" spans="1:20" ht="14.5" x14ac:dyDescent="0.35">
      <c r="A2209" t="str">
        <f t="shared" si="41"/>
        <v>Österreich508</v>
      </c>
      <c r="B2209">
        <v>2209</v>
      </c>
      <c r="C2209" s="62" t="s">
        <v>272</v>
      </c>
      <c r="D2209" s="62" t="s">
        <v>550</v>
      </c>
      <c r="E2209" s="62" t="s">
        <v>140</v>
      </c>
      <c r="F2209" s="63">
        <v>503723416</v>
      </c>
      <c r="G2209" s="63">
        <v>597486925</v>
      </c>
      <c r="H2209" s="63">
        <v>415266752</v>
      </c>
      <c r="I2209" s="63">
        <v>355319553</v>
      </c>
      <c r="J2209" s="63">
        <v>320624759</v>
      </c>
      <c r="K2209" s="63">
        <v>350036566</v>
      </c>
      <c r="L2209" s="63">
        <v>295148062</v>
      </c>
      <c r="M2209" s="63">
        <v>349273971</v>
      </c>
      <c r="N2209" s="63">
        <v>454042848</v>
      </c>
      <c r="O2209" s="63">
        <v>355385627</v>
      </c>
      <c r="P2209" s="63">
        <v>291742066</v>
      </c>
      <c r="Q2209" s="63">
        <v>300195454</v>
      </c>
      <c r="R2209" s="63">
        <v>449430180</v>
      </c>
      <c r="S2209" s="63">
        <v>395918150</v>
      </c>
      <c r="T2209" s="63">
        <v>354289618</v>
      </c>
    </row>
    <row r="2210" spans="1:20" ht="14.5" x14ac:dyDescent="0.35">
      <c r="A2210" t="str">
        <f t="shared" si="41"/>
        <v>Österreich453</v>
      </c>
      <c r="B2210">
        <v>2210</v>
      </c>
      <c r="C2210" s="62" t="s">
        <v>272</v>
      </c>
      <c r="D2210" s="62" t="s">
        <v>508</v>
      </c>
      <c r="E2210" s="62" t="s">
        <v>120</v>
      </c>
      <c r="F2210" s="63">
        <v>1461751</v>
      </c>
      <c r="G2210" s="63">
        <v>1217391</v>
      </c>
      <c r="H2210" s="63">
        <v>861934</v>
      </c>
      <c r="I2210" s="63">
        <v>4089921</v>
      </c>
      <c r="J2210" s="63">
        <v>168839</v>
      </c>
      <c r="K2210" s="63">
        <v>193498</v>
      </c>
      <c r="L2210" s="63">
        <v>148539</v>
      </c>
      <c r="M2210" s="63">
        <v>336285</v>
      </c>
      <c r="N2210" s="63">
        <v>714096</v>
      </c>
      <c r="O2210" s="63">
        <v>520511</v>
      </c>
      <c r="P2210" s="63">
        <v>141300</v>
      </c>
      <c r="Q2210" s="63">
        <v>146342</v>
      </c>
      <c r="R2210" s="63">
        <v>261071</v>
      </c>
      <c r="S2210" s="63">
        <v>445710</v>
      </c>
      <c r="T2210" s="63">
        <v>225686</v>
      </c>
    </row>
    <row r="2211" spans="1:20" ht="14.5" x14ac:dyDescent="0.35">
      <c r="A2211" t="str">
        <f t="shared" si="41"/>
        <v>Österreich675</v>
      </c>
      <c r="B2211">
        <v>2211</v>
      </c>
      <c r="C2211" s="62" t="s">
        <v>272</v>
      </c>
      <c r="D2211" s="62" t="s">
        <v>598</v>
      </c>
      <c r="E2211" s="62" t="s">
        <v>167</v>
      </c>
      <c r="F2211" s="63">
        <v>7777</v>
      </c>
      <c r="G2211" s="63">
        <v>4852</v>
      </c>
      <c r="H2211" s="63">
        <v>855</v>
      </c>
      <c r="I2211" s="63">
        <v>5937</v>
      </c>
      <c r="J2211" s="63">
        <v>298695</v>
      </c>
      <c r="K2211" s="63">
        <v>47658</v>
      </c>
      <c r="L2211" s="63">
        <v>30255</v>
      </c>
      <c r="M2211" s="63">
        <v>127457</v>
      </c>
      <c r="N2211" s="63">
        <v>45606</v>
      </c>
      <c r="O2211" s="63">
        <v>81757</v>
      </c>
      <c r="P2211" s="63">
        <v>21409</v>
      </c>
      <c r="Q2211" s="63">
        <v>141678</v>
      </c>
      <c r="R2211" s="63">
        <v>42380</v>
      </c>
      <c r="S2211" s="63">
        <v>874719</v>
      </c>
      <c r="T2211" s="63">
        <v>182164</v>
      </c>
    </row>
    <row r="2212" spans="1:20" ht="14.5" x14ac:dyDescent="0.35">
      <c r="A2212" t="str">
        <f t="shared" si="41"/>
        <v>Österreich892</v>
      </c>
      <c r="B2212">
        <v>2212</v>
      </c>
      <c r="C2212" s="62" t="s">
        <v>272</v>
      </c>
      <c r="D2212" s="62" t="s">
        <v>678</v>
      </c>
      <c r="E2212" s="62" t="s">
        <v>207</v>
      </c>
      <c r="F2212" s="63">
        <v>10</v>
      </c>
      <c r="G2212" s="63">
        <v>15</v>
      </c>
      <c r="H2212" s="64"/>
      <c r="I2212" s="64"/>
      <c r="J2212" s="64"/>
      <c r="K2212" s="64"/>
      <c r="L2212" s="64"/>
      <c r="M2212" s="64"/>
      <c r="N2212" s="64"/>
      <c r="O2212" s="64"/>
      <c r="P2212" s="64"/>
      <c r="Q2212" s="64"/>
      <c r="R2212" s="64"/>
      <c r="S2212" s="64"/>
      <c r="T2212" s="63">
        <v>1367</v>
      </c>
    </row>
    <row r="2213" spans="1:20" ht="14.5" x14ac:dyDescent="0.35">
      <c r="A2213" t="str">
        <f t="shared" si="41"/>
        <v>Österreich391</v>
      </c>
      <c r="B2213">
        <v>2213</v>
      </c>
      <c r="C2213" s="62" t="s">
        <v>272</v>
      </c>
      <c r="D2213" s="62" t="s">
        <v>479</v>
      </c>
      <c r="E2213" s="62" t="s">
        <v>100</v>
      </c>
      <c r="F2213" s="63">
        <v>173006</v>
      </c>
      <c r="G2213" s="63">
        <v>33882</v>
      </c>
      <c r="H2213" s="63">
        <v>43213</v>
      </c>
      <c r="I2213" s="63">
        <v>12537</v>
      </c>
      <c r="J2213" s="63">
        <v>60315</v>
      </c>
      <c r="K2213" s="63">
        <v>453905</v>
      </c>
      <c r="L2213" s="63">
        <v>164138</v>
      </c>
      <c r="M2213" s="63">
        <v>400556</v>
      </c>
      <c r="N2213" s="63">
        <v>356339</v>
      </c>
      <c r="O2213" s="63">
        <v>206703</v>
      </c>
      <c r="P2213" s="63">
        <v>51218</v>
      </c>
      <c r="Q2213" s="63">
        <v>39035</v>
      </c>
      <c r="R2213" s="63">
        <v>184718</v>
      </c>
      <c r="S2213" s="63">
        <v>64865</v>
      </c>
      <c r="T2213" s="63">
        <v>142496</v>
      </c>
    </row>
    <row r="2214" spans="1:20" ht="14.5" x14ac:dyDescent="0.35">
      <c r="A2214" t="str">
        <f t="shared" si="41"/>
        <v>Österreich073</v>
      </c>
      <c r="B2214">
        <v>2214</v>
      </c>
      <c r="C2214" s="62" t="s">
        <v>272</v>
      </c>
      <c r="D2214" s="62" t="s">
        <v>360</v>
      </c>
      <c r="E2214" s="62" t="s">
        <v>242</v>
      </c>
      <c r="F2214" s="63">
        <v>31092275</v>
      </c>
      <c r="G2214" s="63">
        <v>21530143</v>
      </c>
      <c r="H2214" s="63">
        <v>14984075</v>
      </c>
      <c r="I2214" s="63">
        <v>22590724</v>
      </c>
      <c r="J2214" s="63">
        <v>19888276</v>
      </c>
      <c r="K2214" s="63">
        <v>21685321</v>
      </c>
      <c r="L2214" s="63">
        <v>24357311</v>
      </c>
      <c r="M2214" s="63">
        <v>23070578</v>
      </c>
      <c r="N2214" s="63">
        <v>30025470</v>
      </c>
      <c r="O2214" s="63">
        <v>26753123</v>
      </c>
      <c r="P2214" s="63">
        <v>34363960</v>
      </c>
      <c r="Q2214" s="63">
        <v>32397531</v>
      </c>
      <c r="R2214" s="63">
        <v>19940419</v>
      </c>
      <c r="S2214" s="63">
        <v>6499247</v>
      </c>
      <c r="T2214" s="63">
        <v>4696686</v>
      </c>
    </row>
    <row r="2215" spans="1:20" ht="14.5" x14ac:dyDescent="0.35">
      <c r="A2215" t="str">
        <f t="shared" si="41"/>
        <v>Österreich421</v>
      </c>
      <c r="B2215">
        <v>2215</v>
      </c>
      <c r="C2215" s="62" t="s">
        <v>272</v>
      </c>
      <c r="D2215" s="62" t="s">
        <v>496</v>
      </c>
      <c r="E2215" s="62" t="s">
        <v>110</v>
      </c>
      <c r="F2215" s="63">
        <v>265647</v>
      </c>
      <c r="G2215" s="63">
        <v>16381</v>
      </c>
      <c r="H2215" s="63">
        <v>150380</v>
      </c>
      <c r="I2215" s="63">
        <v>169848</v>
      </c>
      <c r="J2215" s="63">
        <v>257572</v>
      </c>
      <c r="K2215" s="63">
        <v>136043</v>
      </c>
      <c r="L2215" s="63">
        <v>547401</v>
      </c>
      <c r="M2215" s="63">
        <v>331566</v>
      </c>
      <c r="N2215" s="63">
        <v>320152</v>
      </c>
      <c r="O2215" s="63">
        <v>101683</v>
      </c>
      <c r="P2215" s="63">
        <v>101152</v>
      </c>
      <c r="Q2215" s="63">
        <v>122715</v>
      </c>
      <c r="R2215" s="63">
        <v>329958</v>
      </c>
      <c r="S2215" s="63">
        <v>471108</v>
      </c>
      <c r="T2215" s="63">
        <v>292223</v>
      </c>
    </row>
    <row r="2216" spans="1:20" ht="14.5" x14ac:dyDescent="0.35">
      <c r="A2216" t="str">
        <f t="shared" si="41"/>
        <v>Österreich404</v>
      </c>
      <c r="B2216">
        <v>2216</v>
      </c>
      <c r="C2216" s="62" t="s">
        <v>272</v>
      </c>
      <c r="D2216" s="62" t="s">
        <v>486</v>
      </c>
      <c r="E2216" s="62" t="s">
        <v>104</v>
      </c>
      <c r="F2216" s="63">
        <v>361800194</v>
      </c>
      <c r="G2216" s="63">
        <v>354777161</v>
      </c>
      <c r="H2216" s="63">
        <v>360465608</v>
      </c>
      <c r="I2216" s="63">
        <v>457448590</v>
      </c>
      <c r="J2216" s="63">
        <v>377705776</v>
      </c>
      <c r="K2216" s="63">
        <v>440398378</v>
      </c>
      <c r="L2216" s="63">
        <v>323710672</v>
      </c>
      <c r="M2216" s="63">
        <v>394387335</v>
      </c>
      <c r="N2216" s="63">
        <v>339256003</v>
      </c>
      <c r="O2216" s="63">
        <v>402647364</v>
      </c>
      <c r="P2216" s="63">
        <v>297242085</v>
      </c>
      <c r="Q2216" s="63">
        <v>544828111</v>
      </c>
      <c r="R2216" s="63">
        <v>430373734</v>
      </c>
      <c r="S2216" s="63">
        <v>714163502</v>
      </c>
      <c r="T2216" s="63">
        <v>599177130</v>
      </c>
    </row>
    <row r="2217" spans="1:20" ht="14.5" x14ac:dyDescent="0.35">
      <c r="A2217" t="str">
        <f t="shared" si="41"/>
        <v>Österreich833</v>
      </c>
      <c r="B2217">
        <v>2217</v>
      </c>
      <c r="C2217" s="62" t="s">
        <v>272</v>
      </c>
      <c r="D2217" s="62" t="s">
        <v>662</v>
      </c>
      <c r="E2217" s="62" t="s">
        <v>202</v>
      </c>
      <c r="F2217" s="63">
        <v>2032</v>
      </c>
      <c r="G2217" s="63">
        <v>2277</v>
      </c>
      <c r="H2217" s="63">
        <v>21</v>
      </c>
      <c r="I2217" s="64"/>
      <c r="J2217" s="63">
        <v>157</v>
      </c>
      <c r="K2217" s="64"/>
      <c r="L2217" s="64"/>
      <c r="M2217" s="63">
        <v>52590</v>
      </c>
      <c r="N2217" s="64"/>
      <c r="O2217" s="64"/>
      <c r="P2217" s="63">
        <v>198</v>
      </c>
      <c r="Q2217" s="63">
        <v>5657</v>
      </c>
      <c r="R2217" s="63">
        <v>1819</v>
      </c>
      <c r="S2217" s="63">
        <v>1102</v>
      </c>
      <c r="T2217" s="63">
        <v>2138</v>
      </c>
    </row>
    <row r="2218" spans="1:20" ht="14.5" x14ac:dyDescent="0.35">
      <c r="A2218" t="str">
        <f t="shared" si="41"/>
        <v>Österreich322</v>
      </c>
      <c r="B2218">
        <v>2218</v>
      </c>
      <c r="C2218" s="62" t="s">
        <v>272</v>
      </c>
      <c r="D2218" s="62" t="s">
        <v>440</v>
      </c>
      <c r="E2218" s="62" t="s">
        <v>243</v>
      </c>
      <c r="F2218" s="63">
        <v>353216</v>
      </c>
      <c r="G2218" s="63">
        <v>330450</v>
      </c>
      <c r="H2218" s="63">
        <v>97450</v>
      </c>
      <c r="I2218" s="63">
        <v>273451</v>
      </c>
      <c r="J2218" s="63">
        <v>190175</v>
      </c>
      <c r="K2218" s="63">
        <v>234975</v>
      </c>
      <c r="L2218" s="63">
        <v>776295</v>
      </c>
      <c r="M2218" s="63">
        <v>493717</v>
      </c>
      <c r="N2218" s="63">
        <v>2508958</v>
      </c>
      <c r="O2218" s="63">
        <v>209221</v>
      </c>
      <c r="P2218" s="63">
        <v>183249</v>
      </c>
      <c r="Q2218" s="63">
        <v>581766</v>
      </c>
      <c r="R2218" s="63">
        <v>455588</v>
      </c>
      <c r="S2218" s="63">
        <v>609451</v>
      </c>
      <c r="T2218" s="63">
        <v>621806</v>
      </c>
    </row>
    <row r="2219" spans="1:20" ht="14.5" x14ac:dyDescent="0.35">
      <c r="A2219" t="str">
        <f t="shared" si="41"/>
        <v>Österreich306</v>
      </c>
      <c r="B2219">
        <v>2219</v>
      </c>
      <c r="C2219" s="62" t="s">
        <v>272</v>
      </c>
      <c r="D2219" s="62" t="s">
        <v>430</v>
      </c>
      <c r="E2219" s="62" t="s">
        <v>74</v>
      </c>
      <c r="F2219" s="63">
        <v>1118335</v>
      </c>
      <c r="G2219" s="63">
        <v>135423</v>
      </c>
      <c r="H2219" s="63">
        <v>8827</v>
      </c>
      <c r="I2219" s="63">
        <v>147814</v>
      </c>
      <c r="J2219" s="63">
        <v>16759</v>
      </c>
      <c r="K2219" s="63">
        <v>6161</v>
      </c>
      <c r="L2219" s="63">
        <v>23869</v>
      </c>
      <c r="M2219" s="63">
        <v>114762</v>
      </c>
      <c r="N2219" s="63">
        <v>99325</v>
      </c>
      <c r="O2219" s="63">
        <v>69234</v>
      </c>
      <c r="P2219" s="63">
        <v>17129</v>
      </c>
      <c r="Q2219" s="63">
        <v>301274</v>
      </c>
      <c r="R2219" s="63">
        <v>313455</v>
      </c>
      <c r="S2219" s="63">
        <v>95150</v>
      </c>
      <c r="T2219" s="63">
        <v>26120</v>
      </c>
    </row>
    <row r="2220" spans="1:20" ht="14.5" x14ac:dyDescent="0.35">
      <c r="A2220" t="str">
        <f t="shared" si="41"/>
        <v>Österreich318</v>
      </c>
      <c r="B2220">
        <v>2220</v>
      </c>
      <c r="C2220" s="62" t="s">
        <v>272</v>
      </c>
      <c r="D2220" s="62" t="s">
        <v>438</v>
      </c>
      <c r="E2220" s="62" t="s">
        <v>244</v>
      </c>
      <c r="F2220" s="63">
        <v>247317</v>
      </c>
      <c r="G2220" s="63">
        <v>75382</v>
      </c>
      <c r="H2220" s="63">
        <v>59980</v>
      </c>
      <c r="I2220" s="63">
        <v>69357</v>
      </c>
      <c r="J2220" s="63">
        <v>78813</v>
      </c>
      <c r="K2220" s="63">
        <v>80462705</v>
      </c>
      <c r="L2220" s="63">
        <v>72602148</v>
      </c>
      <c r="M2220" s="63">
        <v>351423</v>
      </c>
      <c r="N2220" s="63">
        <v>4052787</v>
      </c>
      <c r="O2220" s="63">
        <v>378173</v>
      </c>
      <c r="P2220" s="63">
        <v>744879</v>
      </c>
      <c r="Q2220" s="63">
        <v>1050433</v>
      </c>
      <c r="R2220" s="63">
        <v>678393</v>
      </c>
      <c r="S2220" s="63">
        <v>790249</v>
      </c>
      <c r="T2220" s="63">
        <v>524488</v>
      </c>
    </row>
    <row r="2221" spans="1:20" ht="14.5" x14ac:dyDescent="0.35">
      <c r="A2221" t="str">
        <f t="shared" si="41"/>
        <v>Österreich039</v>
      </c>
      <c r="B2221">
        <v>2221</v>
      </c>
      <c r="C2221" s="62" t="s">
        <v>272</v>
      </c>
      <c r="D2221" s="62" t="s">
        <v>327</v>
      </c>
      <c r="E2221" s="62" t="s">
        <v>20</v>
      </c>
      <c r="F2221" s="63">
        <v>6141934317</v>
      </c>
      <c r="G2221" s="63">
        <v>7044902521</v>
      </c>
      <c r="H2221" s="63">
        <v>6869556867</v>
      </c>
      <c r="I2221" s="63">
        <v>6821990021</v>
      </c>
      <c r="J2221" s="63">
        <v>6633011082</v>
      </c>
      <c r="K2221" s="63">
        <v>7498297796</v>
      </c>
      <c r="L2221" s="63">
        <v>7102537296</v>
      </c>
      <c r="M2221" s="63">
        <v>7624574390</v>
      </c>
      <c r="N2221" s="63">
        <v>6801878723</v>
      </c>
      <c r="O2221" s="63">
        <v>6067742001</v>
      </c>
      <c r="P2221" s="63">
        <v>7616832912</v>
      </c>
      <c r="Q2221" s="63">
        <v>9726186465</v>
      </c>
      <c r="R2221" s="63">
        <v>10025580778</v>
      </c>
      <c r="S2221" s="63">
        <v>10258825882</v>
      </c>
      <c r="T2221" s="63">
        <v>7119548689</v>
      </c>
    </row>
    <row r="2222" spans="1:20" ht="14.5" x14ac:dyDescent="0.35">
      <c r="A2222" t="str">
        <f t="shared" si="41"/>
        <v>Österreich272</v>
      </c>
      <c r="B2222">
        <v>2222</v>
      </c>
      <c r="C2222" s="62" t="s">
        <v>272</v>
      </c>
      <c r="D2222" s="62" t="s">
        <v>422</v>
      </c>
      <c r="E2222" s="62" t="s">
        <v>245</v>
      </c>
      <c r="F2222" s="63">
        <v>25341303</v>
      </c>
      <c r="G2222" s="63">
        <v>21864963</v>
      </c>
      <c r="H2222" s="63">
        <v>16054279</v>
      </c>
      <c r="I2222" s="63">
        <v>12267814</v>
      </c>
      <c r="J2222" s="63">
        <v>7967495</v>
      </c>
      <c r="K2222" s="63">
        <v>14483782</v>
      </c>
      <c r="L2222" s="63">
        <v>49554126</v>
      </c>
      <c r="M2222" s="63">
        <v>28461846</v>
      </c>
      <c r="N2222" s="63">
        <v>46828864</v>
      </c>
      <c r="O2222" s="63">
        <v>46610352</v>
      </c>
      <c r="P2222" s="63">
        <v>52706973</v>
      </c>
      <c r="Q2222" s="63">
        <v>42590648</v>
      </c>
      <c r="R2222" s="63">
        <v>35325438</v>
      </c>
      <c r="S2222" s="63">
        <v>37426112</v>
      </c>
      <c r="T2222" s="63">
        <v>94020887</v>
      </c>
    </row>
    <row r="2223" spans="1:20" ht="14.5" x14ac:dyDescent="0.35">
      <c r="A2223" t="str">
        <f t="shared" si="41"/>
        <v>Österreich837</v>
      </c>
      <c r="B2223">
        <v>2223</v>
      </c>
      <c r="C2223" s="62" t="s">
        <v>272</v>
      </c>
      <c r="D2223" s="62" t="s">
        <v>671</v>
      </c>
      <c r="E2223" s="62" t="s">
        <v>203</v>
      </c>
      <c r="F2223" s="63">
        <v>1729</v>
      </c>
      <c r="G2223" s="63">
        <v>18</v>
      </c>
      <c r="H2223" s="63">
        <v>3</v>
      </c>
      <c r="I2223" s="64"/>
      <c r="J2223" s="64"/>
      <c r="K2223" s="63">
        <v>372</v>
      </c>
      <c r="L2223" s="63">
        <v>73</v>
      </c>
      <c r="M2223" s="63">
        <v>72052</v>
      </c>
      <c r="N2223" s="63">
        <v>55848</v>
      </c>
      <c r="O2223" s="63">
        <v>195809</v>
      </c>
      <c r="P2223" s="63">
        <v>125328</v>
      </c>
      <c r="Q2223" s="63">
        <v>178392</v>
      </c>
      <c r="R2223" s="63">
        <v>19529</v>
      </c>
      <c r="S2223" s="63">
        <v>7924</v>
      </c>
      <c r="T2223" s="63">
        <v>12168</v>
      </c>
    </row>
    <row r="2224" spans="1:20" ht="14.5" x14ac:dyDescent="0.35">
      <c r="A2224" t="str">
        <f t="shared" si="41"/>
        <v>Österreich512</v>
      </c>
      <c r="B2224">
        <v>2224</v>
      </c>
      <c r="C2224" s="62" t="s">
        <v>272</v>
      </c>
      <c r="D2224" s="62" t="s">
        <v>552</v>
      </c>
      <c r="E2224" s="62" t="s">
        <v>141</v>
      </c>
      <c r="F2224" s="63">
        <v>119934395</v>
      </c>
      <c r="G2224" s="63">
        <v>136053545</v>
      </c>
      <c r="H2224" s="63">
        <v>127081564</v>
      </c>
      <c r="I2224" s="63">
        <v>117136069</v>
      </c>
      <c r="J2224" s="63">
        <v>145840869</v>
      </c>
      <c r="K2224" s="63">
        <v>111878444</v>
      </c>
      <c r="L2224" s="63">
        <v>110223010</v>
      </c>
      <c r="M2224" s="63">
        <v>123511145</v>
      </c>
      <c r="N2224" s="63">
        <v>167695413</v>
      </c>
      <c r="O2224" s="63">
        <v>125820440</v>
      </c>
      <c r="P2224" s="63">
        <v>113769611</v>
      </c>
      <c r="Q2224" s="63">
        <v>166507540</v>
      </c>
      <c r="R2224" s="63">
        <v>234644354</v>
      </c>
      <c r="S2224" s="63">
        <v>321654825</v>
      </c>
      <c r="T2224" s="63">
        <v>286408146</v>
      </c>
    </row>
    <row r="2225" spans="1:20" ht="14.5" x14ac:dyDescent="0.35">
      <c r="A2225" t="str">
        <f t="shared" si="41"/>
        <v>Österreich302</v>
      </c>
      <c r="B2225">
        <v>2225</v>
      </c>
      <c r="C2225" s="62" t="s">
        <v>272</v>
      </c>
      <c r="D2225" s="62" t="s">
        <v>428</v>
      </c>
      <c r="E2225" s="62" t="s">
        <v>73</v>
      </c>
      <c r="F2225" s="63">
        <v>5488525</v>
      </c>
      <c r="G2225" s="63">
        <v>5703105</v>
      </c>
      <c r="H2225" s="63">
        <v>5139693</v>
      </c>
      <c r="I2225" s="63">
        <v>3164561</v>
      </c>
      <c r="J2225" s="63">
        <v>2427256</v>
      </c>
      <c r="K2225" s="63">
        <v>2050029</v>
      </c>
      <c r="L2225" s="63">
        <v>864936</v>
      </c>
      <c r="M2225" s="63">
        <v>3414078</v>
      </c>
      <c r="N2225" s="63">
        <v>3393437</v>
      </c>
      <c r="O2225" s="63">
        <v>3147084</v>
      </c>
      <c r="P2225" s="63">
        <v>2548395</v>
      </c>
      <c r="Q2225" s="63">
        <v>6367452</v>
      </c>
      <c r="R2225" s="63">
        <v>2409854</v>
      </c>
      <c r="S2225" s="63">
        <v>5362798</v>
      </c>
      <c r="T2225" s="63">
        <v>4262223</v>
      </c>
    </row>
    <row r="2226" spans="1:20" ht="14.5" x14ac:dyDescent="0.35">
      <c r="A2226" t="str">
        <f t="shared" si="41"/>
        <v>Österreich720</v>
      </c>
      <c r="B2226">
        <v>2226</v>
      </c>
      <c r="C2226" s="62" t="s">
        <v>272</v>
      </c>
      <c r="D2226" s="62" t="s">
        <v>616</v>
      </c>
      <c r="E2226" s="62" t="s">
        <v>177</v>
      </c>
      <c r="F2226" s="63">
        <v>5427580905</v>
      </c>
      <c r="G2226" s="63">
        <v>6393778177</v>
      </c>
      <c r="H2226" s="63">
        <v>6750719867</v>
      </c>
      <c r="I2226" s="63">
        <v>6788047818</v>
      </c>
      <c r="J2226" s="63">
        <v>7322719196</v>
      </c>
      <c r="K2226" s="63">
        <v>7956902347</v>
      </c>
      <c r="L2226" s="63">
        <v>7971979326</v>
      </c>
      <c r="M2226" s="63">
        <v>8505433388</v>
      </c>
      <c r="N2226" s="63">
        <v>9110251339</v>
      </c>
      <c r="O2226" s="63">
        <v>9828028807</v>
      </c>
      <c r="P2226" s="63">
        <v>10186841265</v>
      </c>
      <c r="Q2226" s="63">
        <v>13105502532</v>
      </c>
      <c r="R2226" s="63">
        <v>17453332645</v>
      </c>
      <c r="S2226" s="63">
        <v>15116354033</v>
      </c>
      <c r="T2226" s="63">
        <v>15472889726</v>
      </c>
    </row>
    <row r="2227" spans="1:20" ht="14.5" x14ac:dyDescent="0.35">
      <c r="A2227" t="str">
        <f t="shared" si="41"/>
        <v>Österreich480</v>
      </c>
      <c r="B2227">
        <v>2227</v>
      </c>
      <c r="C2227" s="62" t="s">
        <v>272</v>
      </c>
      <c r="D2227" s="62" t="s">
        <v>543</v>
      </c>
      <c r="E2227" s="62" t="s">
        <v>134</v>
      </c>
      <c r="F2227" s="63">
        <v>19313093</v>
      </c>
      <c r="G2227" s="63">
        <v>22930106</v>
      </c>
      <c r="H2227" s="63">
        <v>19132835</v>
      </c>
      <c r="I2227" s="63">
        <v>25790826</v>
      </c>
      <c r="J2227" s="63">
        <v>28477477</v>
      </c>
      <c r="K2227" s="63">
        <v>30816856</v>
      </c>
      <c r="L2227" s="63">
        <v>38285386</v>
      </c>
      <c r="M2227" s="63">
        <v>36172669</v>
      </c>
      <c r="N2227" s="63">
        <v>50830704</v>
      </c>
      <c r="O2227" s="63">
        <v>45950084</v>
      </c>
      <c r="P2227" s="63">
        <v>38186475</v>
      </c>
      <c r="Q2227" s="63">
        <v>38228912</v>
      </c>
      <c r="R2227" s="63">
        <v>51564609</v>
      </c>
      <c r="S2227" s="63">
        <v>117212076</v>
      </c>
      <c r="T2227" s="63">
        <v>93715759</v>
      </c>
    </row>
    <row r="2228" spans="1:20" ht="14.5" x14ac:dyDescent="0.35">
      <c r="A2228" t="str">
        <f t="shared" si="41"/>
        <v>Österreich436</v>
      </c>
      <c r="B2228">
        <v>2228</v>
      </c>
      <c r="C2228" s="62" t="s">
        <v>272</v>
      </c>
      <c r="D2228" s="62" t="s">
        <v>500</v>
      </c>
      <c r="E2228" s="62" t="s">
        <v>114</v>
      </c>
      <c r="F2228" s="63">
        <v>92944619</v>
      </c>
      <c r="G2228" s="63">
        <v>48829533</v>
      </c>
      <c r="H2228" s="63">
        <v>42310873</v>
      </c>
      <c r="I2228" s="63">
        <v>29451842</v>
      </c>
      <c r="J2228" s="63">
        <v>35553705</v>
      </c>
      <c r="K2228" s="63">
        <v>45703809</v>
      </c>
      <c r="L2228" s="63">
        <v>43134625</v>
      </c>
      <c r="M2228" s="63">
        <v>43124062</v>
      </c>
      <c r="N2228" s="63">
        <v>39436955</v>
      </c>
      <c r="O2228" s="63">
        <v>44089118</v>
      </c>
      <c r="P2228" s="63">
        <v>43483665</v>
      </c>
      <c r="Q2228" s="63">
        <v>50702907</v>
      </c>
      <c r="R2228" s="63">
        <v>54731075</v>
      </c>
      <c r="S2228" s="63">
        <v>61077959</v>
      </c>
      <c r="T2228" s="63">
        <v>54675366</v>
      </c>
    </row>
    <row r="2229" spans="1:20" ht="14.5" x14ac:dyDescent="0.35">
      <c r="A2229" t="str">
        <f t="shared" si="41"/>
        <v>Österreich448</v>
      </c>
      <c r="B2229">
        <v>2229</v>
      </c>
      <c r="C2229" s="62" t="s">
        <v>272</v>
      </c>
      <c r="D2229" s="62" t="s">
        <v>503</v>
      </c>
      <c r="E2229" s="62" t="s">
        <v>117</v>
      </c>
      <c r="F2229" s="63">
        <v>3528084</v>
      </c>
      <c r="G2229" s="63">
        <v>3882145</v>
      </c>
      <c r="H2229" s="63">
        <v>5089861</v>
      </c>
      <c r="I2229" s="63">
        <v>3377572</v>
      </c>
      <c r="J2229" s="63">
        <v>3783798</v>
      </c>
      <c r="K2229" s="63">
        <v>2862586</v>
      </c>
      <c r="L2229" s="63">
        <v>2994808</v>
      </c>
      <c r="M2229" s="63">
        <v>3086767</v>
      </c>
      <c r="N2229" s="63">
        <v>2361354</v>
      </c>
      <c r="O2229" s="63">
        <v>2480174</v>
      </c>
      <c r="P2229" s="63">
        <v>1058378</v>
      </c>
      <c r="Q2229" s="63">
        <v>1502712</v>
      </c>
      <c r="R2229" s="63">
        <v>1327461</v>
      </c>
      <c r="S2229" s="63">
        <v>855486</v>
      </c>
      <c r="T2229" s="63">
        <v>582324</v>
      </c>
    </row>
    <row r="2230" spans="1:20" ht="14.5" x14ac:dyDescent="0.35">
      <c r="A2230" t="str">
        <f t="shared" si="41"/>
        <v>Österreich247</v>
      </c>
      <c r="B2230">
        <v>2230</v>
      </c>
      <c r="C2230" s="62" t="s">
        <v>272</v>
      </c>
      <c r="D2230" s="62" t="s">
        <v>414</v>
      </c>
      <c r="E2230" s="62" t="s">
        <v>62</v>
      </c>
      <c r="F2230" s="63">
        <v>447</v>
      </c>
      <c r="G2230" s="63">
        <v>1526</v>
      </c>
      <c r="H2230" s="63">
        <v>6704</v>
      </c>
      <c r="I2230" s="63">
        <v>81186</v>
      </c>
      <c r="J2230" s="63">
        <v>4192</v>
      </c>
      <c r="K2230" s="63">
        <v>6507</v>
      </c>
      <c r="L2230" s="63">
        <v>11101</v>
      </c>
      <c r="M2230" s="63">
        <v>10966</v>
      </c>
      <c r="N2230" s="63">
        <v>11272</v>
      </c>
      <c r="O2230" s="63">
        <v>6614</v>
      </c>
      <c r="P2230" s="63">
        <v>916</v>
      </c>
      <c r="Q2230" s="63">
        <v>6350</v>
      </c>
      <c r="R2230" s="63">
        <v>82994</v>
      </c>
      <c r="S2230" s="63">
        <v>52580</v>
      </c>
      <c r="T2230" s="63">
        <v>57199</v>
      </c>
    </row>
    <row r="2231" spans="1:20" ht="14.5" x14ac:dyDescent="0.35">
      <c r="A2231" t="str">
        <f t="shared" si="41"/>
        <v>Österreich475</v>
      </c>
      <c r="B2231">
        <v>2231</v>
      </c>
      <c r="C2231" s="62" t="s">
        <v>272</v>
      </c>
      <c r="D2231" s="62" t="s">
        <v>535</v>
      </c>
      <c r="E2231" s="62" t="s">
        <v>223</v>
      </c>
      <c r="F2231" s="64"/>
      <c r="G2231" s="64"/>
      <c r="H2231" s="64"/>
      <c r="I2231" s="63">
        <v>633648</v>
      </c>
      <c r="J2231" s="63">
        <v>667675</v>
      </c>
      <c r="K2231" s="63">
        <v>132316</v>
      </c>
      <c r="L2231" s="63">
        <v>614</v>
      </c>
      <c r="M2231" s="63">
        <v>22302</v>
      </c>
      <c r="N2231" s="63">
        <v>506</v>
      </c>
      <c r="O2231" s="63">
        <v>2</v>
      </c>
      <c r="P2231" s="63">
        <v>241</v>
      </c>
      <c r="Q2231" s="63">
        <v>69</v>
      </c>
      <c r="R2231" s="63">
        <v>1461</v>
      </c>
      <c r="S2231" s="63">
        <v>4297</v>
      </c>
      <c r="T2231" s="63">
        <v>17664</v>
      </c>
    </row>
    <row r="2232" spans="1:20" ht="14.5" x14ac:dyDescent="0.35">
      <c r="A2232" t="str">
        <f t="shared" si="41"/>
        <v>Österreich834</v>
      </c>
      <c r="B2232">
        <v>2232</v>
      </c>
      <c r="C2232" s="62" t="s">
        <v>272</v>
      </c>
      <c r="D2232" s="62" t="s">
        <v>664</v>
      </c>
      <c r="E2232" s="62" t="s">
        <v>274</v>
      </c>
      <c r="F2232" s="63">
        <v>54</v>
      </c>
      <c r="G2232" s="64"/>
      <c r="H2232" s="63">
        <v>237</v>
      </c>
      <c r="I2232" s="64"/>
      <c r="J2232" s="63">
        <v>516</v>
      </c>
      <c r="K2232" s="63">
        <v>2366</v>
      </c>
      <c r="L2232" s="64"/>
      <c r="M2232" s="64"/>
      <c r="N2232" s="64"/>
      <c r="O2232" s="63">
        <v>85415</v>
      </c>
      <c r="P2232" s="63">
        <v>292102</v>
      </c>
      <c r="Q2232" s="63">
        <v>22763</v>
      </c>
      <c r="R2232" s="63">
        <v>89019</v>
      </c>
      <c r="S2232" s="63">
        <v>153100</v>
      </c>
      <c r="T2232" s="63">
        <v>243432</v>
      </c>
    </row>
    <row r="2233" spans="1:20" ht="14.5" x14ac:dyDescent="0.35">
      <c r="A2233" t="str">
        <f t="shared" si="41"/>
        <v>Österreich600</v>
      </c>
      <c r="B2233">
        <v>2233</v>
      </c>
      <c r="C2233" s="62" t="s">
        <v>272</v>
      </c>
      <c r="D2233" s="62" t="s">
        <v>561</v>
      </c>
      <c r="E2233" s="62" t="s">
        <v>147</v>
      </c>
      <c r="F2233" s="63">
        <v>35736282</v>
      </c>
      <c r="G2233" s="63">
        <v>78025842</v>
      </c>
      <c r="H2233" s="63">
        <v>16191148</v>
      </c>
      <c r="I2233" s="63">
        <v>62637340</v>
      </c>
      <c r="J2233" s="63">
        <v>27322993</v>
      </c>
      <c r="K2233" s="63">
        <v>26375473</v>
      </c>
      <c r="L2233" s="63">
        <v>20123318</v>
      </c>
      <c r="M2233" s="63">
        <v>19660498</v>
      </c>
      <c r="N2233" s="63">
        <v>18353140</v>
      </c>
      <c r="O2233" s="63">
        <v>19406872</v>
      </c>
      <c r="P2233" s="63">
        <v>28345860</v>
      </c>
      <c r="Q2233" s="63">
        <v>23970622</v>
      </c>
      <c r="R2233" s="63">
        <v>16245868</v>
      </c>
      <c r="S2233" s="63">
        <v>16428285</v>
      </c>
      <c r="T2233" s="63">
        <v>23159474</v>
      </c>
    </row>
    <row r="2234" spans="1:20" ht="14.5" x14ac:dyDescent="0.35">
      <c r="A2234" t="str">
        <f t="shared" si="41"/>
        <v>Österreich061</v>
      </c>
      <c r="B2234">
        <v>2234</v>
      </c>
      <c r="C2234" s="62" t="s">
        <v>272</v>
      </c>
      <c r="D2234" s="62" t="s">
        <v>347</v>
      </c>
      <c r="E2234" s="62" t="s">
        <v>31</v>
      </c>
      <c r="F2234" s="63">
        <v>4186430657</v>
      </c>
      <c r="G2234" s="63">
        <v>4879005163</v>
      </c>
      <c r="H2234" s="63">
        <v>4894193358</v>
      </c>
      <c r="I2234" s="63">
        <v>5263671277</v>
      </c>
      <c r="J2234" s="63">
        <v>5405234451</v>
      </c>
      <c r="K2234" s="63">
        <v>5577272225</v>
      </c>
      <c r="L2234" s="63">
        <v>5865777760</v>
      </c>
      <c r="M2234" s="63">
        <v>6349910407</v>
      </c>
      <c r="N2234" s="63">
        <v>6788972953</v>
      </c>
      <c r="O2234" s="63">
        <v>6628232990</v>
      </c>
      <c r="P2234" s="63">
        <v>6014312770</v>
      </c>
      <c r="Q2234" s="63">
        <v>7761996066</v>
      </c>
      <c r="R2234" s="63">
        <v>9819273666</v>
      </c>
      <c r="S2234" s="63">
        <v>8403737611</v>
      </c>
      <c r="T2234" s="63">
        <v>8123592371</v>
      </c>
    </row>
    <row r="2235" spans="1:20" ht="14.5" x14ac:dyDescent="0.35">
      <c r="A2235" t="str">
        <f t="shared" si="41"/>
        <v>Österreich004</v>
      </c>
      <c r="B2235">
        <v>2235</v>
      </c>
      <c r="C2235" s="62" t="s">
        <v>272</v>
      </c>
      <c r="D2235" s="62" t="s">
        <v>297</v>
      </c>
      <c r="E2235" s="62" t="s">
        <v>3</v>
      </c>
      <c r="F2235" s="63">
        <v>44851304177</v>
      </c>
      <c r="G2235" s="63">
        <v>50050447826</v>
      </c>
      <c r="H2235" s="63">
        <v>49587145480</v>
      </c>
      <c r="I2235" s="63">
        <v>49020287584</v>
      </c>
      <c r="J2235" s="63">
        <v>48543290417</v>
      </c>
      <c r="K2235" s="63">
        <v>49243680358</v>
      </c>
      <c r="L2235" s="63">
        <v>50413887117</v>
      </c>
      <c r="M2235" s="63">
        <v>54399256851</v>
      </c>
      <c r="N2235" s="63">
        <v>55850258066</v>
      </c>
      <c r="O2235" s="63">
        <v>55225810638</v>
      </c>
      <c r="P2235" s="63">
        <v>50514657633</v>
      </c>
      <c r="Q2235" s="63">
        <v>59150269815</v>
      </c>
      <c r="R2235" s="63">
        <v>69021883199</v>
      </c>
      <c r="S2235" s="63">
        <v>64705025123</v>
      </c>
      <c r="T2235" s="63">
        <v>60835304567</v>
      </c>
    </row>
    <row r="2236" spans="1:20" ht="14.5" x14ac:dyDescent="0.35">
      <c r="A2236" t="str">
        <f t="shared" si="41"/>
        <v>Österreich338</v>
      </c>
      <c r="B2236">
        <v>2236</v>
      </c>
      <c r="C2236" s="62" t="s">
        <v>272</v>
      </c>
      <c r="D2236" s="62" t="s">
        <v>451</v>
      </c>
      <c r="E2236" s="62" t="s">
        <v>84</v>
      </c>
      <c r="F2236" s="63">
        <v>14881</v>
      </c>
      <c r="G2236" s="63">
        <v>91559</v>
      </c>
      <c r="H2236" s="63">
        <v>1939</v>
      </c>
      <c r="I2236" s="64"/>
      <c r="J2236" s="63">
        <v>40274</v>
      </c>
      <c r="K2236" s="63">
        <v>32017</v>
      </c>
      <c r="L2236" s="63">
        <v>78592</v>
      </c>
      <c r="M2236" s="63">
        <v>2287562</v>
      </c>
      <c r="N2236" s="63">
        <v>206692</v>
      </c>
      <c r="O2236" s="63">
        <v>394813</v>
      </c>
      <c r="P2236" s="63">
        <v>72234</v>
      </c>
      <c r="Q2236" s="63">
        <v>50872</v>
      </c>
      <c r="R2236" s="63">
        <v>144029</v>
      </c>
      <c r="S2236" s="63">
        <v>194554</v>
      </c>
      <c r="T2236" s="63">
        <v>124288</v>
      </c>
    </row>
    <row r="2237" spans="1:20" ht="14.5" x14ac:dyDescent="0.35">
      <c r="A2237" t="str">
        <f t="shared" si="41"/>
        <v>Österreich008</v>
      </c>
      <c r="B2237">
        <v>2237</v>
      </c>
      <c r="C2237" s="62" t="s">
        <v>272</v>
      </c>
      <c r="D2237" s="62" t="s">
        <v>306</v>
      </c>
      <c r="E2237" s="62" t="s">
        <v>7</v>
      </c>
      <c r="F2237" s="63">
        <v>453933779</v>
      </c>
      <c r="G2237" s="63">
        <v>536579020</v>
      </c>
      <c r="H2237" s="63">
        <v>509596390</v>
      </c>
      <c r="I2237" s="63">
        <v>526286628</v>
      </c>
      <c r="J2237" s="63">
        <v>534228752</v>
      </c>
      <c r="K2237" s="63">
        <v>541326524</v>
      </c>
      <c r="L2237" s="63">
        <v>550736003</v>
      </c>
      <c r="M2237" s="63">
        <v>649633603</v>
      </c>
      <c r="N2237" s="63">
        <v>690214226</v>
      </c>
      <c r="O2237" s="63">
        <v>706728082</v>
      </c>
      <c r="P2237" s="63">
        <v>620972109</v>
      </c>
      <c r="Q2237" s="63">
        <v>794266758</v>
      </c>
      <c r="R2237" s="63">
        <v>1199674403</v>
      </c>
      <c r="S2237" s="63">
        <v>870946979</v>
      </c>
      <c r="T2237" s="63">
        <v>822819049</v>
      </c>
    </row>
    <row r="2238" spans="1:20" ht="14.5" x14ac:dyDescent="0.35">
      <c r="A2238" t="str">
        <f t="shared" si="41"/>
        <v>Österreich460</v>
      </c>
      <c r="B2238">
        <v>2238</v>
      </c>
      <c r="C2238" s="62" t="s">
        <v>272</v>
      </c>
      <c r="D2238" s="62" t="s">
        <v>517</v>
      </c>
      <c r="E2238" s="62" t="s">
        <v>125</v>
      </c>
      <c r="F2238" s="63">
        <v>136394</v>
      </c>
      <c r="G2238" s="63">
        <v>1185402</v>
      </c>
      <c r="H2238" s="63">
        <v>1030231</v>
      </c>
      <c r="I2238" s="63">
        <v>1475564</v>
      </c>
      <c r="J2238" s="63">
        <v>77918</v>
      </c>
      <c r="K2238" s="63">
        <v>118024</v>
      </c>
      <c r="L2238" s="63">
        <v>768</v>
      </c>
      <c r="M2238" s="63">
        <v>4883</v>
      </c>
      <c r="N2238" s="63">
        <v>16830</v>
      </c>
      <c r="O2238" s="63">
        <v>1091</v>
      </c>
      <c r="P2238" s="63">
        <v>5652</v>
      </c>
      <c r="Q2238" s="63">
        <v>2188</v>
      </c>
      <c r="R2238" s="63">
        <v>45989</v>
      </c>
      <c r="S2238" s="63">
        <v>73669</v>
      </c>
      <c r="T2238" s="63">
        <v>31697</v>
      </c>
    </row>
    <row r="2239" spans="1:20" ht="14.5" x14ac:dyDescent="0.35">
      <c r="A2239" t="str">
        <f t="shared" si="41"/>
        <v>Österreich456</v>
      </c>
      <c r="B2239">
        <v>2239</v>
      </c>
      <c r="C2239" s="62" t="s">
        <v>272</v>
      </c>
      <c r="D2239" s="62" t="s">
        <v>511</v>
      </c>
      <c r="E2239" s="62" t="s">
        <v>122</v>
      </c>
      <c r="F2239" s="63">
        <v>16233409</v>
      </c>
      <c r="G2239" s="63">
        <v>15618125</v>
      </c>
      <c r="H2239" s="63">
        <v>11563354</v>
      </c>
      <c r="I2239" s="63">
        <v>15749127</v>
      </c>
      <c r="J2239" s="63">
        <v>20357343</v>
      </c>
      <c r="K2239" s="63">
        <v>24055597</v>
      </c>
      <c r="L2239" s="63">
        <v>23269654</v>
      </c>
      <c r="M2239" s="63">
        <v>23741307</v>
      </c>
      <c r="N2239" s="63">
        <v>26428077</v>
      </c>
      <c r="O2239" s="63">
        <v>27842613</v>
      </c>
      <c r="P2239" s="63">
        <v>26409542</v>
      </c>
      <c r="Q2239" s="63">
        <v>25358042</v>
      </c>
      <c r="R2239" s="63">
        <v>25280015</v>
      </c>
      <c r="S2239" s="63">
        <v>34586749</v>
      </c>
      <c r="T2239" s="63">
        <v>37628414</v>
      </c>
    </row>
    <row r="2240" spans="1:20" ht="14.5" x14ac:dyDescent="0.35">
      <c r="A2240" t="str">
        <f t="shared" si="41"/>
        <v>Österreich208</v>
      </c>
      <c r="B2240">
        <v>2240</v>
      </c>
      <c r="C2240" s="62" t="s">
        <v>272</v>
      </c>
      <c r="D2240" s="62" t="s">
        <v>394</v>
      </c>
      <c r="E2240" s="62" t="s">
        <v>53</v>
      </c>
      <c r="F2240" s="63">
        <v>34303687</v>
      </c>
      <c r="G2240" s="63">
        <v>142942063</v>
      </c>
      <c r="H2240" s="63">
        <v>209508340</v>
      </c>
      <c r="I2240" s="63">
        <v>192908536</v>
      </c>
      <c r="J2240" s="63">
        <v>276949387</v>
      </c>
      <c r="K2240" s="63">
        <v>323181379</v>
      </c>
      <c r="L2240" s="63">
        <v>153015958</v>
      </c>
      <c r="M2240" s="63">
        <v>155792634</v>
      </c>
      <c r="N2240" s="63">
        <v>82372353</v>
      </c>
      <c r="O2240" s="63">
        <v>128600432</v>
      </c>
      <c r="P2240" s="63">
        <v>221051811</v>
      </c>
      <c r="Q2240" s="63">
        <v>99174606</v>
      </c>
      <c r="R2240" s="63">
        <v>300216942</v>
      </c>
      <c r="S2240" s="63">
        <v>176643369</v>
      </c>
      <c r="T2240" s="63">
        <v>115804127</v>
      </c>
    </row>
    <row r="2241" spans="1:20" ht="14.5" x14ac:dyDescent="0.35">
      <c r="A2241" t="str">
        <f t="shared" si="41"/>
        <v>Österreich500</v>
      </c>
      <c r="B2241">
        <v>2241</v>
      </c>
      <c r="C2241" s="62" t="s">
        <v>272</v>
      </c>
      <c r="D2241" s="62" t="s">
        <v>548</v>
      </c>
      <c r="E2241" s="62" t="s">
        <v>138</v>
      </c>
      <c r="F2241" s="63">
        <v>32224409</v>
      </c>
      <c r="G2241" s="63">
        <v>39605024</v>
      </c>
      <c r="H2241" s="63">
        <v>48929325</v>
      </c>
      <c r="I2241" s="63">
        <v>60577951</v>
      </c>
      <c r="J2241" s="63">
        <v>55486364</v>
      </c>
      <c r="K2241" s="63">
        <v>50202049</v>
      </c>
      <c r="L2241" s="63">
        <v>47043164</v>
      </c>
      <c r="M2241" s="63">
        <v>40103299</v>
      </c>
      <c r="N2241" s="63">
        <v>45920417</v>
      </c>
      <c r="O2241" s="63">
        <v>44812829</v>
      </c>
      <c r="P2241" s="63">
        <v>54810980</v>
      </c>
      <c r="Q2241" s="63">
        <v>59277268</v>
      </c>
      <c r="R2241" s="63">
        <v>64237446</v>
      </c>
      <c r="S2241" s="63">
        <v>68612711</v>
      </c>
      <c r="T2241" s="63">
        <v>94512297</v>
      </c>
    </row>
    <row r="2242" spans="1:20" ht="14.5" x14ac:dyDescent="0.35">
      <c r="A2242" t="str">
        <f t="shared" si="41"/>
        <v>Österreich053</v>
      </c>
      <c r="B2242">
        <v>2242</v>
      </c>
      <c r="C2242" s="62" t="s">
        <v>272</v>
      </c>
      <c r="D2242" s="62" t="s">
        <v>339</v>
      </c>
      <c r="E2242" s="62" t="s">
        <v>27</v>
      </c>
      <c r="F2242" s="63">
        <v>36238761</v>
      </c>
      <c r="G2242" s="63">
        <v>48015306</v>
      </c>
      <c r="H2242" s="63">
        <v>40434322</v>
      </c>
      <c r="I2242" s="63">
        <v>33125301</v>
      </c>
      <c r="J2242" s="63">
        <v>34434169</v>
      </c>
      <c r="K2242" s="63">
        <v>48279280</v>
      </c>
      <c r="L2242" s="63">
        <v>42605103</v>
      </c>
      <c r="M2242" s="63">
        <v>50066303</v>
      </c>
      <c r="N2242" s="63">
        <v>54183907</v>
      </c>
      <c r="O2242" s="63">
        <v>60817070</v>
      </c>
      <c r="P2242" s="63">
        <v>85295351</v>
      </c>
      <c r="Q2242" s="63">
        <v>89043554</v>
      </c>
      <c r="R2242" s="63">
        <v>91655130</v>
      </c>
      <c r="S2242" s="63">
        <v>63281595</v>
      </c>
      <c r="T2242" s="63">
        <v>86463635</v>
      </c>
    </row>
    <row r="2243" spans="1:20" ht="14.5" x14ac:dyDescent="0.35">
      <c r="A2243" t="str">
        <f t="shared" si="41"/>
        <v>Österreich220</v>
      </c>
      <c r="B2243">
        <v>2243</v>
      </c>
      <c r="C2243" s="62" t="s">
        <v>272</v>
      </c>
      <c r="D2243" s="62" t="s">
        <v>400</v>
      </c>
      <c r="E2243" s="62" t="s">
        <v>55</v>
      </c>
      <c r="F2243" s="63">
        <v>82663120</v>
      </c>
      <c r="G2243" s="63">
        <v>48438315</v>
      </c>
      <c r="H2243" s="63">
        <v>68994593</v>
      </c>
      <c r="I2243" s="63">
        <v>82323839</v>
      </c>
      <c r="J2243" s="63">
        <v>92410845</v>
      </c>
      <c r="K2243" s="63">
        <v>55776608</v>
      </c>
      <c r="L2243" s="63">
        <v>47068583</v>
      </c>
      <c r="M2243" s="63">
        <v>44980198</v>
      </c>
      <c r="N2243" s="63">
        <v>55710154</v>
      </c>
      <c r="O2243" s="63">
        <v>60978639</v>
      </c>
      <c r="P2243" s="63">
        <v>53672519</v>
      </c>
      <c r="Q2243" s="63">
        <v>67459996</v>
      </c>
      <c r="R2243" s="63">
        <v>121655882</v>
      </c>
      <c r="S2243" s="63">
        <v>99044109</v>
      </c>
      <c r="T2243" s="63">
        <v>118371031</v>
      </c>
    </row>
    <row r="2244" spans="1:20" ht="14.5" x14ac:dyDescent="0.35">
      <c r="A2244" t="str">
        <f t="shared" si="41"/>
        <v>Österreich229</v>
      </c>
      <c r="B2244">
        <v>2244</v>
      </c>
      <c r="C2244" s="62" t="s">
        <v>272</v>
      </c>
      <c r="D2244" s="62" t="s">
        <v>407</v>
      </c>
      <c r="E2244" s="62" t="s">
        <v>221</v>
      </c>
      <c r="F2244" s="64"/>
      <c r="G2244" s="64"/>
      <c r="H2244" s="64"/>
      <c r="I2244" s="64"/>
      <c r="J2244" s="63">
        <v>1055</v>
      </c>
      <c r="K2244" s="64"/>
      <c r="L2244" s="63">
        <v>6988</v>
      </c>
      <c r="M2244" s="64"/>
      <c r="N2244" s="64"/>
      <c r="O2244" s="63">
        <v>5663</v>
      </c>
      <c r="P2244" s="64"/>
      <c r="Q2244" s="64"/>
      <c r="R2244" s="63">
        <v>291</v>
      </c>
      <c r="S2244" s="64"/>
      <c r="T2244" s="63">
        <v>8174</v>
      </c>
    </row>
    <row r="2245" spans="1:20" ht="14.5" x14ac:dyDescent="0.35">
      <c r="A2245" t="str">
        <f t="shared" si="41"/>
        <v>Österreich336</v>
      </c>
      <c r="B2245">
        <v>2245</v>
      </c>
      <c r="C2245" s="62" t="s">
        <v>272</v>
      </c>
      <c r="D2245" s="62" t="s">
        <v>450</v>
      </c>
      <c r="E2245" s="62" t="s">
        <v>83</v>
      </c>
      <c r="F2245" s="63">
        <v>11590</v>
      </c>
      <c r="G2245" s="63">
        <v>41500</v>
      </c>
      <c r="H2245" s="63">
        <v>8820</v>
      </c>
      <c r="I2245" s="64"/>
      <c r="J2245" s="63">
        <v>357</v>
      </c>
      <c r="K2245" s="63">
        <v>1239</v>
      </c>
      <c r="L2245" s="63">
        <v>8500</v>
      </c>
      <c r="M2245" s="63">
        <v>3104</v>
      </c>
      <c r="N2245" s="63">
        <v>1</v>
      </c>
      <c r="O2245" s="63">
        <v>5</v>
      </c>
      <c r="P2245" s="63">
        <v>56481</v>
      </c>
      <c r="Q2245" s="63">
        <v>456</v>
      </c>
      <c r="R2245" s="63">
        <v>4525</v>
      </c>
      <c r="S2245" s="63">
        <v>40332</v>
      </c>
      <c r="T2245" s="63">
        <v>64098</v>
      </c>
    </row>
    <row r="2246" spans="1:20" ht="14.5" x14ac:dyDescent="0.35">
      <c r="A2246" t="str">
        <f t="shared" si="41"/>
        <v>Österreich011</v>
      </c>
      <c r="B2246">
        <v>2246</v>
      </c>
      <c r="C2246" s="62" t="s">
        <v>272</v>
      </c>
      <c r="D2246" s="62" t="s">
        <v>311</v>
      </c>
      <c r="E2246" s="62" t="s">
        <v>10</v>
      </c>
      <c r="F2246" s="63">
        <v>1772138478</v>
      </c>
      <c r="G2246" s="63">
        <v>2018744356</v>
      </c>
      <c r="H2246" s="63">
        <v>2032134429</v>
      </c>
      <c r="I2246" s="63">
        <v>2140324019</v>
      </c>
      <c r="J2246" s="63">
        <v>2172630153</v>
      </c>
      <c r="K2246" s="63">
        <v>2286367323</v>
      </c>
      <c r="L2246" s="63">
        <v>2556057423</v>
      </c>
      <c r="M2246" s="63">
        <v>2382089545</v>
      </c>
      <c r="N2246" s="63">
        <v>2527024382</v>
      </c>
      <c r="O2246" s="63">
        <v>2695362442</v>
      </c>
      <c r="P2246" s="63">
        <v>2431643046</v>
      </c>
      <c r="Q2246" s="63">
        <v>2573143952</v>
      </c>
      <c r="R2246" s="63">
        <v>2954730499</v>
      </c>
      <c r="S2246" s="63">
        <v>3029517555</v>
      </c>
      <c r="T2246" s="63">
        <v>3244173948</v>
      </c>
    </row>
    <row r="2247" spans="1:20" ht="14.5" x14ac:dyDescent="0.35">
      <c r="A2247" t="str">
        <f t="shared" si="41"/>
        <v>Österreich334</v>
      </c>
      <c r="B2247">
        <v>2247</v>
      </c>
      <c r="C2247" s="62" t="s">
        <v>272</v>
      </c>
      <c r="D2247" s="62" t="s">
        <v>448</v>
      </c>
      <c r="E2247" s="62" t="s">
        <v>82</v>
      </c>
      <c r="F2247" s="63">
        <v>3390791</v>
      </c>
      <c r="G2247" s="63">
        <v>5858769</v>
      </c>
      <c r="H2247" s="63">
        <v>5806265</v>
      </c>
      <c r="I2247" s="63">
        <v>6669917</v>
      </c>
      <c r="J2247" s="63">
        <v>8162071</v>
      </c>
      <c r="K2247" s="63">
        <v>7713990</v>
      </c>
      <c r="L2247" s="63">
        <v>7541167</v>
      </c>
      <c r="M2247" s="63">
        <v>5850974</v>
      </c>
      <c r="N2247" s="63">
        <v>5791144</v>
      </c>
      <c r="O2247" s="63">
        <v>3953374</v>
      </c>
      <c r="P2247" s="63">
        <v>4553732</v>
      </c>
      <c r="Q2247" s="63">
        <v>2677506</v>
      </c>
      <c r="R2247" s="63">
        <v>4395648</v>
      </c>
      <c r="S2247" s="63">
        <v>5133452</v>
      </c>
      <c r="T2247" s="63">
        <v>4632758</v>
      </c>
    </row>
    <row r="2248" spans="1:20" ht="14.5" x14ac:dyDescent="0.35">
      <c r="A2248" t="str">
        <f t="shared" ref="A2248:A2311" si="42">C2248&amp;D2248</f>
        <v>Österreich032</v>
      </c>
      <c r="B2248">
        <v>2248</v>
      </c>
      <c r="C2248" s="62" t="s">
        <v>272</v>
      </c>
      <c r="D2248" s="62" t="s">
        <v>324</v>
      </c>
      <c r="E2248" s="62" t="s">
        <v>18</v>
      </c>
      <c r="F2248" s="63">
        <v>443707153</v>
      </c>
      <c r="G2248" s="63">
        <v>496416289</v>
      </c>
      <c r="H2248" s="63">
        <v>552374004</v>
      </c>
      <c r="I2248" s="63">
        <v>434991471</v>
      </c>
      <c r="J2248" s="63">
        <v>422627610</v>
      </c>
      <c r="K2248" s="63">
        <v>472100440</v>
      </c>
      <c r="L2248" s="63">
        <v>454615707</v>
      </c>
      <c r="M2248" s="63">
        <v>479328830</v>
      </c>
      <c r="N2248" s="63">
        <v>535515342</v>
      </c>
      <c r="O2248" s="63">
        <v>559537714</v>
      </c>
      <c r="P2248" s="63">
        <v>546343653</v>
      </c>
      <c r="Q2248" s="63">
        <v>615451679</v>
      </c>
      <c r="R2248" s="63">
        <v>733624655</v>
      </c>
      <c r="S2248" s="63">
        <v>603001128</v>
      </c>
      <c r="T2248" s="63">
        <v>585616836</v>
      </c>
    </row>
    <row r="2249" spans="1:20" ht="14.5" x14ac:dyDescent="0.35">
      <c r="A2249" t="str">
        <f t="shared" si="42"/>
        <v>Österreich815</v>
      </c>
      <c r="B2249">
        <v>2249</v>
      </c>
      <c r="C2249" s="62" t="s">
        <v>272</v>
      </c>
      <c r="D2249" s="62" t="s">
        <v>643</v>
      </c>
      <c r="E2249" s="62" t="s">
        <v>191</v>
      </c>
      <c r="F2249" s="63">
        <v>588786</v>
      </c>
      <c r="G2249" s="63">
        <v>228119</v>
      </c>
      <c r="H2249" s="63">
        <v>94017</v>
      </c>
      <c r="I2249" s="63">
        <v>91682</v>
      </c>
      <c r="J2249" s="63">
        <v>142499</v>
      </c>
      <c r="K2249" s="63">
        <v>173524</v>
      </c>
      <c r="L2249" s="63">
        <v>23199</v>
      </c>
      <c r="M2249" s="63">
        <v>90463</v>
      </c>
      <c r="N2249" s="63">
        <v>135553</v>
      </c>
      <c r="O2249" s="63">
        <v>42941</v>
      </c>
      <c r="P2249" s="63">
        <v>66022</v>
      </c>
      <c r="Q2249" s="63">
        <v>83447</v>
      </c>
      <c r="R2249" s="63">
        <v>67097</v>
      </c>
      <c r="S2249" s="63">
        <v>167893</v>
      </c>
      <c r="T2249" s="63">
        <v>130299</v>
      </c>
    </row>
    <row r="2250" spans="1:20" ht="14.5" x14ac:dyDescent="0.35">
      <c r="A2250" t="str">
        <f t="shared" si="42"/>
        <v>Österreich529</v>
      </c>
      <c r="B2250">
        <v>2250</v>
      </c>
      <c r="C2250" s="62" t="s">
        <v>272</v>
      </c>
      <c r="D2250" s="62" t="s">
        <v>559</v>
      </c>
      <c r="E2250" s="62" t="s">
        <v>146</v>
      </c>
      <c r="F2250" s="63">
        <v>17</v>
      </c>
      <c r="G2250" s="63">
        <v>9297</v>
      </c>
      <c r="H2250" s="63">
        <v>112</v>
      </c>
      <c r="I2250" s="64"/>
      <c r="J2250" s="63">
        <v>127</v>
      </c>
      <c r="K2250" s="63">
        <v>299</v>
      </c>
      <c r="L2250" s="63">
        <v>13</v>
      </c>
      <c r="M2250" s="63">
        <v>136187</v>
      </c>
      <c r="N2250" s="63">
        <v>284242</v>
      </c>
      <c r="O2250" s="63">
        <v>376650</v>
      </c>
      <c r="P2250" s="63">
        <v>60177</v>
      </c>
      <c r="Q2250" s="63">
        <v>3</v>
      </c>
      <c r="R2250" s="63">
        <v>480387</v>
      </c>
      <c r="S2250" s="63">
        <v>711738</v>
      </c>
      <c r="T2250" s="63">
        <v>833209</v>
      </c>
    </row>
    <row r="2251" spans="1:20" ht="14.5" x14ac:dyDescent="0.35">
      <c r="A2251" t="str">
        <f t="shared" si="42"/>
        <v>Österreich823</v>
      </c>
      <c r="B2251">
        <v>2251</v>
      </c>
      <c r="C2251" s="62" t="s">
        <v>272</v>
      </c>
      <c r="D2251" s="62" t="s">
        <v>652</v>
      </c>
      <c r="E2251" s="62" t="s">
        <v>197</v>
      </c>
      <c r="F2251" s="63">
        <v>31077</v>
      </c>
      <c r="G2251" s="63">
        <v>1591</v>
      </c>
      <c r="H2251" s="64"/>
      <c r="I2251" s="64"/>
      <c r="J2251" s="64"/>
      <c r="K2251" s="64"/>
      <c r="L2251" s="64"/>
      <c r="M2251" s="64"/>
      <c r="N2251" s="64"/>
      <c r="O2251" s="64"/>
      <c r="P2251" s="63">
        <v>73</v>
      </c>
      <c r="Q2251" s="63">
        <v>1566</v>
      </c>
      <c r="R2251" s="63">
        <v>11817</v>
      </c>
      <c r="S2251" s="63">
        <v>35158</v>
      </c>
      <c r="T2251" s="63">
        <v>56952</v>
      </c>
    </row>
    <row r="2252" spans="1:20" ht="14.5" x14ac:dyDescent="0.35">
      <c r="A2252" t="str">
        <f t="shared" si="42"/>
        <v>Österreich041</v>
      </c>
      <c r="B2252">
        <v>2252</v>
      </c>
      <c r="C2252" s="62" t="s">
        <v>272</v>
      </c>
      <c r="D2252" s="62" t="s">
        <v>329</v>
      </c>
      <c r="E2252" s="62" t="s">
        <v>21</v>
      </c>
      <c r="F2252" s="63">
        <v>136150</v>
      </c>
      <c r="G2252" s="63">
        <v>78229</v>
      </c>
      <c r="H2252" s="63">
        <v>131041</v>
      </c>
      <c r="I2252" s="63">
        <v>93859</v>
      </c>
      <c r="J2252" s="63">
        <v>48089</v>
      </c>
      <c r="K2252" s="63">
        <v>219965</v>
      </c>
      <c r="L2252" s="63">
        <v>540461</v>
      </c>
      <c r="M2252" s="63">
        <v>405256</v>
      </c>
      <c r="N2252" s="63">
        <v>54003</v>
      </c>
      <c r="O2252" s="63">
        <v>28853</v>
      </c>
      <c r="P2252" s="63">
        <v>139867</v>
      </c>
      <c r="Q2252" s="63">
        <v>193440</v>
      </c>
      <c r="R2252" s="63">
        <v>452275</v>
      </c>
      <c r="S2252" s="63">
        <v>516746</v>
      </c>
      <c r="T2252" s="63">
        <v>1066422</v>
      </c>
    </row>
    <row r="2253" spans="1:20" ht="14.5" x14ac:dyDescent="0.35">
      <c r="A2253" t="str">
        <f t="shared" si="42"/>
        <v>Österreich001</v>
      </c>
      <c r="B2253">
        <v>2253</v>
      </c>
      <c r="C2253" s="62" t="s">
        <v>272</v>
      </c>
      <c r="D2253" s="62" t="s">
        <v>292</v>
      </c>
      <c r="E2253" s="62" t="s">
        <v>1</v>
      </c>
      <c r="F2253" s="63">
        <v>3234419819</v>
      </c>
      <c r="G2253" s="63">
        <v>3759621992</v>
      </c>
      <c r="H2253" s="63">
        <v>3727293280</v>
      </c>
      <c r="I2253" s="63">
        <v>3762526799</v>
      </c>
      <c r="J2253" s="63">
        <v>3629458688</v>
      </c>
      <c r="K2253" s="63">
        <v>3584711926</v>
      </c>
      <c r="L2253" s="63">
        <v>3651419011</v>
      </c>
      <c r="M2253" s="63">
        <v>3952305678</v>
      </c>
      <c r="N2253" s="63">
        <v>4282996377</v>
      </c>
      <c r="O2253" s="63">
        <v>4224576483</v>
      </c>
      <c r="P2253" s="63">
        <v>3742253053</v>
      </c>
      <c r="Q2253" s="63">
        <v>4544452889</v>
      </c>
      <c r="R2253" s="63">
        <v>5120920335</v>
      </c>
      <c r="S2253" s="63">
        <v>5324058537</v>
      </c>
      <c r="T2253" s="63">
        <v>5126359315</v>
      </c>
    </row>
    <row r="2254" spans="1:20" ht="14.5" x14ac:dyDescent="0.35">
      <c r="A2254" t="str">
        <f t="shared" si="42"/>
        <v>Österreich314</v>
      </c>
      <c r="B2254">
        <v>2254</v>
      </c>
      <c r="C2254" s="62" t="s">
        <v>272</v>
      </c>
      <c r="D2254" s="62" t="s">
        <v>436</v>
      </c>
      <c r="E2254" s="62" t="s">
        <v>77</v>
      </c>
      <c r="F2254" s="63">
        <v>242041</v>
      </c>
      <c r="G2254" s="63">
        <v>170772</v>
      </c>
      <c r="H2254" s="63">
        <v>572736</v>
      </c>
      <c r="I2254" s="63">
        <v>136261</v>
      </c>
      <c r="J2254" s="63">
        <v>160883</v>
      </c>
      <c r="K2254" s="63">
        <v>242291</v>
      </c>
      <c r="L2254" s="63">
        <v>749172</v>
      </c>
      <c r="M2254" s="63">
        <v>354497</v>
      </c>
      <c r="N2254" s="63">
        <v>293347</v>
      </c>
      <c r="O2254" s="63">
        <v>257802</v>
      </c>
      <c r="P2254" s="63">
        <v>680798</v>
      </c>
      <c r="Q2254" s="63">
        <v>548189</v>
      </c>
      <c r="R2254" s="63">
        <v>399792</v>
      </c>
      <c r="S2254" s="63">
        <v>228733</v>
      </c>
      <c r="T2254" s="63">
        <v>194866</v>
      </c>
    </row>
    <row r="2255" spans="1:20" ht="14.5" x14ac:dyDescent="0.35">
      <c r="A2255" t="str">
        <f t="shared" si="42"/>
        <v>Österreich006</v>
      </c>
      <c r="B2255">
        <v>2255</v>
      </c>
      <c r="C2255" s="62" t="s">
        <v>272</v>
      </c>
      <c r="D2255" s="62" t="s">
        <v>302</v>
      </c>
      <c r="E2255" s="62" t="s">
        <v>5</v>
      </c>
      <c r="F2255" s="63">
        <v>1728058787</v>
      </c>
      <c r="G2255" s="63">
        <v>2017945598</v>
      </c>
      <c r="H2255" s="63">
        <v>2182662444</v>
      </c>
      <c r="I2255" s="63">
        <v>2043698210</v>
      </c>
      <c r="J2255" s="63">
        <v>2305869656</v>
      </c>
      <c r="K2255" s="63">
        <v>2445583138</v>
      </c>
      <c r="L2255" s="63">
        <v>2697341687</v>
      </c>
      <c r="M2255" s="63">
        <v>2468100773</v>
      </c>
      <c r="N2255" s="63">
        <v>2869226657</v>
      </c>
      <c r="O2255" s="63">
        <v>2830720282</v>
      </c>
      <c r="P2255" s="63">
        <v>2144292260</v>
      </c>
      <c r="Q2255" s="63">
        <v>2779328362</v>
      </c>
      <c r="R2255" s="63">
        <v>3494797158</v>
      </c>
      <c r="S2255" s="63">
        <v>3069560938</v>
      </c>
      <c r="T2255" s="63">
        <v>2329995639</v>
      </c>
    </row>
    <row r="2256" spans="1:20" ht="14.5" x14ac:dyDescent="0.35">
      <c r="A2256" t="str">
        <f t="shared" si="42"/>
        <v>Österreich473</v>
      </c>
      <c r="B2256">
        <v>2256</v>
      </c>
      <c r="C2256" s="62" t="s">
        <v>272</v>
      </c>
      <c r="D2256" s="62" t="s">
        <v>533</v>
      </c>
      <c r="E2256" s="62" t="s">
        <v>132</v>
      </c>
      <c r="F2256" s="63">
        <v>562686</v>
      </c>
      <c r="G2256" s="63">
        <v>140072</v>
      </c>
      <c r="H2256" s="63">
        <v>1281635</v>
      </c>
      <c r="I2256" s="63">
        <v>104413</v>
      </c>
      <c r="J2256" s="63">
        <v>711952</v>
      </c>
      <c r="K2256" s="63">
        <v>150</v>
      </c>
      <c r="L2256" s="63">
        <v>358810</v>
      </c>
      <c r="M2256" s="63">
        <v>545114</v>
      </c>
      <c r="N2256" s="63">
        <v>468472</v>
      </c>
      <c r="O2256" s="63">
        <v>515743</v>
      </c>
      <c r="P2256" s="63">
        <v>404707</v>
      </c>
      <c r="Q2256" s="63">
        <v>224700</v>
      </c>
      <c r="R2256" s="63">
        <v>197339</v>
      </c>
      <c r="S2256" s="63">
        <v>497795</v>
      </c>
      <c r="T2256" s="63">
        <v>483930</v>
      </c>
    </row>
    <row r="2257" spans="1:20" ht="14.5" x14ac:dyDescent="0.35">
      <c r="A2257" t="str">
        <f t="shared" si="42"/>
        <v>Österreich076</v>
      </c>
      <c r="B2257">
        <v>2257</v>
      </c>
      <c r="C2257" s="62" t="s">
        <v>272</v>
      </c>
      <c r="D2257" s="62" t="s">
        <v>365</v>
      </c>
      <c r="E2257" s="62" t="s">
        <v>38</v>
      </c>
      <c r="F2257" s="63">
        <v>11430779</v>
      </c>
      <c r="G2257" s="63">
        <v>1759359</v>
      </c>
      <c r="H2257" s="63">
        <v>2642117</v>
      </c>
      <c r="I2257" s="63">
        <v>9787532</v>
      </c>
      <c r="J2257" s="63">
        <v>4569628</v>
      </c>
      <c r="K2257" s="63">
        <v>3819544</v>
      </c>
      <c r="L2257" s="63">
        <v>2943980</v>
      </c>
      <c r="M2257" s="63">
        <v>8066079</v>
      </c>
      <c r="N2257" s="63">
        <v>9282930</v>
      </c>
      <c r="O2257" s="63">
        <v>3553870</v>
      </c>
      <c r="P2257" s="63">
        <v>4641191</v>
      </c>
      <c r="Q2257" s="63">
        <v>6643420</v>
      </c>
      <c r="R2257" s="63">
        <v>7564190</v>
      </c>
      <c r="S2257" s="63">
        <v>9564819</v>
      </c>
      <c r="T2257" s="63">
        <v>11549864</v>
      </c>
    </row>
    <row r="2258" spans="1:20" ht="14.5" x14ac:dyDescent="0.35">
      <c r="A2258" t="str">
        <f t="shared" si="42"/>
        <v>Österreich276</v>
      </c>
      <c r="B2258">
        <v>2258</v>
      </c>
      <c r="C2258" s="62" t="s">
        <v>272</v>
      </c>
      <c r="D2258" s="62" t="s">
        <v>424</v>
      </c>
      <c r="E2258" s="62" t="s">
        <v>69</v>
      </c>
      <c r="F2258" s="63">
        <v>11240232</v>
      </c>
      <c r="G2258" s="63">
        <v>26620525</v>
      </c>
      <c r="H2258" s="63">
        <v>18467521</v>
      </c>
      <c r="I2258" s="63">
        <v>15359076</v>
      </c>
      <c r="J2258" s="63">
        <v>29351658</v>
      </c>
      <c r="K2258" s="63">
        <v>54664629</v>
      </c>
      <c r="L2258" s="63">
        <v>20206873</v>
      </c>
      <c r="M2258" s="63">
        <v>4001616</v>
      </c>
      <c r="N2258" s="63">
        <v>18773859</v>
      </c>
      <c r="O2258" s="63">
        <v>18380486</v>
      </c>
      <c r="P2258" s="63">
        <v>14301516</v>
      </c>
      <c r="Q2258" s="63">
        <v>23897906</v>
      </c>
      <c r="R2258" s="63">
        <v>12758826</v>
      </c>
      <c r="S2258" s="63">
        <v>19901679</v>
      </c>
      <c r="T2258" s="63">
        <v>36615372</v>
      </c>
    </row>
    <row r="2259" spans="1:20" ht="14.5" x14ac:dyDescent="0.35">
      <c r="A2259" t="str">
        <f t="shared" si="42"/>
        <v>Österreich044</v>
      </c>
      <c r="B2259">
        <v>2259</v>
      </c>
      <c r="C2259" s="62" t="s">
        <v>272</v>
      </c>
      <c r="D2259" s="62" t="s">
        <v>332</v>
      </c>
      <c r="E2259" s="62" t="s">
        <v>23</v>
      </c>
      <c r="F2259" s="63">
        <v>753985</v>
      </c>
      <c r="G2259" s="63">
        <v>558346</v>
      </c>
      <c r="H2259" s="63">
        <v>176849</v>
      </c>
      <c r="I2259" s="63">
        <v>758</v>
      </c>
      <c r="J2259" s="63">
        <v>7446</v>
      </c>
      <c r="K2259" s="63">
        <v>9265</v>
      </c>
      <c r="L2259" s="63">
        <v>55289</v>
      </c>
      <c r="M2259" s="63">
        <v>93849</v>
      </c>
      <c r="N2259" s="63">
        <v>8962</v>
      </c>
      <c r="O2259" s="63">
        <v>917053</v>
      </c>
      <c r="P2259" s="63">
        <v>63694</v>
      </c>
      <c r="Q2259" s="63">
        <v>736041</v>
      </c>
      <c r="R2259" s="63">
        <v>64911</v>
      </c>
      <c r="S2259" s="63">
        <v>1823468</v>
      </c>
      <c r="T2259" s="63">
        <v>135645</v>
      </c>
    </row>
    <row r="2260" spans="1:20" ht="14.5" x14ac:dyDescent="0.35">
      <c r="A2260" t="str">
        <f t="shared" si="42"/>
        <v>Österreich406</v>
      </c>
      <c r="B2260">
        <v>2260</v>
      </c>
      <c r="C2260" s="62" t="s">
        <v>272</v>
      </c>
      <c r="D2260" s="62" t="s">
        <v>488</v>
      </c>
      <c r="E2260" s="62" t="s">
        <v>105</v>
      </c>
      <c r="F2260" s="63">
        <v>662579</v>
      </c>
      <c r="G2260" s="63">
        <v>262827</v>
      </c>
      <c r="H2260" s="63">
        <v>251526</v>
      </c>
      <c r="I2260" s="63">
        <v>77347</v>
      </c>
      <c r="J2260" s="63">
        <v>125018</v>
      </c>
      <c r="K2260" s="63">
        <v>227728</v>
      </c>
      <c r="L2260" s="63">
        <v>65533</v>
      </c>
      <c r="M2260" s="63">
        <v>69187</v>
      </c>
      <c r="N2260" s="63">
        <v>53127</v>
      </c>
      <c r="O2260" s="63">
        <v>94586</v>
      </c>
      <c r="P2260" s="63">
        <v>137952</v>
      </c>
      <c r="Q2260" s="63">
        <v>123762</v>
      </c>
      <c r="R2260" s="63">
        <v>357021</v>
      </c>
      <c r="S2260" s="63">
        <v>623227</v>
      </c>
      <c r="T2260" s="63">
        <v>455453</v>
      </c>
    </row>
    <row r="2261" spans="1:20" ht="14.5" x14ac:dyDescent="0.35">
      <c r="A2261" t="str">
        <f t="shared" si="42"/>
        <v>Österreich252</v>
      </c>
      <c r="B2261">
        <v>2261</v>
      </c>
      <c r="C2261" s="62" t="s">
        <v>272</v>
      </c>
      <c r="D2261" s="62" t="s">
        <v>417</v>
      </c>
      <c r="E2261" s="62" t="s">
        <v>64</v>
      </c>
      <c r="F2261" s="64"/>
      <c r="G2261" s="63">
        <v>8425</v>
      </c>
      <c r="H2261" s="63">
        <v>21971</v>
      </c>
      <c r="I2261" s="63">
        <v>10155</v>
      </c>
      <c r="J2261" s="63">
        <v>46863</v>
      </c>
      <c r="K2261" s="63">
        <v>6042</v>
      </c>
      <c r="L2261" s="63">
        <v>2487</v>
      </c>
      <c r="M2261" s="63">
        <v>19199</v>
      </c>
      <c r="N2261" s="63">
        <v>12878</v>
      </c>
      <c r="O2261" s="63">
        <v>17061</v>
      </c>
      <c r="P2261" s="63">
        <v>2455</v>
      </c>
      <c r="Q2261" s="63">
        <v>16093</v>
      </c>
      <c r="R2261" s="63">
        <v>8367</v>
      </c>
      <c r="S2261" s="63">
        <v>12995</v>
      </c>
      <c r="T2261" s="63">
        <v>10430</v>
      </c>
    </row>
    <row r="2262" spans="1:20" ht="14.5" x14ac:dyDescent="0.35">
      <c r="A2262" t="str">
        <f t="shared" si="42"/>
        <v>Österreich260</v>
      </c>
      <c r="B2262">
        <v>2262</v>
      </c>
      <c r="C2262" s="62" t="s">
        <v>272</v>
      </c>
      <c r="D2262" s="62" t="s">
        <v>419</v>
      </c>
      <c r="E2262" s="62" t="s">
        <v>66</v>
      </c>
      <c r="F2262" s="63">
        <v>260155</v>
      </c>
      <c r="G2262" s="63">
        <v>19563</v>
      </c>
      <c r="H2262" s="63">
        <v>143708</v>
      </c>
      <c r="I2262" s="63">
        <v>107993</v>
      </c>
      <c r="J2262" s="63">
        <v>77979</v>
      </c>
      <c r="K2262" s="63">
        <v>115935</v>
      </c>
      <c r="L2262" s="63">
        <v>113065</v>
      </c>
      <c r="M2262" s="63">
        <v>311234</v>
      </c>
      <c r="N2262" s="63">
        <v>5330</v>
      </c>
      <c r="O2262" s="63">
        <v>25491</v>
      </c>
      <c r="P2262" s="63">
        <v>50702</v>
      </c>
      <c r="Q2262" s="63">
        <v>64432</v>
      </c>
      <c r="R2262" s="63">
        <v>959489</v>
      </c>
      <c r="S2262" s="63">
        <v>5159975</v>
      </c>
      <c r="T2262" s="63">
        <v>4883691</v>
      </c>
    </row>
    <row r="2263" spans="1:20" ht="14.5" x14ac:dyDescent="0.35">
      <c r="A2263" t="str">
        <f t="shared" si="42"/>
        <v>Österreich310</v>
      </c>
      <c r="B2263">
        <v>2263</v>
      </c>
      <c r="C2263" s="62" t="s">
        <v>272</v>
      </c>
      <c r="D2263" s="62" t="s">
        <v>432</v>
      </c>
      <c r="E2263" s="62" t="s">
        <v>75</v>
      </c>
      <c r="F2263" s="64"/>
      <c r="G2263" s="64"/>
      <c r="H2263" s="63">
        <v>1</v>
      </c>
      <c r="I2263" s="63">
        <v>2</v>
      </c>
      <c r="J2263" s="63">
        <v>5003</v>
      </c>
      <c r="K2263" s="64"/>
      <c r="L2263" s="64"/>
      <c r="M2263" s="63">
        <v>89830</v>
      </c>
      <c r="N2263" s="64"/>
      <c r="O2263" s="63">
        <v>2556</v>
      </c>
      <c r="P2263" s="63">
        <v>2235</v>
      </c>
      <c r="Q2263" s="63">
        <v>36800</v>
      </c>
      <c r="R2263" s="63">
        <v>7889</v>
      </c>
      <c r="S2263" s="63">
        <v>11279</v>
      </c>
      <c r="T2263" s="63">
        <v>29796</v>
      </c>
    </row>
    <row r="2264" spans="1:20" ht="14.5" x14ac:dyDescent="0.35">
      <c r="A2264" t="str">
        <f t="shared" si="42"/>
        <v>Österreich009</v>
      </c>
      <c r="B2264">
        <v>2264</v>
      </c>
      <c r="C2264" s="62" t="s">
        <v>272</v>
      </c>
      <c r="D2264" s="62" t="s">
        <v>308</v>
      </c>
      <c r="E2264" s="62" t="s">
        <v>8</v>
      </c>
      <c r="F2264" s="63">
        <v>137488283</v>
      </c>
      <c r="G2264" s="63">
        <v>182447761</v>
      </c>
      <c r="H2264" s="63">
        <v>163415590</v>
      </c>
      <c r="I2264" s="63">
        <v>175405171</v>
      </c>
      <c r="J2264" s="63">
        <v>191220503</v>
      </c>
      <c r="K2264" s="63">
        <v>203668146</v>
      </c>
      <c r="L2264" s="63">
        <v>201042168</v>
      </c>
      <c r="M2264" s="63">
        <v>243230371</v>
      </c>
      <c r="N2264" s="63">
        <v>264800031</v>
      </c>
      <c r="O2264" s="63">
        <v>273468167</v>
      </c>
      <c r="P2264" s="63">
        <v>337472621</v>
      </c>
      <c r="Q2264" s="63">
        <v>402038309</v>
      </c>
      <c r="R2264" s="63">
        <v>448606743</v>
      </c>
      <c r="S2264" s="63">
        <v>496720253</v>
      </c>
      <c r="T2264" s="63">
        <v>525083228</v>
      </c>
    </row>
    <row r="2265" spans="1:20" ht="14.5" x14ac:dyDescent="0.35">
      <c r="A2265" t="str">
        <f t="shared" si="42"/>
        <v>Österreich893</v>
      </c>
      <c r="B2265">
        <v>2265</v>
      </c>
      <c r="C2265" s="62" t="s">
        <v>272</v>
      </c>
      <c r="D2265" s="62" t="s">
        <v>680</v>
      </c>
      <c r="E2265" s="62" t="s">
        <v>275</v>
      </c>
      <c r="F2265" s="63">
        <v>829</v>
      </c>
      <c r="G2265" s="63">
        <v>280</v>
      </c>
      <c r="H2265" s="64"/>
      <c r="I2265" s="64"/>
      <c r="J2265" s="64"/>
      <c r="K2265" s="64"/>
      <c r="L2265" s="64"/>
      <c r="M2265" s="64"/>
      <c r="N2265" s="64"/>
      <c r="O2265" s="64"/>
      <c r="P2265" s="64"/>
      <c r="Q2265" s="64"/>
      <c r="R2265" s="64"/>
      <c r="S2265" s="64"/>
      <c r="T2265" s="63">
        <v>353</v>
      </c>
    </row>
    <row r="2266" spans="1:20" ht="14.5" x14ac:dyDescent="0.35">
      <c r="A2266" t="str">
        <f t="shared" si="42"/>
        <v>Österreich416</v>
      </c>
      <c r="B2266">
        <v>2266</v>
      </c>
      <c r="C2266" s="62" t="s">
        <v>272</v>
      </c>
      <c r="D2266" s="62" t="s">
        <v>495</v>
      </c>
      <c r="E2266" s="62" t="s">
        <v>109</v>
      </c>
      <c r="F2266" s="63">
        <v>4504358</v>
      </c>
      <c r="G2266" s="63">
        <v>4775688</v>
      </c>
      <c r="H2266" s="63">
        <v>5967382</v>
      </c>
      <c r="I2266" s="63">
        <v>4073687</v>
      </c>
      <c r="J2266" s="63">
        <v>7387256</v>
      </c>
      <c r="K2266" s="63">
        <v>6244838</v>
      </c>
      <c r="L2266" s="63">
        <v>5680521</v>
      </c>
      <c r="M2266" s="63">
        <v>5507474</v>
      </c>
      <c r="N2266" s="63">
        <v>5260101</v>
      </c>
      <c r="O2266" s="63">
        <v>5773844</v>
      </c>
      <c r="P2266" s="63">
        <v>5542891</v>
      </c>
      <c r="Q2266" s="63">
        <v>8076033</v>
      </c>
      <c r="R2266" s="63">
        <v>8457342</v>
      </c>
      <c r="S2266" s="63">
        <v>8383296</v>
      </c>
      <c r="T2266" s="63">
        <v>9363797</v>
      </c>
    </row>
    <row r="2267" spans="1:20" ht="14.5" x14ac:dyDescent="0.35">
      <c r="A2267" t="str">
        <f t="shared" si="42"/>
        <v>Österreich831</v>
      </c>
      <c r="B2267">
        <v>2267</v>
      </c>
      <c r="C2267" s="62" t="s">
        <v>272</v>
      </c>
      <c r="D2267" s="62" t="s">
        <v>659</v>
      </c>
      <c r="E2267" s="62" t="s">
        <v>201</v>
      </c>
      <c r="F2267" s="63">
        <v>6852</v>
      </c>
      <c r="G2267" s="63">
        <v>8712</v>
      </c>
      <c r="H2267" s="63">
        <v>504</v>
      </c>
      <c r="I2267" s="64"/>
      <c r="J2267" s="63">
        <v>88</v>
      </c>
      <c r="K2267" s="63">
        <v>14519</v>
      </c>
      <c r="L2267" s="64"/>
      <c r="M2267" s="64"/>
      <c r="N2267" s="63">
        <v>35019</v>
      </c>
      <c r="O2267" s="63">
        <v>14</v>
      </c>
      <c r="P2267" s="63">
        <v>534</v>
      </c>
      <c r="Q2267" s="63">
        <v>4749</v>
      </c>
      <c r="R2267" s="63">
        <v>44825</v>
      </c>
      <c r="S2267" s="63">
        <v>30905</v>
      </c>
      <c r="T2267" s="63">
        <v>5274</v>
      </c>
    </row>
    <row r="2268" spans="1:20" ht="14.5" x14ac:dyDescent="0.35">
      <c r="A2268" t="str">
        <f t="shared" si="42"/>
        <v>Österreich257</v>
      </c>
      <c r="B2268">
        <v>2268</v>
      </c>
      <c r="C2268" s="62" t="s">
        <v>272</v>
      </c>
      <c r="D2268" s="62" t="s">
        <v>418</v>
      </c>
      <c r="E2268" s="62" t="s">
        <v>65</v>
      </c>
      <c r="F2268" s="63">
        <v>1612</v>
      </c>
      <c r="G2268" s="64"/>
      <c r="H2268" s="64"/>
      <c r="I2268" s="64"/>
      <c r="J2268" s="63">
        <v>445</v>
      </c>
      <c r="K2268" s="64"/>
      <c r="L2268" s="64"/>
      <c r="M2268" s="64"/>
      <c r="N2268" s="64"/>
      <c r="O2268" s="64"/>
      <c r="P2268" s="64"/>
      <c r="Q2268" s="63">
        <v>46756</v>
      </c>
      <c r="R2268" s="63">
        <v>99620</v>
      </c>
      <c r="S2268" s="63">
        <v>1</v>
      </c>
      <c r="T2268" s="64"/>
    </row>
    <row r="2269" spans="1:20" ht="14.5" x14ac:dyDescent="0.35">
      <c r="A2269" t="str">
        <f t="shared" si="42"/>
        <v>Österreich488</v>
      </c>
      <c r="B2269">
        <v>2269</v>
      </c>
      <c r="C2269" s="62" t="s">
        <v>272</v>
      </c>
      <c r="D2269" s="62" t="s">
        <v>546</v>
      </c>
      <c r="E2269" s="62" t="s">
        <v>136</v>
      </c>
      <c r="F2269" s="63">
        <v>265475</v>
      </c>
      <c r="G2269" s="63">
        <v>589398</v>
      </c>
      <c r="H2269" s="63">
        <v>74629</v>
      </c>
      <c r="I2269" s="63">
        <v>298276</v>
      </c>
      <c r="J2269" s="63">
        <v>565965</v>
      </c>
      <c r="K2269" s="63">
        <v>603510</v>
      </c>
      <c r="L2269" s="63">
        <v>114937</v>
      </c>
      <c r="M2269" s="63">
        <v>812644</v>
      </c>
      <c r="N2269" s="63">
        <v>778464</v>
      </c>
      <c r="O2269" s="63">
        <v>449214</v>
      </c>
      <c r="P2269" s="63">
        <v>658079</v>
      </c>
      <c r="Q2269" s="63">
        <v>46364459</v>
      </c>
      <c r="R2269" s="63">
        <v>233545878</v>
      </c>
      <c r="S2269" s="63">
        <v>382587546</v>
      </c>
      <c r="T2269" s="63">
        <v>155914636</v>
      </c>
    </row>
    <row r="2270" spans="1:20" ht="14.5" x14ac:dyDescent="0.35">
      <c r="A2270" t="str">
        <f t="shared" si="42"/>
        <v>Österreich740</v>
      </c>
      <c r="B2270">
        <v>2270</v>
      </c>
      <c r="C2270" s="62" t="s">
        <v>272</v>
      </c>
      <c r="D2270" s="62" t="s">
        <v>623</v>
      </c>
      <c r="E2270" s="62" t="s">
        <v>180</v>
      </c>
      <c r="F2270" s="63">
        <v>103942023</v>
      </c>
      <c r="G2270" s="63">
        <v>112164212</v>
      </c>
      <c r="H2270" s="63">
        <v>95523569</v>
      </c>
      <c r="I2270" s="63">
        <v>85757603</v>
      </c>
      <c r="J2270" s="63">
        <v>81960942</v>
      </c>
      <c r="K2270" s="63">
        <v>90372875</v>
      </c>
      <c r="L2270" s="63">
        <v>136245868</v>
      </c>
      <c r="M2270" s="63">
        <v>137712237</v>
      </c>
      <c r="N2270" s="63">
        <v>222037097</v>
      </c>
      <c r="O2270" s="63">
        <v>98170169</v>
      </c>
      <c r="P2270" s="63">
        <v>107304696</v>
      </c>
      <c r="Q2270" s="63">
        <v>104862815</v>
      </c>
      <c r="R2270" s="63">
        <v>106153499</v>
      </c>
      <c r="S2270" s="63">
        <v>851995314</v>
      </c>
      <c r="T2270" s="63">
        <v>78003567</v>
      </c>
    </row>
    <row r="2271" spans="1:20" ht="14.5" x14ac:dyDescent="0.35">
      <c r="A2271" t="str">
        <f t="shared" si="42"/>
        <v>Österreich424</v>
      </c>
      <c r="B2271">
        <v>2271</v>
      </c>
      <c r="C2271" s="62" t="s">
        <v>272</v>
      </c>
      <c r="D2271" s="62" t="s">
        <v>497</v>
      </c>
      <c r="E2271" s="62" t="s">
        <v>111</v>
      </c>
      <c r="F2271" s="63">
        <v>8718527</v>
      </c>
      <c r="G2271" s="63">
        <v>32311898</v>
      </c>
      <c r="H2271" s="63">
        <v>47645884</v>
      </c>
      <c r="I2271" s="63">
        <v>32768564</v>
      </c>
      <c r="J2271" s="63">
        <v>4944289</v>
      </c>
      <c r="K2271" s="63">
        <v>6542917</v>
      </c>
      <c r="L2271" s="63">
        <v>6669486</v>
      </c>
      <c r="M2271" s="63">
        <v>7117638</v>
      </c>
      <c r="N2271" s="63">
        <v>8195956</v>
      </c>
      <c r="O2271" s="63">
        <v>9254610</v>
      </c>
      <c r="P2271" s="63">
        <v>8343926</v>
      </c>
      <c r="Q2271" s="63">
        <v>8489680</v>
      </c>
      <c r="R2271" s="63">
        <v>9956802</v>
      </c>
      <c r="S2271" s="63">
        <v>10302476</v>
      </c>
      <c r="T2271" s="63">
        <v>8259750</v>
      </c>
    </row>
    <row r="2272" spans="1:20" ht="14.5" x14ac:dyDescent="0.35">
      <c r="A2272" t="str">
        <f t="shared" si="42"/>
        <v>Österreich092</v>
      </c>
      <c r="B2272">
        <v>2272</v>
      </c>
      <c r="C2272" s="62" t="s">
        <v>272</v>
      </c>
      <c r="D2272" s="62" t="s">
        <v>382</v>
      </c>
      <c r="E2272" s="62" t="s">
        <v>47</v>
      </c>
      <c r="F2272" s="63">
        <v>522117868</v>
      </c>
      <c r="G2272" s="63">
        <v>629748285</v>
      </c>
      <c r="H2272" s="63">
        <v>760725857</v>
      </c>
      <c r="I2272" s="63">
        <v>643376183</v>
      </c>
      <c r="J2272" s="63">
        <v>474399387</v>
      </c>
      <c r="K2272" s="63">
        <v>539080615</v>
      </c>
      <c r="L2272" s="63">
        <v>616846611</v>
      </c>
      <c r="M2272" s="63">
        <v>688598308</v>
      </c>
      <c r="N2272" s="63">
        <v>708749566</v>
      </c>
      <c r="O2272" s="63">
        <v>648478402</v>
      </c>
      <c r="P2272" s="63">
        <v>724979862</v>
      </c>
      <c r="Q2272" s="63">
        <v>889770854</v>
      </c>
      <c r="R2272" s="63">
        <v>969905839</v>
      </c>
      <c r="S2272" s="63">
        <v>945758882</v>
      </c>
      <c r="T2272" s="63">
        <v>1003405465</v>
      </c>
    </row>
    <row r="2273" spans="1:20" ht="14.5" x14ac:dyDescent="0.35">
      <c r="A2273" t="str">
        <f t="shared" si="42"/>
        <v>Österreich452</v>
      </c>
      <c r="B2273">
        <v>2273</v>
      </c>
      <c r="C2273" s="62" t="s">
        <v>272</v>
      </c>
      <c r="D2273" s="62" t="s">
        <v>507</v>
      </c>
      <c r="E2273" s="62" t="s">
        <v>119</v>
      </c>
      <c r="F2273" s="63">
        <v>35282</v>
      </c>
      <c r="G2273" s="63">
        <v>29738</v>
      </c>
      <c r="H2273" s="63">
        <v>154980</v>
      </c>
      <c r="I2273" s="63">
        <v>202067</v>
      </c>
      <c r="J2273" s="63">
        <v>88085</v>
      </c>
      <c r="K2273" s="63">
        <v>539554</v>
      </c>
      <c r="L2273" s="63">
        <v>183641</v>
      </c>
      <c r="M2273" s="63">
        <v>279256</v>
      </c>
      <c r="N2273" s="63">
        <v>409149</v>
      </c>
      <c r="O2273" s="63">
        <v>693204</v>
      </c>
      <c r="P2273" s="63">
        <v>698140</v>
      </c>
      <c r="Q2273" s="63">
        <v>408007</v>
      </c>
      <c r="R2273" s="63">
        <v>525348</v>
      </c>
      <c r="S2273" s="63">
        <v>455963</v>
      </c>
      <c r="T2273" s="63">
        <v>728330</v>
      </c>
    </row>
    <row r="2274" spans="1:20" ht="14.5" x14ac:dyDescent="0.35">
      <c r="A2274" t="str">
        <f t="shared" si="42"/>
        <v>Österreich064</v>
      </c>
      <c r="B2274">
        <v>2274</v>
      </c>
      <c r="C2274" s="62" t="s">
        <v>272</v>
      </c>
      <c r="D2274" s="62" t="s">
        <v>351</v>
      </c>
      <c r="E2274" s="62" t="s">
        <v>33</v>
      </c>
      <c r="F2274" s="63">
        <v>3131863749</v>
      </c>
      <c r="G2274" s="63">
        <v>3653718856</v>
      </c>
      <c r="H2274" s="63">
        <v>3760685704</v>
      </c>
      <c r="I2274" s="63">
        <v>3728847264</v>
      </c>
      <c r="J2274" s="63">
        <v>3824496729</v>
      </c>
      <c r="K2274" s="63">
        <v>3457234581</v>
      </c>
      <c r="L2274" s="63">
        <v>3520594395</v>
      </c>
      <c r="M2274" s="63">
        <v>3958488319</v>
      </c>
      <c r="N2274" s="63">
        <v>4191844558</v>
      </c>
      <c r="O2274" s="63">
        <v>4296486726</v>
      </c>
      <c r="P2274" s="63">
        <v>3872241630</v>
      </c>
      <c r="Q2274" s="63">
        <v>4683836424</v>
      </c>
      <c r="R2274" s="63">
        <v>5348323597</v>
      </c>
      <c r="S2274" s="63">
        <v>5036740370</v>
      </c>
      <c r="T2274" s="63">
        <v>4781628742</v>
      </c>
    </row>
    <row r="2275" spans="1:20" ht="14.5" x14ac:dyDescent="0.35">
      <c r="A2275" t="str">
        <f t="shared" si="42"/>
        <v>Österreich700</v>
      </c>
      <c r="B2275">
        <v>2275</v>
      </c>
      <c r="C2275" s="62" t="s">
        <v>272</v>
      </c>
      <c r="D2275" s="62" t="s">
        <v>606</v>
      </c>
      <c r="E2275" s="62" t="s">
        <v>172</v>
      </c>
      <c r="F2275" s="63">
        <v>178975576</v>
      </c>
      <c r="G2275" s="63">
        <v>216808059</v>
      </c>
      <c r="H2275" s="63">
        <v>200937687</v>
      </c>
      <c r="I2275" s="63">
        <v>194771876</v>
      </c>
      <c r="J2275" s="63">
        <v>218561235</v>
      </c>
      <c r="K2275" s="63">
        <v>230871277</v>
      </c>
      <c r="L2275" s="63">
        <v>251557881</v>
      </c>
      <c r="M2275" s="63">
        <v>279668864</v>
      </c>
      <c r="N2275" s="63">
        <v>290819042</v>
      </c>
      <c r="O2275" s="63">
        <v>292837650</v>
      </c>
      <c r="P2275" s="63">
        <v>294209258</v>
      </c>
      <c r="Q2275" s="63">
        <v>354823776</v>
      </c>
      <c r="R2275" s="63">
        <v>448515079</v>
      </c>
      <c r="S2275" s="63">
        <v>394331164</v>
      </c>
      <c r="T2275" s="63">
        <v>391952595</v>
      </c>
    </row>
    <row r="2276" spans="1:20" ht="14.5" x14ac:dyDescent="0.35">
      <c r="A2276" t="str">
        <f t="shared" si="42"/>
        <v>Österreich007</v>
      </c>
      <c r="B2276">
        <v>2276</v>
      </c>
      <c r="C2276" s="62" t="s">
        <v>272</v>
      </c>
      <c r="D2276" s="62" t="s">
        <v>304</v>
      </c>
      <c r="E2276" s="62" t="s">
        <v>6</v>
      </c>
      <c r="F2276" s="63">
        <v>607326738</v>
      </c>
      <c r="G2276" s="63">
        <v>561626984</v>
      </c>
      <c r="H2276" s="63">
        <v>492836763</v>
      </c>
      <c r="I2276" s="63">
        <v>1128018326</v>
      </c>
      <c r="J2276" s="63">
        <v>462153880</v>
      </c>
      <c r="K2276" s="63">
        <v>501846787</v>
      </c>
      <c r="L2276" s="63">
        <v>518281715</v>
      </c>
      <c r="M2276" s="63">
        <v>576731763</v>
      </c>
      <c r="N2276" s="63">
        <v>564489372</v>
      </c>
      <c r="O2276" s="63">
        <v>595935772</v>
      </c>
      <c r="P2276" s="63">
        <v>662186344</v>
      </c>
      <c r="Q2276" s="63">
        <v>621647125</v>
      </c>
      <c r="R2276" s="63">
        <v>742790312</v>
      </c>
      <c r="S2276" s="63">
        <v>730957686</v>
      </c>
      <c r="T2276" s="63">
        <v>754696261</v>
      </c>
    </row>
    <row r="2277" spans="1:20" ht="14.5" x14ac:dyDescent="0.35">
      <c r="A2277" t="str">
        <f t="shared" si="42"/>
        <v>Österreich624</v>
      </c>
      <c r="B2277">
        <v>2277</v>
      </c>
      <c r="C2277" s="62" t="s">
        <v>272</v>
      </c>
      <c r="D2277" s="62" t="s">
        <v>571</v>
      </c>
      <c r="E2277" s="62" t="s">
        <v>150</v>
      </c>
      <c r="F2277" s="63">
        <v>173352736</v>
      </c>
      <c r="G2277" s="63">
        <v>202383331</v>
      </c>
      <c r="H2277" s="63">
        <v>162643273</v>
      </c>
      <c r="I2277" s="63">
        <v>138291792</v>
      </c>
      <c r="J2277" s="63">
        <v>167622604</v>
      </c>
      <c r="K2277" s="63">
        <v>171882200</v>
      </c>
      <c r="L2277" s="63">
        <v>153216742</v>
      </c>
      <c r="M2277" s="63">
        <v>169937593</v>
      </c>
      <c r="N2277" s="63">
        <v>188827414</v>
      </c>
      <c r="O2277" s="63">
        <v>161952555</v>
      </c>
      <c r="P2277" s="63">
        <v>162417898</v>
      </c>
      <c r="Q2277" s="63">
        <v>283563649</v>
      </c>
      <c r="R2277" s="63">
        <v>280440233</v>
      </c>
      <c r="S2277" s="63">
        <v>337720513</v>
      </c>
      <c r="T2277" s="63">
        <v>275585015</v>
      </c>
    </row>
    <row r="2278" spans="1:20" ht="14.5" x14ac:dyDescent="0.35">
      <c r="A2278" t="str">
        <f t="shared" si="42"/>
        <v>Österreich664</v>
      </c>
      <c r="B2278">
        <v>2278</v>
      </c>
      <c r="C2278" s="62" t="s">
        <v>272</v>
      </c>
      <c r="D2278" s="62" t="s">
        <v>590</v>
      </c>
      <c r="E2278" s="62" t="s">
        <v>162</v>
      </c>
      <c r="F2278" s="63">
        <v>483459635</v>
      </c>
      <c r="G2278" s="63">
        <v>557987475</v>
      </c>
      <c r="H2278" s="63">
        <v>546795286</v>
      </c>
      <c r="I2278" s="63">
        <v>566895134</v>
      </c>
      <c r="J2278" s="63">
        <v>626072996</v>
      </c>
      <c r="K2278" s="63">
        <v>711054721</v>
      </c>
      <c r="L2278" s="63">
        <v>774183629</v>
      </c>
      <c r="M2278" s="63">
        <v>825371700</v>
      </c>
      <c r="N2278" s="63">
        <v>946150063</v>
      </c>
      <c r="O2278" s="63">
        <v>1021254198</v>
      </c>
      <c r="P2278" s="63">
        <v>897911194</v>
      </c>
      <c r="Q2278" s="63">
        <v>1120473428</v>
      </c>
      <c r="R2278" s="63">
        <v>1559506074</v>
      </c>
      <c r="S2278" s="63">
        <v>1397809090</v>
      </c>
      <c r="T2278" s="63">
        <v>1494782829</v>
      </c>
    </row>
    <row r="2279" spans="1:20" ht="14.5" x14ac:dyDescent="0.35">
      <c r="A2279" t="str">
        <f t="shared" si="42"/>
        <v>Österreich357</v>
      </c>
      <c r="B2279">
        <v>2279</v>
      </c>
      <c r="C2279" s="62" t="s">
        <v>272</v>
      </c>
      <c r="D2279" s="62" t="s">
        <v>461</v>
      </c>
      <c r="E2279" s="62" t="s">
        <v>89</v>
      </c>
      <c r="F2279" s="63">
        <v>50163</v>
      </c>
      <c r="G2279" s="63">
        <v>32</v>
      </c>
      <c r="H2279" s="63">
        <v>7</v>
      </c>
      <c r="I2279" s="64"/>
      <c r="J2279" s="64"/>
      <c r="K2279" s="64"/>
      <c r="L2279" s="64"/>
      <c r="M2279" s="64"/>
      <c r="N2279" s="64"/>
      <c r="O2279" s="64"/>
      <c r="P2279" s="64"/>
      <c r="Q2279" s="64"/>
      <c r="R2279" s="64"/>
      <c r="S2279" s="64"/>
      <c r="T2279" s="63">
        <v>148</v>
      </c>
    </row>
    <row r="2280" spans="1:20" ht="14.5" x14ac:dyDescent="0.35">
      <c r="A2280" t="str">
        <f t="shared" si="42"/>
        <v>Österreich612</v>
      </c>
      <c r="B2280">
        <v>2280</v>
      </c>
      <c r="C2280" s="62" t="s">
        <v>272</v>
      </c>
      <c r="D2280" s="62" t="s">
        <v>567</v>
      </c>
      <c r="E2280" s="62" t="s">
        <v>149</v>
      </c>
      <c r="F2280" s="63">
        <v>84675570</v>
      </c>
      <c r="G2280" s="63">
        <v>458800960</v>
      </c>
      <c r="H2280" s="63">
        <v>45119763</v>
      </c>
      <c r="I2280" s="63">
        <v>221522741</v>
      </c>
      <c r="J2280" s="63">
        <v>75730979</v>
      </c>
      <c r="K2280" s="63">
        <v>211203305</v>
      </c>
      <c r="L2280" s="63">
        <v>209628489</v>
      </c>
      <c r="M2280" s="63">
        <v>339388418</v>
      </c>
      <c r="N2280" s="63">
        <v>274781839</v>
      </c>
      <c r="O2280" s="63">
        <v>545891743</v>
      </c>
      <c r="P2280" s="63">
        <v>261462928</v>
      </c>
      <c r="Q2280" s="63">
        <v>677437646</v>
      </c>
      <c r="R2280" s="63">
        <v>570611488</v>
      </c>
      <c r="S2280" s="63">
        <v>373976124</v>
      </c>
      <c r="T2280" s="63">
        <v>133651854</v>
      </c>
    </row>
    <row r="2281" spans="1:20" ht="14.5" x14ac:dyDescent="0.35">
      <c r="A2281" t="str">
        <f t="shared" si="42"/>
        <v>Österreich616</v>
      </c>
      <c r="B2281">
        <v>2281</v>
      </c>
      <c r="C2281" s="62" t="s">
        <v>272</v>
      </c>
      <c r="D2281" s="62" t="s">
        <v>569</v>
      </c>
      <c r="E2281" s="62" t="s">
        <v>246</v>
      </c>
      <c r="F2281" s="63">
        <v>316464038</v>
      </c>
      <c r="G2281" s="63">
        <v>30253086</v>
      </c>
      <c r="H2281" s="63">
        <v>122164837</v>
      </c>
      <c r="I2281" s="63">
        <v>16452828</v>
      </c>
      <c r="J2281" s="63">
        <v>19253950</v>
      </c>
      <c r="K2281" s="63">
        <v>16162069</v>
      </c>
      <c r="L2281" s="63">
        <v>100701341</v>
      </c>
      <c r="M2281" s="63">
        <v>119301372</v>
      </c>
      <c r="N2281" s="63">
        <v>457464731</v>
      </c>
      <c r="O2281" s="63">
        <v>15520421</v>
      </c>
      <c r="P2281" s="63">
        <v>12994066</v>
      </c>
      <c r="Q2281" s="63">
        <v>26536241</v>
      </c>
      <c r="R2281" s="63">
        <v>25797458</v>
      </c>
      <c r="S2281" s="63">
        <v>15117614</v>
      </c>
      <c r="T2281" s="63">
        <v>9864006</v>
      </c>
    </row>
    <row r="2282" spans="1:20" ht="14.5" x14ac:dyDescent="0.35">
      <c r="A2282" t="str">
        <f t="shared" si="42"/>
        <v>Österreich024</v>
      </c>
      <c r="B2282">
        <v>2282</v>
      </c>
      <c r="C2282" s="62" t="s">
        <v>272</v>
      </c>
      <c r="D2282" s="62" t="s">
        <v>318</v>
      </c>
      <c r="E2282" s="62" t="s">
        <v>15</v>
      </c>
      <c r="F2282" s="63">
        <v>15679508</v>
      </c>
      <c r="G2282" s="63">
        <v>14277930</v>
      </c>
      <c r="H2282" s="63">
        <v>10404739</v>
      </c>
      <c r="I2282" s="63">
        <v>21917579</v>
      </c>
      <c r="J2282" s="63">
        <v>7291822</v>
      </c>
      <c r="K2282" s="63">
        <v>14507550</v>
      </c>
      <c r="L2282" s="63">
        <v>18114048</v>
      </c>
      <c r="M2282" s="63">
        <v>77519968</v>
      </c>
      <c r="N2282" s="63">
        <v>75613168</v>
      </c>
      <c r="O2282" s="63">
        <v>63748459</v>
      </c>
      <c r="P2282" s="63">
        <v>55690603</v>
      </c>
      <c r="Q2282" s="63">
        <v>71876645</v>
      </c>
      <c r="R2282" s="63">
        <v>82216521</v>
      </c>
      <c r="S2282" s="63">
        <v>81472060</v>
      </c>
      <c r="T2282" s="63">
        <v>47115602</v>
      </c>
    </row>
    <row r="2283" spans="1:20" ht="14.5" x14ac:dyDescent="0.35">
      <c r="A2283" t="str">
        <f t="shared" si="42"/>
        <v>Österreich005</v>
      </c>
      <c r="B2283">
        <v>2283</v>
      </c>
      <c r="C2283" s="62" t="s">
        <v>272</v>
      </c>
      <c r="D2283" s="62" t="s">
        <v>300</v>
      </c>
      <c r="E2283" s="62" t="s">
        <v>4</v>
      </c>
      <c r="F2283" s="63">
        <v>7690185850</v>
      </c>
      <c r="G2283" s="63">
        <v>8526792380</v>
      </c>
      <c r="H2283" s="63">
        <v>8209415385</v>
      </c>
      <c r="I2283" s="63">
        <v>8006515391</v>
      </c>
      <c r="J2283" s="63">
        <v>8033346695</v>
      </c>
      <c r="K2283" s="63">
        <v>8199696923</v>
      </c>
      <c r="L2283" s="63">
        <v>8394078533</v>
      </c>
      <c r="M2283" s="63">
        <v>9087565029</v>
      </c>
      <c r="N2283" s="63">
        <v>9955026632</v>
      </c>
      <c r="O2283" s="63">
        <v>10368060702</v>
      </c>
      <c r="P2283" s="63">
        <v>9119143202</v>
      </c>
      <c r="Q2283" s="63">
        <v>11571082379</v>
      </c>
      <c r="R2283" s="63">
        <v>13436744431</v>
      </c>
      <c r="S2283" s="63">
        <v>13010070127</v>
      </c>
      <c r="T2283" s="63">
        <v>12334768676</v>
      </c>
    </row>
    <row r="2284" spans="1:20" ht="14.5" x14ac:dyDescent="0.35">
      <c r="A2284" t="str">
        <f t="shared" si="42"/>
        <v>Österreich464</v>
      </c>
      <c r="B2284">
        <v>2284</v>
      </c>
      <c r="C2284" s="62" t="s">
        <v>272</v>
      </c>
      <c r="D2284" s="62" t="s">
        <v>520</v>
      </c>
      <c r="E2284" s="62" t="s">
        <v>127</v>
      </c>
      <c r="F2284" s="63">
        <v>3348484</v>
      </c>
      <c r="G2284" s="63">
        <v>636386</v>
      </c>
      <c r="H2284" s="63">
        <v>385787</v>
      </c>
      <c r="I2284" s="63">
        <v>256974</v>
      </c>
      <c r="J2284" s="63">
        <v>326919</v>
      </c>
      <c r="K2284" s="63">
        <v>429504</v>
      </c>
      <c r="L2284" s="63">
        <v>395722</v>
      </c>
      <c r="M2284" s="63">
        <v>475798</v>
      </c>
      <c r="N2284" s="63">
        <v>587098</v>
      </c>
      <c r="O2284" s="63">
        <v>440473</v>
      </c>
      <c r="P2284" s="63">
        <v>541608</v>
      </c>
      <c r="Q2284" s="63">
        <v>537896</v>
      </c>
      <c r="R2284" s="63">
        <v>825817</v>
      </c>
      <c r="S2284" s="63">
        <v>781460</v>
      </c>
      <c r="T2284" s="63">
        <v>560937</v>
      </c>
    </row>
    <row r="2285" spans="1:20" ht="14.5" x14ac:dyDescent="0.35">
      <c r="A2285" t="str">
        <f t="shared" si="42"/>
        <v>Österreich628</v>
      </c>
      <c r="B2285">
        <v>2285</v>
      </c>
      <c r="C2285" s="62" t="s">
        <v>272</v>
      </c>
      <c r="D2285" s="62" t="s">
        <v>575</v>
      </c>
      <c r="E2285" s="62" t="s">
        <v>152</v>
      </c>
      <c r="F2285" s="63">
        <v>3366988</v>
      </c>
      <c r="G2285" s="63">
        <v>5996851</v>
      </c>
      <c r="H2285" s="63">
        <v>6040328</v>
      </c>
      <c r="I2285" s="63">
        <v>3247169</v>
      </c>
      <c r="J2285" s="63">
        <v>2605356</v>
      </c>
      <c r="K2285" s="63">
        <v>6602093</v>
      </c>
      <c r="L2285" s="63">
        <v>6542074</v>
      </c>
      <c r="M2285" s="63">
        <v>7829249</v>
      </c>
      <c r="N2285" s="63">
        <v>4700758</v>
      </c>
      <c r="O2285" s="63">
        <v>6481260</v>
      </c>
      <c r="P2285" s="63">
        <v>5077742</v>
      </c>
      <c r="Q2285" s="63">
        <v>8313345</v>
      </c>
      <c r="R2285" s="63">
        <v>9185066</v>
      </c>
      <c r="S2285" s="63">
        <v>8496883</v>
      </c>
      <c r="T2285" s="63">
        <v>17024732</v>
      </c>
    </row>
    <row r="2286" spans="1:20" ht="14.5" x14ac:dyDescent="0.35">
      <c r="A2286" t="str">
        <f t="shared" si="42"/>
        <v>Österreich732</v>
      </c>
      <c r="B2286">
        <v>2286</v>
      </c>
      <c r="C2286" s="62" t="s">
        <v>272</v>
      </c>
      <c r="D2286" s="62" t="s">
        <v>621</v>
      </c>
      <c r="E2286" s="62" t="s">
        <v>178</v>
      </c>
      <c r="F2286" s="63">
        <v>1777157707</v>
      </c>
      <c r="G2286" s="63">
        <v>1953996810</v>
      </c>
      <c r="H2286" s="63">
        <v>1779811019</v>
      </c>
      <c r="I2286" s="63">
        <v>1689543042</v>
      </c>
      <c r="J2286" s="63">
        <v>1746117663</v>
      </c>
      <c r="K2286" s="63">
        <v>1867265154</v>
      </c>
      <c r="L2286" s="63">
        <v>1973330836</v>
      </c>
      <c r="M2286" s="63">
        <v>2149015240</v>
      </c>
      <c r="N2286" s="63">
        <v>2240201752</v>
      </c>
      <c r="O2286" s="63">
        <v>2245055422</v>
      </c>
      <c r="P2286" s="63">
        <v>2050290112</v>
      </c>
      <c r="Q2286" s="63">
        <v>2242895065</v>
      </c>
      <c r="R2286" s="63">
        <v>2521025413</v>
      </c>
      <c r="S2286" s="63">
        <v>2813366500</v>
      </c>
      <c r="T2286" s="63">
        <v>2507945504</v>
      </c>
    </row>
    <row r="2287" spans="1:20" ht="14.5" x14ac:dyDescent="0.35">
      <c r="A2287" t="str">
        <f t="shared" si="42"/>
        <v>Österreich346</v>
      </c>
      <c r="B2287">
        <v>2287</v>
      </c>
      <c r="C2287" s="62" t="s">
        <v>272</v>
      </c>
      <c r="D2287" s="62" t="s">
        <v>454</v>
      </c>
      <c r="E2287" s="62" t="s">
        <v>86</v>
      </c>
      <c r="F2287" s="63">
        <v>3984110</v>
      </c>
      <c r="G2287" s="63">
        <v>8227291</v>
      </c>
      <c r="H2287" s="63">
        <v>7568713</v>
      </c>
      <c r="I2287" s="63">
        <v>8019170</v>
      </c>
      <c r="J2287" s="63">
        <v>9242435</v>
      </c>
      <c r="K2287" s="63">
        <v>8569106</v>
      </c>
      <c r="L2287" s="63">
        <v>7419261</v>
      </c>
      <c r="M2287" s="63">
        <v>9894344</v>
      </c>
      <c r="N2287" s="63">
        <v>11620825</v>
      </c>
      <c r="O2287" s="63">
        <v>11780826</v>
      </c>
      <c r="P2287" s="63">
        <v>9057076</v>
      </c>
      <c r="Q2287" s="63">
        <v>10872303</v>
      </c>
      <c r="R2287" s="63">
        <v>14372200</v>
      </c>
      <c r="S2287" s="63">
        <v>15830816</v>
      </c>
      <c r="T2287" s="63">
        <v>16827407</v>
      </c>
    </row>
    <row r="2288" spans="1:20" ht="14.5" x14ac:dyDescent="0.35">
      <c r="A2288" t="str">
        <f t="shared" si="42"/>
        <v>Österreich083</v>
      </c>
      <c r="B2288">
        <v>2288</v>
      </c>
      <c r="C2288" s="62" t="s">
        <v>272</v>
      </c>
      <c r="D2288" s="62" t="s">
        <v>378</v>
      </c>
      <c r="E2288" s="62" t="s">
        <v>45</v>
      </c>
      <c r="F2288" s="63">
        <v>18016</v>
      </c>
      <c r="G2288" s="63">
        <v>178954</v>
      </c>
      <c r="H2288" s="63">
        <v>149223</v>
      </c>
      <c r="I2288" s="63">
        <v>160092</v>
      </c>
      <c r="J2288" s="63">
        <v>684501</v>
      </c>
      <c r="K2288" s="63">
        <v>242784</v>
      </c>
      <c r="L2288" s="63">
        <v>296573</v>
      </c>
      <c r="M2288" s="63">
        <v>1268071</v>
      </c>
      <c r="N2288" s="63">
        <v>213601</v>
      </c>
      <c r="O2288" s="63">
        <v>228801</v>
      </c>
      <c r="P2288" s="63">
        <v>298295</v>
      </c>
      <c r="Q2288" s="63">
        <v>1331615</v>
      </c>
      <c r="R2288" s="63">
        <v>1941326</v>
      </c>
      <c r="S2288" s="63">
        <v>1489773</v>
      </c>
      <c r="T2288" s="63">
        <v>4837423</v>
      </c>
    </row>
    <row r="2289" spans="1:20" ht="14.5" x14ac:dyDescent="0.35">
      <c r="A2289" t="str">
        <f t="shared" si="42"/>
        <v>Österreich696</v>
      </c>
      <c r="B2289">
        <v>2289</v>
      </c>
      <c r="C2289" s="62" t="s">
        <v>272</v>
      </c>
      <c r="D2289" s="62" t="s">
        <v>604</v>
      </c>
      <c r="E2289" s="62" t="s">
        <v>171</v>
      </c>
      <c r="F2289" s="63">
        <v>32505498</v>
      </c>
      <c r="G2289" s="63">
        <v>35772610</v>
      </c>
      <c r="H2289" s="63">
        <v>56106812</v>
      </c>
      <c r="I2289" s="63">
        <v>84602133</v>
      </c>
      <c r="J2289" s="63">
        <v>107624896</v>
      </c>
      <c r="K2289" s="63">
        <v>141268618</v>
      </c>
      <c r="L2289" s="63">
        <v>186620256</v>
      </c>
      <c r="M2289" s="63">
        <v>223705416</v>
      </c>
      <c r="N2289" s="63">
        <v>238979015</v>
      </c>
      <c r="O2289" s="63">
        <v>274311515</v>
      </c>
      <c r="P2289" s="63">
        <v>212990614</v>
      </c>
      <c r="Q2289" s="63">
        <v>231346463</v>
      </c>
      <c r="R2289" s="63">
        <v>335051142</v>
      </c>
      <c r="S2289" s="63">
        <v>280460261</v>
      </c>
      <c r="T2289" s="63">
        <v>313441013</v>
      </c>
    </row>
    <row r="2290" spans="1:20" ht="14.5" x14ac:dyDescent="0.35">
      <c r="A2290" t="str">
        <f t="shared" si="42"/>
        <v>Österreich812</v>
      </c>
      <c r="B2290">
        <v>2290</v>
      </c>
      <c r="C2290" s="62" t="s">
        <v>272</v>
      </c>
      <c r="D2290" s="62" t="s">
        <v>641</v>
      </c>
      <c r="E2290" s="62" t="s">
        <v>189</v>
      </c>
      <c r="F2290" s="64"/>
      <c r="G2290" s="63">
        <v>139</v>
      </c>
      <c r="H2290" s="63">
        <v>8</v>
      </c>
      <c r="I2290" s="64"/>
      <c r="J2290" s="63">
        <v>195</v>
      </c>
      <c r="K2290" s="64"/>
      <c r="L2290" s="64"/>
      <c r="M2290" s="63">
        <v>184</v>
      </c>
      <c r="N2290" s="64"/>
      <c r="O2290" s="63">
        <v>2</v>
      </c>
      <c r="P2290" s="64"/>
      <c r="Q2290" s="64"/>
      <c r="R2290" s="63">
        <v>4</v>
      </c>
      <c r="S2290" s="63">
        <v>1191</v>
      </c>
      <c r="T2290" s="63">
        <v>156</v>
      </c>
    </row>
    <row r="2291" spans="1:20" ht="14.5" x14ac:dyDescent="0.35">
      <c r="A2291" t="str">
        <f t="shared" si="42"/>
        <v>Österreich375</v>
      </c>
      <c r="B2291">
        <v>2291</v>
      </c>
      <c r="C2291" s="62" t="s">
        <v>272</v>
      </c>
      <c r="D2291" s="62" t="s">
        <v>468</v>
      </c>
      <c r="E2291" s="62" t="s">
        <v>93</v>
      </c>
      <c r="F2291" s="63">
        <v>5002</v>
      </c>
      <c r="G2291" s="63">
        <v>213236</v>
      </c>
      <c r="H2291" s="63">
        <v>88416</v>
      </c>
      <c r="I2291" s="63">
        <v>86326</v>
      </c>
      <c r="J2291" s="63">
        <v>195368</v>
      </c>
      <c r="K2291" s="63">
        <v>2001</v>
      </c>
      <c r="L2291" s="63">
        <v>13491</v>
      </c>
      <c r="M2291" s="63">
        <v>39826</v>
      </c>
      <c r="N2291" s="63">
        <v>48030</v>
      </c>
      <c r="O2291" s="63">
        <v>55501</v>
      </c>
      <c r="P2291" s="63">
        <v>31801</v>
      </c>
      <c r="Q2291" s="63">
        <v>24880</v>
      </c>
      <c r="R2291" s="63">
        <v>22042</v>
      </c>
      <c r="S2291" s="63">
        <v>90636</v>
      </c>
      <c r="T2291" s="63">
        <v>55135</v>
      </c>
    </row>
    <row r="2292" spans="1:20" ht="14.5" x14ac:dyDescent="0.35">
      <c r="A2292" t="str">
        <f t="shared" si="42"/>
        <v>Österreich449</v>
      </c>
      <c r="B2292">
        <v>2292</v>
      </c>
      <c r="C2292" s="62" t="s">
        <v>272</v>
      </c>
      <c r="D2292" s="62" t="s">
        <v>505</v>
      </c>
      <c r="E2292" s="62" t="s">
        <v>118</v>
      </c>
      <c r="F2292" s="63">
        <v>536</v>
      </c>
      <c r="G2292" s="63">
        <v>98</v>
      </c>
      <c r="H2292" s="63">
        <v>5</v>
      </c>
      <c r="I2292" s="64"/>
      <c r="J2292" s="63">
        <v>1580</v>
      </c>
      <c r="K2292" s="63">
        <v>2945</v>
      </c>
      <c r="L2292" s="63">
        <v>11719</v>
      </c>
      <c r="M2292" s="63">
        <v>9914</v>
      </c>
      <c r="N2292" s="63">
        <v>1453</v>
      </c>
      <c r="O2292" s="63">
        <v>1470</v>
      </c>
      <c r="P2292" s="63">
        <v>2784</v>
      </c>
      <c r="Q2292" s="63">
        <v>46700</v>
      </c>
      <c r="R2292" s="63">
        <v>69787</v>
      </c>
      <c r="S2292" s="63">
        <v>33639</v>
      </c>
      <c r="T2292" s="63">
        <v>19175</v>
      </c>
    </row>
    <row r="2293" spans="1:20" ht="14.5" x14ac:dyDescent="0.35">
      <c r="A2293" t="str">
        <f t="shared" si="42"/>
        <v>Österreich724</v>
      </c>
      <c r="B2293">
        <v>2293</v>
      </c>
      <c r="C2293" s="62" t="s">
        <v>272</v>
      </c>
      <c r="D2293" s="62" t="s">
        <v>617</v>
      </c>
      <c r="E2293" s="62" t="s">
        <v>247</v>
      </c>
      <c r="F2293" s="63">
        <v>413763</v>
      </c>
      <c r="G2293" s="63">
        <v>327724</v>
      </c>
      <c r="H2293" s="63">
        <v>662300</v>
      </c>
      <c r="I2293" s="63">
        <v>365164</v>
      </c>
      <c r="J2293" s="63">
        <v>124088</v>
      </c>
      <c r="K2293" s="63">
        <v>807977</v>
      </c>
      <c r="L2293" s="63">
        <v>750293</v>
      </c>
      <c r="M2293" s="63">
        <v>925275</v>
      </c>
      <c r="N2293" s="63">
        <v>1053853</v>
      </c>
      <c r="O2293" s="63">
        <v>912533</v>
      </c>
      <c r="P2293" s="63">
        <v>200451</v>
      </c>
      <c r="Q2293" s="63">
        <v>3511</v>
      </c>
      <c r="R2293" s="63">
        <v>3389541</v>
      </c>
      <c r="S2293" s="63">
        <v>9372849</v>
      </c>
      <c r="T2293" s="63">
        <v>6385410</v>
      </c>
    </row>
    <row r="2294" spans="1:20" ht="14.5" x14ac:dyDescent="0.35">
      <c r="A2294" t="str">
        <f t="shared" si="42"/>
        <v>Österreich728</v>
      </c>
      <c r="B2294">
        <v>2294</v>
      </c>
      <c r="C2294" s="62" t="s">
        <v>272</v>
      </c>
      <c r="D2294" s="62" t="s">
        <v>619</v>
      </c>
      <c r="E2294" s="62" t="s">
        <v>962</v>
      </c>
      <c r="F2294" s="63">
        <v>478522121</v>
      </c>
      <c r="G2294" s="63">
        <v>585658353</v>
      </c>
      <c r="H2294" s="63">
        <v>725745829</v>
      </c>
      <c r="I2294" s="63">
        <v>804723992</v>
      </c>
      <c r="J2294" s="63">
        <v>770925620</v>
      </c>
      <c r="K2294" s="63">
        <v>712171560</v>
      </c>
      <c r="L2294" s="63">
        <v>754967009</v>
      </c>
      <c r="M2294" s="63">
        <v>845460079</v>
      </c>
      <c r="N2294" s="63">
        <v>860099266</v>
      </c>
      <c r="O2294" s="63">
        <v>757291464</v>
      </c>
      <c r="P2294" s="63">
        <v>809947143</v>
      </c>
      <c r="Q2294" s="63">
        <v>944340866</v>
      </c>
      <c r="R2294" s="63">
        <v>1095438837</v>
      </c>
      <c r="S2294" s="63">
        <v>1168762231</v>
      </c>
      <c r="T2294" s="63">
        <v>948109801</v>
      </c>
    </row>
    <row r="2295" spans="1:20" ht="14.5" x14ac:dyDescent="0.35">
      <c r="A2295" t="str">
        <f t="shared" si="42"/>
        <v>Österreich636</v>
      </c>
      <c r="B2295">
        <v>2295</v>
      </c>
      <c r="C2295" s="62" t="s">
        <v>272</v>
      </c>
      <c r="D2295" s="62" t="s">
        <v>579</v>
      </c>
      <c r="E2295" s="62" t="s">
        <v>154</v>
      </c>
      <c r="F2295" s="63">
        <v>621983</v>
      </c>
      <c r="G2295" s="63">
        <v>2346141</v>
      </c>
      <c r="H2295" s="63">
        <v>246417883</v>
      </c>
      <c r="I2295" s="63">
        <v>231800550</v>
      </c>
      <c r="J2295" s="63">
        <v>254577535</v>
      </c>
      <c r="K2295" s="63">
        <v>21252726</v>
      </c>
      <c r="L2295" s="63">
        <v>801265</v>
      </c>
      <c r="M2295" s="63">
        <v>1272368</v>
      </c>
      <c r="N2295" s="63">
        <v>2503850</v>
      </c>
      <c r="O2295" s="63">
        <v>3178711</v>
      </c>
      <c r="P2295" s="63">
        <v>2040176</v>
      </c>
      <c r="Q2295" s="63">
        <v>1837545</v>
      </c>
      <c r="R2295" s="63">
        <v>5059526</v>
      </c>
      <c r="S2295" s="63">
        <v>3801017</v>
      </c>
      <c r="T2295" s="63">
        <v>4060141</v>
      </c>
    </row>
    <row r="2296" spans="1:20" ht="14.5" x14ac:dyDescent="0.35">
      <c r="A2296" t="str">
        <f t="shared" si="42"/>
        <v>Österreich463</v>
      </c>
      <c r="B2296">
        <v>2296</v>
      </c>
      <c r="C2296" s="62" t="s">
        <v>272</v>
      </c>
      <c r="D2296" s="62" t="s">
        <v>518</v>
      </c>
      <c r="E2296" s="62" t="s">
        <v>126</v>
      </c>
      <c r="F2296" s="63">
        <v>182</v>
      </c>
      <c r="G2296" s="63">
        <v>63</v>
      </c>
      <c r="H2296" s="63">
        <v>283</v>
      </c>
      <c r="I2296" s="64"/>
      <c r="J2296" s="63">
        <v>134</v>
      </c>
      <c r="K2296" s="64"/>
      <c r="L2296" s="63">
        <v>68251</v>
      </c>
      <c r="M2296" s="63">
        <v>30223</v>
      </c>
      <c r="N2296" s="63">
        <v>1035</v>
      </c>
      <c r="O2296" s="63">
        <v>39126</v>
      </c>
      <c r="P2296" s="63">
        <v>220</v>
      </c>
      <c r="Q2296" s="63">
        <v>1002</v>
      </c>
      <c r="R2296" s="63">
        <v>15202</v>
      </c>
      <c r="S2296" s="63">
        <v>105610</v>
      </c>
      <c r="T2296" s="63">
        <v>213200</v>
      </c>
    </row>
    <row r="2297" spans="1:20" ht="14.5" x14ac:dyDescent="0.35">
      <c r="A2297" t="str">
        <f t="shared" si="42"/>
        <v>Österreich079</v>
      </c>
      <c r="B2297">
        <v>2297</v>
      </c>
      <c r="C2297" s="62" t="s">
        <v>272</v>
      </c>
      <c r="D2297" s="62" t="s">
        <v>371</v>
      </c>
      <c r="E2297" s="62" t="s">
        <v>41</v>
      </c>
      <c r="F2297" s="63">
        <v>873373943</v>
      </c>
      <c r="G2297" s="63">
        <v>1400854457</v>
      </c>
      <c r="H2297" s="63">
        <v>1434064130</v>
      </c>
      <c r="I2297" s="63">
        <v>1334930707</v>
      </c>
      <c r="J2297" s="63">
        <v>1645057874</v>
      </c>
      <c r="K2297" s="63">
        <v>865416815</v>
      </c>
      <c r="L2297" s="63">
        <v>663908316</v>
      </c>
      <c r="M2297" s="63">
        <v>944841425</v>
      </c>
      <c r="N2297" s="63">
        <v>1452837544</v>
      </c>
      <c r="O2297" s="63">
        <v>1509218861</v>
      </c>
      <c r="P2297" s="63">
        <v>878623536</v>
      </c>
      <c r="Q2297" s="63">
        <v>1372058128</v>
      </c>
      <c r="R2297" s="63">
        <v>1584809511</v>
      </c>
      <c r="S2297" s="63">
        <v>1744959379</v>
      </c>
      <c r="T2297" s="63">
        <v>2545834776</v>
      </c>
    </row>
    <row r="2298" spans="1:20" ht="14.5" x14ac:dyDescent="0.35">
      <c r="A2298" t="str">
        <f t="shared" si="42"/>
        <v>Österreich684</v>
      </c>
      <c r="B2298">
        <v>2298</v>
      </c>
      <c r="C2298" s="62" t="s">
        <v>272</v>
      </c>
      <c r="D2298" s="62" t="s">
        <v>601</v>
      </c>
      <c r="E2298" s="62" t="s">
        <v>249</v>
      </c>
      <c r="F2298" s="63">
        <v>3698731</v>
      </c>
      <c r="G2298" s="63">
        <v>3092913</v>
      </c>
      <c r="H2298" s="63">
        <v>3319336</v>
      </c>
      <c r="I2298" s="63">
        <v>3496457</v>
      </c>
      <c r="J2298" s="63">
        <v>4504930</v>
      </c>
      <c r="K2298" s="63">
        <v>5157016</v>
      </c>
      <c r="L2298" s="63">
        <v>5589266</v>
      </c>
      <c r="M2298" s="63">
        <v>4593767</v>
      </c>
      <c r="N2298" s="63">
        <v>2936172</v>
      </c>
      <c r="O2298" s="63">
        <v>5696980</v>
      </c>
      <c r="P2298" s="63">
        <v>5717078</v>
      </c>
      <c r="Q2298" s="63">
        <v>7798532</v>
      </c>
      <c r="R2298" s="63">
        <v>16218480</v>
      </c>
      <c r="S2298" s="63">
        <v>20017664</v>
      </c>
      <c r="T2298" s="63">
        <v>23797931</v>
      </c>
    </row>
    <row r="2299" spans="1:20" ht="14.5" x14ac:dyDescent="0.35">
      <c r="A2299" t="str">
        <f t="shared" si="42"/>
        <v>Österreich604</v>
      </c>
      <c r="B2299">
        <v>2299</v>
      </c>
      <c r="C2299" s="62" t="s">
        <v>272</v>
      </c>
      <c r="D2299" s="62" t="s">
        <v>563</v>
      </c>
      <c r="E2299" s="62" t="s">
        <v>148</v>
      </c>
      <c r="F2299" s="63">
        <v>2223631</v>
      </c>
      <c r="G2299" s="63">
        <v>1643753</v>
      </c>
      <c r="H2299" s="63">
        <v>1957420</v>
      </c>
      <c r="I2299" s="63">
        <v>2764460</v>
      </c>
      <c r="J2299" s="63">
        <v>5065444</v>
      </c>
      <c r="K2299" s="63">
        <v>3893130</v>
      </c>
      <c r="L2299" s="63">
        <v>4634810</v>
      </c>
      <c r="M2299" s="63">
        <v>3882963</v>
      </c>
      <c r="N2299" s="63">
        <v>4390118</v>
      </c>
      <c r="O2299" s="63">
        <v>3164427</v>
      </c>
      <c r="P2299" s="63">
        <v>2962284</v>
      </c>
      <c r="Q2299" s="63">
        <v>3198800</v>
      </c>
      <c r="R2299" s="63">
        <v>3345972</v>
      </c>
      <c r="S2299" s="63">
        <v>2960691</v>
      </c>
      <c r="T2299" s="63">
        <v>2884601</v>
      </c>
    </row>
    <row r="2300" spans="1:20" ht="14.5" x14ac:dyDescent="0.35">
      <c r="A2300" t="str">
        <f t="shared" si="42"/>
        <v>Österreich465</v>
      </c>
      <c r="B2300">
        <v>2300</v>
      </c>
      <c r="C2300" s="62" t="s">
        <v>272</v>
      </c>
      <c r="D2300" s="62" t="s">
        <v>522</v>
      </c>
      <c r="E2300" s="62" t="s">
        <v>128</v>
      </c>
      <c r="F2300" s="63">
        <v>59</v>
      </c>
      <c r="G2300" s="63">
        <v>104</v>
      </c>
      <c r="H2300" s="63">
        <v>99</v>
      </c>
      <c r="I2300" s="64"/>
      <c r="J2300" s="63">
        <v>101</v>
      </c>
      <c r="K2300" s="63">
        <v>2320</v>
      </c>
      <c r="L2300" s="63">
        <v>473</v>
      </c>
      <c r="M2300" s="63">
        <v>730</v>
      </c>
      <c r="N2300" s="63">
        <v>159</v>
      </c>
      <c r="O2300" s="63">
        <v>7794</v>
      </c>
      <c r="P2300" s="63">
        <v>9177</v>
      </c>
      <c r="Q2300" s="63">
        <v>8053</v>
      </c>
      <c r="R2300" s="63">
        <v>65274</v>
      </c>
      <c r="S2300" s="63">
        <v>4927</v>
      </c>
      <c r="T2300" s="63">
        <v>5221</v>
      </c>
    </row>
    <row r="2301" spans="1:20" ht="14.5" x14ac:dyDescent="0.35">
      <c r="A2301" t="str">
        <f t="shared" si="42"/>
        <v>Österreich037</v>
      </c>
      <c r="B2301">
        <v>2301</v>
      </c>
      <c r="C2301" s="62" t="s">
        <v>272</v>
      </c>
      <c r="D2301" s="62" t="s">
        <v>326</v>
      </c>
      <c r="E2301" s="62" t="s">
        <v>19</v>
      </c>
      <c r="F2301" s="64"/>
      <c r="G2301" s="63">
        <v>189176590</v>
      </c>
      <c r="H2301" s="63">
        <v>193772869</v>
      </c>
      <c r="I2301" s="63">
        <v>224187621</v>
      </c>
      <c r="J2301" s="63">
        <v>226852271</v>
      </c>
      <c r="K2301" s="63">
        <v>249179238</v>
      </c>
      <c r="L2301" s="63">
        <v>269181454</v>
      </c>
      <c r="M2301" s="63">
        <v>383421600</v>
      </c>
      <c r="N2301" s="63">
        <v>400929742</v>
      </c>
      <c r="O2301" s="63">
        <v>427383982</v>
      </c>
      <c r="P2301" s="63">
        <v>415323998</v>
      </c>
      <c r="Q2301" s="63">
        <v>399587855</v>
      </c>
      <c r="R2301" s="63">
        <v>280654910</v>
      </c>
      <c r="S2301" s="63">
        <v>1328741669</v>
      </c>
      <c r="T2301" s="63">
        <v>357998308</v>
      </c>
    </row>
    <row r="2302" spans="1:20" ht="14.5" x14ac:dyDescent="0.35">
      <c r="A2302" t="str">
        <f t="shared" si="42"/>
        <v>Österreich669</v>
      </c>
      <c r="B2302">
        <v>2302</v>
      </c>
      <c r="C2302" s="62" t="s">
        <v>272</v>
      </c>
      <c r="D2302" s="62" t="s">
        <v>596</v>
      </c>
      <c r="E2302" s="62" t="s">
        <v>165</v>
      </c>
      <c r="F2302" s="63">
        <v>38474899</v>
      </c>
      <c r="G2302" s="63">
        <v>43780685</v>
      </c>
      <c r="H2302" s="63">
        <v>53664116</v>
      </c>
      <c r="I2302" s="63">
        <v>52393251</v>
      </c>
      <c r="J2302" s="63">
        <v>58387021</v>
      </c>
      <c r="K2302" s="63">
        <v>70912982</v>
      </c>
      <c r="L2302" s="63">
        <v>73911691</v>
      </c>
      <c r="M2302" s="63">
        <v>83289547</v>
      </c>
      <c r="N2302" s="63">
        <v>108161322</v>
      </c>
      <c r="O2302" s="63">
        <v>138260811</v>
      </c>
      <c r="P2302" s="63">
        <v>118731459</v>
      </c>
      <c r="Q2302" s="63">
        <v>131314485</v>
      </c>
      <c r="R2302" s="63">
        <v>161064612</v>
      </c>
      <c r="S2302" s="63">
        <v>118806604</v>
      </c>
      <c r="T2302" s="63">
        <v>136746241</v>
      </c>
    </row>
    <row r="2303" spans="1:20" ht="14.5" x14ac:dyDescent="0.35">
      <c r="A2303" t="str">
        <f t="shared" si="42"/>
        <v>Österreich268</v>
      </c>
      <c r="B2303">
        <v>2303</v>
      </c>
      <c r="C2303" s="62" t="s">
        <v>272</v>
      </c>
      <c r="D2303" s="62" t="s">
        <v>421</v>
      </c>
      <c r="E2303" s="62" t="s">
        <v>68</v>
      </c>
      <c r="F2303" s="63">
        <v>17288</v>
      </c>
      <c r="G2303" s="63">
        <v>734</v>
      </c>
      <c r="H2303" s="63">
        <v>6313</v>
      </c>
      <c r="I2303" s="63">
        <v>146528</v>
      </c>
      <c r="J2303" s="63">
        <v>4321</v>
      </c>
      <c r="K2303" s="63">
        <v>9768</v>
      </c>
      <c r="L2303" s="63">
        <v>574441</v>
      </c>
      <c r="M2303" s="63">
        <v>5114</v>
      </c>
      <c r="N2303" s="63">
        <v>11075</v>
      </c>
      <c r="O2303" s="63">
        <v>144</v>
      </c>
      <c r="P2303" s="63">
        <v>2657</v>
      </c>
      <c r="Q2303" s="63">
        <v>89515</v>
      </c>
      <c r="R2303" s="63">
        <v>270663</v>
      </c>
      <c r="S2303" s="63">
        <v>357525</v>
      </c>
      <c r="T2303" s="63">
        <v>381992</v>
      </c>
    </row>
    <row r="2304" spans="1:20" ht="14.5" x14ac:dyDescent="0.35">
      <c r="A2304" t="str">
        <f t="shared" si="42"/>
        <v>Österreich395</v>
      </c>
      <c r="B2304">
        <v>2304</v>
      </c>
      <c r="C2304" s="62" t="s">
        <v>272</v>
      </c>
      <c r="D2304" s="62" t="s">
        <v>483</v>
      </c>
      <c r="E2304" s="62" t="s">
        <v>102</v>
      </c>
      <c r="F2304" s="64"/>
      <c r="G2304" s="63">
        <v>784</v>
      </c>
      <c r="H2304" s="63">
        <v>3821</v>
      </c>
      <c r="I2304" s="64"/>
      <c r="J2304" s="63">
        <v>35317</v>
      </c>
      <c r="K2304" s="63">
        <v>27194</v>
      </c>
      <c r="L2304" s="63">
        <v>304370</v>
      </c>
      <c r="M2304" s="63">
        <v>11502</v>
      </c>
      <c r="N2304" s="63">
        <v>8236</v>
      </c>
      <c r="O2304" s="63">
        <v>13582</v>
      </c>
      <c r="P2304" s="63">
        <v>35468</v>
      </c>
      <c r="Q2304" s="63">
        <v>4805</v>
      </c>
      <c r="R2304" s="63">
        <v>27369</v>
      </c>
      <c r="S2304" s="63">
        <v>62793</v>
      </c>
      <c r="T2304" s="63">
        <v>30907</v>
      </c>
    </row>
    <row r="2305" spans="1:20" ht="14.5" x14ac:dyDescent="0.35">
      <c r="A2305" t="str">
        <f t="shared" si="42"/>
        <v>Österreich055</v>
      </c>
      <c r="B2305">
        <v>2305</v>
      </c>
      <c r="C2305" s="62" t="s">
        <v>272</v>
      </c>
      <c r="D2305" s="62" t="s">
        <v>343</v>
      </c>
      <c r="E2305" s="62" t="s">
        <v>29</v>
      </c>
      <c r="F2305" s="63">
        <v>62963622</v>
      </c>
      <c r="G2305" s="63">
        <v>68950976</v>
      </c>
      <c r="H2305" s="63">
        <v>74120983</v>
      </c>
      <c r="I2305" s="63">
        <v>84134840</v>
      </c>
      <c r="J2305" s="63">
        <v>87483614</v>
      </c>
      <c r="K2305" s="63">
        <v>92929803</v>
      </c>
      <c r="L2305" s="63">
        <v>112242173</v>
      </c>
      <c r="M2305" s="63">
        <v>133031839</v>
      </c>
      <c r="N2305" s="63">
        <v>152908157</v>
      </c>
      <c r="O2305" s="63">
        <v>204402602</v>
      </c>
      <c r="P2305" s="63">
        <v>275681744</v>
      </c>
      <c r="Q2305" s="63">
        <v>337672398</v>
      </c>
      <c r="R2305" s="63">
        <v>358482352</v>
      </c>
      <c r="S2305" s="63">
        <v>296557737</v>
      </c>
      <c r="T2305" s="63">
        <v>275429251</v>
      </c>
    </row>
    <row r="2306" spans="1:20" ht="14.5" x14ac:dyDescent="0.35">
      <c r="A2306" t="str">
        <f t="shared" si="42"/>
        <v>Österreich018</v>
      </c>
      <c r="B2306">
        <v>2306</v>
      </c>
      <c r="C2306" s="62" t="s">
        <v>272</v>
      </c>
      <c r="D2306" s="62" t="s">
        <v>315</v>
      </c>
      <c r="E2306" s="62" t="s">
        <v>12</v>
      </c>
      <c r="F2306" s="63">
        <v>185772288</v>
      </c>
      <c r="G2306" s="63">
        <v>220191033</v>
      </c>
      <c r="H2306" s="63">
        <v>260896694</v>
      </c>
      <c r="I2306" s="63">
        <v>232092836</v>
      </c>
      <c r="J2306" s="63">
        <v>251170233</v>
      </c>
      <c r="K2306" s="63">
        <v>259708088</v>
      </c>
      <c r="L2306" s="63">
        <v>260292659</v>
      </c>
      <c r="M2306" s="63">
        <v>312760713</v>
      </c>
      <c r="N2306" s="63">
        <v>350416418</v>
      </c>
      <c r="O2306" s="63">
        <v>333784939</v>
      </c>
      <c r="P2306" s="63">
        <v>282387921</v>
      </c>
      <c r="Q2306" s="63">
        <v>346517917</v>
      </c>
      <c r="R2306" s="63">
        <v>424526670</v>
      </c>
      <c r="S2306" s="63">
        <v>368411101</v>
      </c>
      <c r="T2306" s="63">
        <v>342899385</v>
      </c>
    </row>
    <row r="2307" spans="1:20" ht="14.5" x14ac:dyDescent="0.35">
      <c r="A2307" t="str">
        <f t="shared" si="42"/>
        <v>Österreich054</v>
      </c>
      <c r="B2307">
        <v>2307</v>
      </c>
      <c r="C2307" s="62" t="s">
        <v>272</v>
      </c>
      <c r="D2307" s="62" t="s">
        <v>341</v>
      </c>
      <c r="E2307" s="62" t="s">
        <v>28</v>
      </c>
      <c r="F2307" s="63">
        <v>23574920</v>
      </c>
      <c r="G2307" s="63">
        <v>25272655</v>
      </c>
      <c r="H2307" s="63">
        <v>23709234</v>
      </c>
      <c r="I2307" s="63">
        <v>29219126</v>
      </c>
      <c r="J2307" s="63">
        <v>28499778</v>
      </c>
      <c r="K2307" s="63">
        <v>33305555</v>
      </c>
      <c r="L2307" s="63">
        <v>31486627</v>
      </c>
      <c r="M2307" s="63">
        <v>37931806</v>
      </c>
      <c r="N2307" s="63">
        <v>55286988</v>
      </c>
      <c r="O2307" s="63">
        <v>57897737</v>
      </c>
      <c r="P2307" s="63">
        <v>60606267</v>
      </c>
      <c r="Q2307" s="63">
        <v>74880893</v>
      </c>
      <c r="R2307" s="63">
        <v>74496141</v>
      </c>
      <c r="S2307" s="63">
        <v>76447573</v>
      </c>
      <c r="T2307" s="63">
        <v>74739723</v>
      </c>
    </row>
    <row r="2308" spans="1:20" ht="14.5" x14ac:dyDescent="0.35">
      <c r="A2308" t="str">
        <f t="shared" si="42"/>
        <v>Österreich216</v>
      </c>
      <c r="B2308">
        <v>2308</v>
      </c>
      <c r="C2308" s="62" t="s">
        <v>272</v>
      </c>
      <c r="D2308" s="62" t="s">
        <v>398</v>
      </c>
      <c r="E2308" s="62" t="s">
        <v>250</v>
      </c>
      <c r="F2308" s="63">
        <v>742503413</v>
      </c>
      <c r="G2308" s="63">
        <v>298541006</v>
      </c>
      <c r="H2308" s="63">
        <v>634979221</v>
      </c>
      <c r="I2308" s="63">
        <v>465708739</v>
      </c>
      <c r="J2308" s="63">
        <v>613174801</v>
      </c>
      <c r="K2308" s="63">
        <v>359897495</v>
      </c>
      <c r="L2308" s="64"/>
      <c r="M2308" s="63">
        <v>105</v>
      </c>
      <c r="N2308" s="63">
        <v>896317833</v>
      </c>
      <c r="O2308" s="63">
        <v>831335328</v>
      </c>
      <c r="P2308" s="63">
        <v>121400575</v>
      </c>
      <c r="Q2308" s="63">
        <v>754028326</v>
      </c>
      <c r="R2308" s="63">
        <v>731537213</v>
      </c>
      <c r="S2308" s="63">
        <v>1073395146</v>
      </c>
      <c r="T2308" s="63">
        <v>637182004</v>
      </c>
    </row>
    <row r="2309" spans="1:20" ht="14.5" x14ac:dyDescent="0.35">
      <c r="A2309" t="str">
        <f t="shared" si="42"/>
        <v>Österreich204</v>
      </c>
      <c r="B2309">
        <v>2309</v>
      </c>
      <c r="C2309" s="62" t="s">
        <v>272</v>
      </c>
      <c r="D2309" s="62" t="s">
        <v>392</v>
      </c>
      <c r="E2309" s="62" t="s">
        <v>52</v>
      </c>
      <c r="F2309" s="63">
        <v>75441716</v>
      </c>
      <c r="G2309" s="63">
        <v>76022298</v>
      </c>
      <c r="H2309" s="63">
        <v>86663247</v>
      </c>
      <c r="I2309" s="63">
        <v>111739009</v>
      </c>
      <c r="J2309" s="63">
        <v>128880468</v>
      </c>
      <c r="K2309" s="63">
        <v>144152146</v>
      </c>
      <c r="L2309" s="63">
        <v>149698740</v>
      </c>
      <c r="M2309" s="63">
        <v>174223773</v>
      </c>
      <c r="N2309" s="63">
        <v>189690258</v>
      </c>
      <c r="O2309" s="63">
        <v>179767399</v>
      </c>
      <c r="P2309" s="63">
        <v>175899253</v>
      </c>
      <c r="Q2309" s="63">
        <v>186486611</v>
      </c>
      <c r="R2309" s="63">
        <v>238853592</v>
      </c>
      <c r="S2309" s="63">
        <v>326629987</v>
      </c>
      <c r="T2309" s="63">
        <v>371022826</v>
      </c>
    </row>
    <row r="2310" spans="1:20" ht="14.5" x14ac:dyDescent="0.35">
      <c r="A2310" t="str">
        <f t="shared" si="42"/>
        <v>Österreich074</v>
      </c>
      <c r="B2310">
        <v>2310</v>
      </c>
      <c r="C2310" s="62" t="s">
        <v>272</v>
      </c>
      <c r="D2310" s="62" t="s">
        <v>361</v>
      </c>
      <c r="E2310" s="62" t="s">
        <v>251</v>
      </c>
      <c r="F2310" s="63">
        <v>13376204</v>
      </c>
      <c r="G2310" s="63">
        <v>20501460</v>
      </c>
      <c r="H2310" s="63">
        <v>22703815</v>
      </c>
      <c r="I2310" s="63">
        <v>24497769</v>
      </c>
      <c r="J2310" s="63">
        <v>31428506</v>
      </c>
      <c r="K2310" s="63">
        <v>31382268</v>
      </c>
      <c r="L2310" s="63">
        <v>34056407</v>
      </c>
      <c r="M2310" s="63">
        <v>48296990</v>
      </c>
      <c r="N2310" s="63">
        <v>54081164</v>
      </c>
      <c r="O2310" s="63">
        <v>50534994</v>
      </c>
      <c r="P2310" s="63">
        <v>46311824</v>
      </c>
      <c r="Q2310" s="63">
        <v>37606552</v>
      </c>
      <c r="R2310" s="63">
        <v>49624560</v>
      </c>
      <c r="S2310" s="63">
        <v>61226812</v>
      </c>
      <c r="T2310" s="63">
        <v>41951919</v>
      </c>
    </row>
    <row r="2311" spans="1:20" ht="14.5" x14ac:dyDescent="0.35">
      <c r="A2311" t="str">
        <f t="shared" si="42"/>
        <v>Österreich097</v>
      </c>
      <c r="B2311">
        <v>2311</v>
      </c>
      <c r="C2311" s="62" t="s">
        <v>272</v>
      </c>
      <c r="D2311" s="62" t="s">
        <v>389</v>
      </c>
      <c r="E2311" s="62" t="s">
        <v>50</v>
      </c>
      <c r="F2311" s="63">
        <v>4984371</v>
      </c>
      <c r="G2311" s="63">
        <v>6858649</v>
      </c>
      <c r="H2311" s="63">
        <v>3490529</v>
      </c>
      <c r="I2311" s="63">
        <v>3594143</v>
      </c>
      <c r="J2311" s="63">
        <v>1610145</v>
      </c>
      <c r="K2311" s="63">
        <v>3175968</v>
      </c>
      <c r="L2311" s="63">
        <v>10069573</v>
      </c>
      <c r="M2311" s="63">
        <v>2279963</v>
      </c>
      <c r="N2311" s="63">
        <v>9636572</v>
      </c>
      <c r="O2311" s="63">
        <v>3464926</v>
      </c>
      <c r="P2311" s="63">
        <v>2899501</v>
      </c>
      <c r="Q2311" s="63">
        <v>2863255</v>
      </c>
      <c r="R2311" s="63">
        <v>3458925</v>
      </c>
      <c r="S2311" s="63">
        <v>2567242</v>
      </c>
      <c r="T2311" s="63">
        <v>9845929</v>
      </c>
    </row>
    <row r="2312" spans="1:20" ht="14.5" x14ac:dyDescent="0.35">
      <c r="A2312" t="str">
        <f t="shared" ref="A2312:A2364" si="43">C2312&amp;D2312</f>
        <v>Österreich370</v>
      </c>
      <c r="B2312">
        <v>2312</v>
      </c>
      <c r="C2312" s="62" t="s">
        <v>272</v>
      </c>
      <c r="D2312" s="62" t="s">
        <v>465</v>
      </c>
      <c r="E2312" s="62" t="s">
        <v>91</v>
      </c>
      <c r="F2312" s="63">
        <v>4388586</v>
      </c>
      <c r="G2312" s="63">
        <v>6097179</v>
      </c>
      <c r="H2312" s="63">
        <v>5804610</v>
      </c>
      <c r="I2312" s="63">
        <v>4108502</v>
      </c>
      <c r="J2312" s="63">
        <v>5491010</v>
      </c>
      <c r="K2312" s="63">
        <v>7953968</v>
      </c>
      <c r="L2312" s="63">
        <v>8279501</v>
      </c>
      <c r="M2312" s="63">
        <v>11816982</v>
      </c>
      <c r="N2312" s="63">
        <v>10490190</v>
      </c>
      <c r="O2312" s="63">
        <v>12008118</v>
      </c>
      <c r="P2312" s="63">
        <v>8246807</v>
      </c>
      <c r="Q2312" s="63">
        <v>8550881</v>
      </c>
      <c r="R2312" s="63">
        <v>11851180</v>
      </c>
      <c r="S2312" s="63">
        <v>13688644</v>
      </c>
      <c r="T2312" s="63">
        <v>15485228</v>
      </c>
    </row>
    <row r="2313" spans="1:20" ht="14.5" x14ac:dyDescent="0.35">
      <c r="A2313" t="str">
        <f t="shared" si="43"/>
        <v>Österreich824</v>
      </c>
      <c r="B2313">
        <v>2313</v>
      </c>
      <c r="C2313" s="62" t="s">
        <v>272</v>
      </c>
      <c r="D2313" s="62" t="s">
        <v>654</v>
      </c>
      <c r="E2313" s="62" t="s">
        <v>198</v>
      </c>
      <c r="F2313" s="64"/>
      <c r="G2313" s="64"/>
      <c r="H2313" s="64"/>
      <c r="I2313" s="64"/>
      <c r="J2313" s="64"/>
      <c r="K2313" s="64"/>
      <c r="L2313" s="64"/>
      <c r="M2313" s="64"/>
      <c r="N2313" s="64"/>
      <c r="O2313" s="64"/>
      <c r="P2313" s="64"/>
      <c r="Q2313" s="64"/>
      <c r="R2313" s="64"/>
      <c r="S2313" s="63">
        <v>157</v>
      </c>
      <c r="T2313" s="64"/>
    </row>
    <row r="2314" spans="1:20" ht="14.5" x14ac:dyDescent="0.35">
      <c r="A2314" t="str">
        <f t="shared" si="43"/>
        <v>Österreich096</v>
      </c>
      <c r="B2314">
        <v>2314</v>
      </c>
      <c r="C2314" s="62" t="s">
        <v>272</v>
      </c>
      <c r="D2314" s="62" t="s">
        <v>387</v>
      </c>
      <c r="E2314" s="62" t="s">
        <v>252</v>
      </c>
      <c r="F2314" s="63">
        <v>37567298</v>
      </c>
      <c r="G2314" s="63">
        <v>48224693</v>
      </c>
      <c r="H2314" s="63">
        <v>62207677</v>
      </c>
      <c r="I2314" s="63">
        <v>62919583</v>
      </c>
      <c r="J2314" s="63">
        <v>69206687</v>
      </c>
      <c r="K2314" s="63">
        <v>69587175</v>
      </c>
      <c r="L2314" s="63">
        <v>67067080</v>
      </c>
      <c r="M2314" s="63">
        <v>65110021</v>
      </c>
      <c r="N2314" s="63">
        <v>66572314</v>
      </c>
      <c r="O2314" s="63">
        <v>72644944</v>
      </c>
      <c r="P2314" s="63">
        <v>101909508</v>
      </c>
      <c r="Q2314" s="63">
        <v>113165846</v>
      </c>
      <c r="R2314" s="63">
        <v>137951341</v>
      </c>
      <c r="S2314" s="63">
        <v>160193406</v>
      </c>
      <c r="T2314" s="63">
        <v>169546902</v>
      </c>
    </row>
    <row r="2315" spans="1:20" ht="14.5" x14ac:dyDescent="0.35">
      <c r="A2315" t="str">
        <f t="shared" si="43"/>
        <v>Österreich232</v>
      </c>
      <c r="B2315">
        <v>2315</v>
      </c>
      <c r="C2315" s="62" t="s">
        <v>272</v>
      </c>
      <c r="D2315" s="62" t="s">
        <v>409</v>
      </c>
      <c r="E2315" s="62" t="s">
        <v>58</v>
      </c>
      <c r="F2315" s="63">
        <v>49345</v>
      </c>
      <c r="G2315" s="63">
        <v>1149305</v>
      </c>
      <c r="H2315" s="63">
        <v>742727</v>
      </c>
      <c r="I2315" s="63">
        <v>2513199</v>
      </c>
      <c r="J2315" s="63">
        <v>81979</v>
      </c>
      <c r="K2315" s="63">
        <v>274614</v>
      </c>
      <c r="L2315" s="63">
        <v>242731</v>
      </c>
      <c r="M2315" s="63">
        <v>326927</v>
      </c>
      <c r="N2315" s="63">
        <v>366661</v>
      </c>
      <c r="O2315" s="63">
        <v>122691</v>
      </c>
      <c r="P2315" s="63">
        <v>197630</v>
      </c>
      <c r="Q2315" s="63">
        <v>151710</v>
      </c>
      <c r="R2315" s="63">
        <v>566270</v>
      </c>
      <c r="S2315" s="63">
        <v>645067</v>
      </c>
      <c r="T2315" s="63">
        <v>677796</v>
      </c>
    </row>
    <row r="2316" spans="1:20" ht="14.5" x14ac:dyDescent="0.35">
      <c r="A2316" t="str">
        <f t="shared" si="43"/>
        <v>Österreich676</v>
      </c>
      <c r="B2316">
        <v>2316</v>
      </c>
      <c r="C2316" s="62" t="s">
        <v>272</v>
      </c>
      <c r="D2316" s="62" t="s">
        <v>599</v>
      </c>
      <c r="E2316" s="62" t="s">
        <v>168</v>
      </c>
      <c r="F2316" s="63">
        <v>8496851</v>
      </c>
      <c r="G2316" s="63">
        <v>11628758</v>
      </c>
      <c r="H2316" s="63">
        <v>8564880</v>
      </c>
      <c r="I2316" s="63">
        <v>9529207</v>
      </c>
      <c r="J2316" s="63">
        <v>14395482</v>
      </c>
      <c r="K2316" s="63">
        <v>28787463</v>
      </c>
      <c r="L2316" s="63">
        <v>55916279</v>
      </c>
      <c r="M2316" s="63">
        <v>87413065</v>
      </c>
      <c r="N2316" s="63">
        <v>112069104</v>
      </c>
      <c r="O2316" s="63">
        <v>153530718</v>
      </c>
      <c r="P2316" s="63">
        <v>154329868</v>
      </c>
      <c r="Q2316" s="63">
        <v>156871356</v>
      </c>
      <c r="R2316" s="63">
        <v>225344799</v>
      </c>
      <c r="S2316" s="63">
        <v>172577013</v>
      </c>
      <c r="T2316" s="63">
        <v>177003547</v>
      </c>
    </row>
    <row r="2317" spans="1:20" ht="14.5" x14ac:dyDescent="0.35">
      <c r="A2317" t="str">
        <f t="shared" si="43"/>
        <v>Österreich716</v>
      </c>
      <c r="B2317">
        <v>2317</v>
      </c>
      <c r="C2317" s="62" t="s">
        <v>272</v>
      </c>
      <c r="D2317" s="62" t="s">
        <v>614</v>
      </c>
      <c r="E2317" s="62" t="s">
        <v>176</v>
      </c>
      <c r="F2317" s="63">
        <v>1098029</v>
      </c>
      <c r="G2317" s="63">
        <v>2789592</v>
      </c>
      <c r="H2317" s="63">
        <v>4804892</v>
      </c>
      <c r="I2317" s="63">
        <v>6598158</v>
      </c>
      <c r="J2317" s="63">
        <v>2068431</v>
      </c>
      <c r="K2317" s="63">
        <v>2674735</v>
      </c>
      <c r="L2317" s="63">
        <v>2795113</v>
      </c>
      <c r="M2317" s="63">
        <v>2379137</v>
      </c>
      <c r="N2317" s="63">
        <v>6462103</v>
      </c>
      <c r="O2317" s="63">
        <v>6193530</v>
      </c>
      <c r="P2317" s="63">
        <v>2940700</v>
      </c>
      <c r="Q2317" s="63">
        <v>5988603</v>
      </c>
      <c r="R2317" s="63">
        <v>9017319</v>
      </c>
      <c r="S2317" s="63">
        <v>5309942</v>
      </c>
      <c r="T2317" s="63">
        <v>7259011</v>
      </c>
    </row>
    <row r="2318" spans="1:20" ht="14.5" x14ac:dyDescent="0.35">
      <c r="A2318" t="str">
        <f t="shared" si="43"/>
        <v>Österreich743</v>
      </c>
      <c r="B2318">
        <v>2318</v>
      </c>
      <c r="C2318" s="62" t="s">
        <v>272</v>
      </c>
      <c r="D2318" s="62" t="s">
        <v>625</v>
      </c>
      <c r="E2318" s="62" t="s">
        <v>181</v>
      </c>
      <c r="F2318" s="63">
        <v>1758037</v>
      </c>
      <c r="G2318" s="63">
        <v>1246504</v>
      </c>
      <c r="H2318" s="63">
        <v>1354614</v>
      </c>
      <c r="I2318" s="63">
        <v>1242164</v>
      </c>
      <c r="J2318" s="63">
        <v>1384215</v>
      </c>
      <c r="K2318" s="63">
        <v>1273402</v>
      </c>
      <c r="L2318" s="63">
        <v>1857880</v>
      </c>
      <c r="M2318" s="63">
        <v>2108125</v>
      </c>
      <c r="N2318" s="63">
        <v>940738</v>
      </c>
      <c r="O2318" s="63">
        <v>1622759</v>
      </c>
      <c r="P2318" s="63">
        <v>730090</v>
      </c>
      <c r="Q2318" s="63">
        <v>663295</v>
      </c>
      <c r="R2318" s="63">
        <v>1480323</v>
      </c>
      <c r="S2318" s="63">
        <v>1370064</v>
      </c>
      <c r="T2318" s="63">
        <v>1460190</v>
      </c>
    </row>
    <row r="2319" spans="1:20" ht="14.5" x14ac:dyDescent="0.35">
      <c r="A2319" t="str">
        <f t="shared" si="43"/>
        <v>Österreich820</v>
      </c>
      <c r="B2319">
        <v>2319</v>
      </c>
      <c r="C2319" s="62" t="s">
        <v>272</v>
      </c>
      <c r="D2319" s="62" t="s">
        <v>648</v>
      </c>
      <c r="E2319" s="62" t="s">
        <v>195</v>
      </c>
      <c r="F2319" s="63">
        <v>1349</v>
      </c>
      <c r="G2319" s="63">
        <v>421</v>
      </c>
      <c r="H2319" s="64"/>
      <c r="I2319" s="64"/>
      <c r="J2319" s="64"/>
      <c r="K2319" s="63">
        <v>2384</v>
      </c>
      <c r="L2319" s="64"/>
      <c r="M2319" s="64"/>
      <c r="N2319" s="64"/>
      <c r="O2319" s="64"/>
      <c r="P2319" s="64"/>
      <c r="Q2319" s="63">
        <v>15</v>
      </c>
      <c r="R2319" s="63">
        <v>3817</v>
      </c>
      <c r="S2319" s="63">
        <v>446</v>
      </c>
      <c r="T2319" s="63">
        <v>343</v>
      </c>
    </row>
    <row r="2320" spans="1:20" ht="14.5" x14ac:dyDescent="0.35">
      <c r="A2320" t="str">
        <f t="shared" si="43"/>
        <v>Österreich228</v>
      </c>
      <c r="B2320">
        <v>2320</v>
      </c>
      <c r="C2320" s="62" t="s">
        <v>272</v>
      </c>
      <c r="D2320" s="62" t="s">
        <v>405</v>
      </c>
      <c r="E2320" s="62" t="s">
        <v>57</v>
      </c>
      <c r="F2320" s="63">
        <v>9606</v>
      </c>
      <c r="G2320" s="63">
        <v>11448</v>
      </c>
      <c r="H2320" s="63">
        <v>26963</v>
      </c>
      <c r="I2320" s="63">
        <v>5066</v>
      </c>
      <c r="J2320" s="63">
        <v>13683</v>
      </c>
      <c r="K2320" s="63">
        <v>19113</v>
      </c>
      <c r="L2320" s="63">
        <v>8834</v>
      </c>
      <c r="M2320" s="63">
        <v>36544</v>
      </c>
      <c r="N2320" s="63">
        <v>75973</v>
      </c>
      <c r="O2320" s="63">
        <v>23058</v>
      </c>
      <c r="P2320" s="63">
        <v>19569</v>
      </c>
      <c r="Q2320" s="63">
        <v>215389</v>
      </c>
      <c r="R2320" s="63">
        <v>15638367</v>
      </c>
      <c r="S2320" s="63">
        <v>4476196</v>
      </c>
      <c r="T2320" s="63">
        <v>967154</v>
      </c>
    </row>
    <row r="2321" spans="1:20" ht="14.5" x14ac:dyDescent="0.35">
      <c r="A2321" t="str">
        <f t="shared" si="43"/>
        <v>Österreich470</v>
      </c>
      <c r="B2321">
        <v>2321</v>
      </c>
      <c r="C2321" s="62" t="s">
        <v>272</v>
      </c>
      <c r="D2321" s="62" t="s">
        <v>530</v>
      </c>
      <c r="E2321" s="62" t="s">
        <v>130</v>
      </c>
      <c r="F2321" s="63">
        <v>238</v>
      </c>
      <c r="G2321" s="64"/>
      <c r="H2321" s="63">
        <v>31</v>
      </c>
      <c r="I2321" s="63">
        <v>9</v>
      </c>
      <c r="J2321" s="63">
        <v>22</v>
      </c>
      <c r="K2321" s="63">
        <v>6081</v>
      </c>
      <c r="L2321" s="63">
        <v>2491</v>
      </c>
      <c r="M2321" s="64"/>
      <c r="N2321" s="63">
        <v>2635</v>
      </c>
      <c r="O2321" s="63">
        <v>2890</v>
      </c>
      <c r="P2321" s="63">
        <v>36</v>
      </c>
      <c r="Q2321" s="63">
        <v>30</v>
      </c>
      <c r="R2321" s="63">
        <v>18170</v>
      </c>
      <c r="S2321" s="63">
        <v>2691</v>
      </c>
      <c r="T2321" s="63">
        <v>2422</v>
      </c>
    </row>
    <row r="2322" spans="1:20" ht="14.5" x14ac:dyDescent="0.35">
      <c r="A2322" t="str">
        <f t="shared" si="43"/>
        <v>Österreich046</v>
      </c>
      <c r="B2322">
        <v>2322</v>
      </c>
      <c r="C2322" s="62" t="s">
        <v>272</v>
      </c>
      <c r="D2322" s="62" t="s">
        <v>335</v>
      </c>
      <c r="E2322" s="62" t="s">
        <v>24</v>
      </c>
      <c r="F2322" s="63">
        <v>9970053</v>
      </c>
      <c r="G2322" s="63">
        <v>11002386</v>
      </c>
      <c r="H2322" s="63">
        <v>10084245</v>
      </c>
      <c r="I2322" s="63">
        <v>18245635</v>
      </c>
      <c r="J2322" s="63">
        <v>10636974</v>
      </c>
      <c r="K2322" s="63">
        <v>12042593</v>
      </c>
      <c r="L2322" s="63">
        <v>10627500</v>
      </c>
      <c r="M2322" s="63">
        <v>19460577</v>
      </c>
      <c r="N2322" s="63">
        <v>13544115</v>
      </c>
      <c r="O2322" s="63">
        <v>31944312</v>
      </c>
      <c r="P2322" s="63">
        <v>17207425</v>
      </c>
      <c r="Q2322" s="63">
        <v>33009897</v>
      </c>
      <c r="R2322" s="63">
        <v>40137347</v>
      </c>
      <c r="S2322" s="63">
        <v>34477357</v>
      </c>
      <c r="T2322" s="63">
        <v>28034774</v>
      </c>
    </row>
    <row r="2323" spans="1:20" ht="14.5" x14ac:dyDescent="0.35">
      <c r="A2323" t="str">
        <f t="shared" si="43"/>
        <v>Österreich373</v>
      </c>
      <c r="B2323">
        <v>2323</v>
      </c>
      <c r="C2323" s="62" t="s">
        <v>272</v>
      </c>
      <c r="D2323" s="62" t="s">
        <v>467</v>
      </c>
      <c r="E2323" s="62" t="s">
        <v>92</v>
      </c>
      <c r="F2323" s="63">
        <v>9028437</v>
      </c>
      <c r="G2323" s="63">
        <v>10014028</v>
      </c>
      <c r="H2323" s="63">
        <v>10869213</v>
      </c>
      <c r="I2323" s="63">
        <v>9782801</v>
      </c>
      <c r="J2323" s="63">
        <v>10481436</v>
      </c>
      <c r="K2323" s="63">
        <v>8696859</v>
      </c>
      <c r="L2323" s="63">
        <v>6120155</v>
      </c>
      <c r="M2323" s="63">
        <v>6772100</v>
      </c>
      <c r="N2323" s="63">
        <v>7324777</v>
      </c>
      <c r="O2323" s="63">
        <v>9059125</v>
      </c>
      <c r="P2323" s="63">
        <v>7860473</v>
      </c>
      <c r="Q2323" s="63">
        <v>6997849</v>
      </c>
      <c r="R2323" s="63">
        <v>6835081</v>
      </c>
      <c r="S2323" s="63">
        <v>7479822</v>
      </c>
      <c r="T2323" s="63">
        <v>13376514</v>
      </c>
    </row>
    <row r="2324" spans="1:20" ht="14.5" x14ac:dyDescent="0.35">
      <c r="A2324" t="str">
        <f t="shared" si="43"/>
        <v>Österreich667</v>
      </c>
      <c r="B2324">
        <v>2324</v>
      </c>
      <c r="C2324" s="62" t="s">
        <v>272</v>
      </c>
      <c r="D2324" s="62" t="s">
        <v>594</v>
      </c>
      <c r="E2324" s="62" t="s">
        <v>164</v>
      </c>
      <c r="F2324" s="63">
        <v>12271</v>
      </c>
      <c r="G2324" s="63">
        <v>26155</v>
      </c>
      <c r="H2324" s="63">
        <v>73833</v>
      </c>
      <c r="I2324" s="63">
        <v>91424</v>
      </c>
      <c r="J2324" s="63">
        <v>166991</v>
      </c>
      <c r="K2324" s="63">
        <v>588709</v>
      </c>
      <c r="L2324" s="63">
        <v>940918</v>
      </c>
      <c r="M2324" s="63">
        <v>1936713</v>
      </c>
      <c r="N2324" s="63">
        <v>1238217</v>
      </c>
      <c r="O2324" s="63">
        <v>976620</v>
      </c>
      <c r="P2324" s="63">
        <v>944823</v>
      </c>
      <c r="Q2324" s="63">
        <v>1387052</v>
      </c>
      <c r="R2324" s="63">
        <v>2153115</v>
      </c>
      <c r="S2324" s="63">
        <v>2178341</v>
      </c>
      <c r="T2324" s="63">
        <v>2507286</v>
      </c>
    </row>
    <row r="2325" spans="1:20" ht="14.5" x14ac:dyDescent="0.35">
      <c r="A2325" t="str">
        <f t="shared" si="43"/>
        <v>Österreich386</v>
      </c>
      <c r="B2325">
        <v>2325</v>
      </c>
      <c r="C2325" s="62" t="s">
        <v>272</v>
      </c>
      <c r="D2325" s="62" t="s">
        <v>475</v>
      </c>
      <c r="E2325" s="62" t="s">
        <v>97</v>
      </c>
      <c r="F2325" s="63">
        <v>1977832</v>
      </c>
      <c r="G2325" s="63">
        <v>1063063</v>
      </c>
      <c r="H2325" s="63">
        <v>150580</v>
      </c>
      <c r="I2325" s="63">
        <v>109335</v>
      </c>
      <c r="J2325" s="63">
        <v>124392</v>
      </c>
      <c r="K2325" s="63">
        <v>95541</v>
      </c>
      <c r="L2325" s="63">
        <v>232210</v>
      </c>
      <c r="M2325" s="63">
        <v>358808</v>
      </c>
      <c r="N2325" s="63">
        <v>226754</v>
      </c>
      <c r="O2325" s="63">
        <v>208818</v>
      </c>
      <c r="P2325" s="63">
        <v>436859</v>
      </c>
      <c r="Q2325" s="63">
        <v>6686</v>
      </c>
      <c r="R2325" s="63">
        <v>410592</v>
      </c>
      <c r="S2325" s="63">
        <v>332730</v>
      </c>
      <c r="T2325" s="63">
        <v>618661</v>
      </c>
    </row>
    <row r="2326" spans="1:20" ht="14.5" x14ac:dyDescent="0.35">
      <c r="A2326" t="str">
        <f t="shared" si="43"/>
        <v>Österreich412</v>
      </c>
      <c r="B2326">
        <v>2326</v>
      </c>
      <c r="C2326" s="62" t="s">
        <v>272</v>
      </c>
      <c r="D2326" s="62" t="s">
        <v>492</v>
      </c>
      <c r="E2326" s="62" t="s">
        <v>107</v>
      </c>
      <c r="F2326" s="63">
        <v>213477733</v>
      </c>
      <c r="G2326" s="63">
        <v>235515653</v>
      </c>
      <c r="H2326" s="63">
        <v>263230585</v>
      </c>
      <c r="I2326" s="63">
        <v>250507842</v>
      </c>
      <c r="J2326" s="63">
        <v>295360319</v>
      </c>
      <c r="K2326" s="63">
        <v>524851050</v>
      </c>
      <c r="L2326" s="63">
        <v>392138797</v>
      </c>
      <c r="M2326" s="63">
        <v>447188219</v>
      </c>
      <c r="N2326" s="63">
        <v>379640056</v>
      </c>
      <c r="O2326" s="63">
        <v>374340791</v>
      </c>
      <c r="P2326" s="63">
        <v>331302574</v>
      </c>
      <c r="Q2326" s="63">
        <v>391937670</v>
      </c>
      <c r="R2326" s="63">
        <v>646146262</v>
      </c>
      <c r="S2326" s="63">
        <v>650775541</v>
      </c>
      <c r="T2326" s="63">
        <v>502726421</v>
      </c>
    </row>
    <row r="2327" spans="1:20" ht="14.5" x14ac:dyDescent="0.35">
      <c r="A2327" t="str">
        <f t="shared" si="43"/>
        <v>Österreich701</v>
      </c>
      <c r="B2327">
        <v>2327</v>
      </c>
      <c r="C2327" s="62" t="s">
        <v>272</v>
      </c>
      <c r="D2327" s="62" t="s">
        <v>608</v>
      </c>
      <c r="E2327" s="62" t="s">
        <v>173</v>
      </c>
      <c r="F2327" s="63">
        <v>277394888</v>
      </c>
      <c r="G2327" s="63">
        <v>323184376</v>
      </c>
      <c r="H2327" s="63">
        <v>280534095</v>
      </c>
      <c r="I2327" s="63">
        <v>305468007</v>
      </c>
      <c r="J2327" s="63">
        <v>315455587</v>
      </c>
      <c r="K2327" s="63">
        <v>327197614</v>
      </c>
      <c r="L2327" s="63">
        <v>358689747</v>
      </c>
      <c r="M2327" s="63">
        <v>357914226</v>
      </c>
      <c r="N2327" s="63">
        <v>376104229</v>
      </c>
      <c r="O2327" s="63">
        <v>404146939</v>
      </c>
      <c r="P2327" s="63">
        <v>396616373</v>
      </c>
      <c r="Q2327" s="63">
        <v>546938195</v>
      </c>
      <c r="R2327" s="63">
        <v>640086089</v>
      </c>
      <c r="S2327" s="63">
        <v>584651981</v>
      </c>
      <c r="T2327" s="63">
        <v>503382196</v>
      </c>
    </row>
    <row r="2328" spans="1:20" ht="14.5" x14ac:dyDescent="0.35">
      <c r="A2328" t="str">
        <f t="shared" si="43"/>
        <v>Österreich366</v>
      </c>
      <c r="B2328">
        <v>2328</v>
      </c>
      <c r="C2328" s="62" t="s">
        <v>272</v>
      </c>
      <c r="D2328" s="62" t="s">
        <v>463</v>
      </c>
      <c r="E2328" s="62" t="s">
        <v>90</v>
      </c>
      <c r="F2328" s="63">
        <v>348916</v>
      </c>
      <c r="G2328" s="63">
        <v>4332870</v>
      </c>
      <c r="H2328" s="63">
        <v>8520847</v>
      </c>
      <c r="I2328" s="63">
        <v>2637546</v>
      </c>
      <c r="J2328" s="63">
        <v>3733321</v>
      </c>
      <c r="K2328" s="63">
        <v>10967247</v>
      </c>
      <c r="L2328" s="63">
        <v>1964184</v>
      </c>
      <c r="M2328" s="63">
        <v>3043533</v>
      </c>
      <c r="N2328" s="63">
        <v>43115710</v>
      </c>
      <c r="O2328" s="63">
        <v>23454981</v>
      </c>
      <c r="P2328" s="63">
        <v>17169225</v>
      </c>
      <c r="Q2328" s="63">
        <v>6645834</v>
      </c>
      <c r="R2328" s="63">
        <v>23523484</v>
      </c>
      <c r="S2328" s="63">
        <v>8506793</v>
      </c>
      <c r="T2328" s="63">
        <v>7896757</v>
      </c>
    </row>
    <row r="2329" spans="1:20" ht="14.5" x14ac:dyDescent="0.35">
      <c r="A2329" t="str">
        <f t="shared" si="43"/>
        <v>Österreich389</v>
      </c>
      <c r="B2329">
        <v>2329</v>
      </c>
      <c r="C2329" s="62" t="s">
        <v>272</v>
      </c>
      <c r="D2329" s="62" t="s">
        <v>478</v>
      </c>
      <c r="E2329" s="62" t="s">
        <v>99</v>
      </c>
      <c r="F2329" s="63">
        <v>1671727</v>
      </c>
      <c r="G2329" s="63">
        <v>1832978</v>
      </c>
      <c r="H2329" s="63">
        <v>2675896</v>
      </c>
      <c r="I2329" s="63">
        <v>3719371</v>
      </c>
      <c r="J2329" s="63">
        <v>15549034</v>
      </c>
      <c r="K2329" s="63">
        <v>5982269</v>
      </c>
      <c r="L2329" s="63">
        <v>6010084</v>
      </c>
      <c r="M2329" s="63">
        <v>1857091</v>
      </c>
      <c r="N2329" s="63">
        <v>14007532</v>
      </c>
      <c r="O2329" s="63">
        <v>2389373</v>
      </c>
      <c r="P2329" s="63">
        <v>2769959</v>
      </c>
      <c r="Q2329" s="63">
        <v>3725198</v>
      </c>
      <c r="R2329" s="63">
        <v>4450772</v>
      </c>
      <c r="S2329" s="63">
        <v>4485732</v>
      </c>
      <c r="T2329" s="63">
        <v>6399331</v>
      </c>
    </row>
    <row r="2330" spans="1:20" ht="14.5" x14ac:dyDescent="0.35">
      <c r="A2330" t="str">
        <f t="shared" si="43"/>
        <v>Österreich809</v>
      </c>
      <c r="B2330">
        <v>2330</v>
      </c>
      <c r="C2330" s="62" t="s">
        <v>272</v>
      </c>
      <c r="D2330" s="62" t="s">
        <v>637</v>
      </c>
      <c r="E2330" s="62" t="s">
        <v>188</v>
      </c>
      <c r="F2330" s="63">
        <v>23568</v>
      </c>
      <c r="G2330" s="63">
        <v>112654</v>
      </c>
      <c r="H2330" s="63">
        <v>453260</v>
      </c>
      <c r="I2330" s="63">
        <v>193852</v>
      </c>
      <c r="J2330" s="63">
        <v>18268</v>
      </c>
      <c r="K2330" s="63">
        <v>12050</v>
      </c>
      <c r="L2330" s="63">
        <v>6472</v>
      </c>
      <c r="M2330" s="63">
        <v>37995</v>
      </c>
      <c r="N2330" s="63">
        <v>53925</v>
      </c>
      <c r="O2330" s="63">
        <v>38708</v>
      </c>
      <c r="P2330" s="63">
        <v>106319</v>
      </c>
      <c r="Q2330" s="63">
        <v>133182</v>
      </c>
      <c r="R2330" s="63">
        <v>2225956</v>
      </c>
      <c r="S2330" s="63">
        <v>3141977</v>
      </c>
      <c r="T2330" s="63">
        <v>19447</v>
      </c>
    </row>
    <row r="2331" spans="1:20" ht="14.5" x14ac:dyDescent="0.35">
      <c r="A2331" t="str">
        <f t="shared" si="43"/>
        <v>Österreich240</v>
      </c>
      <c r="B2331">
        <v>2331</v>
      </c>
      <c r="C2331" s="62" t="s">
        <v>272</v>
      </c>
      <c r="D2331" s="62" t="s">
        <v>411</v>
      </c>
      <c r="E2331" s="62" t="s">
        <v>60</v>
      </c>
      <c r="F2331" s="63">
        <v>23977</v>
      </c>
      <c r="G2331" s="63">
        <v>21743</v>
      </c>
      <c r="H2331" s="63">
        <v>59490</v>
      </c>
      <c r="I2331" s="63">
        <v>24154</v>
      </c>
      <c r="J2331" s="63">
        <v>47331</v>
      </c>
      <c r="K2331" s="63">
        <v>211164</v>
      </c>
      <c r="L2331" s="63">
        <v>382677</v>
      </c>
      <c r="M2331" s="63">
        <v>141077</v>
      </c>
      <c r="N2331" s="63">
        <v>137148</v>
      </c>
      <c r="O2331" s="63">
        <v>104951</v>
      </c>
      <c r="P2331" s="63">
        <v>90400</v>
      </c>
      <c r="Q2331" s="63">
        <v>167499</v>
      </c>
      <c r="R2331" s="63">
        <v>1421177</v>
      </c>
      <c r="S2331" s="63">
        <v>1556597</v>
      </c>
      <c r="T2331" s="63">
        <v>510885</v>
      </c>
    </row>
    <row r="2332" spans="1:20" ht="14.5" x14ac:dyDescent="0.35">
      <c r="A2332" t="str">
        <f t="shared" si="43"/>
        <v>Österreich836</v>
      </c>
      <c r="B2332">
        <v>2332</v>
      </c>
      <c r="C2332" s="62" t="s">
        <v>272</v>
      </c>
      <c r="D2332" s="62" t="s">
        <v>669</v>
      </c>
      <c r="E2332" s="62" t="s">
        <v>277</v>
      </c>
      <c r="F2332" s="63">
        <v>3</v>
      </c>
      <c r="G2332" s="64"/>
      <c r="H2332" s="64"/>
      <c r="I2332" s="64"/>
      <c r="J2332" s="64"/>
      <c r="K2332" s="64"/>
      <c r="L2332" s="64"/>
      <c r="M2332" s="64"/>
      <c r="N2332" s="63">
        <v>1235</v>
      </c>
      <c r="O2332" s="64"/>
      <c r="P2332" s="64"/>
      <c r="Q2332" s="63">
        <v>40</v>
      </c>
      <c r="R2332" s="64"/>
      <c r="S2332" s="64"/>
      <c r="T2332" s="64"/>
    </row>
    <row r="2333" spans="1:20" ht="14.5" x14ac:dyDescent="0.35">
      <c r="A2333" t="str">
        <f t="shared" si="43"/>
        <v>Österreich288</v>
      </c>
      <c r="B2333">
        <v>2333</v>
      </c>
      <c r="C2333" s="62" t="s">
        <v>272</v>
      </c>
      <c r="D2333" s="62" t="s">
        <v>427</v>
      </c>
      <c r="E2333" s="62" t="s">
        <v>72</v>
      </c>
      <c r="F2333" s="63">
        <v>364381743</v>
      </c>
      <c r="G2333" s="63">
        <v>777645936</v>
      </c>
      <c r="H2333" s="63">
        <v>909419540</v>
      </c>
      <c r="I2333" s="63">
        <v>954654957</v>
      </c>
      <c r="J2333" s="63">
        <v>333295065</v>
      </c>
      <c r="K2333" s="63">
        <v>48587019</v>
      </c>
      <c r="L2333" s="63">
        <v>3638525</v>
      </c>
      <c r="M2333" s="63">
        <v>225286950</v>
      </c>
      <c r="N2333" s="63">
        <v>204492673</v>
      </c>
      <c r="O2333" s="63">
        <v>121004508</v>
      </c>
      <c r="P2333" s="63">
        <v>118414643</v>
      </c>
      <c r="Q2333" s="63">
        <v>2262845</v>
      </c>
      <c r="R2333" s="63">
        <v>4876322</v>
      </c>
      <c r="S2333" s="63">
        <v>6848068</v>
      </c>
      <c r="T2333" s="63">
        <v>19710028</v>
      </c>
    </row>
    <row r="2334" spans="1:20" ht="14.5" x14ac:dyDescent="0.35">
      <c r="A2334" t="str">
        <f t="shared" si="43"/>
        <v>Österreich432</v>
      </c>
      <c r="B2334">
        <v>2334</v>
      </c>
      <c r="C2334" s="62" t="s">
        <v>272</v>
      </c>
      <c r="D2334" s="62" t="s">
        <v>499</v>
      </c>
      <c r="E2334" s="62" t="s">
        <v>113</v>
      </c>
      <c r="F2334" s="63">
        <v>3001909</v>
      </c>
      <c r="G2334" s="63">
        <v>4223916</v>
      </c>
      <c r="H2334" s="63">
        <v>2574185</v>
      </c>
      <c r="I2334" s="63">
        <v>3035136</v>
      </c>
      <c r="J2334" s="63">
        <v>3040233</v>
      </c>
      <c r="K2334" s="63">
        <v>2079145</v>
      </c>
      <c r="L2334" s="63">
        <v>2649024</v>
      </c>
      <c r="M2334" s="63">
        <v>3088859</v>
      </c>
      <c r="N2334" s="63">
        <v>3367066</v>
      </c>
      <c r="O2334" s="63">
        <v>2869554</v>
      </c>
      <c r="P2334" s="63">
        <v>3368390</v>
      </c>
      <c r="Q2334" s="63">
        <v>2939351</v>
      </c>
      <c r="R2334" s="63">
        <v>4403086</v>
      </c>
      <c r="S2334" s="63">
        <v>2332761</v>
      </c>
      <c r="T2334" s="63">
        <v>3787190</v>
      </c>
    </row>
    <row r="2335" spans="1:20" ht="14.5" x14ac:dyDescent="0.35">
      <c r="A2335" t="str">
        <f t="shared" si="43"/>
        <v>Österreich003</v>
      </c>
      <c r="B2335">
        <v>2335</v>
      </c>
      <c r="C2335" s="62" t="s">
        <v>272</v>
      </c>
      <c r="D2335" s="62" t="s">
        <v>295</v>
      </c>
      <c r="E2335" s="62" t="s">
        <v>2</v>
      </c>
      <c r="F2335" s="63">
        <v>3230503169</v>
      </c>
      <c r="G2335" s="63">
        <v>3670401588</v>
      </c>
      <c r="H2335" s="63">
        <v>3590787260</v>
      </c>
      <c r="I2335" s="63">
        <v>3409845366</v>
      </c>
      <c r="J2335" s="63">
        <v>3483417650</v>
      </c>
      <c r="K2335" s="63">
        <v>3520044233</v>
      </c>
      <c r="L2335" s="63">
        <v>3487057240</v>
      </c>
      <c r="M2335" s="63">
        <v>4086818900</v>
      </c>
      <c r="N2335" s="63">
        <v>4276346150</v>
      </c>
      <c r="O2335" s="63">
        <v>4230751590</v>
      </c>
      <c r="P2335" s="63">
        <v>3982763248</v>
      </c>
      <c r="Q2335" s="63">
        <v>4778323191</v>
      </c>
      <c r="R2335" s="63">
        <v>5839254241</v>
      </c>
      <c r="S2335" s="63">
        <v>5496589398</v>
      </c>
      <c r="T2335" s="63">
        <v>5476925739</v>
      </c>
    </row>
    <row r="2336" spans="1:20" ht="14.5" x14ac:dyDescent="0.35">
      <c r="A2336" t="str">
        <f t="shared" si="43"/>
        <v>Österreich028</v>
      </c>
      <c r="B2336">
        <v>2336</v>
      </c>
      <c r="C2336" s="62" t="s">
        <v>272</v>
      </c>
      <c r="D2336" s="62" t="s">
        <v>320</v>
      </c>
      <c r="E2336" s="62" t="s">
        <v>16</v>
      </c>
      <c r="F2336" s="63">
        <v>580679833</v>
      </c>
      <c r="G2336" s="63">
        <v>614524922</v>
      </c>
      <c r="H2336" s="63">
        <v>697202397</v>
      </c>
      <c r="I2336" s="63">
        <v>299904422</v>
      </c>
      <c r="J2336" s="63">
        <v>248159702</v>
      </c>
      <c r="K2336" s="63">
        <v>262312297</v>
      </c>
      <c r="L2336" s="63">
        <v>252432013</v>
      </c>
      <c r="M2336" s="63">
        <v>313282983</v>
      </c>
      <c r="N2336" s="63">
        <v>348707318</v>
      </c>
      <c r="O2336" s="63">
        <v>360043598</v>
      </c>
      <c r="P2336" s="63">
        <v>292691191</v>
      </c>
      <c r="Q2336" s="63">
        <v>363518957</v>
      </c>
      <c r="R2336" s="63">
        <v>565536530</v>
      </c>
      <c r="S2336" s="63">
        <v>502843183</v>
      </c>
      <c r="T2336" s="63">
        <v>513718113</v>
      </c>
    </row>
    <row r="2337" spans="1:20" ht="14.5" x14ac:dyDescent="0.35">
      <c r="A2337" t="str">
        <f t="shared" si="43"/>
        <v>Österreich672</v>
      </c>
      <c r="B2337">
        <v>2337</v>
      </c>
      <c r="C2337" s="62" t="s">
        <v>272</v>
      </c>
      <c r="D2337" s="62" t="s">
        <v>597</v>
      </c>
      <c r="E2337" s="62" t="s">
        <v>166</v>
      </c>
      <c r="F2337" s="63">
        <v>2789767</v>
      </c>
      <c r="G2337" s="63">
        <v>2876418</v>
      </c>
      <c r="H2337" s="63">
        <v>2671452</v>
      </c>
      <c r="I2337" s="63">
        <v>2698398</v>
      </c>
      <c r="J2337" s="63">
        <v>2385753</v>
      </c>
      <c r="K2337" s="63">
        <v>2247483</v>
      </c>
      <c r="L2337" s="63">
        <v>3093884</v>
      </c>
      <c r="M2337" s="63">
        <v>2927943</v>
      </c>
      <c r="N2337" s="63">
        <v>2508550</v>
      </c>
      <c r="O2337" s="63">
        <v>2516881</v>
      </c>
      <c r="P2337" s="63">
        <v>2208645</v>
      </c>
      <c r="Q2337" s="63">
        <v>2743543</v>
      </c>
      <c r="R2337" s="63">
        <v>3681511</v>
      </c>
      <c r="S2337" s="63">
        <v>3783409</v>
      </c>
      <c r="T2337" s="63">
        <v>3910012</v>
      </c>
    </row>
    <row r="2338" spans="1:20" ht="14.5" x14ac:dyDescent="0.35">
      <c r="A2338" t="str">
        <f t="shared" si="43"/>
        <v>Österreich803</v>
      </c>
      <c r="B2338">
        <v>2338</v>
      </c>
      <c r="C2338" s="62" t="s">
        <v>272</v>
      </c>
      <c r="D2338" s="62" t="s">
        <v>631</v>
      </c>
      <c r="E2338" s="62" t="s">
        <v>184</v>
      </c>
      <c r="F2338" s="63">
        <v>29</v>
      </c>
      <c r="G2338" s="64"/>
      <c r="H2338" s="63">
        <v>25</v>
      </c>
      <c r="I2338" s="64"/>
      <c r="J2338" s="64"/>
      <c r="K2338" s="63">
        <v>128</v>
      </c>
      <c r="L2338" s="64"/>
      <c r="M2338" s="64"/>
      <c r="N2338" s="64"/>
      <c r="O2338" s="63">
        <v>8</v>
      </c>
      <c r="P2338" s="63">
        <v>8821</v>
      </c>
      <c r="Q2338" s="63">
        <v>13278</v>
      </c>
      <c r="R2338" s="63">
        <v>8246</v>
      </c>
      <c r="S2338" s="63">
        <v>185824</v>
      </c>
      <c r="T2338" s="63">
        <v>6835</v>
      </c>
    </row>
    <row r="2339" spans="1:20" ht="14.5" x14ac:dyDescent="0.35">
      <c r="A2339" t="str">
        <f t="shared" si="43"/>
        <v>Österreich838</v>
      </c>
      <c r="B2339">
        <v>2339</v>
      </c>
      <c r="C2339" s="62" t="s">
        <v>272</v>
      </c>
      <c r="D2339" s="62" t="s">
        <v>673</v>
      </c>
      <c r="E2339" s="62" t="s">
        <v>204</v>
      </c>
      <c r="F2339" s="63">
        <v>223</v>
      </c>
      <c r="G2339" s="63">
        <v>371</v>
      </c>
      <c r="H2339" s="63">
        <v>39</v>
      </c>
      <c r="I2339" s="64"/>
      <c r="J2339" s="64"/>
      <c r="K2339" s="63">
        <v>53</v>
      </c>
      <c r="L2339" s="64"/>
      <c r="M2339" s="64"/>
      <c r="N2339" s="63">
        <v>2</v>
      </c>
      <c r="O2339" s="63">
        <v>53378</v>
      </c>
      <c r="P2339" s="63">
        <v>1436</v>
      </c>
      <c r="Q2339" s="63">
        <v>129819</v>
      </c>
      <c r="R2339" s="63">
        <v>196107</v>
      </c>
      <c r="S2339" s="63">
        <v>21908</v>
      </c>
      <c r="T2339" s="63">
        <v>44797</v>
      </c>
    </row>
    <row r="2340" spans="1:20" ht="14.5" x14ac:dyDescent="0.35">
      <c r="A2340" t="str">
        <f t="shared" si="43"/>
        <v>Österreich804</v>
      </c>
      <c r="B2340">
        <v>2340</v>
      </c>
      <c r="C2340" s="62" t="s">
        <v>272</v>
      </c>
      <c r="D2340" s="62" t="s">
        <v>632</v>
      </c>
      <c r="E2340" s="62" t="s">
        <v>185</v>
      </c>
      <c r="F2340" s="63">
        <v>47454157</v>
      </c>
      <c r="G2340" s="63">
        <v>75487725</v>
      </c>
      <c r="H2340" s="63">
        <v>47626435</v>
      </c>
      <c r="I2340" s="63">
        <v>50253561</v>
      </c>
      <c r="J2340" s="63">
        <v>40278988</v>
      </c>
      <c r="K2340" s="63">
        <v>46541813</v>
      </c>
      <c r="L2340" s="63">
        <v>49392875</v>
      </c>
      <c r="M2340" s="63">
        <v>61211442</v>
      </c>
      <c r="N2340" s="63">
        <v>54476967</v>
      </c>
      <c r="O2340" s="63">
        <v>52992923</v>
      </c>
      <c r="P2340" s="63">
        <v>38500415</v>
      </c>
      <c r="Q2340" s="63">
        <v>34933012</v>
      </c>
      <c r="R2340" s="63">
        <v>44377709</v>
      </c>
      <c r="S2340" s="63">
        <v>56714970</v>
      </c>
      <c r="T2340" s="63">
        <v>58722257</v>
      </c>
    </row>
    <row r="2341" spans="1:20" ht="14.5" x14ac:dyDescent="0.35">
      <c r="A2341" t="str">
        <f t="shared" si="43"/>
        <v>Österreich649</v>
      </c>
      <c r="B2341">
        <v>2341</v>
      </c>
      <c r="C2341" s="62" t="s">
        <v>272</v>
      </c>
      <c r="D2341" s="62" t="s">
        <v>585</v>
      </c>
      <c r="E2341" s="62" t="s">
        <v>158</v>
      </c>
      <c r="F2341" s="63">
        <v>885663</v>
      </c>
      <c r="G2341" s="63">
        <v>6086804</v>
      </c>
      <c r="H2341" s="63">
        <v>3237485</v>
      </c>
      <c r="I2341" s="63">
        <v>6285353</v>
      </c>
      <c r="J2341" s="63">
        <v>2140077</v>
      </c>
      <c r="K2341" s="63">
        <v>2016234</v>
      </c>
      <c r="L2341" s="63">
        <v>1297057</v>
      </c>
      <c r="M2341" s="63">
        <v>1235219</v>
      </c>
      <c r="N2341" s="63">
        <v>2140378</v>
      </c>
      <c r="O2341" s="63">
        <v>1221749</v>
      </c>
      <c r="P2341" s="63">
        <v>1478147</v>
      </c>
      <c r="Q2341" s="63">
        <v>1413473</v>
      </c>
      <c r="R2341" s="63">
        <v>4733019</v>
      </c>
      <c r="S2341" s="63">
        <v>5625311</v>
      </c>
      <c r="T2341" s="63">
        <v>949997</v>
      </c>
    </row>
    <row r="2342" spans="1:20" ht="14.5" x14ac:dyDescent="0.35">
      <c r="A2342" t="str">
        <f t="shared" si="43"/>
        <v>Österreich442</v>
      </c>
      <c r="B2342">
        <v>2342</v>
      </c>
      <c r="C2342" s="62" t="s">
        <v>272</v>
      </c>
      <c r="D2342" s="62" t="s">
        <v>501</v>
      </c>
      <c r="E2342" s="62" t="s">
        <v>115</v>
      </c>
      <c r="F2342" s="63">
        <v>1698745</v>
      </c>
      <c r="G2342" s="63">
        <v>3226765</v>
      </c>
      <c r="H2342" s="63">
        <v>2820250</v>
      </c>
      <c r="I2342" s="63">
        <v>3239092</v>
      </c>
      <c r="J2342" s="63">
        <v>1849934</v>
      </c>
      <c r="K2342" s="63">
        <v>1575194</v>
      </c>
      <c r="L2342" s="63">
        <v>6473903</v>
      </c>
      <c r="M2342" s="63">
        <v>8888255</v>
      </c>
      <c r="N2342" s="63">
        <v>4508091</v>
      </c>
      <c r="O2342" s="63">
        <v>3967606</v>
      </c>
      <c r="P2342" s="63">
        <v>5453756</v>
      </c>
      <c r="Q2342" s="63">
        <v>5469740</v>
      </c>
      <c r="R2342" s="63">
        <v>11782128</v>
      </c>
      <c r="S2342" s="63">
        <v>3698412</v>
      </c>
      <c r="T2342" s="63">
        <v>4283480</v>
      </c>
    </row>
    <row r="2343" spans="1:20" ht="14.5" x14ac:dyDescent="0.35">
      <c r="A2343" t="str">
        <f t="shared" si="43"/>
        <v>Österreich504</v>
      </c>
      <c r="B2343">
        <v>2343</v>
      </c>
      <c r="C2343" s="62" t="s">
        <v>272</v>
      </c>
      <c r="D2343" s="62" t="s">
        <v>549</v>
      </c>
      <c r="E2343" s="62" t="s">
        <v>139</v>
      </c>
      <c r="F2343" s="63">
        <v>32532019</v>
      </c>
      <c r="G2343" s="63">
        <v>23992067</v>
      </c>
      <c r="H2343" s="63">
        <v>26596413</v>
      </c>
      <c r="I2343" s="63">
        <v>28275328</v>
      </c>
      <c r="J2343" s="63">
        <v>41122839</v>
      </c>
      <c r="K2343" s="63">
        <v>60377098</v>
      </c>
      <c r="L2343" s="63">
        <v>71818532</v>
      </c>
      <c r="M2343" s="63">
        <v>83050418</v>
      </c>
      <c r="N2343" s="63">
        <v>90360280</v>
      </c>
      <c r="O2343" s="63">
        <v>94866081</v>
      </c>
      <c r="P2343" s="63">
        <v>108163498</v>
      </c>
      <c r="Q2343" s="63">
        <v>118739530</v>
      </c>
      <c r="R2343" s="63">
        <v>122451624</v>
      </c>
      <c r="S2343" s="63">
        <v>113409940</v>
      </c>
      <c r="T2343" s="63">
        <v>140568438</v>
      </c>
    </row>
    <row r="2344" spans="1:20" ht="14.5" x14ac:dyDescent="0.35">
      <c r="A2344" t="str">
        <f t="shared" si="43"/>
        <v>Österreich822</v>
      </c>
      <c r="B2344">
        <v>2344</v>
      </c>
      <c r="C2344" s="62" t="s">
        <v>272</v>
      </c>
      <c r="D2344" s="62" t="s">
        <v>650</v>
      </c>
      <c r="E2344" s="62" t="s">
        <v>196</v>
      </c>
      <c r="F2344" s="63">
        <v>289597</v>
      </c>
      <c r="G2344" s="63">
        <v>206761</v>
      </c>
      <c r="H2344" s="63">
        <v>170276</v>
      </c>
      <c r="I2344" s="63">
        <v>170467</v>
      </c>
      <c r="J2344" s="63">
        <v>189385</v>
      </c>
      <c r="K2344" s="63">
        <v>149904</v>
      </c>
      <c r="L2344" s="63">
        <v>137902</v>
      </c>
      <c r="M2344" s="63">
        <v>323277</v>
      </c>
      <c r="N2344" s="63">
        <v>132852</v>
      </c>
      <c r="O2344" s="63">
        <v>75891</v>
      </c>
      <c r="P2344" s="63">
        <v>71100</v>
      </c>
      <c r="Q2344" s="63">
        <v>115947</v>
      </c>
      <c r="R2344" s="63">
        <v>185221</v>
      </c>
      <c r="S2344" s="63">
        <v>256326</v>
      </c>
      <c r="T2344" s="63">
        <v>140381</v>
      </c>
    </row>
    <row r="2345" spans="1:20" ht="14.5" x14ac:dyDescent="0.35">
      <c r="A2345" t="str">
        <f t="shared" si="43"/>
        <v>Österreich801</v>
      </c>
      <c r="B2345">
        <v>2345</v>
      </c>
      <c r="C2345" s="62" t="s">
        <v>272</v>
      </c>
      <c r="D2345" s="62" t="s">
        <v>629</v>
      </c>
      <c r="E2345" s="62" t="s">
        <v>183</v>
      </c>
      <c r="F2345" s="63">
        <v>419841</v>
      </c>
      <c r="G2345" s="63">
        <v>1324664</v>
      </c>
      <c r="H2345" s="63">
        <v>999115</v>
      </c>
      <c r="I2345" s="63">
        <v>1251440</v>
      </c>
      <c r="J2345" s="63">
        <v>1592641</v>
      </c>
      <c r="K2345" s="63">
        <v>2819283</v>
      </c>
      <c r="L2345" s="63">
        <v>3026994</v>
      </c>
      <c r="M2345" s="63">
        <v>3105141</v>
      </c>
      <c r="N2345" s="63">
        <v>3590790</v>
      </c>
      <c r="O2345" s="63">
        <v>2251222</v>
      </c>
      <c r="P2345" s="63">
        <v>1029428</v>
      </c>
      <c r="Q2345" s="63">
        <v>2887258</v>
      </c>
      <c r="R2345" s="63">
        <v>3370518</v>
      </c>
      <c r="S2345" s="63">
        <v>5826864</v>
      </c>
      <c r="T2345" s="63">
        <v>4730116</v>
      </c>
    </row>
    <row r="2346" spans="1:20" ht="14.5" x14ac:dyDescent="0.35">
      <c r="A2346" t="str">
        <f t="shared" si="43"/>
        <v>Österreich708</v>
      </c>
      <c r="B2346">
        <v>2346</v>
      </c>
      <c r="C2346" s="62" t="s">
        <v>272</v>
      </c>
      <c r="D2346" s="62" t="s">
        <v>612</v>
      </c>
      <c r="E2346" s="62" t="s">
        <v>175</v>
      </c>
      <c r="F2346" s="63">
        <v>130866168</v>
      </c>
      <c r="G2346" s="63">
        <v>138845052</v>
      </c>
      <c r="H2346" s="63">
        <v>109371152</v>
      </c>
      <c r="I2346" s="63">
        <v>101118996</v>
      </c>
      <c r="J2346" s="63">
        <v>100395526</v>
      </c>
      <c r="K2346" s="63">
        <v>127816878</v>
      </c>
      <c r="L2346" s="63">
        <v>129679254</v>
      </c>
      <c r="M2346" s="63">
        <v>139761956</v>
      </c>
      <c r="N2346" s="63">
        <v>173036630</v>
      </c>
      <c r="O2346" s="63">
        <v>184684263</v>
      </c>
      <c r="P2346" s="63">
        <v>152427035</v>
      </c>
      <c r="Q2346" s="63">
        <v>205524133</v>
      </c>
      <c r="R2346" s="63">
        <v>284325140</v>
      </c>
      <c r="S2346" s="63">
        <v>311634023</v>
      </c>
      <c r="T2346" s="63">
        <v>241724332</v>
      </c>
    </row>
    <row r="2347" spans="1:20" ht="14.5" x14ac:dyDescent="0.35">
      <c r="A2347" t="str">
        <f t="shared" si="43"/>
        <v>Österreich662</v>
      </c>
      <c r="B2347">
        <v>2347</v>
      </c>
      <c r="C2347" s="62" t="s">
        <v>272</v>
      </c>
      <c r="D2347" s="62" t="s">
        <v>589</v>
      </c>
      <c r="E2347" s="62" t="s">
        <v>161</v>
      </c>
      <c r="F2347" s="63">
        <v>66043895</v>
      </c>
      <c r="G2347" s="63">
        <v>84974581</v>
      </c>
      <c r="H2347" s="63">
        <v>78513701</v>
      </c>
      <c r="I2347" s="63">
        <v>79734003</v>
      </c>
      <c r="J2347" s="63">
        <v>131344231</v>
      </c>
      <c r="K2347" s="63">
        <v>124339118</v>
      </c>
      <c r="L2347" s="63">
        <v>151131690</v>
      </c>
      <c r="M2347" s="63">
        <v>166562790</v>
      </c>
      <c r="N2347" s="63">
        <v>168907074</v>
      </c>
      <c r="O2347" s="63">
        <v>314425953</v>
      </c>
      <c r="P2347" s="63">
        <v>237888589</v>
      </c>
      <c r="Q2347" s="63">
        <v>218354202</v>
      </c>
      <c r="R2347" s="63">
        <v>285406932</v>
      </c>
      <c r="S2347" s="63">
        <v>236630408</v>
      </c>
      <c r="T2347" s="63">
        <v>315467315</v>
      </c>
    </row>
    <row r="2348" spans="1:20" ht="14.5" x14ac:dyDescent="0.35">
      <c r="A2348" t="str">
        <f t="shared" si="43"/>
        <v>Österreich060</v>
      </c>
      <c r="B2348">
        <v>2348</v>
      </c>
      <c r="C2348" s="62" t="s">
        <v>272</v>
      </c>
      <c r="D2348" s="62" t="s">
        <v>345</v>
      </c>
      <c r="E2348" s="62" t="s">
        <v>30</v>
      </c>
      <c r="F2348" s="63">
        <v>1895871390</v>
      </c>
      <c r="G2348" s="63">
        <v>2433118315</v>
      </c>
      <c r="H2348" s="63">
        <v>2643095887</v>
      </c>
      <c r="I2348" s="63">
        <v>2581561593</v>
      </c>
      <c r="J2348" s="63">
        <v>2569482408</v>
      </c>
      <c r="K2348" s="63">
        <v>2985415811</v>
      </c>
      <c r="L2348" s="63">
        <v>3334969519</v>
      </c>
      <c r="M2348" s="63">
        <v>3804950700</v>
      </c>
      <c r="N2348" s="63">
        <v>4196147617</v>
      </c>
      <c r="O2348" s="63">
        <v>4656904981</v>
      </c>
      <c r="P2348" s="63">
        <v>4499087861</v>
      </c>
      <c r="Q2348" s="63">
        <v>5770288400</v>
      </c>
      <c r="R2348" s="63">
        <v>7027344957</v>
      </c>
      <c r="S2348" s="63">
        <v>6537208750</v>
      </c>
      <c r="T2348" s="63">
        <v>6087250265</v>
      </c>
    </row>
    <row r="2349" spans="1:20" ht="14.5" x14ac:dyDescent="0.35">
      <c r="A2349" t="str">
        <f t="shared" si="43"/>
        <v>Österreich408</v>
      </c>
      <c r="B2349">
        <v>2349</v>
      </c>
      <c r="C2349" s="62" t="s">
        <v>272</v>
      </c>
      <c r="D2349" s="62" t="s">
        <v>490</v>
      </c>
      <c r="E2349" s="62" t="s">
        <v>106</v>
      </c>
      <c r="F2349" s="64"/>
      <c r="G2349" s="63">
        <v>2</v>
      </c>
      <c r="H2349" s="64"/>
      <c r="I2349" s="64"/>
      <c r="J2349" s="64"/>
      <c r="K2349" s="64"/>
      <c r="L2349" s="64"/>
      <c r="M2349" s="64"/>
      <c r="N2349" s="64"/>
      <c r="O2349" s="64"/>
      <c r="P2349" s="64"/>
      <c r="Q2349" s="64"/>
      <c r="R2349" s="64"/>
      <c r="S2349" s="64"/>
      <c r="T2349" s="63">
        <v>110</v>
      </c>
    </row>
    <row r="2350" spans="1:20" ht="14.5" x14ac:dyDescent="0.35">
      <c r="A2350" t="str">
        <f t="shared" si="43"/>
        <v>Österreich813</v>
      </c>
      <c r="B2350">
        <v>2350</v>
      </c>
      <c r="C2350" s="62" t="s">
        <v>272</v>
      </c>
      <c r="D2350" s="62" t="s">
        <v>642</v>
      </c>
      <c r="E2350" s="62" t="s">
        <v>190</v>
      </c>
      <c r="F2350" s="63">
        <v>55598</v>
      </c>
      <c r="G2350" s="63">
        <v>7310</v>
      </c>
      <c r="H2350" s="63">
        <v>29790</v>
      </c>
      <c r="I2350" s="64"/>
      <c r="J2350" s="64"/>
      <c r="K2350" s="64"/>
      <c r="L2350" s="64"/>
      <c r="M2350" s="64"/>
      <c r="N2350" s="64"/>
      <c r="O2350" s="64"/>
      <c r="P2350" s="64"/>
      <c r="Q2350" s="64"/>
      <c r="R2350" s="64"/>
      <c r="S2350" s="64"/>
      <c r="T2350" s="63">
        <v>78</v>
      </c>
    </row>
    <row r="2351" spans="1:20" ht="14.5" x14ac:dyDescent="0.35">
      <c r="A2351" t="str">
        <f t="shared" si="43"/>
        <v>Österreich625</v>
      </c>
      <c r="B2351">
        <v>2351</v>
      </c>
      <c r="C2351" s="62" t="s">
        <v>272</v>
      </c>
      <c r="D2351" s="62" t="s">
        <v>572</v>
      </c>
      <c r="E2351" s="62" t="s">
        <v>253</v>
      </c>
      <c r="F2351" s="63">
        <v>56313</v>
      </c>
      <c r="G2351" s="63">
        <v>146229</v>
      </c>
      <c r="H2351" s="63">
        <v>163679</v>
      </c>
      <c r="I2351" s="63">
        <v>144227</v>
      </c>
      <c r="J2351" s="63">
        <v>254033</v>
      </c>
      <c r="K2351" s="63">
        <v>511705</v>
      </c>
      <c r="L2351" s="63">
        <v>398774</v>
      </c>
      <c r="M2351" s="63">
        <v>109137</v>
      </c>
      <c r="N2351" s="63">
        <v>186673</v>
      </c>
      <c r="O2351" s="63">
        <v>362536</v>
      </c>
      <c r="P2351" s="63">
        <v>457521</v>
      </c>
      <c r="Q2351" s="63">
        <v>422676</v>
      </c>
      <c r="R2351" s="63">
        <v>272961</v>
      </c>
      <c r="S2351" s="63">
        <v>493000</v>
      </c>
      <c r="T2351" s="63">
        <v>931897</v>
      </c>
    </row>
    <row r="2352" spans="1:20" ht="14.5" x14ac:dyDescent="0.35">
      <c r="A2352" t="str">
        <f t="shared" si="43"/>
        <v>Österreich010</v>
      </c>
      <c r="B2352">
        <v>2352</v>
      </c>
      <c r="C2352" s="62" t="s">
        <v>272</v>
      </c>
      <c r="D2352" s="62" t="s">
        <v>310</v>
      </c>
      <c r="E2352" s="62" t="s">
        <v>9</v>
      </c>
      <c r="F2352" s="63">
        <v>399566831</v>
      </c>
      <c r="G2352" s="63">
        <v>499110045</v>
      </c>
      <c r="H2352" s="63">
        <v>475261214</v>
      </c>
      <c r="I2352" s="63">
        <v>460463811</v>
      </c>
      <c r="J2352" s="63">
        <v>496366770</v>
      </c>
      <c r="K2352" s="63">
        <v>499858362</v>
      </c>
      <c r="L2352" s="63">
        <v>524927860</v>
      </c>
      <c r="M2352" s="63">
        <v>555428264</v>
      </c>
      <c r="N2352" s="63">
        <v>715134386</v>
      </c>
      <c r="O2352" s="63">
        <v>792132004</v>
      </c>
      <c r="P2352" s="63">
        <v>586247906</v>
      </c>
      <c r="Q2352" s="63">
        <v>563055687</v>
      </c>
      <c r="R2352" s="63">
        <v>620116551</v>
      </c>
      <c r="S2352" s="63">
        <v>562755692</v>
      </c>
      <c r="T2352" s="63">
        <v>609103639</v>
      </c>
    </row>
    <row r="2353" spans="1:20" ht="14.5" x14ac:dyDescent="0.35">
      <c r="A2353" t="str">
        <f t="shared" si="43"/>
        <v>Österreich825</v>
      </c>
      <c r="B2353">
        <v>2353</v>
      </c>
      <c r="C2353" s="62" t="s">
        <v>272</v>
      </c>
      <c r="D2353" s="62" t="s">
        <v>656</v>
      </c>
      <c r="E2353" s="62" t="s">
        <v>199</v>
      </c>
      <c r="F2353" s="64"/>
      <c r="G2353" s="64"/>
      <c r="H2353" s="63">
        <v>87</v>
      </c>
      <c r="I2353" s="64"/>
      <c r="J2353" s="63">
        <v>147</v>
      </c>
      <c r="K2353" s="64"/>
      <c r="L2353" s="64"/>
      <c r="M2353" s="64"/>
      <c r="N2353" s="64"/>
      <c r="O2353" s="63">
        <v>2</v>
      </c>
      <c r="P2353" s="63">
        <v>3</v>
      </c>
      <c r="Q2353" s="63">
        <v>14736</v>
      </c>
      <c r="R2353" s="63">
        <v>49</v>
      </c>
      <c r="S2353" s="63">
        <v>22</v>
      </c>
      <c r="T2353" s="63">
        <v>1327</v>
      </c>
    </row>
    <row r="2354" spans="1:20" ht="14.5" x14ac:dyDescent="0.35">
      <c r="A2354" t="str">
        <f t="shared" si="43"/>
        <v>Österreich520</v>
      </c>
      <c r="B2354">
        <v>2354</v>
      </c>
      <c r="C2354" s="62" t="s">
        <v>272</v>
      </c>
      <c r="D2354" s="62" t="s">
        <v>555</v>
      </c>
      <c r="E2354" s="62" t="s">
        <v>143</v>
      </c>
      <c r="F2354" s="63">
        <v>1068327</v>
      </c>
      <c r="G2354" s="63">
        <v>1524694</v>
      </c>
      <c r="H2354" s="63">
        <v>1195604</v>
      </c>
      <c r="I2354" s="63">
        <v>1708992</v>
      </c>
      <c r="J2354" s="63">
        <v>1974200</v>
      </c>
      <c r="K2354" s="63">
        <v>3434558</v>
      </c>
      <c r="L2354" s="63">
        <v>3393302</v>
      </c>
      <c r="M2354" s="63">
        <v>5075343</v>
      </c>
      <c r="N2354" s="63">
        <v>4919610</v>
      </c>
      <c r="O2354" s="63">
        <v>3694876</v>
      </c>
      <c r="P2354" s="63">
        <v>4432622</v>
      </c>
      <c r="Q2354" s="63">
        <v>2818419</v>
      </c>
      <c r="R2354" s="63">
        <v>3923279</v>
      </c>
      <c r="S2354" s="63">
        <v>2874732</v>
      </c>
      <c r="T2354" s="63">
        <v>3255708</v>
      </c>
    </row>
    <row r="2355" spans="1:20" ht="14.5" x14ac:dyDescent="0.35">
      <c r="A2355" t="str">
        <f t="shared" si="43"/>
        <v>Österreich644</v>
      </c>
      <c r="B2355">
        <v>2355</v>
      </c>
      <c r="C2355" s="62" t="s">
        <v>272</v>
      </c>
      <c r="D2355" s="62" t="s">
        <v>581</v>
      </c>
      <c r="E2355" s="62" t="s">
        <v>156</v>
      </c>
      <c r="F2355" s="63">
        <v>3070237</v>
      </c>
      <c r="G2355" s="63">
        <v>6063054</v>
      </c>
      <c r="H2355" s="63">
        <v>9477749</v>
      </c>
      <c r="I2355" s="63">
        <v>11166720</v>
      </c>
      <c r="J2355" s="63">
        <v>26728479</v>
      </c>
      <c r="K2355" s="63">
        <v>35079381</v>
      </c>
      <c r="L2355" s="63">
        <v>13069170</v>
      </c>
      <c r="M2355" s="63">
        <v>21996863</v>
      </c>
      <c r="N2355" s="63">
        <v>17412060</v>
      </c>
      <c r="O2355" s="63">
        <v>11090305</v>
      </c>
      <c r="P2355" s="63">
        <v>5614313</v>
      </c>
      <c r="Q2355" s="63">
        <v>8546116</v>
      </c>
      <c r="R2355" s="63">
        <v>12321733</v>
      </c>
      <c r="S2355" s="63">
        <v>23381229</v>
      </c>
      <c r="T2355" s="63">
        <v>19938027</v>
      </c>
    </row>
    <row r="2356" spans="1:20" ht="14.5" x14ac:dyDescent="0.35">
      <c r="A2356" t="str">
        <f t="shared" si="43"/>
        <v>Österreich959</v>
      </c>
      <c r="B2356">
        <v>2356</v>
      </c>
      <c r="C2356" s="62" t="s">
        <v>272</v>
      </c>
      <c r="D2356" s="62" t="s">
        <v>688</v>
      </c>
      <c r="E2356" s="62" t="s">
        <v>966</v>
      </c>
      <c r="F2356" s="64"/>
      <c r="G2356" s="64"/>
      <c r="H2356" s="64"/>
      <c r="I2356" s="64"/>
      <c r="J2356" s="64"/>
      <c r="K2356" s="64"/>
      <c r="L2356" s="64"/>
      <c r="M2356" s="64"/>
      <c r="N2356" s="64"/>
      <c r="O2356" s="64"/>
      <c r="P2356" s="64"/>
      <c r="Q2356" s="64"/>
      <c r="R2356" s="64"/>
      <c r="S2356" s="64"/>
      <c r="T2356" s="63">
        <v>5560853</v>
      </c>
    </row>
    <row r="2357" spans="1:20" ht="14.5" x14ac:dyDescent="0.35">
      <c r="A2357" t="str">
        <f t="shared" si="43"/>
        <v>Österreich960</v>
      </c>
      <c r="B2357">
        <v>2357</v>
      </c>
      <c r="C2357" s="62" t="s">
        <v>272</v>
      </c>
      <c r="D2357" s="62" t="s">
        <v>691</v>
      </c>
      <c r="E2357" s="62" t="s">
        <v>284</v>
      </c>
      <c r="F2357" s="64"/>
      <c r="G2357" s="64"/>
      <c r="H2357" s="64"/>
      <c r="I2357" s="64"/>
      <c r="J2357" s="63">
        <v>91448</v>
      </c>
      <c r="K2357" s="64"/>
      <c r="L2357" s="64"/>
      <c r="M2357" s="64"/>
      <c r="N2357" s="64"/>
      <c r="O2357" s="64"/>
      <c r="P2357" s="64"/>
      <c r="Q2357" s="64"/>
      <c r="R2357" s="64"/>
      <c r="S2357" s="64"/>
      <c r="T2357" s="63">
        <v>2582716</v>
      </c>
    </row>
    <row r="2358" spans="1:20" ht="14.5" x14ac:dyDescent="0.35">
      <c r="A2358" t="str">
        <f t="shared" si="43"/>
        <v>Österreich066</v>
      </c>
      <c r="B2358">
        <v>2358</v>
      </c>
      <c r="C2358" s="62" t="s">
        <v>272</v>
      </c>
      <c r="D2358" s="62" t="s">
        <v>353</v>
      </c>
      <c r="E2358" s="62" t="s">
        <v>34</v>
      </c>
      <c r="F2358" s="63">
        <v>941493207</v>
      </c>
      <c r="G2358" s="63">
        <v>1117121894</v>
      </c>
      <c r="H2358" s="63">
        <v>1109542484</v>
      </c>
      <c r="I2358" s="63">
        <v>1105017242</v>
      </c>
      <c r="J2358" s="63">
        <v>1210212810</v>
      </c>
      <c r="K2358" s="63">
        <v>1233559170</v>
      </c>
      <c r="L2358" s="63">
        <v>1263994298</v>
      </c>
      <c r="M2358" s="63">
        <v>1366155691</v>
      </c>
      <c r="N2358" s="63">
        <v>1493463828</v>
      </c>
      <c r="O2358" s="63">
        <v>1520158453</v>
      </c>
      <c r="P2358" s="63">
        <v>1581986305</v>
      </c>
      <c r="Q2358" s="63">
        <v>2159756369</v>
      </c>
      <c r="R2358" s="63">
        <v>2486707907</v>
      </c>
      <c r="S2358" s="63">
        <v>2233913012</v>
      </c>
      <c r="T2358" s="63">
        <v>2298565872</v>
      </c>
    </row>
    <row r="2359" spans="1:20" ht="14.5" x14ac:dyDescent="0.35">
      <c r="A2359" t="str">
        <f t="shared" si="43"/>
        <v>Österreich075</v>
      </c>
      <c r="B2359">
        <v>2359</v>
      </c>
      <c r="C2359" s="62" t="s">
        <v>272</v>
      </c>
      <c r="D2359" s="62" t="s">
        <v>363</v>
      </c>
      <c r="E2359" s="62" t="s">
        <v>254</v>
      </c>
      <c r="F2359" s="63">
        <v>2316918101</v>
      </c>
      <c r="G2359" s="63">
        <v>3332763119</v>
      </c>
      <c r="H2359" s="63">
        <v>4093956821</v>
      </c>
      <c r="I2359" s="63">
        <v>3189069578</v>
      </c>
      <c r="J2359" s="63">
        <v>2294602777</v>
      </c>
      <c r="K2359" s="63">
        <v>2435981030</v>
      </c>
      <c r="L2359" s="63">
        <v>2463043363</v>
      </c>
      <c r="M2359" s="63">
        <v>2765110146</v>
      </c>
      <c r="N2359" s="63">
        <v>3291082935</v>
      </c>
      <c r="O2359" s="63">
        <v>2762000895</v>
      </c>
      <c r="P2359" s="63">
        <v>2170695964</v>
      </c>
      <c r="Q2359" s="63">
        <v>4669572993</v>
      </c>
      <c r="R2359" s="63">
        <v>8250203686</v>
      </c>
      <c r="S2359" s="63">
        <v>4092128433</v>
      </c>
      <c r="T2359" s="63">
        <v>2427538133</v>
      </c>
    </row>
    <row r="2360" spans="1:20" ht="14.5" x14ac:dyDescent="0.35">
      <c r="A2360" t="str">
        <f t="shared" si="43"/>
        <v>Österreich324</v>
      </c>
      <c r="B2360">
        <v>2360</v>
      </c>
      <c r="C2360" s="62" t="s">
        <v>272</v>
      </c>
      <c r="D2360" s="62" t="s">
        <v>442</v>
      </c>
      <c r="E2360" s="62" t="s">
        <v>78</v>
      </c>
      <c r="F2360" s="63">
        <v>496871</v>
      </c>
      <c r="G2360" s="63">
        <v>2787690</v>
      </c>
      <c r="H2360" s="63">
        <v>1969098</v>
      </c>
      <c r="I2360" s="63">
        <v>476253</v>
      </c>
      <c r="J2360" s="63">
        <v>2892784</v>
      </c>
      <c r="K2360" s="63">
        <v>7661791</v>
      </c>
      <c r="L2360" s="63">
        <v>6449728</v>
      </c>
      <c r="M2360" s="63">
        <v>7956930</v>
      </c>
      <c r="N2360" s="63">
        <v>10135158</v>
      </c>
      <c r="O2360" s="63">
        <v>9257177</v>
      </c>
      <c r="P2360" s="63">
        <v>8973626</v>
      </c>
      <c r="Q2360" s="63">
        <v>8986422</v>
      </c>
      <c r="R2360" s="63">
        <v>17984471</v>
      </c>
      <c r="S2360" s="63">
        <v>17597720</v>
      </c>
      <c r="T2360" s="63">
        <v>14302983</v>
      </c>
    </row>
    <row r="2361" spans="1:20" ht="14.5" x14ac:dyDescent="0.35">
      <c r="A2361" t="str">
        <f t="shared" si="43"/>
        <v>Österreich632</v>
      </c>
      <c r="B2361">
        <v>2361</v>
      </c>
      <c r="C2361" s="62" t="s">
        <v>272</v>
      </c>
      <c r="D2361" s="62" t="s">
        <v>577</v>
      </c>
      <c r="E2361" s="62" t="s">
        <v>153</v>
      </c>
      <c r="F2361" s="63">
        <v>41778239</v>
      </c>
      <c r="G2361" s="63">
        <v>497928990</v>
      </c>
      <c r="H2361" s="63">
        <v>551096338</v>
      </c>
      <c r="I2361" s="63">
        <v>370543816</v>
      </c>
      <c r="J2361" s="63">
        <v>450115388</v>
      </c>
      <c r="K2361" s="63">
        <v>271264235</v>
      </c>
      <c r="L2361" s="63">
        <v>176713500</v>
      </c>
      <c r="M2361" s="63">
        <v>64195650</v>
      </c>
      <c r="N2361" s="63">
        <v>59721581</v>
      </c>
      <c r="O2361" s="63">
        <v>29006882</v>
      </c>
      <c r="P2361" s="63">
        <v>100797298</v>
      </c>
      <c r="Q2361" s="63">
        <v>23602557</v>
      </c>
      <c r="R2361" s="63">
        <v>179698991</v>
      </c>
      <c r="S2361" s="63">
        <v>442410403</v>
      </c>
      <c r="T2361" s="63">
        <v>571530616</v>
      </c>
    </row>
    <row r="2362" spans="1:20" ht="14.5" x14ac:dyDescent="0.35">
      <c r="A2362" t="str">
        <f t="shared" si="43"/>
        <v>Österreich806</v>
      </c>
      <c r="B2362">
        <v>2362</v>
      </c>
      <c r="C2362" s="62" t="s">
        <v>272</v>
      </c>
      <c r="D2362" s="62" t="s">
        <v>634</v>
      </c>
      <c r="E2362" s="62" t="s">
        <v>186</v>
      </c>
      <c r="F2362" s="64"/>
      <c r="G2362" s="64"/>
      <c r="H2362" s="64"/>
      <c r="I2362" s="64"/>
      <c r="J2362" s="64"/>
      <c r="K2362" s="63">
        <v>4465</v>
      </c>
      <c r="L2362" s="64"/>
      <c r="M2362" s="64"/>
      <c r="N2362" s="64"/>
      <c r="O2362" s="63">
        <v>10272</v>
      </c>
      <c r="P2362" s="63">
        <v>2016</v>
      </c>
      <c r="Q2362" s="63">
        <v>1652</v>
      </c>
      <c r="R2362" s="63">
        <v>98571</v>
      </c>
      <c r="S2362" s="63">
        <v>8847</v>
      </c>
      <c r="T2362" s="63">
        <v>19687</v>
      </c>
    </row>
    <row r="2363" spans="1:20" ht="14.5" x14ac:dyDescent="0.35">
      <c r="A2363" t="str">
        <f t="shared" si="43"/>
        <v>Österreich355</v>
      </c>
      <c r="B2363">
        <v>2363</v>
      </c>
      <c r="C2363" s="62" t="s">
        <v>272</v>
      </c>
      <c r="D2363" s="62" t="s">
        <v>459</v>
      </c>
      <c r="E2363" s="62" t="s">
        <v>88</v>
      </c>
      <c r="F2363" s="63">
        <v>8386223</v>
      </c>
      <c r="G2363" s="63">
        <v>10185242</v>
      </c>
      <c r="H2363" s="63">
        <v>9118728</v>
      </c>
      <c r="I2363" s="63">
        <v>11845054</v>
      </c>
      <c r="J2363" s="63">
        <v>11872893</v>
      </c>
      <c r="K2363" s="63">
        <v>6561712</v>
      </c>
      <c r="L2363" s="63">
        <v>568201</v>
      </c>
      <c r="M2363" s="63">
        <v>138876</v>
      </c>
      <c r="N2363" s="63">
        <v>102180</v>
      </c>
      <c r="O2363" s="63">
        <v>48484</v>
      </c>
      <c r="P2363" s="63">
        <v>96626</v>
      </c>
      <c r="Q2363" s="63">
        <v>124178</v>
      </c>
      <c r="R2363" s="63">
        <v>117763</v>
      </c>
      <c r="S2363" s="63">
        <v>90407</v>
      </c>
      <c r="T2363" s="63">
        <v>296764</v>
      </c>
    </row>
    <row r="2364" spans="1:20" ht="14.5" x14ac:dyDescent="0.35">
      <c r="A2364" t="str">
        <f t="shared" si="43"/>
        <v>Österreich224</v>
      </c>
      <c r="B2364">
        <v>2364</v>
      </c>
      <c r="C2364" s="62" t="s">
        <v>272</v>
      </c>
      <c r="D2364" s="62" t="s">
        <v>402</v>
      </c>
      <c r="E2364" s="62" t="s">
        <v>56</v>
      </c>
      <c r="F2364" s="63">
        <v>398329</v>
      </c>
      <c r="G2364" s="63">
        <v>305924</v>
      </c>
      <c r="H2364" s="63">
        <v>269403</v>
      </c>
      <c r="I2364" s="63">
        <v>182004</v>
      </c>
      <c r="J2364" s="63">
        <v>176046</v>
      </c>
      <c r="K2364" s="63">
        <v>134033</v>
      </c>
      <c r="L2364" s="63">
        <v>136041</v>
      </c>
      <c r="M2364" s="63">
        <v>232205</v>
      </c>
      <c r="N2364" s="63">
        <v>263432</v>
      </c>
      <c r="O2364" s="63">
        <v>90846</v>
      </c>
      <c r="P2364" s="63">
        <v>164766</v>
      </c>
      <c r="Q2364" s="63">
        <v>291841</v>
      </c>
      <c r="R2364" s="63">
        <v>597323</v>
      </c>
      <c r="S2364" s="63">
        <v>110911</v>
      </c>
      <c r="T2364" s="63">
        <v>214001</v>
      </c>
    </row>
    <row r="2365" spans="1:20" ht="14.5" x14ac:dyDescent="0.35">
      <c r="A2365" t="str">
        <f t="shared" ref="A2365:A2370" si="44">C2365&amp;D2365</f>
        <v>Österreich030</v>
      </c>
      <c r="B2365">
        <v>2365</v>
      </c>
      <c r="C2365" s="62" t="s">
        <v>272</v>
      </c>
      <c r="D2365" s="62" t="s">
        <v>322</v>
      </c>
      <c r="E2365" s="62" t="s">
        <v>17</v>
      </c>
      <c r="F2365" s="63">
        <v>1247208662</v>
      </c>
      <c r="G2365" s="63">
        <v>1391284913</v>
      </c>
      <c r="H2365" s="63">
        <v>1403491524</v>
      </c>
      <c r="I2365" s="63">
        <v>1276006451</v>
      </c>
      <c r="J2365" s="63">
        <v>1265252838</v>
      </c>
      <c r="K2365" s="63">
        <v>1230730094</v>
      </c>
      <c r="L2365" s="63">
        <v>1216699380</v>
      </c>
      <c r="M2365" s="63">
        <v>1434164902</v>
      </c>
      <c r="N2365" s="63">
        <v>1535229351</v>
      </c>
      <c r="O2365" s="63">
        <v>1569325995</v>
      </c>
      <c r="P2365" s="63">
        <v>1357463704</v>
      </c>
      <c r="Q2365" s="63">
        <v>1626169547</v>
      </c>
      <c r="R2365" s="63">
        <v>2018518693</v>
      </c>
      <c r="S2365" s="63">
        <v>2074892559</v>
      </c>
      <c r="T2365" s="63">
        <v>2006568038</v>
      </c>
    </row>
    <row r="2366" spans="1:20" ht="14.5" x14ac:dyDescent="0.35">
      <c r="A2366" t="str">
        <f t="shared" si="44"/>
        <v>Österreich706</v>
      </c>
      <c r="B2366">
        <v>2366</v>
      </c>
      <c r="C2366" s="62" t="s">
        <v>272</v>
      </c>
      <c r="D2366" s="62" t="s">
        <v>610</v>
      </c>
      <c r="E2366" s="62" t="s">
        <v>174</v>
      </c>
      <c r="F2366" s="63">
        <v>136443546</v>
      </c>
      <c r="G2366" s="63">
        <v>141861405</v>
      </c>
      <c r="H2366" s="63">
        <v>125466977</v>
      </c>
      <c r="I2366" s="63">
        <v>113015298</v>
      </c>
      <c r="J2366" s="63">
        <v>103430965</v>
      </c>
      <c r="K2366" s="63">
        <v>107898594</v>
      </c>
      <c r="L2366" s="63">
        <v>153269804</v>
      </c>
      <c r="M2366" s="63">
        <v>141090134</v>
      </c>
      <c r="N2366" s="63">
        <v>181379756</v>
      </c>
      <c r="O2366" s="63">
        <v>213175401</v>
      </c>
      <c r="P2366" s="63">
        <v>207157933</v>
      </c>
      <c r="Q2366" s="63">
        <v>422000896</v>
      </c>
      <c r="R2366" s="63">
        <v>480416456</v>
      </c>
      <c r="S2366" s="63">
        <v>416480719</v>
      </c>
      <c r="T2366" s="63">
        <v>395795299</v>
      </c>
    </row>
    <row r="2367" spans="1:20" ht="14.5" x14ac:dyDescent="0.35">
      <c r="A2367" t="str">
        <f t="shared" si="44"/>
        <v>Österreich329</v>
      </c>
      <c r="B2367">
        <v>2367</v>
      </c>
      <c r="C2367" s="62" t="s">
        <v>272</v>
      </c>
      <c r="D2367" s="62" t="s">
        <v>445</v>
      </c>
      <c r="E2367" s="62" t="s">
        <v>80</v>
      </c>
      <c r="F2367" s="64"/>
      <c r="G2367" s="63">
        <v>73</v>
      </c>
      <c r="H2367" s="63">
        <v>24692</v>
      </c>
      <c r="I2367" s="64"/>
      <c r="J2367" s="63">
        <v>34</v>
      </c>
      <c r="K2367" s="63">
        <v>2468</v>
      </c>
      <c r="L2367" s="64"/>
      <c r="M2367" s="63">
        <v>5855</v>
      </c>
      <c r="N2367" s="64"/>
      <c r="O2367" s="64"/>
      <c r="P2367" s="63">
        <v>58</v>
      </c>
      <c r="Q2367" s="63">
        <v>181</v>
      </c>
      <c r="R2367" s="63">
        <v>25649</v>
      </c>
      <c r="S2367" s="63">
        <v>11304</v>
      </c>
      <c r="T2367" s="63">
        <v>51284</v>
      </c>
    </row>
    <row r="2368" spans="1:20" ht="14.5" x14ac:dyDescent="0.35">
      <c r="A2368" t="str">
        <f t="shared" si="44"/>
        <v>Österreich091</v>
      </c>
      <c r="B2368">
        <v>2368</v>
      </c>
      <c r="C2368" s="62" t="s">
        <v>272</v>
      </c>
      <c r="D2368" s="62" t="s">
        <v>380</v>
      </c>
      <c r="E2368" s="62" t="s">
        <v>46</v>
      </c>
      <c r="F2368" s="63">
        <v>1256073617</v>
      </c>
      <c r="G2368" s="63">
        <v>1618986354</v>
      </c>
      <c r="H2368" s="63">
        <v>1741068463</v>
      </c>
      <c r="I2368" s="63">
        <v>1653568245</v>
      </c>
      <c r="J2368" s="63">
        <v>1697125558</v>
      </c>
      <c r="K2368" s="63">
        <v>1724730639</v>
      </c>
      <c r="L2368" s="63">
        <v>1773583909</v>
      </c>
      <c r="M2368" s="63">
        <v>1951694988</v>
      </c>
      <c r="N2368" s="63">
        <v>2169242268</v>
      </c>
      <c r="O2368" s="63">
        <v>2208037827</v>
      </c>
      <c r="P2368" s="63">
        <v>1969291320</v>
      </c>
      <c r="Q2368" s="63">
        <v>2413401412</v>
      </c>
      <c r="R2368" s="63">
        <v>3453615297</v>
      </c>
      <c r="S2368" s="63">
        <v>3088017332</v>
      </c>
      <c r="T2368" s="63">
        <v>2663152651</v>
      </c>
    </row>
    <row r="2369" spans="1:20" ht="14.5" x14ac:dyDescent="0.35">
      <c r="A2369" t="str">
        <f t="shared" si="44"/>
        <v>Österreich063</v>
      </c>
      <c r="B2369">
        <v>2369</v>
      </c>
      <c r="C2369" s="62" t="s">
        <v>272</v>
      </c>
      <c r="D2369" s="62" t="s">
        <v>349</v>
      </c>
      <c r="E2369" s="62" t="s">
        <v>32</v>
      </c>
      <c r="F2369" s="63">
        <v>2629861124</v>
      </c>
      <c r="G2369" s="63">
        <v>3240112976</v>
      </c>
      <c r="H2369" s="63">
        <v>3178786400</v>
      </c>
      <c r="I2369" s="63">
        <v>3024617058</v>
      </c>
      <c r="J2369" s="63">
        <v>2866912638</v>
      </c>
      <c r="K2369" s="63">
        <v>2967916060</v>
      </c>
      <c r="L2369" s="63">
        <v>2964446309</v>
      </c>
      <c r="M2369" s="63">
        <v>3027477822</v>
      </c>
      <c r="N2369" s="63">
        <v>3498976724</v>
      </c>
      <c r="O2369" s="63">
        <v>3281907065</v>
      </c>
      <c r="P2369" s="63">
        <v>2910133433</v>
      </c>
      <c r="Q2369" s="63">
        <v>3585712991</v>
      </c>
      <c r="R2369" s="63">
        <v>3795481938</v>
      </c>
      <c r="S2369" s="63">
        <v>3452137169</v>
      </c>
      <c r="T2369" s="63">
        <v>3641150354</v>
      </c>
    </row>
    <row r="2370" spans="1:20" ht="14.5" x14ac:dyDescent="0.35">
      <c r="A2370" t="str">
        <f t="shared" si="44"/>
        <v>Österreich264</v>
      </c>
      <c r="B2370">
        <v>2370</v>
      </c>
      <c r="C2370" s="62" t="s">
        <v>272</v>
      </c>
      <c r="D2370" s="62" t="s">
        <v>420</v>
      </c>
      <c r="E2370" s="62" t="s">
        <v>67</v>
      </c>
      <c r="F2370" s="63">
        <v>35977</v>
      </c>
      <c r="G2370" s="63">
        <v>32630</v>
      </c>
      <c r="H2370" s="63">
        <v>6369</v>
      </c>
      <c r="I2370" s="63">
        <v>119279</v>
      </c>
      <c r="J2370" s="63">
        <v>5030000</v>
      </c>
      <c r="K2370" s="63">
        <v>10309676</v>
      </c>
      <c r="L2370" s="63">
        <v>18527640</v>
      </c>
      <c r="M2370" s="63">
        <v>11199288</v>
      </c>
      <c r="N2370" s="63">
        <v>14495218</v>
      </c>
      <c r="O2370" s="63">
        <v>1848400</v>
      </c>
      <c r="P2370" s="63">
        <v>4387621</v>
      </c>
      <c r="Q2370" s="63">
        <v>4795417</v>
      </c>
      <c r="R2370" s="63">
        <v>5933698</v>
      </c>
      <c r="S2370" s="63">
        <v>4477744</v>
      </c>
      <c r="T2370" s="63">
        <v>3058102</v>
      </c>
    </row>
    <row r="2371" spans="1:20" ht="14.5" x14ac:dyDescent="0.35">
      <c r="A2371" t="str">
        <f t="shared" ref="A2371:A2374" si="45">C2371&amp;D2371</f>
        <v>Österreich047</v>
      </c>
      <c r="B2371">
        <v>2371</v>
      </c>
      <c r="C2371" s="62" t="s">
        <v>272</v>
      </c>
      <c r="D2371" s="62" t="s">
        <v>336</v>
      </c>
      <c r="E2371" s="62" t="s">
        <v>25</v>
      </c>
      <c r="F2371" s="63">
        <v>23078309</v>
      </c>
      <c r="G2371" s="63">
        <v>18530884</v>
      </c>
      <c r="H2371" s="63">
        <v>11484537</v>
      </c>
      <c r="I2371" s="63">
        <v>10772615</v>
      </c>
      <c r="J2371" s="63">
        <v>11925626</v>
      </c>
      <c r="K2371" s="63">
        <v>14439330</v>
      </c>
      <c r="L2371" s="63">
        <v>15550122</v>
      </c>
      <c r="M2371" s="63">
        <v>9753684</v>
      </c>
      <c r="N2371" s="63">
        <v>8931288</v>
      </c>
      <c r="O2371" s="63">
        <v>7497270</v>
      </c>
      <c r="P2371" s="63">
        <v>6941496</v>
      </c>
      <c r="Q2371" s="63">
        <v>12826452</v>
      </c>
      <c r="R2371" s="63">
        <v>27674184</v>
      </c>
      <c r="S2371" s="63">
        <v>20624369</v>
      </c>
      <c r="T2371" s="63">
        <v>20432868</v>
      </c>
    </row>
    <row r="2372" spans="1:20" ht="14.5" x14ac:dyDescent="0.35">
      <c r="A2372" t="str">
        <f t="shared" si="45"/>
        <v>Österreich248</v>
      </c>
      <c r="B2372">
        <v>2372</v>
      </c>
      <c r="C2372" s="62" t="s">
        <v>272</v>
      </c>
      <c r="D2372" s="62" t="s">
        <v>416</v>
      </c>
      <c r="E2372" s="62" t="s">
        <v>63</v>
      </c>
      <c r="F2372" s="63">
        <v>255679</v>
      </c>
      <c r="G2372" s="63">
        <v>384392</v>
      </c>
      <c r="H2372" s="63">
        <v>259916</v>
      </c>
      <c r="I2372" s="63">
        <v>463937</v>
      </c>
      <c r="J2372" s="63">
        <v>509312</v>
      </c>
      <c r="K2372" s="63">
        <v>1413024</v>
      </c>
      <c r="L2372" s="63">
        <v>532477</v>
      </c>
      <c r="M2372" s="63">
        <v>969148</v>
      </c>
      <c r="N2372" s="63">
        <v>1385847</v>
      </c>
      <c r="O2372" s="63">
        <v>845806</v>
      </c>
      <c r="P2372" s="63">
        <v>846104</v>
      </c>
      <c r="Q2372" s="63">
        <v>480691</v>
      </c>
      <c r="R2372" s="63">
        <v>493924</v>
      </c>
      <c r="S2372" s="63">
        <v>892134</v>
      </c>
      <c r="T2372" s="63">
        <v>1187388</v>
      </c>
    </row>
    <row r="2373" spans="1:20" ht="14.5" x14ac:dyDescent="0.35">
      <c r="A2373" t="str">
        <f t="shared" si="45"/>
        <v>Österreich342</v>
      </c>
      <c r="B2373">
        <v>2373</v>
      </c>
      <c r="C2373" s="62" t="s">
        <v>272</v>
      </c>
      <c r="D2373" s="62" t="s">
        <v>453</v>
      </c>
      <c r="E2373" s="62" t="s">
        <v>85</v>
      </c>
      <c r="F2373" s="63">
        <v>47810</v>
      </c>
      <c r="G2373" s="63">
        <v>26734</v>
      </c>
      <c r="H2373" s="63">
        <v>58342</v>
      </c>
      <c r="I2373" s="63">
        <v>126547</v>
      </c>
      <c r="J2373" s="63">
        <v>108670</v>
      </c>
      <c r="K2373" s="63">
        <v>576039</v>
      </c>
      <c r="L2373" s="63">
        <v>346367</v>
      </c>
      <c r="M2373" s="63">
        <v>73404</v>
      </c>
      <c r="N2373" s="63">
        <v>104040</v>
      </c>
      <c r="O2373" s="63">
        <v>74859</v>
      </c>
      <c r="P2373" s="63">
        <v>101543</v>
      </c>
      <c r="Q2373" s="63">
        <v>290104</v>
      </c>
      <c r="R2373" s="63">
        <v>144735</v>
      </c>
      <c r="S2373" s="63">
        <v>153104</v>
      </c>
      <c r="T2373" s="63">
        <v>254516</v>
      </c>
    </row>
    <row r="2374" spans="1:20" ht="14.5" x14ac:dyDescent="0.35">
      <c r="A2374" t="str">
        <f t="shared" si="45"/>
        <v>Österreich492</v>
      </c>
      <c r="B2374">
        <v>2374</v>
      </c>
      <c r="C2374" s="62" t="s">
        <v>272</v>
      </c>
      <c r="D2374" s="62" t="s">
        <v>547</v>
      </c>
      <c r="E2374" s="62" t="s">
        <v>137</v>
      </c>
      <c r="F2374" s="63">
        <v>3269321</v>
      </c>
      <c r="G2374" s="63">
        <v>340961</v>
      </c>
      <c r="H2374" s="63">
        <v>2440912</v>
      </c>
      <c r="I2374" s="63">
        <v>3035499</v>
      </c>
      <c r="J2374" s="63">
        <v>3527180</v>
      </c>
      <c r="K2374" s="63">
        <v>3224789</v>
      </c>
      <c r="L2374" s="63">
        <v>3518163</v>
      </c>
      <c r="M2374" s="63">
        <v>5021999</v>
      </c>
      <c r="N2374" s="63">
        <v>1816381</v>
      </c>
      <c r="O2374" s="63">
        <v>285460</v>
      </c>
      <c r="P2374" s="63">
        <v>216867</v>
      </c>
      <c r="Q2374" s="63">
        <v>176437</v>
      </c>
      <c r="R2374" s="63">
        <v>639911</v>
      </c>
      <c r="S2374" s="63">
        <v>185411</v>
      </c>
      <c r="T2374" s="63">
        <v>637279</v>
      </c>
    </row>
    <row r="2375" spans="1:20" ht="14.5" x14ac:dyDescent="0.35">
      <c r="A2375" t="str">
        <f t="shared" ref="A2375:A2382" si="46">C2375&amp;D2375</f>
        <v>Österreich225</v>
      </c>
      <c r="B2375">
        <v>2375</v>
      </c>
      <c r="C2375" s="62" t="s">
        <v>272</v>
      </c>
      <c r="D2375" s="62" t="s">
        <v>403</v>
      </c>
      <c r="E2375" s="62" t="s">
        <v>220</v>
      </c>
      <c r="F2375" s="64"/>
      <c r="G2375" s="64"/>
      <c r="H2375" s="64"/>
      <c r="I2375" s="64"/>
      <c r="J2375" s="63">
        <v>31770</v>
      </c>
      <c r="K2375" s="63">
        <v>10</v>
      </c>
      <c r="L2375" s="64"/>
      <c r="M2375" s="64"/>
      <c r="N2375" s="64"/>
      <c r="O2375" s="64"/>
      <c r="P2375" s="64"/>
      <c r="Q2375" s="63">
        <v>158</v>
      </c>
      <c r="R2375" s="63">
        <v>2360</v>
      </c>
      <c r="S2375" s="63">
        <v>1</v>
      </c>
      <c r="T2375" s="63">
        <v>22257</v>
      </c>
    </row>
    <row r="2376" spans="1:20" ht="14.5" x14ac:dyDescent="0.35">
      <c r="A2376" t="str">
        <f t="shared" si="46"/>
        <v>Österreich311</v>
      </c>
      <c r="B2376">
        <v>2376</v>
      </c>
      <c r="C2376" s="62" t="s">
        <v>272</v>
      </c>
      <c r="D2376" s="62" t="s">
        <v>434</v>
      </c>
      <c r="E2376" s="62" t="s">
        <v>76</v>
      </c>
      <c r="F2376" s="63">
        <v>134725</v>
      </c>
      <c r="G2376" s="63">
        <v>101085</v>
      </c>
      <c r="H2376" s="63">
        <v>458396</v>
      </c>
      <c r="I2376" s="63">
        <v>321286</v>
      </c>
      <c r="J2376" s="63">
        <v>10107</v>
      </c>
      <c r="K2376" s="63">
        <v>61379</v>
      </c>
      <c r="L2376" s="63">
        <v>20577</v>
      </c>
      <c r="M2376" s="63">
        <v>56783</v>
      </c>
      <c r="N2376" s="63">
        <v>80494</v>
      </c>
      <c r="O2376" s="63">
        <v>58868</v>
      </c>
      <c r="P2376" s="63">
        <v>75619</v>
      </c>
      <c r="Q2376" s="63">
        <v>8457</v>
      </c>
      <c r="R2376" s="63">
        <v>58017</v>
      </c>
      <c r="S2376" s="63">
        <v>174787</v>
      </c>
      <c r="T2376" s="63">
        <v>70963</v>
      </c>
    </row>
    <row r="2377" spans="1:20" ht="14.5" x14ac:dyDescent="0.35">
      <c r="A2377" t="str">
        <f t="shared" si="46"/>
        <v>Österreich428</v>
      </c>
      <c r="B2377">
        <v>2377</v>
      </c>
      <c r="C2377" s="62" t="s">
        <v>272</v>
      </c>
      <c r="D2377" s="62" t="s">
        <v>498</v>
      </c>
      <c r="E2377" s="62" t="s">
        <v>112</v>
      </c>
      <c r="F2377" s="63">
        <v>2081560</v>
      </c>
      <c r="G2377" s="63">
        <v>4928036</v>
      </c>
      <c r="H2377" s="63">
        <v>866678</v>
      </c>
      <c r="I2377" s="63">
        <v>1164021</v>
      </c>
      <c r="J2377" s="63">
        <v>1274887</v>
      </c>
      <c r="K2377" s="63">
        <v>2307997</v>
      </c>
      <c r="L2377" s="63">
        <v>1435065</v>
      </c>
      <c r="M2377" s="63">
        <v>2466100</v>
      </c>
      <c r="N2377" s="63">
        <v>3466985</v>
      </c>
      <c r="O2377" s="63">
        <v>2317511</v>
      </c>
      <c r="P2377" s="63">
        <v>2548908</v>
      </c>
      <c r="Q2377" s="63">
        <v>3214634</v>
      </c>
      <c r="R2377" s="63">
        <v>3151725</v>
      </c>
      <c r="S2377" s="63">
        <v>3296133</v>
      </c>
      <c r="T2377" s="63">
        <v>3531062</v>
      </c>
    </row>
    <row r="2378" spans="1:20" ht="14.5" x14ac:dyDescent="0.35">
      <c r="A2378" t="str">
        <f t="shared" si="46"/>
        <v>Österreich479</v>
      </c>
      <c r="B2378">
        <v>2378</v>
      </c>
      <c r="C2378" s="62" t="s">
        <v>272</v>
      </c>
      <c r="D2378" s="62" t="s">
        <v>541</v>
      </c>
      <c r="E2378" s="62" t="s">
        <v>225</v>
      </c>
      <c r="F2378" s="64"/>
      <c r="G2378" s="64"/>
      <c r="H2378" s="64"/>
      <c r="I2378" s="63">
        <v>47026</v>
      </c>
      <c r="J2378" s="63">
        <v>19946</v>
      </c>
      <c r="K2378" s="63">
        <v>26895</v>
      </c>
      <c r="L2378" s="63">
        <v>24008</v>
      </c>
      <c r="M2378" s="63">
        <v>52397</v>
      </c>
      <c r="N2378" s="64"/>
      <c r="O2378" s="63">
        <v>3999</v>
      </c>
      <c r="P2378" s="63">
        <v>180060</v>
      </c>
      <c r="Q2378" s="63">
        <v>22492</v>
      </c>
      <c r="R2378" s="63">
        <v>13002</v>
      </c>
      <c r="S2378" s="63">
        <v>34359</v>
      </c>
      <c r="T2378" s="63">
        <v>38916</v>
      </c>
    </row>
    <row r="2379" spans="1:20" ht="14.5" x14ac:dyDescent="0.35">
      <c r="A2379" t="str">
        <f t="shared" si="46"/>
        <v>Österreich608</v>
      </c>
      <c r="B2379">
        <v>2379</v>
      </c>
      <c r="C2379" s="62" t="s">
        <v>272</v>
      </c>
      <c r="D2379" s="62" t="s">
        <v>565</v>
      </c>
      <c r="E2379" s="62" t="s">
        <v>255</v>
      </c>
      <c r="F2379" s="63">
        <v>248495515</v>
      </c>
      <c r="G2379" s="63">
        <v>116229226</v>
      </c>
      <c r="H2379" s="63">
        <v>6163293</v>
      </c>
      <c r="I2379" s="63">
        <v>1316031</v>
      </c>
      <c r="J2379" s="63">
        <v>1842812</v>
      </c>
      <c r="K2379" s="63">
        <v>771100</v>
      </c>
      <c r="L2379" s="63">
        <v>963036</v>
      </c>
      <c r="M2379" s="63">
        <v>896157</v>
      </c>
      <c r="N2379" s="63">
        <v>979676</v>
      </c>
      <c r="O2379" s="63">
        <v>852370</v>
      </c>
      <c r="P2379" s="63">
        <v>1126783</v>
      </c>
      <c r="Q2379" s="63">
        <v>1065940</v>
      </c>
      <c r="R2379" s="63">
        <v>687445</v>
      </c>
      <c r="S2379" s="63">
        <v>606072</v>
      </c>
      <c r="T2379" s="63">
        <v>1089387</v>
      </c>
    </row>
    <row r="2380" spans="1:20" ht="14.5" x14ac:dyDescent="0.35">
      <c r="A2380" t="str">
        <f t="shared" si="46"/>
        <v>Österreich393</v>
      </c>
      <c r="B2380">
        <v>2380</v>
      </c>
      <c r="C2380" s="62" t="s">
        <v>272</v>
      </c>
      <c r="D2380" s="62" t="s">
        <v>481</v>
      </c>
      <c r="E2380" s="62" t="s">
        <v>101</v>
      </c>
      <c r="F2380" s="63">
        <v>42216</v>
      </c>
      <c r="G2380" s="63">
        <v>15273</v>
      </c>
      <c r="H2380" s="63">
        <v>109128</v>
      </c>
      <c r="I2380" s="63">
        <v>129573</v>
      </c>
      <c r="J2380" s="63">
        <v>321941</v>
      </c>
      <c r="K2380" s="63">
        <v>409748</v>
      </c>
      <c r="L2380" s="63">
        <v>407845</v>
      </c>
      <c r="M2380" s="63">
        <v>69808</v>
      </c>
      <c r="N2380" s="63">
        <v>80858</v>
      </c>
      <c r="O2380" s="63">
        <v>102912</v>
      </c>
      <c r="P2380" s="63">
        <v>249673</v>
      </c>
      <c r="Q2380" s="63">
        <v>281716</v>
      </c>
      <c r="R2380" s="63">
        <v>440735</v>
      </c>
      <c r="S2380" s="63">
        <v>716349</v>
      </c>
      <c r="T2380" s="63">
        <v>1059316</v>
      </c>
    </row>
    <row r="2381" spans="1:20" ht="14.5" x14ac:dyDescent="0.35">
      <c r="A2381" t="str">
        <f t="shared" si="46"/>
        <v>Österreich454</v>
      </c>
      <c r="B2381">
        <v>2381</v>
      </c>
      <c r="C2381" s="62" t="s">
        <v>272</v>
      </c>
      <c r="D2381" s="62" t="s">
        <v>509</v>
      </c>
      <c r="E2381" s="62" t="s">
        <v>121</v>
      </c>
      <c r="F2381" s="63">
        <v>10</v>
      </c>
      <c r="G2381" s="64"/>
      <c r="H2381" s="64"/>
      <c r="I2381" s="64"/>
      <c r="J2381" s="63">
        <v>165</v>
      </c>
      <c r="K2381" s="63">
        <v>3351</v>
      </c>
      <c r="L2381" s="63">
        <v>649</v>
      </c>
      <c r="M2381" s="64"/>
      <c r="N2381" s="64"/>
      <c r="O2381" s="64"/>
      <c r="P2381" s="63">
        <v>87</v>
      </c>
      <c r="Q2381" s="64"/>
      <c r="R2381" s="63">
        <v>149178</v>
      </c>
      <c r="S2381" s="63">
        <v>33786</v>
      </c>
      <c r="T2381" s="63">
        <v>46787</v>
      </c>
    </row>
    <row r="2382" spans="1:20" ht="14.5" x14ac:dyDescent="0.35">
      <c r="A2382" t="str">
        <f t="shared" si="46"/>
        <v>Österreich244</v>
      </c>
      <c r="B2382">
        <v>2382</v>
      </c>
      <c r="C2382" s="62" t="s">
        <v>272</v>
      </c>
      <c r="D2382" s="62" t="s">
        <v>412</v>
      </c>
      <c r="E2382" s="62" t="s">
        <v>61</v>
      </c>
      <c r="F2382" s="63">
        <v>30692</v>
      </c>
      <c r="G2382" s="64"/>
      <c r="H2382" s="64"/>
      <c r="I2382" s="63">
        <v>42210</v>
      </c>
      <c r="J2382" s="63">
        <v>127002</v>
      </c>
      <c r="K2382" s="63">
        <v>367677</v>
      </c>
      <c r="L2382" s="63">
        <v>1088699</v>
      </c>
      <c r="M2382" s="63">
        <v>269707</v>
      </c>
      <c r="N2382" s="63">
        <v>224203</v>
      </c>
      <c r="O2382" s="63">
        <v>778</v>
      </c>
      <c r="P2382" s="63">
        <v>100946</v>
      </c>
      <c r="Q2382" s="63">
        <v>872200</v>
      </c>
      <c r="R2382" s="63">
        <v>803808</v>
      </c>
      <c r="S2382" s="63">
        <v>692151</v>
      </c>
      <c r="T2382" s="63">
        <v>352118</v>
      </c>
    </row>
    <row r="2383" spans="1:20" ht="14.5" x14ac:dyDescent="0.35">
      <c r="A2383" t="str">
        <f t="shared" ref="A2383:A2385" si="47">C2383&amp;D2383</f>
        <v>Österreich894</v>
      </c>
      <c r="B2383">
        <v>2383</v>
      </c>
      <c r="C2383" s="62" t="s">
        <v>272</v>
      </c>
      <c r="D2383" s="62" t="s">
        <v>682</v>
      </c>
      <c r="E2383" s="62" t="s">
        <v>256</v>
      </c>
      <c r="F2383" s="64"/>
      <c r="G2383" s="64"/>
      <c r="H2383" s="63">
        <v>2900</v>
      </c>
      <c r="I2383" s="64"/>
      <c r="J2383" s="64"/>
      <c r="K2383" s="64"/>
      <c r="L2383" s="64"/>
      <c r="M2383" s="64"/>
      <c r="N2383" s="64"/>
      <c r="O2383" s="64"/>
      <c r="P2383" s="64"/>
      <c r="Q2383" s="64"/>
      <c r="R2383" s="64"/>
      <c r="S2383" s="64"/>
      <c r="T2383" s="63">
        <v>283</v>
      </c>
    </row>
    <row r="2384" spans="1:20" ht="14.5" x14ac:dyDescent="0.35">
      <c r="A2384" t="str">
        <f t="shared" si="47"/>
        <v>Österreich280</v>
      </c>
      <c r="B2384">
        <v>2384</v>
      </c>
      <c r="C2384" s="62" t="s">
        <v>272</v>
      </c>
      <c r="D2384" s="62" t="s">
        <v>425</v>
      </c>
      <c r="E2384" s="62" t="s">
        <v>70</v>
      </c>
      <c r="F2384" s="63">
        <v>57486</v>
      </c>
      <c r="G2384" s="63">
        <v>1423506</v>
      </c>
      <c r="H2384" s="63">
        <v>164270</v>
      </c>
      <c r="I2384" s="63">
        <v>63569</v>
      </c>
      <c r="J2384" s="63">
        <v>33516</v>
      </c>
      <c r="K2384" s="63">
        <v>202594</v>
      </c>
      <c r="L2384" s="63">
        <v>988624</v>
      </c>
      <c r="M2384" s="63">
        <v>238514</v>
      </c>
      <c r="N2384" s="63">
        <v>615127</v>
      </c>
      <c r="O2384" s="63">
        <v>293046</v>
      </c>
      <c r="P2384" s="63">
        <v>327344</v>
      </c>
      <c r="Q2384" s="63">
        <v>480597</v>
      </c>
      <c r="R2384" s="63">
        <v>8283182</v>
      </c>
      <c r="S2384" s="63">
        <v>1637521</v>
      </c>
      <c r="T2384" s="63">
        <v>1082045</v>
      </c>
    </row>
    <row r="2385" spans="1:20" ht="14.5" x14ac:dyDescent="0.35">
      <c r="A2385" t="str">
        <f t="shared" si="47"/>
        <v>Österreich680</v>
      </c>
      <c r="B2385">
        <v>2385</v>
      </c>
      <c r="C2385" s="62" t="s">
        <v>272</v>
      </c>
      <c r="D2385" s="62" t="s">
        <v>600</v>
      </c>
      <c r="E2385" s="62" t="s">
        <v>169</v>
      </c>
      <c r="F2385" s="63">
        <v>377790192</v>
      </c>
      <c r="G2385" s="63">
        <v>425040701</v>
      </c>
      <c r="H2385" s="63">
        <v>413357870</v>
      </c>
      <c r="I2385" s="63">
        <v>493286306</v>
      </c>
      <c r="J2385" s="63">
        <v>500050219</v>
      </c>
      <c r="K2385" s="63">
        <v>562328628</v>
      </c>
      <c r="L2385" s="63">
        <v>613682421</v>
      </c>
      <c r="M2385" s="63">
        <v>610649893</v>
      </c>
      <c r="N2385" s="63">
        <v>639773359</v>
      </c>
      <c r="O2385" s="63">
        <v>718336195</v>
      </c>
      <c r="P2385" s="63">
        <v>591408890</v>
      </c>
      <c r="Q2385" s="63">
        <v>741843707</v>
      </c>
      <c r="R2385" s="63">
        <v>881830495</v>
      </c>
      <c r="S2385" s="63">
        <v>815161466</v>
      </c>
      <c r="T2385" s="63">
        <v>851362951</v>
      </c>
    </row>
    <row r="2386" spans="1:20" ht="14.5" x14ac:dyDescent="0.35">
      <c r="A2386" t="str">
        <f t="shared" ref="A2386:A2391" si="48">C2386&amp;D2386</f>
        <v>Österreich082</v>
      </c>
      <c r="B2386">
        <v>2386</v>
      </c>
      <c r="C2386" s="62" t="s">
        <v>272</v>
      </c>
      <c r="D2386" s="62" t="s">
        <v>376</v>
      </c>
      <c r="E2386" s="62" t="s">
        <v>44</v>
      </c>
      <c r="F2386" s="63">
        <v>1535956</v>
      </c>
      <c r="G2386" s="63">
        <v>1019119</v>
      </c>
      <c r="H2386" s="63">
        <v>513345</v>
      </c>
      <c r="I2386" s="63">
        <v>571219</v>
      </c>
      <c r="J2386" s="63">
        <v>488468</v>
      </c>
      <c r="K2386" s="63">
        <v>245668</v>
      </c>
      <c r="L2386" s="63">
        <v>286523</v>
      </c>
      <c r="M2386" s="63">
        <v>105895</v>
      </c>
      <c r="N2386" s="63">
        <v>300224</v>
      </c>
      <c r="O2386" s="63">
        <v>24131</v>
      </c>
      <c r="P2386" s="63">
        <v>76750</v>
      </c>
      <c r="Q2386" s="63">
        <v>43617</v>
      </c>
      <c r="R2386" s="63">
        <v>106979</v>
      </c>
      <c r="S2386" s="63">
        <v>53930</v>
      </c>
      <c r="T2386" s="63">
        <v>228544</v>
      </c>
    </row>
    <row r="2387" spans="1:20" ht="14.5" x14ac:dyDescent="0.35">
      <c r="A2387" t="str">
        <f t="shared" si="48"/>
        <v>Österreich839</v>
      </c>
      <c r="B2387">
        <v>2387</v>
      </c>
      <c r="C2387" s="62" t="s">
        <v>272</v>
      </c>
      <c r="D2387" s="62" t="s">
        <v>674</v>
      </c>
      <c r="E2387" s="62" t="s">
        <v>205</v>
      </c>
      <c r="F2387" s="63">
        <v>291197</v>
      </c>
      <c r="G2387" s="63">
        <v>1513</v>
      </c>
      <c r="H2387" s="63">
        <v>5268</v>
      </c>
      <c r="I2387" s="64"/>
      <c r="J2387" s="63">
        <v>2965</v>
      </c>
      <c r="K2387" s="63">
        <v>91212</v>
      </c>
      <c r="L2387" s="63">
        <v>16734</v>
      </c>
      <c r="M2387" s="63">
        <v>4382</v>
      </c>
      <c r="N2387" s="63">
        <v>13125</v>
      </c>
      <c r="O2387" s="63">
        <v>47183</v>
      </c>
      <c r="P2387" s="63">
        <v>23368</v>
      </c>
      <c r="Q2387" s="63">
        <v>3017</v>
      </c>
      <c r="R2387" s="63">
        <v>128791</v>
      </c>
      <c r="S2387" s="63">
        <v>23400</v>
      </c>
      <c r="T2387" s="63">
        <v>89490</v>
      </c>
    </row>
    <row r="2388" spans="1:20" ht="14.5" x14ac:dyDescent="0.35">
      <c r="A2388" t="str">
        <f t="shared" si="48"/>
        <v>Österreich626</v>
      </c>
      <c r="B2388">
        <v>2388</v>
      </c>
      <c r="C2388" s="62" t="s">
        <v>272</v>
      </c>
      <c r="D2388" s="62" t="s">
        <v>574</v>
      </c>
      <c r="E2388" s="62" t="s">
        <v>151</v>
      </c>
      <c r="F2388" s="64"/>
      <c r="G2388" s="64"/>
      <c r="H2388" s="64"/>
      <c r="I2388" s="64"/>
      <c r="J2388" s="64"/>
      <c r="K2388" s="64"/>
      <c r="L2388" s="64"/>
      <c r="M2388" s="64"/>
      <c r="N2388" s="63">
        <v>419</v>
      </c>
      <c r="O2388" s="64"/>
      <c r="P2388" s="64"/>
      <c r="Q2388" s="64"/>
      <c r="R2388" s="63">
        <v>4306</v>
      </c>
      <c r="S2388" s="63">
        <v>3345</v>
      </c>
      <c r="T2388" s="63">
        <v>32002</v>
      </c>
    </row>
    <row r="2389" spans="1:20" ht="14.5" x14ac:dyDescent="0.35">
      <c r="A2389" t="str">
        <f t="shared" si="48"/>
        <v>Österreich080</v>
      </c>
      <c r="B2389">
        <v>2389</v>
      </c>
      <c r="C2389" s="62" t="s">
        <v>272</v>
      </c>
      <c r="D2389" s="62" t="s">
        <v>373</v>
      </c>
      <c r="E2389" s="62" t="s">
        <v>42</v>
      </c>
      <c r="F2389" s="63">
        <v>106173</v>
      </c>
      <c r="G2389" s="63">
        <v>91004</v>
      </c>
      <c r="H2389" s="63">
        <v>266331</v>
      </c>
      <c r="I2389" s="63">
        <v>1627650</v>
      </c>
      <c r="J2389" s="63">
        <v>1908076</v>
      </c>
      <c r="K2389" s="63">
        <v>3893762</v>
      </c>
      <c r="L2389" s="63">
        <v>1595872</v>
      </c>
      <c r="M2389" s="63">
        <v>966482</v>
      </c>
      <c r="N2389" s="63">
        <v>1610406</v>
      </c>
      <c r="O2389" s="63">
        <v>2738274</v>
      </c>
      <c r="P2389" s="63">
        <v>12879</v>
      </c>
      <c r="Q2389" s="63">
        <v>141945</v>
      </c>
      <c r="R2389" s="63">
        <v>477273</v>
      </c>
      <c r="S2389" s="63">
        <v>1396919</v>
      </c>
      <c r="T2389" s="63">
        <v>1896032</v>
      </c>
    </row>
    <row r="2390" spans="1:20" ht="14.5" x14ac:dyDescent="0.35">
      <c r="A2390" t="str">
        <f t="shared" si="48"/>
        <v>Österreich212</v>
      </c>
      <c r="B2390">
        <v>2390</v>
      </c>
      <c r="C2390" s="62" t="s">
        <v>272</v>
      </c>
      <c r="D2390" s="62" t="s">
        <v>396</v>
      </c>
      <c r="E2390" s="62" t="s">
        <v>54</v>
      </c>
      <c r="F2390" s="63">
        <v>83696581</v>
      </c>
      <c r="G2390" s="63">
        <v>128869510</v>
      </c>
      <c r="H2390" s="63">
        <v>106235201</v>
      </c>
      <c r="I2390" s="63">
        <v>99734245</v>
      </c>
      <c r="J2390" s="63">
        <v>123384728</v>
      </c>
      <c r="K2390" s="63">
        <v>237436872</v>
      </c>
      <c r="L2390" s="63">
        <v>133555420</v>
      </c>
      <c r="M2390" s="63">
        <v>107168470</v>
      </c>
      <c r="N2390" s="63">
        <v>141072343</v>
      </c>
      <c r="O2390" s="63">
        <v>159817325</v>
      </c>
      <c r="P2390" s="63">
        <v>100993347</v>
      </c>
      <c r="Q2390" s="63">
        <v>129326494</v>
      </c>
      <c r="R2390" s="63">
        <v>183319962</v>
      </c>
      <c r="S2390" s="63">
        <v>201170808</v>
      </c>
      <c r="T2390" s="63">
        <v>250444685</v>
      </c>
    </row>
    <row r="2391" spans="1:20" ht="14.5" x14ac:dyDescent="0.35">
      <c r="A2391" t="str">
        <f t="shared" si="48"/>
        <v>Österreich817</v>
      </c>
      <c r="B2391">
        <v>2391</v>
      </c>
      <c r="C2391" s="62" t="s">
        <v>272</v>
      </c>
      <c r="D2391" s="62" t="s">
        <v>646</v>
      </c>
      <c r="E2391" s="62" t="s">
        <v>193</v>
      </c>
      <c r="F2391" s="63">
        <v>253</v>
      </c>
      <c r="G2391" s="63">
        <v>1093</v>
      </c>
      <c r="H2391" s="64"/>
      <c r="I2391" s="64"/>
      <c r="J2391" s="64"/>
      <c r="K2391" s="63">
        <v>4111</v>
      </c>
      <c r="L2391" s="64"/>
      <c r="M2391" s="63">
        <v>338</v>
      </c>
      <c r="N2391" s="64"/>
      <c r="O2391" s="64"/>
      <c r="P2391" s="64"/>
      <c r="Q2391" s="63">
        <v>274</v>
      </c>
      <c r="R2391" s="64"/>
      <c r="S2391" s="63">
        <v>10</v>
      </c>
      <c r="T2391" s="63">
        <v>223</v>
      </c>
    </row>
    <row r="2392" spans="1:20" ht="14.5" x14ac:dyDescent="0.35">
      <c r="A2392" t="str">
        <f t="shared" ref="A2392:A2421" si="49">C2392&amp;D2392</f>
        <v>Österreich052</v>
      </c>
      <c r="B2392">
        <v>2392</v>
      </c>
      <c r="C2392" s="62" t="s">
        <v>272</v>
      </c>
      <c r="D2392" s="62" t="s">
        <v>337</v>
      </c>
      <c r="E2392" s="62" t="s">
        <v>26</v>
      </c>
      <c r="F2392" s="63">
        <v>883974428</v>
      </c>
      <c r="G2392" s="63">
        <v>1042389401</v>
      </c>
      <c r="H2392" s="63">
        <v>1092406741</v>
      </c>
      <c r="I2392" s="63">
        <v>1198587525</v>
      </c>
      <c r="J2392" s="63">
        <v>1285435434</v>
      </c>
      <c r="K2392" s="63">
        <v>1462231290</v>
      </c>
      <c r="L2392" s="63">
        <v>1554395323</v>
      </c>
      <c r="M2392" s="63">
        <v>1541511893</v>
      </c>
      <c r="N2392" s="63">
        <v>1673196351</v>
      </c>
      <c r="O2392" s="63">
        <v>1762205298</v>
      </c>
      <c r="P2392" s="63">
        <v>1760705782</v>
      </c>
      <c r="Q2392" s="63">
        <v>2239311506</v>
      </c>
      <c r="R2392" s="63">
        <v>2815587064</v>
      </c>
      <c r="S2392" s="63">
        <v>2798895922</v>
      </c>
      <c r="T2392" s="63">
        <v>2903052761</v>
      </c>
    </row>
    <row r="2393" spans="1:20" ht="14.5" x14ac:dyDescent="0.35">
      <c r="A2393" t="str">
        <f t="shared" si="49"/>
        <v>Österreich472</v>
      </c>
      <c r="B2393">
        <v>2393</v>
      </c>
      <c r="C2393" s="62" t="s">
        <v>272</v>
      </c>
      <c r="D2393" s="62" t="s">
        <v>531</v>
      </c>
      <c r="E2393" s="62" t="s">
        <v>131</v>
      </c>
      <c r="F2393" s="63">
        <v>1528833</v>
      </c>
      <c r="G2393" s="63">
        <v>77029</v>
      </c>
      <c r="H2393" s="63">
        <v>116101</v>
      </c>
      <c r="I2393" s="63">
        <v>913</v>
      </c>
      <c r="J2393" s="63">
        <v>521861</v>
      </c>
      <c r="K2393" s="63">
        <v>378463</v>
      </c>
      <c r="L2393" s="63">
        <v>649199</v>
      </c>
      <c r="M2393" s="63">
        <v>356381</v>
      </c>
      <c r="N2393" s="63">
        <v>799758</v>
      </c>
      <c r="O2393" s="63">
        <v>340762</v>
      </c>
      <c r="P2393" s="63">
        <v>2817177</v>
      </c>
      <c r="Q2393" s="63">
        <v>3418333</v>
      </c>
      <c r="R2393" s="63">
        <v>872629</v>
      </c>
      <c r="S2393" s="63">
        <v>758953</v>
      </c>
      <c r="T2393" s="63">
        <v>575844</v>
      </c>
    </row>
    <row r="2394" spans="1:20" ht="14.5" x14ac:dyDescent="0.35">
      <c r="A2394" t="str">
        <f t="shared" si="49"/>
        <v>Österreich807</v>
      </c>
      <c r="B2394">
        <v>2394</v>
      </c>
      <c r="C2394" s="62" t="s">
        <v>272</v>
      </c>
      <c r="D2394" s="62" t="s">
        <v>636</v>
      </c>
      <c r="E2394" s="62" t="s">
        <v>187</v>
      </c>
      <c r="F2394" s="63">
        <v>26</v>
      </c>
      <c r="G2394" s="64"/>
      <c r="H2394" s="64"/>
      <c r="I2394" s="64"/>
      <c r="J2394" s="64"/>
      <c r="K2394" s="64"/>
      <c r="L2394" s="64"/>
      <c r="M2394" s="63">
        <v>3052</v>
      </c>
      <c r="N2394" s="64"/>
      <c r="O2394" s="63">
        <v>26388</v>
      </c>
      <c r="P2394" s="63">
        <v>1</v>
      </c>
      <c r="Q2394" s="63">
        <v>17337</v>
      </c>
      <c r="R2394" s="63">
        <v>112</v>
      </c>
      <c r="S2394" s="63">
        <v>47213</v>
      </c>
      <c r="T2394" s="63">
        <v>11515</v>
      </c>
    </row>
    <row r="2395" spans="1:20" ht="14.5" x14ac:dyDescent="0.35">
      <c r="A2395" t="str">
        <f t="shared" si="49"/>
        <v>Österreich736</v>
      </c>
      <c r="B2395">
        <v>2395</v>
      </c>
      <c r="C2395" s="62" t="s">
        <v>272</v>
      </c>
      <c r="D2395" s="62" t="s">
        <v>622</v>
      </c>
      <c r="E2395" s="62" t="s">
        <v>179</v>
      </c>
      <c r="F2395" s="63">
        <v>539549692</v>
      </c>
      <c r="G2395" s="63">
        <v>533326233</v>
      </c>
      <c r="H2395" s="63">
        <v>517631308</v>
      </c>
      <c r="I2395" s="63">
        <v>530894159</v>
      </c>
      <c r="J2395" s="63">
        <v>543724325</v>
      </c>
      <c r="K2395" s="63">
        <v>594125135</v>
      </c>
      <c r="L2395" s="63">
        <v>617839215</v>
      </c>
      <c r="M2395" s="63">
        <v>678540539</v>
      </c>
      <c r="N2395" s="63">
        <v>744937792</v>
      </c>
      <c r="O2395" s="63">
        <v>798057203</v>
      </c>
      <c r="P2395" s="63">
        <v>800060391</v>
      </c>
      <c r="Q2395" s="63">
        <v>1026072966</v>
      </c>
      <c r="R2395" s="63">
        <v>1414162687</v>
      </c>
      <c r="S2395" s="63">
        <v>1468423696</v>
      </c>
      <c r="T2395" s="63">
        <v>1148120091</v>
      </c>
    </row>
    <row r="2396" spans="1:20" ht="14.5" x14ac:dyDescent="0.35">
      <c r="A2396" t="str">
        <f t="shared" si="49"/>
        <v>Österreich352</v>
      </c>
      <c r="B2396">
        <v>2396</v>
      </c>
      <c r="C2396" s="62" t="s">
        <v>272</v>
      </c>
      <c r="D2396" s="62" t="s">
        <v>457</v>
      </c>
      <c r="E2396" s="62" t="s">
        <v>257</v>
      </c>
      <c r="F2396" s="63">
        <v>2946828</v>
      </c>
      <c r="G2396" s="63">
        <v>4467454</v>
      </c>
      <c r="H2396" s="63">
        <v>827890</v>
      </c>
      <c r="I2396" s="63">
        <v>799515</v>
      </c>
      <c r="J2396" s="63">
        <v>998434</v>
      </c>
      <c r="K2396" s="63">
        <v>1854190</v>
      </c>
      <c r="L2396" s="63">
        <v>1886693</v>
      </c>
      <c r="M2396" s="63">
        <v>1828265</v>
      </c>
      <c r="N2396" s="63">
        <v>2692421</v>
      </c>
      <c r="O2396" s="63">
        <v>2877887</v>
      </c>
      <c r="P2396" s="63">
        <v>2500337</v>
      </c>
      <c r="Q2396" s="63">
        <v>2664249</v>
      </c>
      <c r="R2396" s="63">
        <v>3144808</v>
      </c>
      <c r="S2396" s="63">
        <v>2941614</v>
      </c>
      <c r="T2396" s="63">
        <v>2649719</v>
      </c>
    </row>
    <row r="2397" spans="1:20" ht="14.5" x14ac:dyDescent="0.35">
      <c r="A2397" t="str">
        <f t="shared" si="49"/>
        <v>Österreich072</v>
      </c>
      <c r="B2397">
        <v>2397</v>
      </c>
      <c r="C2397" s="62" t="s">
        <v>272</v>
      </c>
      <c r="D2397" s="62" t="s">
        <v>359</v>
      </c>
      <c r="E2397" s="62" t="s">
        <v>37</v>
      </c>
      <c r="F2397" s="63">
        <v>794584031</v>
      </c>
      <c r="G2397" s="63">
        <v>909161136</v>
      </c>
      <c r="H2397" s="63">
        <v>788121393</v>
      </c>
      <c r="I2397" s="63">
        <v>669221407</v>
      </c>
      <c r="J2397" s="63">
        <v>606585000</v>
      </c>
      <c r="K2397" s="63">
        <v>477188303</v>
      </c>
      <c r="L2397" s="63">
        <v>491354204</v>
      </c>
      <c r="M2397" s="63">
        <v>655153495</v>
      </c>
      <c r="N2397" s="63">
        <v>681723027</v>
      </c>
      <c r="O2397" s="63">
        <v>790229476</v>
      </c>
      <c r="P2397" s="63">
        <v>829294394</v>
      </c>
      <c r="Q2397" s="63">
        <v>1049235241</v>
      </c>
      <c r="R2397" s="63">
        <v>1176471164</v>
      </c>
      <c r="S2397" s="63">
        <v>929468925</v>
      </c>
      <c r="T2397" s="63">
        <v>810238373</v>
      </c>
    </row>
    <row r="2398" spans="1:20" ht="14.5" x14ac:dyDescent="0.35">
      <c r="A2398" t="str">
        <f t="shared" si="49"/>
        <v>Österreich350</v>
      </c>
      <c r="B2398">
        <v>2398</v>
      </c>
      <c r="C2398" s="62" t="s">
        <v>272</v>
      </c>
      <c r="D2398" s="62" t="s">
        <v>456</v>
      </c>
      <c r="E2398" s="62" t="s">
        <v>87</v>
      </c>
      <c r="F2398" s="63">
        <v>741689</v>
      </c>
      <c r="G2398" s="63">
        <v>2339066</v>
      </c>
      <c r="H2398" s="63">
        <v>2683414</v>
      </c>
      <c r="I2398" s="63">
        <v>2679267</v>
      </c>
      <c r="J2398" s="63">
        <v>5244556</v>
      </c>
      <c r="K2398" s="63">
        <v>3484568</v>
      </c>
      <c r="L2398" s="63">
        <v>3258753</v>
      </c>
      <c r="M2398" s="63">
        <v>2312944</v>
      </c>
      <c r="N2398" s="63">
        <v>4065241</v>
      </c>
      <c r="O2398" s="63">
        <v>3120478</v>
      </c>
      <c r="P2398" s="63">
        <v>3055459</v>
      </c>
      <c r="Q2398" s="63">
        <v>3764366</v>
      </c>
      <c r="R2398" s="63">
        <v>6972146</v>
      </c>
      <c r="S2398" s="63">
        <v>10849139</v>
      </c>
      <c r="T2398" s="63">
        <v>6138278</v>
      </c>
    </row>
    <row r="2399" spans="1:20" ht="14.5" x14ac:dyDescent="0.35">
      <c r="A2399" t="str">
        <f t="shared" si="49"/>
        <v>Österreich832</v>
      </c>
      <c r="B2399">
        <v>2399</v>
      </c>
      <c r="C2399" s="62" t="s">
        <v>272</v>
      </c>
      <c r="D2399" s="62" t="s">
        <v>660</v>
      </c>
      <c r="E2399" s="62" t="s">
        <v>276</v>
      </c>
      <c r="F2399" s="63">
        <v>100427</v>
      </c>
      <c r="G2399" s="64"/>
      <c r="H2399" s="63">
        <v>12079</v>
      </c>
      <c r="I2399" s="64"/>
      <c r="J2399" s="63">
        <v>205</v>
      </c>
      <c r="K2399" s="63">
        <v>548</v>
      </c>
      <c r="L2399" s="63">
        <v>7</v>
      </c>
      <c r="M2399" s="63">
        <v>143</v>
      </c>
      <c r="N2399" s="63">
        <v>1276</v>
      </c>
      <c r="O2399" s="63">
        <v>33135</v>
      </c>
      <c r="P2399" s="63">
        <v>14101</v>
      </c>
      <c r="Q2399" s="63">
        <v>186402</v>
      </c>
      <c r="R2399" s="63">
        <v>8048</v>
      </c>
      <c r="S2399" s="63">
        <v>88857</v>
      </c>
      <c r="T2399" s="63">
        <v>188779</v>
      </c>
    </row>
    <row r="2400" spans="1:20" ht="14.5" x14ac:dyDescent="0.35">
      <c r="A2400" t="str">
        <f t="shared" si="49"/>
        <v>Österreich400</v>
      </c>
      <c r="B2400">
        <v>2400</v>
      </c>
      <c r="C2400" s="62" t="s">
        <v>272</v>
      </c>
      <c r="D2400" s="62" t="s">
        <v>484</v>
      </c>
      <c r="E2400" s="62" t="s">
        <v>103</v>
      </c>
      <c r="F2400" s="63">
        <v>3261353337</v>
      </c>
      <c r="G2400" s="63">
        <v>3764079469</v>
      </c>
      <c r="H2400" s="63">
        <v>4114261119</v>
      </c>
      <c r="I2400" s="63">
        <v>4318289955</v>
      </c>
      <c r="J2400" s="63">
        <v>4404228485</v>
      </c>
      <c r="K2400" s="63">
        <v>5255230312</v>
      </c>
      <c r="L2400" s="63">
        <v>5002043644</v>
      </c>
      <c r="M2400" s="63">
        <v>5813056748</v>
      </c>
      <c r="N2400" s="63">
        <v>5984147019</v>
      </c>
      <c r="O2400" s="63">
        <v>7092936574</v>
      </c>
      <c r="P2400" s="63">
        <v>5259199090</v>
      </c>
      <c r="Q2400" s="63">
        <v>5700036733</v>
      </c>
      <c r="R2400" s="63">
        <v>7256645151</v>
      </c>
      <c r="S2400" s="63">
        <v>7930538498</v>
      </c>
      <c r="T2400" s="63">
        <v>7721744758</v>
      </c>
    </row>
    <row r="2401" spans="1:20" ht="14.5" x14ac:dyDescent="0.35">
      <c r="A2401" t="str">
        <f t="shared" si="49"/>
        <v>Österreich524</v>
      </c>
      <c r="B2401">
        <v>2401</v>
      </c>
      <c r="C2401" s="62" t="s">
        <v>272</v>
      </c>
      <c r="D2401" s="62" t="s">
        <v>556</v>
      </c>
      <c r="E2401" s="62" t="s">
        <v>144</v>
      </c>
      <c r="F2401" s="63">
        <v>10014591</v>
      </c>
      <c r="G2401" s="63">
        <v>17938071</v>
      </c>
      <c r="H2401" s="63">
        <v>31487874</v>
      </c>
      <c r="I2401" s="63">
        <v>31334481</v>
      </c>
      <c r="J2401" s="63">
        <v>46064107</v>
      </c>
      <c r="K2401" s="63">
        <v>87865558</v>
      </c>
      <c r="L2401" s="63">
        <v>122630981</v>
      </c>
      <c r="M2401" s="63">
        <v>114027789</v>
      </c>
      <c r="N2401" s="63">
        <v>103975336</v>
      </c>
      <c r="O2401" s="63">
        <v>75129304</v>
      </c>
      <c r="P2401" s="63">
        <v>54529054</v>
      </c>
      <c r="Q2401" s="63">
        <v>107598651</v>
      </c>
      <c r="R2401" s="63">
        <v>131632806</v>
      </c>
      <c r="S2401" s="63">
        <v>73678984</v>
      </c>
      <c r="T2401" s="63">
        <v>94631745</v>
      </c>
    </row>
    <row r="2402" spans="1:20" ht="14.5" x14ac:dyDescent="0.35">
      <c r="A2402" t="str">
        <f t="shared" si="49"/>
        <v>Österreich081</v>
      </c>
      <c r="B2402">
        <v>2402</v>
      </c>
      <c r="C2402" s="62" t="s">
        <v>272</v>
      </c>
      <c r="D2402" s="62" t="s">
        <v>374</v>
      </c>
      <c r="E2402" s="62" t="s">
        <v>43</v>
      </c>
      <c r="F2402" s="63">
        <v>2758463</v>
      </c>
      <c r="G2402" s="63">
        <v>3313159</v>
      </c>
      <c r="H2402" s="63">
        <v>1870846</v>
      </c>
      <c r="I2402" s="63">
        <v>2114680</v>
      </c>
      <c r="J2402" s="63">
        <v>2971325</v>
      </c>
      <c r="K2402" s="63">
        <v>2802759</v>
      </c>
      <c r="L2402" s="63">
        <v>2735732</v>
      </c>
      <c r="M2402" s="63">
        <v>2470439</v>
      </c>
      <c r="N2402" s="63">
        <v>4301628</v>
      </c>
      <c r="O2402" s="63">
        <v>5324341</v>
      </c>
      <c r="P2402" s="63">
        <v>4336553</v>
      </c>
      <c r="Q2402" s="63">
        <v>5688178</v>
      </c>
      <c r="R2402" s="63">
        <v>9652436</v>
      </c>
      <c r="S2402" s="63">
        <v>12843658</v>
      </c>
      <c r="T2402" s="63">
        <v>9763517</v>
      </c>
    </row>
    <row r="2403" spans="1:20" ht="14.5" x14ac:dyDescent="0.35">
      <c r="A2403" t="str">
        <f t="shared" si="49"/>
        <v>Österreich045</v>
      </c>
      <c r="B2403">
        <v>2403</v>
      </c>
      <c r="C2403" s="62" t="s">
        <v>272</v>
      </c>
      <c r="D2403" s="62" t="s">
        <v>333</v>
      </c>
      <c r="E2403" s="62" t="s">
        <v>258</v>
      </c>
      <c r="F2403" s="63">
        <v>30635</v>
      </c>
      <c r="G2403" s="63">
        <v>38240</v>
      </c>
      <c r="H2403" s="63">
        <v>10244</v>
      </c>
      <c r="I2403" s="63">
        <v>37178</v>
      </c>
      <c r="J2403" s="63">
        <v>19771</v>
      </c>
      <c r="K2403" s="63">
        <v>16091</v>
      </c>
      <c r="L2403" s="63">
        <v>73000</v>
      </c>
      <c r="M2403" s="63">
        <v>91384</v>
      </c>
      <c r="N2403" s="63">
        <v>98799</v>
      </c>
      <c r="O2403" s="63">
        <v>62867</v>
      </c>
      <c r="P2403" s="63">
        <v>27914</v>
      </c>
      <c r="Q2403" s="63">
        <v>52853</v>
      </c>
      <c r="R2403" s="63">
        <v>114350</v>
      </c>
      <c r="S2403" s="63">
        <v>268046</v>
      </c>
      <c r="T2403" s="63">
        <v>113507</v>
      </c>
    </row>
    <row r="2404" spans="1:20" ht="14.5" x14ac:dyDescent="0.35">
      <c r="A2404" t="str">
        <f t="shared" si="49"/>
        <v>Österreich467</v>
      </c>
      <c r="B2404">
        <v>2404</v>
      </c>
      <c r="C2404" s="62" t="s">
        <v>272</v>
      </c>
      <c r="D2404" s="62" t="s">
        <v>525</v>
      </c>
      <c r="E2404" s="62" t="s">
        <v>263</v>
      </c>
      <c r="F2404" s="63">
        <v>289</v>
      </c>
      <c r="G2404" s="63">
        <v>199</v>
      </c>
      <c r="H2404" s="64"/>
      <c r="I2404" s="64"/>
      <c r="J2404" s="64"/>
      <c r="K2404" s="64"/>
      <c r="L2404" s="63">
        <v>2102</v>
      </c>
      <c r="M2404" s="63">
        <v>51453</v>
      </c>
      <c r="N2404" s="63">
        <v>6462</v>
      </c>
      <c r="O2404" s="63">
        <v>24489</v>
      </c>
      <c r="P2404" s="63">
        <v>18844</v>
      </c>
      <c r="Q2404" s="63">
        <v>7276</v>
      </c>
      <c r="R2404" s="63">
        <v>65576</v>
      </c>
      <c r="S2404" s="63">
        <v>85406</v>
      </c>
      <c r="T2404" s="63">
        <v>67803</v>
      </c>
    </row>
    <row r="2405" spans="1:20" ht="14.5" x14ac:dyDescent="0.35">
      <c r="A2405" t="str">
        <f t="shared" si="49"/>
        <v>Österreich484</v>
      </c>
      <c r="B2405">
        <v>2405</v>
      </c>
      <c r="C2405" s="62" t="s">
        <v>272</v>
      </c>
      <c r="D2405" s="62" t="s">
        <v>545</v>
      </c>
      <c r="E2405" s="62" t="s">
        <v>135</v>
      </c>
      <c r="F2405" s="63">
        <v>5643789</v>
      </c>
      <c r="G2405" s="63">
        <v>16016480</v>
      </c>
      <c r="H2405" s="63">
        <v>2159236</v>
      </c>
      <c r="I2405" s="63">
        <v>720961</v>
      </c>
      <c r="J2405" s="63">
        <v>3722293</v>
      </c>
      <c r="K2405" s="63">
        <v>632735</v>
      </c>
      <c r="L2405" s="63">
        <v>912207</v>
      </c>
      <c r="M2405" s="63">
        <v>1784996</v>
      </c>
      <c r="N2405" s="63">
        <v>584986</v>
      </c>
      <c r="O2405" s="63">
        <v>973783</v>
      </c>
      <c r="P2405" s="63">
        <v>947040</v>
      </c>
      <c r="Q2405" s="63">
        <v>844117</v>
      </c>
      <c r="R2405" s="63">
        <v>6450969</v>
      </c>
      <c r="S2405" s="63">
        <v>2222644</v>
      </c>
      <c r="T2405" s="63">
        <v>1888159</v>
      </c>
    </row>
    <row r="2406" spans="1:20" ht="14.5" x14ac:dyDescent="0.35">
      <c r="A2406" t="str">
        <f t="shared" si="49"/>
        <v>Österreich468</v>
      </c>
      <c r="B2406">
        <v>2406</v>
      </c>
      <c r="C2406" s="62" t="s">
        <v>272</v>
      </c>
      <c r="D2406" s="62" t="s">
        <v>527</v>
      </c>
      <c r="E2406" s="62" t="s">
        <v>259</v>
      </c>
      <c r="F2406" s="63">
        <v>33607910</v>
      </c>
      <c r="G2406" s="63">
        <v>33760</v>
      </c>
      <c r="H2406" s="63">
        <v>27442</v>
      </c>
      <c r="I2406" s="63">
        <v>44625</v>
      </c>
      <c r="J2406" s="63">
        <v>167008</v>
      </c>
      <c r="K2406" s="63">
        <v>62799</v>
      </c>
      <c r="L2406" s="63">
        <v>8209448</v>
      </c>
      <c r="M2406" s="63">
        <v>116679</v>
      </c>
      <c r="N2406" s="63">
        <v>25342</v>
      </c>
      <c r="O2406" s="63">
        <v>32160</v>
      </c>
      <c r="P2406" s="63">
        <v>107475</v>
      </c>
      <c r="Q2406" s="63">
        <v>53436715</v>
      </c>
      <c r="R2406" s="63">
        <v>231593</v>
      </c>
      <c r="S2406" s="63">
        <v>615167</v>
      </c>
      <c r="T2406" s="63">
        <v>453586</v>
      </c>
    </row>
    <row r="2407" spans="1:20" ht="14.5" x14ac:dyDescent="0.35">
      <c r="A2407" t="str">
        <f t="shared" si="49"/>
        <v>Österreich457</v>
      </c>
      <c r="B2407">
        <v>2407</v>
      </c>
      <c r="C2407" s="62" t="s">
        <v>272</v>
      </c>
      <c r="D2407" s="62" t="s">
        <v>513</v>
      </c>
      <c r="E2407" s="62" t="s">
        <v>123</v>
      </c>
      <c r="F2407" s="63">
        <v>144397</v>
      </c>
      <c r="G2407" s="63">
        <v>349504</v>
      </c>
      <c r="H2407" s="63">
        <v>170356</v>
      </c>
      <c r="I2407" s="63">
        <v>75762</v>
      </c>
      <c r="J2407" s="63">
        <v>88135</v>
      </c>
      <c r="K2407" s="63">
        <v>41305</v>
      </c>
      <c r="L2407" s="63">
        <v>68456</v>
      </c>
      <c r="M2407" s="63">
        <v>90115</v>
      </c>
      <c r="N2407" s="63">
        <v>174809</v>
      </c>
      <c r="O2407" s="63">
        <v>1103854</v>
      </c>
      <c r="P2407" s="63">
        <v>484327</v>
      </c>
      <c r="Q2407" s="63">
        <v>697472</v>
      </c>
      <c r="R2407" s="63">
        <v>5055072</v>
      </c>
      <c r="S2407" s="63">
        <v>1872019</v>
      </c>
      <c r="T2407" s="63">
        <v>2203004</v>
      </c>
    </row>
    <row r="2408" spans="1:20" ht="14.5" x14ac:dyDescent="0.35">
      <c r="A2408" t="str">
        <f t="shared" si="49"/>
        <v>Österreich690</v>
      </c>
      <c r="B2408">
        <v>2408</v>
      </c>
      <c r="C2408" s="62" t="s">
        <v>272</v>
      </c>
      <c r="D2408" s="62" t="s">
        <v>603</v>
      </c>
      <c r="E2408" s="62" t="s">
        <v>170</v>
      </c>
      <c r="F2408" s="63">
        <v>255034564</v>
      </c>
      <c r="G2408" s="63">
        <v>340841720</v>
      </c>
      <c r="H2408" s="63">
        <v>416687762</v>
      </c>
      <c r="I2408" s="63">
        <v>472443848</v>
      </c>
      <c r="J2408" s="63">
        <v>591387860</v>
      </c>
      <c r="K2408" s="63">
        <v>699467784</v>
      </c>
      <c r="L2408" s="63">
        <v>763781480</v>
      </c>
      <c r="M2408" s="63">
        <v>858462237</v>
      </c>
      <c r="N2408" s="63">
        <v>820479382</v>
      </c>
      <c r="O2408" s="63">
        <v>997182754</v>
      </c>
      <c r="P2408" s="63">
        <v>965433319</v>
      </c>
      <c r="Q2408" s="63">
        <v>1205856245</v>
      </c>
      <c r="R2408" s="63">
        <v>1367239249</v>
      </c>
      <c r="S2408" s="63">
        <v>1417323658</v>
      </c>
      <c r="T2408" s="63">
        <v>1679135138</v>
      </c>
    </row>
    <row r="2409" spans="1:20" ht="14.5" x14ac:dyDescent="0.35">
      <c r="A2409" t="str">
        <f t="shared" si="49"/>
        <v>Österreich816</v>
      </c>
      <c r="B2409">
        <v>2409</v>
      </c>
      <c r="C2409" s="62" t="s">
        <v>272</v>
      </c>
      <c r="D2409" s="62" t="s">
        <v>645</v>
      </c>
      <c r="E2409" s="62" t="s">
        <v>192</v>
      </c>
      <c r="F2409" s="64"/>
      <c r="G2409" s="64"/>
      <c r="H2409" s="64"/>
      <c r="I2409" s="64"/>
      <c r="J2409" s="63">
        <v>150</v>
      </c>
      <c r="K2409" s="63">
        <v>3966</v>
      </c>
      <c r="L2409" s="63">
        <v>370</v>
      </c>
      <c r="M2409" s="64"/>
      <c r="N2409" s="64"/>
      <c r="O2409" s="63">
        <v>35</v>
      </c>
      <c r="P2409" s="63">
        <v>59</v>
      </c>
      <c r="Q2409" s="63">
        <v>4918</v>
      </c>
      <c r="R2409" s="63">
        <v>125</v>
      </c>
      <c r="S2409" s="63">
        <v>2143</v>
      </c>
      <c r="T2409" s="63">
        <v>2518</v>
      </c>
    </row>
    <row r="2410" spans="1:20" ht="14.5" x14ac:dyDescent="0.35">
      <c r="A2410" t="str">
        <f t="shared" si="49"/>
        <v>Österreich811</v>
      </c>
      <c r="B2410">
        <v>2410</v>
      </c>
      <c r="C2410" s="62" t="s">
        <v>272</v>
      </c>
      <c r="D2410" s="62" t="s">
        <v>639</v>
      </c>
      <c r="E2410" s="62" t="s">
        <v>285</v>
      </c>
      <c r="F2410" s="64"/>
      <c r="G2410" s="64"/>
      <c r="H2410" s="64"/>
      <c r="I2410" s="64"/>
      <c r="J2410" s="64"/>
      <c r="K2410" s="64"/>
      <c r="L2410" s="64"/>
      <c r="M2410" s="64"/>
      <c r="N2410" s="64"/>
      <c r="O2410" s="64"/>
      <c r="P2410" s="64"/>
      <c r="Q2410" s="63">
        <v>13610</v>
      </c>
      <c r="R2410" s="63">
        <v>90775</v>
      </c>
      <c r="S2410" s="64"/>
      <c r="T2410" s="63">
        <v>6</v>
      </c>
    </row>
    <row r="2411" spans="1:20" ht="14.5" x14ac:dyDescent="0.35">
      <c r="A2411" t="str">
        <f t="shared" si="49"/>
        <v>Österreich819</v>
      </c>
      <c r="B2411">
        <v>2411</v>
      </c>
      <c r="C2411" s="62" t="s">
        <v>272</v>
      </c>
      <c r="D2411" s="62" t="s">
        <v>647</v>
      </c>
      <c r="E2411" s="62" t="s">
        <v>194</v>
      </c>
      <c r="F2411" s="64"/>
      <c r="G2411" s="63">
        <v>24</v>
      </c>
      <c r="H2411" s="64"/>
      <c r="I2411" s="64"/>
      <c r="J2411" s="64"/>
      <c r="K2411" s="63">
        <v>1234</v>
      </c>
      <c r="L2411" s="63">
        <v>741</v>
      </c>
      <c r="M2411" s="64"/>
      <c r="N2411" s="64"/>
      <c r="O2411" s="64"/>
      <c r="P2411" s="63">
        <v>2050</v>
      </c>
      <c r="Q2411" s="63">
        <v>517</v>
      </c>
      <c r="R2411" s="63">
        <v>11963</v>
      </c>
      <c r="S2411" s="63">
        <v>5297</v>
      </c>
      <c r="T2411" s="63">
        <v>8418</v>
      </c>
    </row>
    <row r="2412" spans="1:20" ht="14.5" x14ac:dyDescent="0.35">
      <c r="A2412" t="str">
        <f t="shared" si="49"/>
        <v>Österreich022</v>
      </c>
      <c r="B2412">
        <v>2412</v>
      </c>
      <c r="C2412" s="62" t="s">
        <v>272</v>
      </c>
      <c r="D2412" s="62" t="s">
        <v>726</v>
      </c>
      <c r="E2412" s="62" t="s">
        <v>13</v>
      </c>
      <c r="F2412" s="63">
        <v>2</v>
      </c>
      <c r="G2412" s="63">
        <v>35</v>
      </c>
      <c r="H2412" s="63">
        <v>287</v>
      </c>
      <c r="I2412" s="64"/>
      <c r="J2412" s="63">
        <v>960</v>
      </c>
      <c r="K2412" s="64"/>
      <c r="L2412" s="64"/>
      <c r="M2412" s="64"/>
      <c r="N2412" s="63">
        <v>12091</v>
      </c>
      <c r="O2412" s="64"/>
      <c r="P2412" s="64"/>
      <c r="Q2412" s="64"/>
      <c r="R2412" s="63">
        <v>26495</v>
      </c>
      <c r="S2412" s="63">
        <v>54192</v>
      </c>
      <c r="T2412" s="63">
        <v>3570</v>
      </c>
    </row>
    <row r="2413" spans="1:20" ht="14.5" x14ac:dyDescent="0.35">
      <c r="A2413" t="str">
        <f t="shared" si="49"/>
        <v>Österreich095</v>
      </c>
      <c r="B2413">
        <v>2413</v>
      </c>
      <c r="C2413" s="62" t="s">
        <v>272</v>
      </c>
      <c r="D2413" s="62" t="s">
        <v>386</v>
      </c>
      <c r="E2413" s="62" t="s">
        <v>49</v>
      </c>
      <c r="F2413" s="63">
        <v>7401279</v>
      </c>
      <c r="G2413" s="63">
        <v>6645175</v>
      </c>
      <c r="H2413" s="63">
        <v>6509764</v>
      </c>
      <c r="I2413" s="63">
        <v>6508472</v>
      </c>
      <c r="J2413" s="63">
        <v>7108093</v>
      </c>
      <c r="K2413" s="63">
        <v>12996287</v>
      </c>
      <c r="L2413" s="63">
        <v>7669487</v>
      </c>
      <c r="M2413" s="63">
        <v>10988048</v>
      </c>
      <c r="N2413" s="63">
        <v>8766565</v>
      </c>
      <c r="O2413" s="63">
        <v>5499831</v>
      </c>
      <c r="P2413" s="63">
        <v>5818717</v>
      </c>
      <c r="Q2413" s="63">
        <v>11588463</v>
      </c>
      <c r="R2413" s="63">
        <v>13517663</v>
      </c>
      <c r="S2413" s="63">
        <v>22246118</v>
      </c>
      <c r="T2413" s="63">
        <v>27989978</v>
      </c>
    </row>
    <row r="2414" spans="1:20" ht="14.5" x14ac:dyDescent="0.35">
      <c r="A2414" t="str">
        <f t="shared" si="49"/>
        <v>Österreich023</v>
      </c>
      <c r="B2414">
        <v>2414</v>
      </c>
      <c r="C2414" s="62" t="s">
        <v>272</v>
      </c>
      <c r="D2414" s="62" t="s">
        <v>317</v>
      </c>
      <c r="E2414" s="62" t="s">
        <v>14</v>
      </c>
      <c r="F2414" s="64"/>
      <c r="G2414" s="63">
        <v>802</v>
      </c>
      <c r="H2414" s="63">
        <v>307</v>
      </c>
      <c r="I2414" s="63">
        <v>20270</v>
      </c>
      <c r="J2414" s="63">
        <v>4919</v>
      </c>
      <c r="K2414" s="64"/>
      <c r="L2414" s="64"/>
      <c r="M2414" s="64"/>
      <c r="N2414" s="64"/>
      <c r="O2414" s="64"/>
      <c r="P2414" s="64"/>
      <c r="Q2414" s="64"/>
      <c r="R2414" s="64"/>
      <c r="S2414" s="63">
        <v>750</v>
      </c>
      <c r="T2414" s="64"/>
    </row>
    <row r="2415" spans="1:20" ht="14.5" x14ac:dyDescent="0.35">
      <c r="A2415" t="str">
        <f t="shared" si="49"/>
        <v>Österreich098</v>
      </c>
      <c r="B2415">
        <v>2415</v>
      </c>
      <c r="C2415" s="62" t="s">
        <v>272</v>
      </c>
      <c r="D2415" s="62" t="s">
        <v>390</v>
      </c>
      <c r="E2415" s="62" t="s">
        <v>51</v>
      </c>
      <c r="F2415" s="63">
        <v>279066187</v>
      </c>
      <c r="G2415" s="63">
        <v>308930276</v>
      </c>
      <c r="H2415" s="63">
        <v>260277718</v>
      </c>
      <c r="I2415" s="63">
        <v>329246805</v>
      </c>
      <c r="J2415" s="63">
        <v>343926030</v>
      </c>
      <c r="K2415" s="63">
        <v>394610685</v>
      </c>
      <c r="L2415" s="63">
        <v>420031254</v>
      </c>
      <c r="M2415" s="63">
        <v>490809382</v>
      </c>
      <c r="N2415" s="63">
        <v>521208136</v>
      </c>
      <c r="O2415" s="63">
        <v>680698240</v>
      </c>
      <c r="P2415" s="63">
        <v>565729243</v>
      </c>
      <c r="Q2415" s="63">
        <v>704799893</v>
      </c>
      <c r="R2415" s="63">
        <v>894581055</v>
      </c>
      <c r="S2415" s="63">
        <v>795946825</v>
      </c>
      <c r="T2415" s="63">
        <v>842834488</v>
      </c>
    </row>
    <row r="2416" spans="1:20" ht="14.5" x14ac:dyDescent="0.35">
      <c r="A2416" t="str">
        <f t="shared" si="49"/>
        <v>Österreich653</v>
      </c>
      <c r="B2416">
        <v>2416</v>
      </c>
      <c r="C2416" s="62" t="s">
        <v>272</v>
      </c>
      <c r="D2416" s="62" t="s">
        <v>586</v>
      </c>
      <c r="E2416" s="62" t="s">
        <v>159</v>
      </c>
      <c r="F2416" s="63">
        <v>364652</v>
      </c>
      <c r="G2416" s="63">
        <v>489174</v>
      </c>
      <c r="H2416" s="63">
        <v>76687</v>
      </c>
      <c r="I2416" s="63">
        <v>5527</v>
      </c>
      <c r="J2416" s="63">
        <v>24004721</v>
      </c>
      <c r="K2416" s="63">
        <v>169066</v>
      </c>
      <c r="L2416" s="63">
        <v>8594</v>
      </c>
      <c r="M2416" s="63">
        <v>275359</v>
      </c>
      <c r="N2416" s="63">
        <v>83721</v>
      </c>
      <c r="O2416" s="63">
        <v>43578566</v>
      </c>
      <c r="P2416" s="63">
        <v>14041562</v>
      </c>
      <c r="Q2416" s="63">
        <v>122341999</v>
      </c>
      <c r="R2416" s="63">
        <v>4647763</v>
      </c>
      <c r="S2416" s="63">
        <v>44758</v>
      </c>
      <c r="T2416" s="63">
        <v>16541</v>
      </c>
    </row>
    <row r="2417" spans="1:20" ht="14.5" x14ac:dyDescent="0.35">
      <c r="A2417" t="str">
        <f t="shared" si="49"/>
        <v>Österreich388</v>
      </c>
      <c r="B2417">
        <v>2417</v>
      </c>
      <c r="C2417" s="62" t="s">
        <v>272</v>
      </c>
      <c r="D2417" s="62" t="s">
        <v>476</v>
      </c>
      <c r="E2417" s="62" t="s">
        <v>98</v>
      </c>
      <c r="F2417" s="63">
        <v>526471058</v>
      </c>
      <c r="G2417" s="63">
        <v>571479833</v>
      </c>
      <c r="H2417" s="63">
        <v>370272381</v>
      </c>
      <c r="I2417" s="63">
        <v>522107093</v>
      </c>
      <c r="J2417" s="63">
        <v>427405460</v>
      </c>
      <c r="K2417" s="63">
        <v>346141549</v>
      </c>
      <c r="L2417" s="63">
        <v>311648640</v>
      </c>
      <c r="M2417" s="63">
        <v>368788581</v>
      </c>
      <c r="N2417" s="63">
        <v>348099878</v>
      </c>
      <c r="O2417" s="63">
        <v>571858636</v>
      </c>
      <c r="P2417" s="63">
        <v>537624773</v>
      </c>
      <c r="Q2417" s="63">
        <v>840592625</v>
      </c>
      <c r="R2417" s="63">
        <v>753500647</v>
      </c>
      <c r="S2417" s="63">
        <v>705663222</v>
      </c>
      <c r="T2417" s="63">
        <v>623764775</v>
      </c>
    </row>
    <row r="2418" spans="1:20" ht="14.5" x14ac:dyDescent="0.35">
      <c r="A2418" t="str">
        <f t="shared" si="49"/>
        <v>Österreich378</v>
      </c>
      <c r="B2418">
        <v>2418</v>
      </c>
      <c r="C2418" s="62" t="s">
        <v>272</v>
      </c>
      <c r="D2418" s="62" t="s">
        <v>471</v>
      </c>
      <c r="E2418" s="62" t="s">
        <v>95</v>
      </c>
      <c r="F2418" s="63">
        <v>1483422</v>
      </c>
      <c r="G2418" s="63">
        <v>784406</v>
      </c>
      <c r="H2418" s="63">
        <v>127027</v>
      </c>
      <c r="I2418" s="63">
        <v>127505</v>
      </c>
      <c r="J2418" s="63">
        <v>221690</v>
      </c>
      <c r="K2418" s="63">
        <v>128221</v>
      </c>
      <c r="L2418" s="63">
        <v>138855</v>
      </c>
      <c r="M2418" s="63">
        <v>224612</v>
      </c>
      <c r="N2418" s="63">
        <v>285150</v>
      </c>
      <c r="O2418" s="63">
        <v>250707</v>
      </c>
      <c r="P2418" s="63">
        <v>539849</v>
      </c>
      <c r="Q2418" s="63">
        <v>724743</v>
      </c>
      <c r="R2418" s="63">
        <v>594880</v>
      </c>
      <c r="S2418" s="63">
        <v>230648</v>
      </c>
      <c r="T2418" s="63">
        <v>565159</v>
      </c>
    </row>
    <row r="2419" spans="1:20" ht="14.5" x14ac:dyDescent="0.35">
      <c r="A2419" t="str">
        <f t="shared" si="49"/>
        <v>Österreich382</v>
      </c>
      <c r="B2419">
        <v>2419</v>
      </c>
      <c r="C2419" s="62" t="s">
        <v>272</v>
      </c>
      <c r="D2419" s="62" t="s">
        <v>473</v>
      </c>
      <c r="E2419" s="62" t="s">
        <v>96</v>
      </c>
      <c r="F2419" s="63">
        <v>1066711</v>
      </c>
      <c r="G2419" s="63">
        <v>2043951</v>
      </c>
      <c r="H2419" s="63">
        <v>1891191</v>
      </c>
      <c r="I2419" s="63">
        <v>2634311</v>
      </c>
      <c r="J2419" s="63">
        <v>1853893</v>
      </c>
      <c r="K2419" s="63">
        <v>1505185</v>
      </c>
      <c r="L2419" s="63">
        <v>882642</v>
      </c>
      <c r="M2419" s="63">
        <v>854186</v>
      </c>
      <c r="N2419" s="63">
        <v>1137994</v>
      </c>
      <c r="O2419" s="63">
        <v>1665964</v>
      </c>
      <c r="P2419" s="63">
        <v>1758815</v>
      </c>
      <c r="Q2419" s="63">
        <v>2154568</v>
      </c>
      <c r="R2419" s="63">
        <v>2801969</v>
      </c>
      <c r="S2419" s="63">
        <v>2211554</v>
      </c>
      <c r="T2419" s="63">
        <v>5407130</v>
      </c>
    </row>
    <row r="2420" spans="1:20" ht="14.5" x14ac:dyDescent="0.35">
      <c r="A2420" t="str">
        <f t="shared" si="49"/>
        <v>Österreich9V</v>
      </c>
      <c r="B2420">
        <v>2420</v>
      </c>
      <c r="C2420" s="62" t="s">
        <v>272</v>
      </c>
      <c r="D2420" s="62" t="s">
        <v>956</v>
      </c>
      <c r="E2420" s="62" t="s">
        <v>260</v>
      </c>
      <c r="F2420" s="63">
        <v>2364395</v>
      </c>
      <c r="G2420" s="63">
        <v>10178157</v>
      </c>
      <c r="H2420" s="63">
        <v>3150276</v>
      </c>
      <c r="I2420" s="63">
        <v>2612488</v>
      </c>
      <c r="J2420" s="63">
        <v>344945</v>
      </c>
      <c r="K2420" s="63">
        <v>1446972</v>
      </c>
      <c r="L2420" s="63">
        <v>319859368</v>
      </c>
      <c r="M2420" s="63">
        <v>371948845</v>
      </c>
      <c r="N2420" s="63">
        <v>1188738</v>
      </c>
      <c r="O2420" s="63">
        <v>365530</v>
      </c>
      <c r="P2420" s="63">
        <v>597138</v>
      </c>
      <c r="Q2420" s="63">
        <v>1574447</v>
      </c>
      <c r="R2420" s="63">
        <v>608712</v>
      </c>
      <c r="S2420" s="63">
        <v>325250</v>
      </c>
      <c r="T2420" s="63">
        <v>432320</v>
      </c>
    </row>
    <row r="2421" spans="1:20" ht="14.5" x14ac:dyDescent="0.35">
      <c r="A2421" t="str">
        <f t="shared" si="49"/>
        <v>ÖsterreichI00</v>
      </c>
      <c r="B2421">
        <v>2421</v>
      </c>
      <c r="C2421" s="62" t="s">
        <v>272</v>
      </c>
      <c r="D2421" s="62" t="s">
        <v>957</v>
      </c>
      <c r="E2421" s="62" t="s">
        <v>261</v>
      </c>
      <c r="F2421" s="63">
        <v>113652122593</v>
      </c>
      <c r="G2421" s="63">
        <v>131007550828</v>
      </c>
      <c r="H2421" s="63">
        <v>131982036549</v>
      </c>
      <c r="I2421" s="63">
        <v>130706675616</v>
      </c>
      <c r="J2421" s="63">
        <v>129847248066</v>
      </c>
      <c r="K2421" s="63">
        <v>133529296834</v>
      </c>
      <c r="L2421" s="63">
        <v>135667127916</v>
      </c>
      <c r="M2421" s="63">
        <v>147542228247</v>
      </c>
      <c r="N2421" s="63">
        <v>156056107883</v>
      </c>
      <c r="O2421" s="63">
        <v>157817218659</v>
      </c>
      <c r="P2421" s="63">
        <v>144421216843</v>
      </c>
      <c r="Q2421" s="63">
        <v>178446290096</v>
      </c>
      <c r="R2421" s="63">
        <v>215272884063</v>
      </c>
      <c r="S2421" s="63">
        <v>202777483816</v>
      </c>
      <c r="T2421" s="63">
        <v>188989748474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15"/>
  <sheetViews>
    <sheetView topLeftCell="M1" workbookViewId="0">
      <selection activeCell="P1" sqref="P1:R15"/>
    </sheetView>
  </sheetViews>
  <sheetFormatPr baseColWidth="10" defaultRowHeight="12.5" x14ac:dyDescent="0.25"/>
  <cols>
    <col min="1" max="1" width="34.1796875" bestFit="1" customWidth="1"/>
    <col min="2" max="2" width="12.453125" bestFit="1" customWidth="1"/>
    <col min="3" max="3" width="12" bestFit="1" customWidth="1"/>
    <col min="5" max="5" width="12" bestFit="1" customWidth="1"/>
  </cols>
  <sheetData>
    <row r="1" spans="1:18" x14ac:dyDescent="0.25">
      <c r="A1" t="s">
        <v>214</v>
      </c>
      <c r="B1">
        <v>3</v>
      </c>
      <c r="C1">
        <v>4</v>
      </c>
      <c r="D1">
        <v>6</v>
      </c>
      <c r="E1">
        <v>7</v>
      </c>
      <c r="F1">
        <v>8</v>
      </c>
      <c r="G1">
        <v>9</v>
      </c>
      <c r="H1">
        <v>10</v>
      </c>
      <c r="I1">
        <v>11</v>
      </c>
      <c r="J1">
        <v>12</v>
      </c>
      <c r="K1">
        <v>13</v>
      </c>
      <c r="L1">
        <v>14</v>
      </c>
      <c r="M1">
        <v>15</v>
      </c>
      <c r="N1">
        <v>16</v>
      </c>
      <c r="O1">
        <v>17</v>
      </c>
      <c r="P1">
        <v>18</v>
      </c>
      <c r="Q1">
        <v>19</v>
      </c>
      <c r="R1">
        <v>20</v>
      </c>
    </row>
    <row r="2" spans="1:18" x14ac:dyDescent="0.25">
      <c r="B2" s="11" t="s">
        <v>279</v>
      </c>
      <c r="C2" t="s">
        <v>280</v>
      </c>
      <c r="D2">
        <f>Export!F2</f>
        <v>2010</v>
      </c>
      <c r="E2">
        <f>Export!G2</f>
        <v>2011</v>
      </c>
      <c r="F2">
        <f>Export!H2</f>
        <v>2012</v>
      </c>
      <c r="G2">
        <f>Export!I2</f>
        <v>2013</v>
      </c>
      <c r="H2">
        <f>Export!J2</f>
        <v>2014</v>
      </c>
      <c r="I2">
        <f>Export!K2</f>
        <v>2015</v>
      </c>
      <c r="J2">
        <f>Export!L2</f>
        <v>2016</v>
      </c>
      <c r="K2">
        <f>Export!M2</f>
        <v>2017</v>
      </c>
      <c r="L2">
        <f>Export!N2</f>
        <v>2018</v>
      </c>
      <c r="M2">
        <f>Export!O2</f>
        <v>2019</v>
      </c>
      <c r="N2">
        <f>Export!P2</f>
        <v>2020</v>
      </c>
      <c r="O2">
        <f>Export!Q2</f>
        <v>2021</v>
      </c>
      <c r="P2">
        <f>Export!R2</f>
        <v>2022</v>
      </c>
      <c r="Q2">
        <f>Export!S2</f>
        <v>2023</v>
      </c>
      <c r="R2">
        <f>Export!T2</f>
        <v>2024</v>
      </c>
    </row>
    <row r="3" spans="1:18" x14ac:dyDescent="0.25">
      <c r="A3">
        <f>VLOOKUP(Auswahl_Bundesland&amp;Außenhandelspartner_DE,Export_Matrix,2,FALSE)</f>
        <v>92</v>
      </c>
      <c r="B3" s="7" t="str">
        <f>Auswahl_Bundesland</f>
        <v>Burgenland</v>
      </c>
      <c r="C3" s="7" t="str">
        <f>Außenhandelspartner_DE</f>
        <v>064</v>
      </c>
      <c r="D3" s="7">
        <f t="shared" ref="D3:R4" si="0">IF(ISERROR($A3),0,INDEX(Export_Matrix,$A3,D$1))/Einheit_Wert</f>
        <v>124429.12</v>
      </c>
      <c r="E3" s="7">
        <f t="shared" si="0"/>
        <v>175705.68799999999</v>
      </c>
      <c r="F3" s="7">
        <f t="shared" si="0"/>
        <v>188471.12899999999</v>
      </c>
      <c r="G3" s="7">
        <f t="shared" si="0"/>
        <v>241605.47</v>
      </c>
      <c r="H3" s="7">
        <f t="shared" si="0"/>
        <v>285954.19400000002</v>
      </c>
      <c r="I3" s="7">
        <f t="shared" si="0"/>
        <v>290227.26400000002</v>
      </c>
      <c r="J3" s="7">
        <f t="shared" si="0"/>
        <v>265157.32</v>
      </c>
      <c r="K3" s="7">
        <f t="shared" si="0"/>
        <v>264750.77299999999</v>
      </c>
      <c r="L3" s="7">
        <f t="shared" si="0"/>
        <v>278148.38199999998</v>
      </c>
      <c r="M3" s="7">
        <f t="shared" si="0"/>
        <v>265457.62199999997</v>
      </c>
      <c r="N3" s="7">
        <f t="shared" si="0"/>
        <v>252231.071</v>
      </c>
      <c r="O3" s="7">
        <f t="shared" si="0"/>
        <v>269201.76199999999</v>
      </c>
      <c r="P3" s="7">
        <f t="shared" si="0"/>
        <v>356790.315</v>
      </c>
      <c r="Q3" s="7">
        <f t="shared" si="0"/>
        <v>348935.9</v>
      </c>
      <c r="R3" s="7">
        <f t="shared" si="0"/>
        <v>400237.147</v>
      </c>
    </row>
    <row r="4" spans="1:18" x14ac:dyDescent="0.25">
      <c r="A4">
        <f>VLOOKUP(Auswahl_Bundesland&amp;$C$4,Export_Matrix,2,FALSE)</f>
        <v>232</v>
      </c>
      <c r="B4" t="str">
        <f>Auswahl_Bundesland</f>
        <v>Burgenland</v>
      </c>
      <c r="C4" t="str">
        <f>"I00"</f>
        <v>I00</v>
      </c>
      <c r="D4">
        <f t="shared" si="0"/>
        <v>1533471.936</v>
      </c>
      <c r="E4">
        <f t="shared" si="0"/>
        <v>1671765.246</v>
      </c>
      <c r="F4">
        <f t="shared" si="0"/>
        <v>1780244.2450000001</v>
      </c>
      <c r="G4">
        <f t="shared" si="0"/>
        <v>1963558.7609999999</v>
      </c>
      <c r="H4">
        <f t="shared" si="0"/>
        <v>1995858.3540000001</v>
      </c>
      <c r="I4">
        <f t="shared" si="0"/>
        <v>2085847.23</v>
      </c>
      <c r="J4">
        <f t="shared" si="0"/>
        <v>2025252.8529999999</v>
      </c>
      <c r="K4">
        <f t="shared" si="0"/>
        <v>2204727.9909999999</v>
      </c>
      <c r="L4">
        <f t="shared" si="0"/>
        <v>2317151.5249999999</v>
      </c>
      <c r="M4">
        <f t="shared" si="0"/>
        <v>2342247.003</v>
      </c>
      <c r="N4">
        <f t="shared" si="0"/>
        <v>2183572.2480000001</v>
      </c>
      <c r="O4">
        <f t="shared" si="0"/>
        <v>2508842.3509999998</v>
      </c>
      <c r="P4">
        <f t="shared" si="0"/>
        <v>3029534.1710000001</v>
      </c>
      <c r="Q4">
        <f t="shared" si="0"/>
        <v>2852177.05</v>
      </c>
      <c r="R4">
        <f t="shared" si="0"/>
        <v>2868885.31</v>
      </c>
    </row>
    <row r="6" spans="1:18" x14ac:dyDescent="0.25">
      <c r="B6" t="str">
        <f>Auswahl_Bundesland</f>
        <v>Burgenland</v>
      </c>
      <c r="C6" t="str">
        <f>Außenhandelspartner</f>
        <v>Ungarn</v>
      </c>
      <c r="D6" s="11">
        <f>D3</f>
        <v>124429.12</v>
      </c>
      <c r="E6" s="11">
        <f t="shared" ref="E6:G6" si="1">E3</f>
        <v>175705.68799999999</v>
      </c>
      <c r="F6" s="11">
        <f t="shared" si="1"/>
        <v>188471.12899999999</v>
      </c>
      <c r="G6" s="11">
        <f t="shared" si="1"/>
        <v>241605.47</v>
      </c>
      <c r="H6" s="11">
        <f t="shared" ref="H6:I6" si="2">H3</f>
        <v>285954.19400000002</v>
      </c>
      <c r="I6" s="11">
        <f t="shared" si="2"/>
        <v>290227.26400000002</v>
      </c>
      <c r="J6" s="11">
        <f t="shared" ref="J6:P6" si="3">J3</f>
        <v>265157.32</v>
      </c>
      <c r="K6" s="11">
        <f t="shared" si="3"/>
        <v>264750.77299999999</v>
      </c>
      <c r="L6" s="11">
        <f t="shared" si="3"/>
        <v>278148.38199999998</v>
      </c>
      <c r="M6" s="11">
        <f t="shared" si="3"/>
        <v>265457.62199999997</v>
      </c>
      <c r="N6" s="11">
        <f t="shared" si="3"/>
        <v>252231.071</v>
      </c>
      <c r="O6" s="11">
        <f t="shared" si="3"/>
        <v>269201.76199999999</v>
      </c>
      <c r="P6" s="11">
        <f t="shared" si="3"/>
        <v>356790.315</v>
      </c>
      <c r="Q6" s="11">
        <f t="shared" ref="Q6:R6" si="4">Q3</f>
        <v>348935.9</v>
      </c>
      <c r="R6" s="11">
        <f t="shared" si="4"/>
        <v>400237.147</v>
      </c>
    </row>
    <row r="7" spans="1:18" x14ac:dyDescent="0.25">
      <c r="A7" t="s">
        <v>219</v>
      </c>
      <c r="B7" t="str">
        <f>Auswahl_Bundesland</f>
        <v>Burgenland</v>
      </c>
      <c r="C7" t="str">
        <f>Außenhandelspartner</f>
        <v>Ungarn</v>
      </c>
      <c r="E7" s="1">
        <f t="shared" ref="E7:R7" si="5">(E6*100/D6)-100</f>
        <v>41.209459650602696</v>
      </c>
      <c r="F7" s="1">
        <f t="shared" si="5"/>
        <v>7.2652406107649625</v>
      </c>
      <c r="G7" s="1">
        <f t="shared" si="5"/>
        <v>28.192297293449116</v>
      </c>
      <c r="H7" s="1">
        <f t="shared" si="5"/>
        <v>18.355844344087089</v>
      </c>
      <c r="I7" s="1">
        <f t="shared" si="5"/>
        <v>1.494319751085726</v>
      </c>
      <c r="J7" s="1">
        <f t="shared" si="5"/>
        <v>-8.6380389128431574</v>
      </c>
      <c r="K7" s="1">
        <f t="shared" si="5"/>
        <v>-0.15332294050944029</v>
      </c>
      <c r="L7" s="1">
        <f t="shared" si="5"/>
        <v>5.0604607677576041</v>
      </c>
      <c r="M7" s="1">
        <f t="shared" si="5"/>
        <v>-4.562586310496684</v>
      </c>
      <c r="N7" s="1">
        <f t="shared" si="5"/>
        <v>-4.9825470824115001</v>
      </c>
      <c r="O7" s="1">
        <f t="shared" si="5"/>
        <v>6.7282317490536343</v>
      </c>
      <c r="P7" s="1">
        <f t="shared" si="5"/>
        <v>32.536396622842318</v>
      </c>
      <c r="Q7" s="1">
        <f t="shared" si="5"/>
        <v>-2.2014092506967273</v>
      </c>
      <c r="R7" s="1">
        <f t="shared" si="5"/>
        <v>14.702198025482616</v>
      </c>
    </row>
    <row r="9" spans="1:18" x14ac:dyDescent="0.25">
      <c r="A9" t="s">
        <v>213</v>
      </c>
      <c r="B9">
        <v>3</v>
      </c>
      <c r="C9">
        <v>4</v>
      </c>
      <c r="D9">
        <v>6</v>
      </c>
      <c r="E9">
        <v>7</v>
      </c>
      <c r="F9">
        <v>8</v>
      </c>
      <c r="G9">
        <v>9</v>
      </c>
      <c r="H9">
        <v>10</v>
      </c>
      <c r="I9">
        <v>11</v>
      </c>
      <c r="J9">
        <v>12</v>
      </c>
      <c r="K9">
        <v>13</v>
      </c>
      <c r="L9">
        <v>14</v>
      </c>
      <c r="M9">
        <v>15</v>
      </c>
      <c r="N9">
        <v>16</v>
      </c>
      <c r="O9">
        <v>17</v>
      </c>
      <c r="P9">
        <v>18</v>
      </c>
      <c r="Q9">
        <v>19</v>
      </c>
      <c r="R9">
        <v>20</v>
      </c>
    </row>
    <row r="10" spans="1:18" x14ac:dyDescent="0.25">
      <c r="B10" s="11" t="s">
        <v>279</v>
      </c>
      <c r="C10" t="s">
        <v>280</v>
      </c>
      <c r="D10">
        <f>Import!F2</f>
        <v>2010</v>
      </c>
      <c r="E10">
        <f>Import!G2</f>
        <v>2011</v>
      </c>
      <c r="F10">
        <f>Import!H2</f>
        <v>2012</v>
      </c>
      <c r="G10">
        <f>Import!I2</f>
        <v>2013</v>
      </c>
      <c r="H10">
        <f>Import!J2</f>
        <v>2014</v>
      </c>
      <c r="I10">
        <f>Import!K2</f>
        <v>2015</v>
      </c>
      <c r="J10">
        <f>Import!L2</f>
        <v>2016</v>
      </c>
      <c r="K10">
        <f>Import!M2</f>
        <v>2017</v>
      </c>
      <c r="L10">
        <f>Import!N2</f>
        <v>2018</v>
      </c>
      <c r="M10">
        <f>Import!O2</f>
        <v>2019</v>
      </c>
      <c r="N10">
        <f>Import!P2</f>
        <v>2020</v>
      </c>
      <c r="O10">
        <f>Import!Q2</f>
        <v>2021</v>
      </c>
      <c r="P10">
        <f>Import!R2</f>
        <v>2022</v>
      </c>
      <c r="Q10">
        <f>Import!S2</f>
        <v>2023</v>
      </c>
      <c r="R10">
        <f>Import!T2</f>
        <v>2024</v>
      </c>
    </row>
    <row r="11" spans="1:18" x14ac:dyDescent="0.25">
      <c r="A11">
        <f>VLOOKUP(Auswahl_Bundesland&amp;Außenhandelspartner_DE,Import_Matrix,2,FALSE)</f>
        <v>99</v>
      </c>
      <c r="B11" s="7" t="str">
        <f>Auswahl_Bundesland</f>
        <v>Burgenland</v>
      </c>
      <c r="C11" s="7" t="str">
        <f>Außenhandelspartner_DE</f>
        <v>064</v>
      </c>
      <c r="D11" s="7">
        <f t="shared" ref="D11:R12" si="6">IF(ISERROR($A11),0,INDEX(Import_Matrix,$A11,D$9))/Einheit_Wert</f>
        <v>200081.283</v>
      </c>
      <c r="E11" s="7">
        <f t="shared" si="6"/>
        <v>231652.33199999999</v>
      </c>
      <c r="F11" s="7">
        <f t="shared" si="6"/>
        <v>254888.78</v>
      </c>
      <c r="G11" s="7">
        <f t="shared" si="6"/>
        <v>248912.753</v>
      </c>
      <c r="H11" s="7">
        <f t="shared" si="6"/>
        <v>265270.74099999998</v>
      </c>
      <c r="I11" s="7">
        <f t="shared" si="6"/>
        <v>253982.228</v>
      </c>
      <c r="J11" s="7">
        <f t="shared" si="6"/>
        <v>221736.70499999999</v>
      </c>
      <c r="K11" s="7">
        <f t="shared" si="6"/>
        <v>227609.54399999999</v>
      </c>
      <c r="L11" s="7">
        <f t="shared" si="6"/>
        <v>212521.85399999999</v>
      </c>
      <c r="M11" s="7">
        <f t="shared" si="6"/>
        <v>209210.48199999999</v>
      </c>
      <c r="N11" s="7">
        <f t="shared" si="6"/>
        <v>182922.31700000001</v>
      </c>
      <c r="O11" s="7">
        <f t="shared" si="6"/>
        <v>218203.93599999999</v>
      </c>
      <c r="P11" s="7">
        <f t="shared" si="6"/>
        <v>213240.62700000001</v>
      </c>
      <c r="Q11" s="7">
        <f t="shared" si="6"/>
        <v>193441.39799999999</v>
      </c>
      <c r="R11" s="7">
        <f t="shared" si="6"/>
        <v>207522.913</v>
      </c>
    </row>
    <row r="12" spans="1:18" x14ac:dyDescent="0.25">
      <c r="A12">
        <f>VLOOKUP(Auswahl_Bundesland&amp;$C$12,Import_Matrix,2,FALSE)</f>
        <v>246</v>
      </c>
      <c r="B12" t="str">
        <f>Auswahl_Bundesland</f>
        <v>Burgenland</v>
      </c>
      <c r="C12" t="str">
        <f>"I00"</f>
        <v>I00</v>
      </c>
      <c r="D12">
        <f t="shared" si="6"/>
        <v>1666119.777</v>
      </c>
      <c r="E12">
        <f t="shared" si="6"/>
        <v>1998402.3419999999</v>
      </c>
      <c r="F12">
        <f t="shared" si="6"/>
        <v>2300381.2549999999</v>
      </c>
      <c r="G12">
        <f t="shared" si="6"/>
        <v>2618658.2119999998</v>
      </c>
      <c r="H12">
        <f t="shared" si="6"/>
        <v>2740920.048</v>
      </c>
      <c r="I12">
        <f t="shared" si="6"/>
        <v>2615012.3650000002</v>
      </c>
      <c r="J12">
        <f t="shared" si="6"/>
        <v>2473280.3119999999</v>
      </c>
      <c r="K12">
        <f t="shared" si="6"/>
        <v>2524580.7050000001</v>
      </c>
      <c r="L12">
        <f t="shared" si="6"/>
        <v>2605557.048</v>
      </c>
      <c r="M12">
        <f t="shared" si="6"/>
        <v>2770467.821</v>
      </c>
      <c r="N12">
        <f t="shared" si="6"/>
        <v>2428372.37</v>
      </c>
      <c r="O12">
        <f t="shared" si="6"/>
        <v>3061667.9169999999</v>
      </c>
      <c r="P12">
        <f t="shared" si="6"/>
        <v>3601781.82</v>
      </c>
      <c r="Q12">
        <f t="shared" si="6"/>
        <v>3178918.0389999999</v>
      </c>
      <c r="R12">
        <f t="shared" si="6"/>
        <v>3345373.3119999999</v>
      </c>
    </row>
    <row r="14" spans="1:18" x14ac:dyDescent="0.25">
      <c r="B14" t="str">
        <f>Auswahl_Bundesland</f>
        <v>Burgenland</v>
      </c>
      <c r="C14" t="str">
        <f>Außenhandelspartner</f>
        <v>Ungarn</v>
      </c>
      <c r="D14" s="11">
        <f>D11</f>
        <v>200081.283</v>
      </c>
      <c r="E14" s="11">
        <f t="shared" ref="E14:G14" si="7">E11</f>
        <v>231652.33199999999</v>
      </c>
      <c r="F14" s="11">
        <f t="shared" si="7"/>
        <v>254888.78</v>
      </c>
      <c r="G14" s="11">
        <f t="shared" si="7"/>
        <v>248912.753</v>
      </c>
      <c r="H14" s="11">
        <f t="shared" ref="H14:I14" si="8">H11</f>
        <v>265270.74099999998</v>
      </c>
      <c r="I14" s="11">
        <f t="shared" si="8"/>
        <v>253982.228</v>
      </c>
      <c r="J14" s="11">
        <f t="shared" ref="J14:P14" si="9">J11</f>
        <v>221736.70499999999</v>
      </c>
      <c r="K14" s="11">
        <f t="shared" si="9"/>
        <v>227609.54399999999</v>
      </c>
      <c r="L14" s="11">
        <f t="shared" si="9"/>
        <v>212521.85399999999</v>
      </c>
      <c r="M14" s="11">
        <f t="shared" si="9"/>
        <v>209210.48199999999</v>
      </c>
      <c r="N14" s="11">
        <f t="shared" si="9"/>
        <v>182922.31700000001</v>
      </c>
      <c r="O14" s="11">
        <f t="shared" si="9"/>
        <v>218203.93599999999</v>
      </c>
      <c r="P14" s="11">
        <f t="shared" si="9"/>
        <v>213240.62700000001</v>
      </c>
      <c r="Q14" s="11">
        <f t="shared" ref="Q14:R14" si="10">Q11</f>
        <v>193441.39799999999</v>
      </c>
      <c r="R14" s="11">
        <f t="shared" si="10"/>
        <v>207522.913</v>
      </c>
    </row>
    <row r="15" spans="1:18" x14ac:dyDescent="0.25">
      <c r="A15" t="s">
        <v>219</v>
      </c>
      <c r="B15" t="str">
        <f>Auswahl_Bundesland</f>
        <v>Burgenland</v>
      </c>
      <c r="C15" t="str">
        <f>Außenhandelspartner</f>
        <v>Ungarn</v>
      </c>
      <c r="E15" s="1">
        <f t="shared" ref="E15:R15" si="11">(E14*100/D14)-100</f>
        <v>15.779111632345945</v>
      </c>
      <c r="F15" s="1">
        <f t="shared" si="11"/>
        <v>10.030742103645224</v>
      </c>
      <c r="G15" s="1">
        <f t="shared" si="11"/>
        <v>-2.3445625970668402</v>
      </c>
      <c r="H15" s="1">
        <f t="shared" si="11"/>
        <v>6.5717757739797236</v>
      </c>
      <c r="I15" s="1">
        <f t="shared" si="11"/>
        <v>-4.2554685667349901</v>
      </c>
      <c r="J15" s="1">
        <f t="shared" si="11"/>
        <v>-12.695976113730296</v>
      </c>
      <c r="K15" s="1">
        <f t="shared" si="11"/>
        <v>2.6485642059125922</v>
      </c>
      <c r="L15" s="1">
        <f t="shared" si="11"/>
        <v>-6.6287598203702771</v>
      </c>
      <c r="M15" s="1">
        <f t="shared" si="11"/>
        <v>-1.5581324638735765</v>
      </c>
      <c r="N15" s="1">
        <f t="shared" si="11"/>
        <v>-12.56541486291303</v>
      </c>
      <c r="O15" s="1">
        <f t="shared" si="11"/>
        <v>19.287760825815454</v>
      </c>
      <c r="P15" s="1">
        <f t="shared" si="11"/>
        <v>-2.2746193725854624</v>
      </c>
      <c r="Q15" s="1">
        <f t="shared" si="11"/>
        <v>-9.2849234587928891</v>
      </c>
      <c r="R15" s="1">
        <f t="shared" si="11"/>
        <v>7.2794733421023068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C244"/>
  <sheetViews>
    <sheetView topLeftCell="O8" workbookViewId="0">
      <selection activeCell="AA1" sqref="AA1:AC29"/>
    </sheetView>
  </sheetViews>
  <sheetFormatPr baseColWidth="10" defaultRowHeight="12.5" x14ac:dyDescent="0.25"/>
  <cols>
    <col min="1" max="1" width="12.453125" bestFit="1" customWidth="1"/>
    <col min="6" max="6" width="12.453125" bestFit="1" customWidth="1"/>
    <col min="13" max="13" width="12" bestFit="1" customWidth="1"/>
    <col min="14" max="14" width="12.453125" bestFit="1" customWidth="1"/>
    <col min="18" max="18" width="12" bestFit="1" customWidth="1"/>
  </cols>
  <sheetData>
    <row r="1" spans="1:29" x14ac:dyDescent="0.25">
      <c r="A1">
        <f>LOOKUP(Auswahl_Jahr,Export_Jahreszahlen,Export_Spaltenindex)</f>
        <v>20</v>
      </c>
      <c r="B1" t="s">
        <v>214</v>
      </c>
      <c r="F1">
        <f>LOOKUP(Auswahl_Jahr,Export_Jahreszahlen,Export_Spaltenindex)</f>
        <v>20</v>
      </c>
      <c r="G1" t="s">
        <v>213</v>
      </c>
      <c r="O1">
        <v>6</v>
      </c>
      <c r="P1">
        <v>7</v>
      </c>
      <c r="Q1">
        <v>8</v>
      </c>
      <c r="R1">
        <v>9</v>
      </c>
      <c r="S1">
        <v>10</v>
      </c>
      <c r="T1">
        <v>11</v>
      </c>
      <c r="U1">
        <v>12</v>
      </c>
      <c r="V1">
        <v>13</v>
      </c>
      <c r="W1">
        <v>14</v>
      </c>
      <c r="X1">
        <v>15</v>
      </c>
      <c r="Y1">
        <v>16</v>
      </c>
      <c r="Z1">
        <v>17</v>
      </c>
      <c r="AA1">
        <v>18</v>
      </c>
      <c r="AB1">
        <v>19</v>
      </c>
      <c r="AC1">
        <v>20</v>
      </c>
    </row>
    <row r="2" spans="1:29" x14ac:dyDescent="0.25">
      <c r="A2">
        <f>Auswahl_Jahr</f>
        <v>2024</v>
      </c>
      <c r="B2" t="s">
        <v>210</v>
      </c>
      <c r="D2" t="str">
        <f>Auswahl_Bundesland</f>
        <v>Burgenland</v>
      </c>
      <c r="F2">
        <f>Auswahl_Jahr</f>
        <v>2024</v>
      </c>
      <c r="G2" t="s">
        <v>210</v>
      </c>
      <c r="I2" t="str">
        <f>Auswahl_Bundesland</f>
        <v>Burgenland</v>
      </c>
      <c r="K2" t="s">
        <v>282</v>
      </c>
      <c r="M2" t="s">
        <v>216</v>
      </c>
      <c r="N2">
        <f>Auswahl_Jahr</f>
        <v>2024</v>
      </c>
      <c r="O2">
        <f>Export!F2</f>
        <v>2010</v>
      </c>
      <c r="P2">
        <f>Export!G2</f>
        <v>2011</v>
      </c>
      <c r="Q2">
        <f>Export!H2</f>
        <v>2012</v>
      </c>
      <c r="R2">
        <f>Export!I2</f>
        <v>2013</v>
      </c>
      <c r="S2">
        <f>Export!J2</f>
        <v>2014</v>
      </c>
      <c r="T2">
        <f>Export!K2</f>
        <v>2015</v>
      </c>
      <c r="U2">
        <f>Export!L2</f>
        <v>2016</v>
      </c>
      <c r="V2">
        <f>Export!M2</f>
        <v>2017</v>
      </c>
      <c r="W2">
        <f>Export!N2</f>
        <v>2018</v>
      </c>
      <c r="X2">
        <f>Export!O2</f>
        <v>2019</v>
      </c>
      <c r="Y2">
        <f>Export!P2</f>
        <v>2020</v>
      </c>
      <c r="Z2">
        <f>Export!Q2</f>
        <v>2021</v>
      </c>
      <c r="AA2">
        <f>Export!R2</f>
        <v>2022</v>
      </c>
      <c r="AB2">
        <f>Export!S2</f>
        <v>2023</v>
      </c>
      <c r="AC2">
        <f>Export!T2</f>
        <v>2024</v>
      </c>
    </row>
    <row r="3" spans="1:29" x14ac:dyDescent="0.25">
      <c r="A3">
        <f t="shared" ref="A3:A66" si="0">IF(ISERROR($D3),0,INDEX(Export_Matrix,$D3,A$1))/Einheit_Wert</f>
        <v>0</v>
      </c>
      <c r="B3" t="str">
        <f>Dropdown!A3</f>
        <v>660</v>
      </c>
      <c r="C3" t="str">
        <f>VLOOKUP(B3,Texte!$A$4:$C$260,Texte!$A$1+1,FALSE)</f>
        <v>Afghanistan</v>
      </c>
      <c r="D3">
        <f>IF(Texte!$A$1=1,VLOOKUP(Auswahl_Bundesland&amp;B3,Export_Matrix,2,FALSE),VLOOKUP(Auswahl_Bundesland&amp;B3,Export_Matrix,2,FALSE))</f>
        <v>7</v>
      </c>
      <c r="F3">
        <f t="shared" ref="F3:F66" si="1">IF(ISERROR($I3),0,INDEX(Import_Matrix,$I3,F$1))/Einheit_Wert</f>
        <v>12.875999999999999</v>
      </c>
      <c r="G3" t="str">
        <f>Dropdown!A3</f>
        <v>660</v>
      </c>
      <c r="H3" t="str">
        <f>VLOOKUP(G3,Texte!$A$4:$C$260,Texte!$A$1+1,FALSE)</f>
        <v>Afghanistan</v>
      </c>
      <c r="I3">
        <f>IF(Texte!$A$1=1,VLOOKUP(Auswahl_Bundesland&amp;B3,Import_Matrix,2,FALSE),VLOOKUP(Auswahl_Bundesland&amp;B3,Import_Matrix,2,FALSE))</f>
        <v>7</v>
      </c>
      <c r="K3">
        <f>VLOOKUP(N3,$A$3:$D$242,4,FALSE)</f>
        <v>55</v>
      </c>
      <c r="L3">
        <v>1</v>
      </c>
      <c r="M3" t="str">
        <f>VLOOKUP(N3,$A$3:$D$242,3,FALSE)</f>
        <v>Deutschland</v>
      </c>
      <c r="N3">
        <f t="shared" ref="N3:N12" si="2">LARGE(Export_Ranking,L3)</f>
        <v>826555.54599999997</v>
      </c>
      <c r="O3">
        <f>IF(ISERROR($K3),0,INDEX(Export_Matrix,$K3,O$1))/Einheit_Wert</f>
        <v>553858.84499999997</v>
      </c>
      <c r="P3">
        <f t="shared" ref="O3:AC12" si="3">IF(ISERROR($K3),0,INDEX(Export_Matrix,$K3,P$1))/Einheit_Wert</f>
        <v>599037.88800000004</v>
      </c>
      <c r="Q3">
        <f t="shared" si="3"/>
        <v>626419.098</v>
      </c>
      <c r="R3">
        <f t="shared" si="3"/>
        <v>610692.05500000005</v>
      </c>
      <c r="S3">
        <f t="shared" si="3"/>
        <v>589275.27599999995</v>
      </c>
      <c r="T3">
        <f t="shared" si="3"/>
        <v>618940.80200000003</v>
      </c>
      <c r="U3">
        <f t="shared" si="3"/>
        <v>606913.80799999996</v>
      </c>
      <c r="V3">
        <f t="shared" si="3"/>
        <v>641452.17000000004</v>
      </c>
      <c r="W3">
        <f t="shared" si="3"/>
        <v>654538.28399999999</v>
      </c>
      <c r="X3">
        <f t="shared" si="3"/>
        <v>645003.79299999995</v>
      </c>
      <c r="Y3">
        <f t="shared" si="3"/>
        <v>656695.29799999995</v>
      </c>
      <c r="Z3">
        <f t="shared" si="3"/>
        <v>740928.08100000001</v>
      </c>
      <c r="AA3">
        <f t="shared" si="3"/>
        <v>843414.23600000003</v>
      </c>
      <c r="AB3">
        <f t="shared" si="3"/>
        <v>853918.52099999995</v>
      </c>
      <c r="AC3">
        <f t="shared" si="3"/>
        <v>826555.54599999997</v>
      </c>
    </row>
    <row r="4" spans="1:29" x14ac:dyDescent="0.25">
      <c r="A4">
        <f t="shared" si="0"/>
        <v>5738.7309999999998</v>
      </c>
      <c r="B4" t="str">
        <f>Dropdown!A4</f>
        <v>220</v>
      </c>
      <c r="C4" t="str">
        <f>VLOOKUP(B4,Texte!$A$4:$C$260,Texte!$A$1+1,FALSE)</f>
        <v>Ägypten</v>
      </c>
      <c r="D4">
        <f>IF(Texte!$A$1=1,VLOOKUP(Auswahl_Bundesland&amp;B4,Export_Matrix,2,FALSE),VLOOKUP(Auswahl_Bundesland&amp;B4,Export_Matrix,2,FALSE))</f>
        <v>63</v>
      </c>
      <c r="F4">
        <f t="shared" si="1"/>
        <v>4733.9579999999996</v>
      </c>
      <c r="G4" t="str">
        <f>Dropdown!A4</f>
        <v>220</v>
      </c>
      <c r="H4" t="str">
        <f>VLOOKUP(G4,Texte!$A$4:$C$260,Texte!$A$1+1,FALSE)</f>
        <v>Ägypten</v>
      </c>
      <c r="I4">
        <f>IF(Texte!$A$1=1,VLOOKUP(Auswahl_Bundesland&amp;B4,Import_Matrix,2,FALSE),VLOOKUP(Auswahl_Bundesland&amp;B4,Import_Matrix,2,FALSE))</f>
        <v>68</v>
      </c>
      <c r="K4">
        <f t="shared" ref="K4:K12" si="4">VLOOKUP(N4,$A$3:$D$242,4,FALSE)</f>
        <v>92</v>
      </c>
      <c r="L4">
        <v>2</v>
      </c>
      <c r="M4" t="str">
        <f t="shared" ref="M4:M12" si="5">VLOOKUP(N4,$A$3:$D$242,3,FALSE)</f>
        <v>Ungarn</v>
      </c>
      <c r="N4">
        <f t="shared" si="2"/>
        <v>400237.147</v>
      </c>
      <c r="O4">
        <f t="shared" si="3"/>
        <v>124429.12</v>
      </c>
      <c r="P4">
        <f t="shared" si="3"/>
        <v>175705.68799999999</v>
      </c>
      <c r="Q4">
        <f t="shared" si="3"/>
        <v>188471.12899999999</v>
      </c>
      <c r="R4">
        <f t="shared" si="3"/>
        <v>241605.47</v>
      </c>
      <c r="S4">
        <f t="shared" si="3"/>
        <v>285954.19400000002</v>
      </c>
      <c r="T4">
        <f t="shared" si="3"/>
        <v>290227.26400000002</v>
      </c>
      <c r="U4">
        <f t="shared" si="3"/>
        <v>265157.32</v>
      </c>
      <c r="V4">
        <f t="shared" si="3"/>
        <v>264750.77299999999</v>
      </c>
      <c r="W4">
        <f t="shared" si="3"/>
        <v>278148.38199999998</v>
      </c>
      <c r="X4">
        <f t="shared" si="3"/>
        <v>265457.62199999997</v>
      </c>
      <c r="Y4">
        <f t="shared" si="3"/>
        <v>252231.071</v>
      </c>
      <c r="Z4">
        <f t="shared" si="3"/>
        <v>269201.76199999999</v>
      </c>
      <c r="AA4">
        <f t="shared" si="3"/>
        <v>356790.315</v>
      </c>
      <c r="AB4">
        <f t="shared" si="3"/>
        <v>348935.9</v>
      </c>
      <c r="AC4">
        <f t="shared" si="3"/>
        <v>400237.147</v>
      </c>
    </row>
    <row r="5" spans="1:29" x14ac:dyDescent="0.25">
      <c r="A5">
        <f t="shared" si="0"/>
        <v>391.99900000000002</v>
      </c>
      <c r="B5" t="str">
        <f>Dropdown!A5</f>
        <v>070</v>
      </c>
      <c r="C5" t="str">
        <f>VLOOKUP(B5,Texte!$A$4:$C$260,Texte!$A$1+1,FALSE)</f>
        <v>Albanien</v>
      </c>
      <c r="D5">
        <f>IF(Texte!$A$1=1,VLOOKUP(Auswahl_Bundesland&amp;B5,Export_Matrix,2,FALSE),VLOOKUP(Auswahl_Bundesland&amp;B5,Export_Matrix,2,FALSE))</f>
        <v>10</v>
      </c>
      <c r="F5">
        <f t="shared" si="1"/>
        <v>936.197</v>
      </c>
      <c r="G5" t="str">
        <f>Dropdown!A5</f>
        <v>070</v>
      </c>
      <c r="H5" t="str">
        <f>VLOOKUP(G5,Texte!$A$4:$C$260,Texte!$A$1+1,FALSE)</f>
        <v>Albanien</v>
      </c>
      <c r="I5">
        <f>IF(Texte!$A$1=1,VLOOKUP(Auswahl_Bundesland&amp;B5,Import_Matrix,2,FALSE),VLOOKUP(Auswahl_Bundesland&amp;B5,Import_Matrix,2,FALSE))</f>
        <v>10</v>
      </c>
      <c r="K5">
        <f t="shared" si="4"/>
        <v>42</v>
      </c>
      <c r="L5">
        <v>3</v>
      </c>
      <c r="M5" t="str">
        <f t="shared" si="5"/>
        <v>Schweiz</v>
      </c>
      <c r="N5">
        <f t="shared" si="2"/>
        <v>199870.48699999999</v>
      </c>
      <c r="O5">
        <f t="shared" si="3"/>
        <v>33650.25</v>
      </c>
      <c r="P5">
        <f t="shared" si="3"/>
        <v>40429.915999999997</v>
      </c>
      <c r="Q5">
        <f t="shared" si="3"/>
        <v>45927.432999999997</v>
      </c>
      <c r="R5">
        <f t="shared" si="3"/>
        <v>75149.875</v>
      </c>
      <c r="S5">
        <f t="shared" si="3"/>
        <v>71232.945999999996</v>
      </c>
      <c r="T5">
        <f t="shared" si="3"/>
        <v>86652.137000000002</v>
      </c>
      <c r="U5">
        <f t="shared" si="3"/>
        <v>82470.251999999993</v>
      </c>
      <c r="V5">
        <f t="shared" si="3"/>
        <v>83953.462</v>
      </c>
      <c r="W5">
        <f t="shared" si="3"/>
        <v>101832.769</v>
      </c>
      <c r="X5">
        <f t="shared" si="3"/>
        <v>129029.409</v>
      </c>
      <c r="Y5">
        <f t="shared" si="3"/>
        <v>115106.497</v>
      </c>
      <c r="Z5">
        <f t="shared" si="3"/>
        <v>146764.92300000001</v>
      </c>
      <c r="AA5">
        <f t="shared" si="3"/>
        <v>214862.742</v>
      </c>
      <c r="AB5">
        <f t="shared" si="3"/>
        <v>213417.52900000001</v>
      </c>
      <c r="AC5">
        <f t="shared" si="3"/>
        <v>199870.48699999999</v>
      </c>
    </row>
    <row r="6" spans="1:29" x14ac:dyDescent="0.25">
      <c r="A6">
        <f t="shared" si="0"/>
        <v>473.17099999999999</v>
      </c>
      <c r="B6" t="str">
        <f>Dropdown!A6</f>
        <v>208</v>
      </c>
      <c r="C6" t="str">
        <f>VLOOKUP(B6,Texte!$A$4:$C$260,Texte!$A$1+1,FALSE)</f>
        <v>Algerien</v>
      </c>
      <c r="D6">
        <f>IF(Texte!$A$1=1,VLOOKUP(Auswahl_Bundesland&amp;B6,Export_Matrix,2,FALSE),VLOOKUP(Auswahl_Bundesland&amp;B6,Export_Matrix,2,FALSE))</f>
        <v>60</v>
      </c>
      <c r="F6">
        <f t="shared" si="1"/>
        <v>9.7799999999999994</v>
      </c>
      <c r="G6" t="str">
        <f>Dropdown!A6</f>
        <v>208</v>
      </c>
      <c r="H6" t="str">
        <f>VLOOKUP(G6,Texte!$A$4:$C$260,Texte!$A$1+1,FALSE)</f>
        <v>Algerien</v>
      </c>
      <c r="I6">
        <f>IF(Texte!$A$1=1,VLOOKUP(Auswahl_Bundesland&amp;B6,Import_Matrix,2,FALSE),VLOOKUP(Auswahl_Bundesland&amp;B6,Import_Matrix,2,FALSE))</f>
        <v>65</v>
      </c>
      <c r="K6">
        <f t="shared" si="4"/>
        <v>100</v>
      </c>
      <c r="L6">
        <v>4</v>
      </c>
      <c r="M6" t="str">
        <f t="shared" si="5"/>
        <v>Italien</v>
      </c>
      <c r="N6">
        <f t="shared" si="2"/>
        <v>143244.29199999999</v>
      </c>
      <c r="O6">
        <f t="shared" si="3"/>
        <v>78307.282999999996</v>
      </c>
      <c r="P6">
        <f t="shared" si="3"/>
        <v>74915.577999999994</v>
      </c>
      <c r="Q6">
        <f t="shared" si="3"/>
        <v>77234.709000000003</v>
      </c>
      <c r="R6">
        <f t="shared" si="3"/>
        <v>90646.53</v>
      </c>
      <c r="S6">
        <f t="shared" si="3"/>
        <v>90260.129000000001</v>
      </c>
      <c r="T6">
        <f t="shared" si="3"/>
        <v>94426.546000000002</v>
      </c>
      <c r="U6">
        <f t="shared" si="3"/>
        <v>86134.205000000002</v>
      </c>
      <c r="V6">
        <f t="shared" si="3"/>
        <v>95660.479000000007</v>
      </c>
      <c r="W6">
        <f t="shared" si="3"/>
        <v>100222.709</v>
      </c>
      <c r="X6">
        <f t="shared" si="3"/>
        <v>98479.922999999995</v>
      </c>
      <c r="Y6">
        <f t="shared" si="3"/>
        <v>98131.649000000005</v>
      </c>
      <c r="Z6">
        <f t="shared" si="3"/>
        <v>129131.45299999999</v>
      </c>
      <c r="AA6">
        <f t="shared" si="3"/>
        <v>195280.35699999999</v>
      </c>
      <c r="AB6">
        <f t="shared" si="3"/>
        <v>134473.03899999999</v>
      </c>
      <c r="AC6">
        <f t="shared" si="3"/>
        <v>143244.29199999999</v>
      </c>
    </row>
    <row r="7" spans="1:29" x14ac:dyDescent="0.25">
      <c r="A7">
        <f t="shared" si="0"/>
        <v>7.9000000000000001E-2</v>
      </c>
      <c r="B7" t="str">
        <f>Dropdown!A7</f>
        <v>457</v>
      </c>
      <c r="C7" t="str">
        <f>VLOOKUP(B7,Texte!$A$4:$C$260,Texte!$A$1+1,FALSE)</f>
        <v>Amerik.Jungferninseln</v>
      </c>
      <c r="D7">
        <f>IF(Texte!$A$1=1,VLOOKUP(Auswahl_Bundesland&amp;B7,Export_Matrix,2,FALSE),VLOOKUP(Auswahl_Bundesland&amp;B7,Export_Matrix,2,FALSE))</f>
        <v>218</v>
      </c>
      <c r="F7">
        <f t="shared" si="1"/>
        <v>13.497999999999999</v>
      </c>
      <c r="G7" t="str">
        <f>Dropdown!A7</f>
        <v>457</v>
      </c>
      <c r="H7" t="str">
        <f>VLOOKUP(G7,Texte!$A$4:$C$260,Texte!$A$1+1,FALSE)</f>
        <v>Amerik.Jungferninseln</v>
      </c>
      <c r="I7">
        <f>IF(Texte!$A$1=1,VLOOKUP(Auswahl_Bundesland&amp;B7,Import_Matrix,2,FALSE),VLOOKUP(Auswahl_Bundesland&amp;B7,Import_Matrix,2,FALSE))</f>
        <v>232</v>
      </c>
      <c r="K7">
        <f t="shared" si="4"/>
        <v>180</v>
      </c>
      <c r="L7">
        <v>5</v>
      </c>
      <c r="M7" t="str">
        <f t="shared" si="5"/>
        <v>Slowenien</v>
      </c>
      <c r="N7">
        <f t="shared" si="2"/>
        <v>135897.50899999999</v>
      </c>
      <c r="O7">
        <f t="shared" si="3"/>
        <v>23548.870999999999</v>
      </c>
      <c r="P7">
        <f t="shared" si="3"/>
        <v>30317.963</v>
      </c>
      <c r="Q7">
        <f t="shared" si="3"/>
        <v>31055.028999999999</v>
      </c>
      <c r="R7">
        <f t="shared" si="3"/>
        <v>37589.828000000001</v>
      </c>
      <c r="S7">
        <f t="shared" si="3"/>
        <v>37653.31</v>
      </c>
      <c r="T7">
        <f t="shared" si="3"/>
        <v>50307.074000000001</v>
      </c>
      <c r="U7">
        <f t="shared" si="3"/>
        <v>45701.826000000001</v>
      </c>
      <c r="V7">
        <f t="shared" si="3"/>
        <v>58559.94</v>
      </c>
      <c r="W7">
        <f t="shared" si="3"/>
        <v>65602.668999999994</v>
      </c>
      <c r="X7">
        <f t="shared" si="3"/>
        <v>91441.388999999996</v>
      </c>
      <c r="Y7">
        <f t="shared" si="3"/>
        <v>81785.176000000007</v>
      </c>
      <c r="Z7">
        <f t="shared" si="3"/>
        <v>99874.281000000003</v>
      </c>
      <c r="AA7">
        <f t="shared" si="3"/>
        <v>147089.182</v>
      </c>
      <c r="AB7">
        <f t="shared" si="3"/>
        <v>90219.835000000006</v>
      </c>
      <c r="AC7">
        <f t="shared" si="3"/>
        <v>135897.50899999999</v>
      </c>
    </row>
    <row r="8" spans="1:29" x14ac:dyDescent="0.25">
      <c r="A8">
        <f t="shared" si="0"/>
        <v>0</v>
      </c>
      <c r="B8" t="str">
        <f>Dropdown!A8</f>
        <v>832</v>
      </c>
      <c r="C8" t="str">
        <f>VLOOKUP(B8,Texte!$A$4:$C$260,Texte!$A$1+1,FALSE)</f>
        <v>Amerikan.Überseeinseln</v>
      </c>
      <c r="D8" t="e">
        <f>IF(Texte!$A$1=1,VLOOKUP(Auswahl_Bundesland&amp;B8,Export_Matrix,2,FALSE),VLOOKUP(Auswahl_Bundesland&amp;B8,Export_Matrix,2,FALSE))</f>
        <v>#N/A</v>
      </c>
      <c r="F8">
        <f t="shared" si="1"/>
        <v>3.4000000000000002E-2</v>
      </c>
      <c r="G8" t="str">
        <f>Dropdown!A8</f>
        <v>832</v>
      </c>
      <c r="H8" t="str">
        <f>VLOOKUP(G8,Texte!$A$4:$C$260,Texte!$A$1+1,FALSE)</f>
        <v>Amerikan.Überseeinseln</v>
      </c>
      <c r="I8">
        <f>IF(Texte!$A$1=1,VLOOKUP(Auswahl_Bundesland&amp;B8,Import_Matrix,2,FALSE),VLOOKUP(Auswahl_Bundesland&amp;B8,Import_Matrix,2,FALSE))</f>
        <v>224</v>
      </c>
      <c r="K8">
        <f t="shared" si="4"/>
        <v>47</v>
      </c>
      <c r="L8">
        <v>6</v>
      </c>
      <c r="M8" t="str">
        <f t="shared" si="5"/>
        <v>China</v>
      </c>
      <c r="N8">
        <f t="shared" si="2"/>
        <v>134093.29399999999</v>
      </c>
      <c r="O8">
        <f t="shared" si="3"/>
        <v>48142.542000000001</v>
      </c>
      <c r="P8">
        <f t="shared" si="3"/>
        <v>63464.514000000003</v>
      </c>
      <c r="Q8">
        <f t="shared" si="3"/>
        <v>63681.103000000003</v>
      </c>
      <c r="R8">
        <f t="shared" si="3"/>
        <v>59564.906000000003</v>
      </c>
      <c r="S8">
        <f t="shared" si="3"/>
        <v>69795.274000000005</v>
      </c>
      <c r="T8">
        <f t="shared" si="3"/>
        <v>75947.947</v>
      </c>
      <c r="U8">
        <f t="shared" si="3"/>
        <v>90190.247000000003</v>
      </c>
      <c r="V8">
        <f t="shared" si="3"/>
        <v>94760.422999999995</v>
      </c>
      <c r="W8">
        <f t="shared" si="3"/>
        <v>125927.296</v>
      </c>
      <c r="X8">
        <f t="shared" si="3"/>
        <v>133239.81599999999</v>
      </c>
      <c r="Y8">
        <f t="shared" si="3"/>
        <v>99084.145000000004</v>
      </c>
      <c r="Z8">
        <f t="shared" si="3"/>
        <v>116060.414</v>
      </c>
      <c r="AA8">
        <f t="shared" si="3"/>
        <v>157824.40700000001</v>
      </c>
      <c r="AB8">
        <f t="shared" si="3"/>
        <v>117733.762</v>
      </c>
      <c r="AC8">
        <f t="shared" si="3"/>
        <v>134093.29399999999</v>
      </c>
    </row>
    <row r="9" spans="1:29" x14ac:dyDescent="0.25">
      <c r="A9">
        <f t="shared" si="0"/>
        <v>0</v>
      </c>
      <c r="B9" t="str">
        <f>Dropdown!A9</f>
        <v>830</v>
      </c>
      <c r="C9" t="str">
        <f>VLOOKUP(B9,Texte!$A$4:$C$260,Texte!$A$1+1,FALSE)</f>
        <v>Amerikanisch-Samoa</v>
      </c>
      <c r="D9" t="e">
        <f>IF(Texte!$A$1=1,VLOOKUP(Auswahl_Bundesland&amp;B9,Export_Matrix,2,FALSE),VLOOKUP(Auswahl_Bundesland&amp;B9,Export_Matrix,2,FALSE))</f>
        <v>#N/A</v>
      </c>
      <c r="F9">
        <f t="shared" si="1"/>
        <v>0.42599999999999999</v>
      </c>
      <c r="G9" t="str">
        <f>Dropdown!A9</f>
        <v>830</v>
      </c>
      <c r="H9" t="str">
        <f>VLOOKUP(G9,Texte!$A$4:$C$260,Texte!$A$1+1,FALSE)</f>
        <v>Amerikanisch-Samoa</v>
      </c>
      <c r="I9">
        <f>IF(Texte!$A$1=1,VLOOKUP(Auswahl_Bundesland&amp;B9,Import_Matrix,2,FALSE),VLOOKUP(Auswahl_Bundesland&amp;B9,Import_Matrix,2,FALSE))</f>
        <v>16</v>
      </c>
      <c r="K9">
        <f t="shared" si="4"/>
        <v>181</v>
      </c>
      <c r="L9">
        <v>7</v>
      </c>
      <c r="M9" t="str">
        <f t="shared" si="5"/>
        <v>Slowakei</v>
      </c>
      <c r="N9">
        <f t="shared" si="2"/>
        <v>120271.895</v>
      </c>
      <c r="O9">
        <f t="shared" si="3"/>
        <v>34659.961000000003</v>
      </c>
      <c r="P9">
        <f t="shared" si="3"/>
        <v>38847.963000000003</v>
      </c>
      <c r="Q9">
        <f t="shared" si="3"/>
        <v>47420.188999999998</v>
      </c>
      <c r="R9">
        <f t="shared" si="3"/>
        <v>61495.03</v>
      </c>
      <c r="S9">
        <f t="shared" si="3"/>
        <v>64294.669000000002</v>
      </c>
      <c r="T9">
        <f t="shared" si="3"/>
        <v>59207.74</v>
      </c>
      <c r="U9">
        <f t="shared" si="3"/>
        <v>78347.888000000006</v>
      </c>
      <c r="V9">
        <f t="shared" si="3"/>
        <v>79240.111000000004</v>
      </c>
      <c r="W9">
        <f t="shared" si="3"/>
        <v>89428.410999999993</v>
      </c>
      <c r="X9">
        <f t="shared" si="3"/>
        <v>80866.054000000004</v>
      </c>
      <c r="Y9">
        <f t="shared" si="3"/>
        <v>70164.104000000007</v>
      </c>
      <c r="Z9">
        <f t="shared" si="3"/>
        <v>89163.842000000004</v>
      </c>
      <c r="AA9">
        <f t="shared" si="3"/>
        <v>104903.90300000001</v>
      </c>
      <c r="AB9">
        <f t="shared" si="3"/>
        <v>145226.18900000001</v>
      </c>
      <c r="AC9">
        <f t="shared" si="3"/>
        <v>120271.895</v>
      </c>
    </row>
    <row r="10" spans="1:29" x14ac:dyDescent="0.25">
      <c r="A10">
        <f t="shared" si="0"/>
        <v>23.721</v>
      </c>
      <c r="B10" t="str">
        <f>Dropdown!A10</f>
        <v>043</v>
      </c>
      <c r="C10" t="str">
        <f>VLOOKUP(B10,Texte!$A$4:$C$260,Texte!$A$1+1,FALSE)</f>
        <v>Andorra</v>
      </c>
      <c r="D10">
        <f>IF(Texte!$A$1=1,VLOOKUP(Auswahl_Bundesland&amp;B10,Export_Matrix,2,FALSE),VLOOKUP(Auswahl_Bundesland&amp;B10,Export_Matrix,2,FALSE))</f>
        <v>5</v>
      </c>
      <c r="F10">
        <f t="shared" si="1"/>
        <v>2.77</v>
      </c>
      <c r="G10" t="str">
        <f>Dropdown!A10</f>
        <v>043</v>
      </c>
      <c r="H10" t="str">
        <f>VLOOKUP(G10,Texte!$A$4:$C$260,Texte!$A$1+1,FALSE)</f>
        <v>Andorra</v>
      </c>
      <c r="I10">
        <f>IF(Texte!$A$1=1,VLOOKUP(Auswahl_Bundesland&amp;B10,Import_Matrix,2,FALSE),VLOOKUP(Auswahl_Bundesland&amp;B10,Import_Matrix,2,FALSE))</f>
        <v>5</v>
      </c>
      <c r="K10">
        <f t="shared" si="4"/>
        <v>54</v>
      </c>
      <c r="L10">
        <v>8</v>
      </c>
      <c r="M10" t="str">
        <f t="shared" si="5"/>
        <v>Tschechische Republik</v>
      </c>
      <c r="N10">
        <f t="shared" si="2"/>
        <v>95991.570999999996</v>
      </c>
      <c r="O10">
        <f t="shared" si="3"/>
        <v>40298.055999999997</v>
      </c>
      <c r="P10">
        <f t="shared" si="3"/>
        <v>41131.478000000003</v>
      </c>
      <c r="Q10">
        <f t="shared" si="3"/>
        <v>43948.709000000003</v>
      </c>
      <c r="R10">
        <f t="shared" si="3"/>
        <v>44772.714999999997</v>
      </c>
      <c r="S10">
        <f t="shared" si="3"/>
        <v>42270.938999999998</v>
      </c>
      <c r="T10">
        <f t="shared" si="3"/>
        <v>46556.663</v>
      </c>
      <c r="U10">
        <f t="shared" si="3"/>
        <v>57615.794999999998</v>
      </c>
      <c r="V10">
        <f t="shared" si="3"/>
        <v>81140.650999999998</v>
      </c>
      <c r="W10">
        <f t="shared" si="3"/>
        <v>87641.97</v>
      </c>
      <c r="X10">
        <f t="shared" si="3"/>
        <v>73009.876999999993</v>
      </c>
      <c r="Y10">
        <f t="shared" si="3"/>
        <v>68353.066999999995</v>
      </c>
      <c r="Z10">
        <f t="shared" si="3"/>
        <v>98620.6</v>
      </c>
      <c r="AA10">
        <f t="shared" si="3"/>
        <v>104140.762</v>
      </c>
      <c r="AB10">
        <f t="shared" si="3"/>
        <v>95139.036999999997</v>
      </c>
      <c r="AC10">
        <f t="shared" si="3"/>
        <v>95991.570999999996</v>
      </c>
    </row>
    <row r="11" spans="1:29" x14ac:dyDescent="0.25">
      <c r="A11">
        <f t="shared" si="0"/>
        <v>8.34</v>
      </c>
      <c r="B11" t="str">
        <f>Dropdown!A11</f>
        <v>330</v>
      </c>
      <c r="C11" t="str">
        <f>VLOOKUP(B11,Texte!$A$4:$C$260,Texte!$A$1+1,FALSE)</f>
        <v>Angola</v>
      </c>
      <c r="D11">
        <f>IF(Texte!$A$1=1,VLOOKUP(Auswahl_Bundesland&amp;B11,Export_Matrix,2,FALSE),VLOOKUP(Auswahl_Bundesland&amp;B11,Export_Matrix,2,FALSE))</f>
        <v>13</v>
      </c>
      <c r="F11">
        <f t="shared" si="1"/>
        <v>0.08</v>
      </c>
      <c r="G11" t="str">
        <f>Dropdown!A11</f>
        <v>330</v>
      </c>
      <c r="H11" t="str">
        <f>VLOOKUP(G11,Texte!$A$4:$C$260,Texte!$A$1+1,FALSE)</f>
        <v>Angola</v>
      </c>
      <c r="I11">
        <f>IF(Texte!$A$1=1,VLOOKUP(Auswahl_Bundesland&amp;B11,Import_Matrix,2,FALSE),VLOOKUP(Auswahl_Bundesland&amp;B11,Import_Matrix,2,FALSE))</f>
        <v>13</v>
      </c>
      <c r="K11">
        <f t="shared" si="4"/>
        <v>162</v>
      </c>
      <c r="L11">
        <v>9</v>
      </c>
      <c r="M11" t="str">
        <f t="shared" si="5"/>
        <v>Polen</v>
      </c>
      <c r="N11">
        <f t="shared" si="2"/>
        <v>76622.101999999999</v>
      </c>
      <c r="O11">
        <f t="shared" si="3"/>
        <v>54279.982000000004</v>
      </c>
      <c r="P11">
        <f t="shared" si="3"/>
        <v>49262.328999999998</v>
      </c>
      <c r="Q11">
        <f t="shared" si="3"/>
        <v>44564.771000000001</v>
      </c>
      <c r="R11">
        <f t="shared" si="3"/>
        <v>56060.71</v>
      </c>
      <c r="S11">
        <f t="shared" si="3"/>
        <v>54980.548999999999</v>
      </c>
      <c r="T11">
        <f t="shared" si="3"/>
        <v>53217.767</v>
      </c>
      <c r="U11">
        <f t="shared" si="3"/>
        <v>53604.67</v>
      </c>
      <c r="V11">
        <f t="shared" si="3"/>
        <v>52052.481</v>
      </c>
      <c r="W11">
        <f t="shared" si="3"/>
        <v>53624.156000000003</v>
      </c>
      <c r="X11">
        <f t="shared" si="3"/>
        <v>63812.031999999999</v>
      </c>
      <c r="Y11">
        <f t="shared" si="3"/>
        <v>58175.387999999999</v>
      </c>
      <c r="Z11">
        <f t="shared" si="3"/>
        <v>68671.437000000005</v>
      </c>
      <c r="AA11">
        <f t="shared" si="3"/>
        <v>77154.972999999998</v>
      </c>
      <c r="AB11">
        <f t="shared" si="3"/>
        <v>67197.501000000004</v>
      </c>
      <c r="AC11">
        <f t="shared" si="3"/>
        <v>76622.101999999999</v>
      </c>
    </row>
    <row r="12" spans="1:29" x14ac:dyDescent="0.25">
      <c r="A12">
        <f t="shared" si="0"/>
        <v>0</v>
      </c>
      <c r="B12" t="str">
        <f>Dropdown!A12</f>
        <v>446</v>
      </c>
      <c r="C12" t="str">
        <f>VLOOKUP(B12,Texte!$A$4:$C$260,Texte!$A$1+1,FALSE)</f>
        <v>Anguilla</v>
      </c>
      <c r="D12">
        <f>IF(Texte!$A$1=1,VLOOKUP(Auswahl_Bundesland&amp;B12,Export_Matrix,2,FALSE),VLOOKUP(Auswahl_Bundesland&amp;B12,Export_Matrix,2,FALSE))</f>
        <v>9</v>
      </c>
      <c r="F12">
        <f t="shared" si="1"/>
        <v>0.26700000000000002</v>
      </c>
      <c r="G12" t="str">
        <f>Dropdown!A12</f>
        <v>446</v>
      </c>
      <c r="H12" t="str">
        <f>VLOOKUP(G12,Texte!$A$4:$C$260,Texte!$A$1+1,FALSE)</f>
        <v>Anguilla</v>
      </c>
      <c r="I12">
        <f>IF(Texte!$A$1=1,VLOOKUP(Auswahl_Bundesland&amp;B12,Import_Matrix,2,FALSE),VLOOKUP(Auswahl_Bundesland&amp;B12,Import_Matrix,2,FALSE))</f>
        <v>9</v>
      </c>
      <c r="K12">
        <f t="shared" si="4"/>
        <v>150</v>
      </c>
      <c r="L12">
        <v>10</v>
      </c>
      <c r="M12" t="str">
        <f t="shared" si="5"/>
        <v>Niederlande</v>
      </c>
      <c r="N12">
        <f t="shared" si="2"/>
        <v>70087.342999999993</v>
      </c>
      <c r="O12">
        <f t="shared" si="3"/>
        <v>42880.682999999997</v>
      </c>
      <c r="P12">
        <f t="shared" si="3"/>
        <v>38055.769999999997</v>
      </c>
      <c r="Q12">
        <f t="shared" si="3"/>
        <v>36931.836000000003</v>
      </c>
      <c r="R12">
        <f t="shared" si="3"/>
        <v>32872.180999999997</v>
      </c>
      <c r="S12">
        <f t="shared" si="3"/>
        <v>28930.367999999999</v>
      </c>
      <c r="T12">
        <f t="shared" si="3"/>
        <v>30250.292000000001</v>
      </c>
      <c r="U12">
        <f t="shared" si="3"/>
        <v>31417.478999999999</v>
      </c>
      <c r="V12">
        <f t="shared" si="3"/>
        <v>30216.99</v>
      </c>
      <c r="W12">
        <f t="shared" si="3"/>
        <v>30612.695</v>
      </c>
      <c r="X12">
        <f t="shared" si="3"/>
        <v>27900.375</v>
      </c>
      <c r="Y12">
        <f t="shared" si="3"/>
        <v>37297.724999999999</v>
      </c>
      <c r="Z12">
        <f t="shared" si="3"/>
        <v>33830.838000000003</v>
      </c>
      <c r="AA12">
        <f t="shared" si="3"/>
        <v>41799.235999999997</v>
      </c>
      <c r="AB12">
        <f t="shared" si="3"/>
        <v>60202.377999999997</v>
      </c>
      <c r="AC12">
        <f t="shared" si="3"/>
        <v>70087.342999999993</v>
      </c>
    </row>
    <row r="13" spans="1:29" x14ac:dyDescent="0.25">
      <c r="A13">
        <f t="shared" si="0"/>
        <v>0</v>
      </c>
      <c r="B13" t="str">
        <f>Dropdown!A13</f>
        <v>891</v>
      </c>
      <c r="C13" t="str">
        <f>VLOOKUP(B13,Texte!$A$4:$C$260,Texte!$A$1+1,FALSE)</f>
        <v>Antarktis</v>
      </c>
      <c r="D13" t="e">
        <f>IF(Texte!$A$1=1,VLOOKUP(Auswahl_Bundesland&amp;B13,Export_Matrix,2,FALSE),VLOOKUP(Auswahl_Bundesland&amp;B13,Export_Matrix,2,FALSE))</f>
        <v>#N/A</v>
      </c>
      <c r="F13">
        <f t="shared" si="1"/>
        <v>6.0000000000000001E-3</v>
      </c>
      <c r="G13" t="str">
        <f>Dropdown!A13</f>
        <v>891</v>
      </c>
      <c r="H13" t="str">
        <f>VLOOKUP(G13,Texte!$A$4:$C$260,Texte!$A$1+1,FALSE)</f>
        <v>Antarktis</v>
      </c>
      <c r="I13">
        <f>IF(Texte!$A$1=1,VLOOKUP(Auswahl_Bundesland&amp;B13,Import_Matrix,2,FALSE),VLOOKUP(Auswahl_Bundesland&amp;B13,Import_Matrix,2,FALSE))</f>
        <v>14</v>
      </c>
    </row>
    <row r="14" spans="1:29" x14ac:dyDescent="0.25">
      <c r="A14">
        <f t="shared" si="0"/>
        <v>0</v>
      </c>
      <c r="B14" t="str">
        <f>Dropdown!A14</f>
        <v>459</v>
      </c>
      <c r="C14" t="str">
        <f>VLOOKUP(B14,Texte!$A$4:$C$260,Texte!$A$1+1,FALSE)</f>
        <v>Antigua und Barbuda</v>
      </c>
      <c r="D14">
        <f>IF(Texte!$A$1=1,VLOOKUP(Auswahl_Bundesland&amp;B14,Export_Matrix,2,FALSE),VLOOKUP(Auswahl_Bundesland&amp;B14,Export_Matrix,2,FALSE))</f>
        <v>8</v>
      </c>
      <c r="F14">
        <f t="shared" si="1"/>
        <v>0.77800000000000002</v>
      </c>
      <c r="G14" t="str">
        <f>Dropdown!A14</f>
        <v>459</v>
      </c>
      <c r="H14" t="str">
        <f>VLOOKUP(G14,Texte!$A$4:$C$260,Texte!$A$1+1,FALSE)</f>
        <v>Antigua und Barbuda</v>
      </c>
      <c r="I14">
        <f>IF(Texte!$A$1=1,VLOOKUP(Auswahl_Bundesland&amp;B14,Import_Matrix,2,FALSE),VLOOKUP(Auswahl_Bundesland&amp;B14,Import_Matrix,2,FALSE))</f>
        <v>8</v>
      </c>
      <c r="K14">
        <f>VLOOKUP(N14,$A$3:$D$242,4,FALSE)</f>
        <v>92</v>
      </c>
      <c r="L14">
        <f>IF(ISNUMBER(FIND("EU",Außenhandelspartner)),0,IF(Außenhandelspartner="Welt",0,_xlfn.RANK.EQ($N$14,Export_Ranking)))</f>
        <v>2</v>
      </c>
      <c r="M14" t="str">
        <f>Außenhandelspartner</f>
        <v>Ungarn</v>
      </c>
      <c r="N14">
        <f>IF(ISERROR(Export_Außenhandelspartner_Zeilenindex),0,INDEX(Export_Matrix,Export_Außenhandelspartner_Zeilenindex,A$1))/Einheit_Wert</f>
        <v>400237.147</v>
      </c>
      <c r="O14">
        <f t="shared" ref="O14:AC14" si="6">IF(ISERROR($K14),0,INDEX(Export_Matrix,$K14,O$1))/Einheit_Wert</f>
        <v>124429.12</v>
      </c>
      <c r="P14">
        <f t="shared" si="6"/>
        <v>175705.68799999999</v>
      </c>
      <c r="Q14">
        <f t="shared" si="6"/>
        <v>188471.12899999999</v>
      </c>
      <c r="R14">
        <f t="shared" si="6"/>
        <v>241605.47</v>
      </c>
      <c r="S14">
        <f t="shared" si="6"/>
        <v>285954.19400000002</v>
      </c>
      <c r="T14">
        <f t="shared" si="6"/>
        <v>290227.26400000002</v>
      </c>
      <c r="U14">
        <f t="shared" si="6"/>
        <v>265157.32</v>
      </c>
      <c r="V14">
        <f t="shared" si="6"/>
        <v>264750.77299999999</v>
      </c>
      <c r="W14">
        <f t="shared" si="6"/>
        <v>278148.38199999998</v>
      </c>
      <c r="X14">
        <f t="shared" si="6"/>
        <v>265457.62199999997</v>
      </c>
      <c r="Y14">
        <f t="shared" si="6"/>
        <v>252231.071</v>
      </c>
      <c r="Z14">
        <f t="shared" si="6"/>
        <v>269201.76199999999</v>
      </c>
      <c r="AA14">
        <f t="shared" si="6"/>
        <v>356790.315</v>
      </c>
      <c r="AB14">
        <f t="shared" si="6"/>
        <v>348935.9</v>
      </c>
      <c r="AC14">
        <f t="shared" si="6"/>
        <v>400237.147</v>
      </c>
    </row>
    <row r="15" spans="1:29" x14ac:dyDescent="0.25">
      <c r="A15">
        <f t="shared" si="0"/>
        <v>0</v>
      </c>
      <c r="B15" t="str">
        <f>Dropdown!A15</f>
        <v>310</v>
      </c>
      <c r="C15" t="str">
        <f>VLOOKUP(B15,Texte!$A$4:$C$260,Texte!$A$1+1,FALSE)</f>
        <v>Äquatorialguinea</v>
      </c>
      <c r="D15">
        <f>IF(Texte!$A$1=1,VLOOKUP(Auswahl_Bundesland&amp;B15,Export_Matrix,2,FALSE),VLOOKUP(Auswahl_Bundesland&amp;B15,Export_Matrix,2,FALSE))</f>
        <v>82</v>
      </c>
      <c r="F15">
        <f t="shared" si="1"/>
        <v>2.1059999999999999</v>
      </c>
      <c r="G15" t="str">
        <f>Dropdown!A15</f>
        <v>310</v>
      </c>
      <c r="H15" t="str">
        <f>VLOOKUP(G15,Texte!$A$4:$C$260,Texte!$A$1+1,FALSE)</f>
        <v>Äquatorialguinea</v>
      </c>
      <c r="I15">
        <f>IF(Texte!$A$1=1,VLOOKUP(Auswahl_Bundesland&amp;B15,Import_Matrix,2,FALSE),VLOOKUP(Auswahl_Bundesland&amp;B15,Import_Matrix,2,FALSE))</f>
        <v>88</v>
      </c>
    </row>
    <row r="16" spans="1:29" x14ac:dyDescent="0.25">
      <c r="A16">
        <f t="shared" si="0"/>
        <v>533.31799999999998</v>
      </c>
      <c r="B16" t="str">
        <f>Dropdown!A16</f>
        <v>528</v>
      </c>
      <c r="C16" t="str">
        <f>VLOOKUP(B16,Texte!$A$4:$C$260,Texte!$A$1+1,FALSE)</f>
        <v>Argentinien</v>
      </c>
      <c r="D16">
        <f>IF(Texte!$A$1=1,VLOOKUP(Auswahl_Bundesland&amp;B16,Export_Matrix,2,FALSE),VLOOKUP(Auswahl_Bundesland&amp;B16,Export_Matrix,2,FALSE))</f>
        <v>14</v>
      </c>
      <c r="F16">
        <f t="shared" si="1"/>
        <v>833.48900000000003</v>
      </c>
      <c r="G16" t="str">
        <f>Dropdown!A16</f>
        <v>528</v>
      </c>
      <c r="H16" t="str">
        <f>VLOOKUP(G16,Texte!$A$4:$C$260,Texte!$A$1+1,FALSE)</f>
        <v>Argentinien</v>
      </c>
      <c r="I16">
        <f>IF(Texte!$A$1=1,VLOOKUP(Auswahl_Bundesland&amp;B16,Import_Matrix,2,FALSE),VLOOKUP(Auswahl_Bundesland&amp;B16,Import_Matrix,2,FALSE))</f>
        <v>15</v>
      </c>
    </row>
    <row r="17" spans="1:29" x14ac:dyDescent="0.25">
      <c r="A17">
        <f t="shared" si="0"/>
        <v>319.846</v>
      </c>
      <c r="B17" t="str">
        <f>Dropdown!A17</f>
        <v>077</v>
      </c>
      <c r="C17" t="str">
        <f>VLOOKUP(B17,Texte!$A$4:$C$260,Texte!$A$1+1,FALSE)</f>
        <v>Armenien</v>
      </c>
      <c r="D17">
        <f>IF(Texte!$A$1=1,VLOOKUP(Auswahl_Bundesland&amp;B17,Export_Matrix,2,FALSE),VLOOKUP(Auswahl_Bundesland&amp;B17,Export_Matrix,2,FALSE))</f>
        <v>11</v>
      </c>
      <c r="F17">
        <f t="shared" si="1"/>
        <v>72.039000000000001</v>
      </c>
      <c r="G17" t="str">
        <f>Dropdown!A17</f>
        <v>077</v>
      </c>
      <c r="H17" t="str">
        <f>VLOOKUP(G17,Texte!$A$4:$C$260,Texte!$A$1+1,FALSE)</f>
        <v>Armenien</v>
      </c>
      <c r="I17">
        <f>IF(Texte!$A$1=1,VLOOKUP(Auswahl_Bundesland&amp;B17,Import_Matrix,2,FALSE),VLOOKUP(Auswahl_Bundesland&amp;B17,Import_Matrix,2,FALSE))</f>
        <v>11</v>
      </c>
      <c r="M17" t="s">
        <v>217</v>
      </c>
      <c r="N17">
        <f>Auswahl_Jahr</f>
        <v>2024</v>
      </c>
      <c r="O17">
        <f>Import!F2</f>
        <v>2010</v>
      </c>
      <c r="P17">
        <f>Import!G2</f>
        <v>2011</v>
      </c>
      <c r="Q17">
        <f>Import!H2</f>
        <v>2012</v>
      </c>
      <c r="R17">
        <f>Import!I2</f>
        <v>2013</v>
      </c>
      <c r="S17">
        <f>Import!J2</f>
        <v>2014</v>
      </c>
      <c r="T17">
        <f>Import!K2</f>
        <v>2015</v>
      </c>
      <c r="U17">
        <f>Import!L2</f>
        <v>2016</v>
      </c>
      <c r="V17">
        <f>Import!M2</f>
        <v>2017</v>
      </c>
      <c r="W17">
        <f>Import!N2</f>
        <v>2018</v>
      </c>
      <c r="X17">
        <f>Import!O2</f>
        <v>2019</v>
      </c>
      <c r="Y17">
        <f>Import!P2</f>
        <v>2020</v>
      </c>
      <c r="Z17">
        <f>Import!Q2</f>
        <v>2021</v>
      </c>
      <c r="AA17">
        <f>Import!R2</f>
        <v>2022</v>
      </c>
      <c r="AB17">
        <f>Import!S2</f>
        <v>2023</v>
      </c>
      <c r="AC17">
        <f>Import!T2</f>
        <v>2024</v>
      </c>
    </row>
    <row r="18" spans="1:29" x14ac:dyDescent="0.25">
      <c r="A18">
        <f t="shared" si="0"/>
        <v>0</v>
      </c>
      <c r="B18" t="str">
        <f>Dropdown!A18</f>
        <v>474</v>
      </c>
      <c r="C18" t="str">
        <f>VLOOKUP(B18,Texte!$A$4:$C$260,Texte!$A$1+1,FALSE)</f>
        <v>Aruba</v>
      </c>
      <c r="D18">
        <f>IF(Texte!$A$1=1,VLOOKUP(Auswahl_Bundesland&amp;B18,Export_Matrix,2,FALSE),VLOOKUP(Auswahl_Bundesland&amp;B18,Export_Matrix,2,FALSE))</f>
        <v>16</v>
      </c>
      <c r="F18">
        <f t="shared" si="1"/>
        <v>4.8000000000000001E-2</v>
      </c>
      <c r="G18" t="str">
        <f>Dropdown!A18</f>
        <v>474</v>
      </c>
      <c r="H18" t="str">
        <f>VLOOKUP(G18,Texte!$A$4:$C$260,Texte!$A$1+1,FALSE)</f>
        <v>Aruba</v>
      </c>
      <c r="I18">
        <f>IF(Texte!$A$1=1,VLOOKUP(Auswahl_Bundesland&amp;B18,Import_Matrix,2,FALSE),VLOOKUP(Auswahl_Bundesland&amp;B18,Import_Matrix,2,FALSE))</f>
        <v>18</v>
      </c>
      <c r="K18">
        <f>VLOOKUP(N18,$F$3:$I$242,4,FALSE)</f>
        <v>60</v>
      </c>
      <c r="L18">
        <v>1</v>
      </c>
      <c r="M18" t="str">
        <f>VLOOKUP(N18,$F$3:$I$242,3,FALSE)</f>
        <v>Deutschland</v>
      </c>
      <c r="N18">
        <f t="shared" ref="N18:N27" si="7">LARGE(Import_Ranking,L18)</f>
        <v>878609.45200000005</v>
      </c>
      <c r="O18">
        <f t="shared" ref="O18:AC27" si="8">IF(ISERROR($K18),0,INDEX(Import_Matrix,$K18,O$1))/Einheit_Wert</f>
        <v>519638.66200000001</v>
      </c>
      <c r="P18">
        <f t="shared" si="8"/>
        <v>604231.80599999998</v>
      </c>
      <c r="Q18">
        <f t="shared" si="8"/>
        <v>784567.51</v>
      </c>
      <c r="R18">
        <f t="shared" si="8"/>
        <v>960010.60499999998</v>
      </c>
      <c r="S18">
        <f t="shared" si="8"/>
        <v>957435.01300000004</v>
      </c>
      <c r="T18">
        <f t="shared" si="8"/>
        <v>878400.28399999999</v>
      </c>
      <c r="U18">
        <f t="shared" si="8"/>
        <v>770138.71200000006</v>
      </c>
      <c r="V18">
        <f t="shared" si="8"/>
        <v>792266.27899999998</v>
      </c>
      <c r="W18">
        <f t="shared" si="8"/>
        <v>814355.54799999995</v>
      </c>
      <c r="X18">
        <f t="shared" si="8"/>
        <v>844249.07799999998</v>
      </c>
      <c r="Y18">
        <f t="shared" si="8"/>
        <v>727599.40300000005</v>
      </c>
      <c r="Z18">
        <f t="shared" si="8"/>
        <v>942228.95</v>
      </c>
      <c r="AA18">
        <f t="shared" si="8"/>
        <v>1066697.3319999999</v>
      </c>
      <c r="AB18">
        <f t="shared" si="8"/>
        <v>886204.23800000001</v>
      </c>
      <c r="AC18">
        <f t="shared" si="8"/>
        <v>878609.45200000005</v>
      </c>
    </row>
    <row r="19" spans="1:29" x14ac:dyDescent="0.25">
      <c r="A19">
        <f t="shared" si="0"/>
        <v>4781.183</v>
      </c>
      <c r="B19" t="str">
        <f>Dropdown!A19</f>
        <v>078</v>
      </c>
      <c r="C19" t="str">
        <f>VLOOKUP(B19,Texte!$A$4:$C$260,Texte!$A$1+1,FALSE)</f>
        <v>Aserbaidschan</v>
      </c>
      <c r="D19">
        <f>IF(Texte!$A$1=1,VLOOKUP(Auswahl_Bundesland&amp;B19,Export_Matrix,2,FALSE),VLOOKUP(Auswahl_Bundesland&amp;B19,Export_Matrix,2,FALSE))</f>
        <v>17</v>
      </c>
      <c r="F19">
        <f t="shared" si="1"/>
        <v>2.1579999999999999</v>
      </c>
      <c r="G19" t="str">
        <f>Dropdown!A19</f>
        <v>078</v>
      </c>
      <c r="H19" t="str">
        <f>VLOOKUP(G19,Texte!$A$4:$C$260,Texte!$A$1+1,FALSE)</f>
        <v>Aserbaidschan</v>
      </c>
      <c r="I19">
        <f>IF(Texte!$A$1=1,VLOOKUP(Auswahl_Bundesland&amp;B19,Import_Matrix,2,FALSE),VLOOKUP(Auswahl_Bundesland&amp;B19,Import_Matrix,2,FALSE))</f>
        <v>19</v>
      </c>
      <c r="K19">
        <f t="shared" ref="K19:K27" si="9">VLOOKUP(N19,$F$3:$I$242,4,FALSE)</f>
        <v>51</v>
      </c>
      <c r="L19">
        <v>2</v>
      </c>
      <c r="M19" t="str">
        <f t="shared" ref="M19:M27" si="10">VLOOKUP(N19,$F$3:$I$242,3,FALSE)</f>
        <v>China</v>
      </c>
      <c r="N19">
        <f t="shared" si="7"/>
        <v>414926.27799999999</v>
      </c>
      <c r="O19">
        <f t="shared" si="8"/>
        <v>105702.82399999999</v>
      </c>
      <c r="P19">
        <f t="shared" si="8"/>
        <v>123358.96799999999</v>
      </c>
      <c r="Q19">
        <f t="shared" si="8"/>
        <v>114586.73299999999</v>
      </c>
      <c r="R19">
        <f t="shared" si="8"/>
        <v>139094.337</v>
      </c>
      <c r="S19">
        <f t="shared" si="8"/>
        <v>165850.83100000001</v>
      </c>
      <c r="T19">
        <f t="shared" si="8"/>
        <v>179866.92499999999</v>
      </c>
      <c r="U19">
        <f t="shared" si="8"/>
        <v>155189.774</v>
      </c>
      <c r="V19">
        <f t="shared" si="8"/>
        <v>181732.872</v>
      </c>
      <c r="W19">
        <f t="shared" si="8"/>
        <v>198665.22899999999</v>
      </c>
      <c r="X19">
        <f t="shared" si="8"/>
        <v>211526.76300000001</v>
      </c>
      <c r="Y19">
        <f t="shared" si="8"/>
        <v>189894.92199999999</v>
      </c>
      <c r="Z19">
        <f t="shared" si="8"/>
        <v>271387.01199999999</v>
      </c>
      <c r="AA19">
        <f t="shared" si="8"/>
        <v>361364.19300000003</v>
      </c>
      <c r="AB19">
        <f t="shared" si="8"/>
        <v>419223.47100000002</v>
      </c>
      <c r="AC19">
        <f t="shared" si="8"/>
        <v>414926.27799999999</v>
      </c>
    </row>
    <row r="20" spans="1:29" x14ac:dyDescent="0.25">
      <c r="A20">
        <f t="shared" si="0"/>
        <v>112.92100000000001</v>
      </c>
      <c r="B20" t="str">
        <f>Dropdown!A20</f>
        <v>334</v>
      </c>
      <c r="C20" t="str">
        <f>VLOOKUP(B20,Texte!$A$4:$C$260,Texte!$A$1+1,FALSE)</f>
        <v>Äthiopien</v>
      </c>
      <c r="D20">
        <f>IF(Texte!$A$1=1,VLOOKUP(Auswahl_Bundesland&amp;B20,Export_Matrix,2,FALSE),VLOOKUP(Auswahl_Bundesland&amp;B20,Export_Matrix,2,FALSE))</f>
        <v>66</v>
      </c>
      <c r="F20">
        <f t="shared" si="1"/>
        <v>53.261000000000003</v>
      </c>
      <c r="G20" t="str">
        <f>Dropdown!A20</f>
        <v>334</v>
      </c>
      <c r="H20" t="str">
        <f>VLOOKUP(G20,Texte!$A$4:$C$260,Texte!$A$1+1,FALSE)</f>
        <v>Äthiopien</v>
      </c>
      <c r="I20">
        <f>IF(Texte!$A$1=1,VLOOKUP(Auswahl_Bundesland&amp;B20,Import_Matrix,2,FALSE),VLOOKUP(Auswahl_Bundesland&amp;B20,Import_Matrix,2,FALSE))</f>
        <v>72</v>
      </c>
      <c r="K20">
        <f t="shared" si="9"/>
        <v>108</v>
      </c>
      <c r="L20">
        <v>3</v>
      </c>
      <c r="M20" t="str">
        <f t="shared" si="10"/>
        <v>Italien</v>
      </c>
      <c r="N20">
        <f t="shared" si="7"/>
        <v>210904.625</v>
      </c>
      <c r="O20">
        <f t="shared" si="8"/>
        <v>87761.001000000004</v>
      </c>
      <c r="P20">
        <f t="shared" si="8"/>
        <v>107498.954</v>
      </c>
      <c r="Q20">
        <f t="shared" si="8"/>
        <v>120553.81600000001</v>
      </c>
      <c r="R20">
        <f t="shared" si="8"/>
        <v>138867.889</v>
      </c>
      <c r="S20">
        <f t="shared" si="8"/>
        <v>150789.527</v>
      </c>
      <c r="T20">
        <f t="shared" si="8"/>
        <v>146418.867</v>
      </c>
      <c r="U20">
        <f t="shared" si="8"/>
        <v>135295.772</v>
      </c>
      <c r="V20">
        <f t="shared" si="8"/>
        <v>148858.67499999999</v>
      </c>
      <c r="W20">
        <f t="shared" si="8"/>
        <v>148896.821</v>
      </c>
      <c r="X20">
        <f t="shared" si="8"/>
        <v>216163.90700000001</v>
      </c>
      <c r="Y20">
        <f t="shared" si="8"/>
        <v>217706.97899999999</v>
      </c>
      <c r="Z20">
        <f t="shared" si="8"/>
        <v>273338.174</v>
      </c>
      <c r="AA20">
        <f t="shared" si="8"/>
        <v>261976.81299999999</v>
      </c>
      <c r="AB20">
        <f t="shared" si="8"/>
        <v>217189.916</v>
      </c>
      <c r="AC20">
        <f t="shared" si="8"/>
        <v>210904.625</v>
      </c>
    </row>
    <row r="21" spans="1:29" x14ac:dyDescent="0.25">
      <c r="A21">
        <f t="shared" si="0"/>
        <v>2321.9250000000002</v>
      </c>
      <c r="B21" t="str">
        <f>Dropdown!A21</f>
        <v>800</v>
      </c>
      <c r="C21" t="str">
        <f>VLOOKUP(B21,Texte!$A$4:$C$260,Texte!$A$1+1,FALSE)</f>
        <v>Australien</v>
      </c>
      <c r="D21">
        <f>IF(Texte!$A$1=1,VLOOKUP(Auswahl_Bundesland&amp;B21,Export_Matrix,2,FALSE),VLOOKUP(Auswahl_Bundesland&amp;B21,Export_Matrix,2,FALSE))</f>
        <v>15</v>
      </c>
      <c r="F21">
        <f t="shared" si="1"/>
        <v>681.65700000000004</v>
      </c>
      <c r="G21" t="str">
        <f>Dropdown!A21</f>
        <v>800</v>
      </c>
      <c r="H21" t="str">
        <f>VLOOKUP(G21,Texte!$A$4:$C$260,Texte!$A$1+1,FALSE)</f>
        <v>Australien</v>
      </c>
      <c r="I21">
        <f>IF(Texte!$A$1=1,VLOOKUP(Auswahl_Bundesland&amp;B21,Import_Matrix,2,FALSE),VLOOKUP(Auswahl_Bundesland&amp;B21,Import_Matrix,2,FALSE))</f>
        <v>17</v>
      </c>
      <c r="K21">
        <f t="shared" si="9"/>
        <v>99</v>
      </c>
      <c r="L21">
        <v>4</v>
      </c>
      <c r="M21" t="str">
        <f t="shared" si="10"/>
        <v>Ungarn</v>
      </c>
      <c r="N21">
        <f t="shared" si="7"/>
        <v>207522.913</v>
      </c>
      <c r="O21">
        <f t="shared" si="8"/>
        <v>200081.283</v>
      </c>
      <c r="P21">
        <f t="shared" si="8"/>
        <v>231652.33199999999</v>
      </c>
      <c r="Q21">
        <f t="shared" si="8"/>
        <v>254888.78</v>
      </c>
      <c r="R21">
        <f t="shared" si="8"/>
        <v>248912.753</v>
      </c>
      <c r="S21">
        <f t="shared" si="8"/>
        <v>265270.74099999998</v>
      </c>
      <c r="T21">
        <f t="shared" si="8"/>
        <v>253982.228</v>
      </c>
      <c r="U21">
        <f t="shared" si="8"/>
        <v>221736.70499999999</v>
      </c>
      <c r="V21">
        <f t="shared" si="8"/>
        <v>227609.54399999999</v>
      </c>
      <c r="W21">
        <f t="shared" si="8"/>
        <v>212521.85399999999</v>
      </c>
      <c r="X21">
        <f t="shared" si="8"/>
        <v>209210.48199999999</v>
      </c>
      <c r="Y21">
        <f t="shared" si="8"/>
        <v>182922.31700000001</v>
      </c>
      <c r="Z21">
        <f t="shared" si="8"/>
        <v>218203.93599999999</v>
      </c>
      <c r="AA21">
        <f t="shared" si="8"/>
        <v>213240.62700000001</v>
      </c>
      <c r="AB21">
        <f t="shared" si="8"/>
        <v>193441.39799999999</v>
      </c>
      <c r="AC21">
        <f t="shared" si="8"/>
        <v>207522.913</v>
      </c>
    </row>
    <row r="22" spans="1:29" x14ac:dyDescent="0.25">
      <c r="A22">
        <f t="shared" si="0"/>
        <v>564.12199999999996</v>
      </c>
      <c r="B22" t="str">
        <f>Dropdown!A22</f>
        <v>453</v>
      </c>
      <c r="C22" t="str">
        <f>VLOOKUP(B22,Texte!$A$4:$C$260,Texte!$A$1+1,FALSE)</f>
        <v>Bahamas</v>
      </c>
      <c r="D22">
        <f>IF(Texte!$A$1=1,VLOOKUP(Auswahl_Bundesland&amp;B22,Export_Matrix,2,FALSE),VLOOKUP(Auswahl_Bundesland&amp;B22,Export_Matrix,2,FALSE))</f>
        <v>33</v>
      </c>
      <c r="F22">
        <f t="shared" si="1"/>
        <v>1.3160000000000001</v>
      </c>
      <c r="G22" t="str">
        <f>Dropdown!A22</f>
        <v>453</v>
      </c>
      <c r="H22" t="str">
        <f>VLOOKUP(G22,Texte!$A$4:$C$260,Texte!$A$1+1,FALSE)</f>
        <v>Bahamas</v>
      </c>
      <c r="I22">
        <f>IF(Texte!$A$1=1,VLOOKUP(Auswahl_Bundesland&amp;B22,Import_Matrix,2,FALSE),VLOOKUP(Auswahl_Bundesland&amp;B22,Import_Matrix,2,FALSE))</f>
        <v>35</v>
      </c>
      <c r="K22">
        <f t="shared" si="9"/>
        <v>78</v>
      </c>
      <c r="L22">
        <v>5</v>
      </c>
      <c r="M22" t="str">
        <f t="shared" si="10"/>
        <v>Frankreich</v>
      </c>
      <c r="N22">
        <f t="shared" si="7"/>
        <v>174468.43599999999</v>
      </c>
      <c r="O22">
        <f t="shared" si="8"/>
        <v>45292.256999999998</v>
      </c>
      <c r="P22">
        <f t="shared" si="8"/>
        <v>54365.591999999997</v>
      </c>
      <c r="Q22">
        <f t="shared" si="8"/>
        <v>58863.546999999999</v>
      </c>
      <c r="R22">
        <f t="shared" si="8"/>
        <v>65312.978000000003</v>
      </c>
      <c r="S22">
        <f t="shared" si="8"/>
        <v>70784.391000000003</v>
      </c>
      <c r="T22">
        <f t="shared" si="8"/>
        <v>72688.212</v>
      </c>
      <c r="U22">
        <f t="shared" si="8"/>
        <v>81365.528000000006</v>
      </c>
      <c r="V22">
        <f t="shared" si="8"/>
        <v>95351.707999999999</v>
      </c>
      <c r="W22">
        <f t="shared" si="8"/>
        <v>88245.191999999995</v>
      </c>
      <c r="X22">
        <f t="shared" si="8"/>
        <v>89705.94</v>
      </c>
      <c r="Y22">
        <f t="shared" si="8"/>
        <v>77480.168999999994</v>
      </c>
      <c r="Z22">
        <f t="shared" si="8"/>
        <v>87479.812000000005</v>
      </c>
      <c r="AA22">
        <f t="shared" si="8"/>
        <v>96087.952999999994</v>
      </c>
      <c r="AB22">
        <f t="shared" si="8"/>
        <v>96244.930999999997</v>
      </c>
      <c r="AC22">
        <f t="shared" si="8"/>
        <v>174468.43599999999</v>
      </c>
    </row>
    <row r="23" spans="1:29" x14ac:dyDescent="0.25">
      <c r="A23">
        <f t="shared" si="0"/>
        <v>230.71700000000001</v>
      </c>
      <c r="B23" t="str">
        <f>Dropdown!A23</f>
        <v>640</v>
      </c>
      <c r="C23" t="str">
        <f>VLOOKUP(B23,Texte!$A$4:$C$260,Texte!$A$1+1,FALSE)</f>
        <v>Bahrain</v>
      </c>
      <c r="D23">
        <f>IF(Texte!$A$1=1,VLOOKUP(Auswahl_Bundesland&amp;B23,Export_Matrix,2,FALSE),VLOOKUP(Auswahl_Bundesland&amp;B23,Export_Matrix,2,FALSE))</f>
        <v>24</v>
      </c>
      <c r="F23">
        <f t="shared" si="1"/>
        <v>27.555</v>
      </c>
      <c r="G23" t="str">
        <f>Dropdown!A23</f>
        <v>640</v>
      </c>
      <c r="H23" t="str">
        <f>VLOOKUP(G23,Texte!$A$4:$C$260,Texte!$A$1+1,FALSE)</f>
        <v>Bahrain</v>
      </c>
      <c r="I23">
        <f>IF(Texte!$A$1=1,VLOOKUP(Auswahl_Bundesland&amp;B23,Import_Matrix,2,FALSE),VLOOKUP(Auswahl_Bundesland&amp;B23,Import_Matrix,2,FALSE))</f>
        <v>26</v>
      </c>
      <c r="K23">
        <f t="shared" si="9"/>
        <v>59</v>
      </c>
      <c r="L23">
        <v>6</v>
      </c>
      <c r="M23" t="str">
        <f t="shared" si="10"/>
        <v>Tschechische Republik</v>
      </c>
      <c r="N23">
        <f t="shared" si="7"/>
        <v>156639.90700000001</v>
      </c>
      <c r="O23">
        <f t="shared" si="8"/>
        <v>25088.167000000001</v>
      </c>
      <c r="P23">
        <f t="shared" si="8"/>
        <v>30188.261999999999</v>
      </c>
      <c r="Q23">
        <f t="shared" si="8"/>
        <v>52212.150999999998</v>
      </c>
      <c r="R23">
        <f t="shared" si="8"/>
        <v>84590.067999999999</v>
      </c>
      <c r="S23">
        <f t="shared" si="8"/>
        <v>71782.631999999998</v>
      </c>
      <c r="T23">
        <f t="shared" si="8"/>
        <v>88914.457999999999</v>
      </c>
      <c r="U23">
        <f t="shared" si="8"/>
        <v>96223.944000000003</v>
      </c>
      <c r="V23">
        <f t="shared" si="8"/>
        <v>101379.13099999999</v>
      </c>
      <c r="W23">
        <f t="shared" si="8"/>
        <v>121741.29700000001</v>
      </c>
      <c r="X23">
        <f t="shared" si="8"/>
        <v>122771.46799999999</v>
      </c>
      <c r="Y23">
        <f t="shared" si="8"/>
        <v>117157.25900000001</v>
      </c>
      <c r="Z23">
        <f t="shared" si="8"/>
        <v>207012.58300000001</v>
      </c>
      <c r="AA23">
        <f t="shared" si="8"/>
        <v>226092.74</v>
      </c>
      <c r="AB23">
        <f t="shared" si="8"/>
        <v>155949.291</v>
      </c>
      <c r="AC23">
        <f t="shared" si="8"/>
        <v>156639.90700000001</v>
      </c>
    </row>
    <row r="24" spans="1:29" x14ac:dyDescent="0.25">
      <c r="A24">
        <f t="shared" si="0"/>
        <v>2053.2800000000002</v>
      </c>
      <c r="B24" t="str">
        <f>Dropdown!A24</f>
        <v>666</v>
      </c>
      <c r="C24" t="str">
        <f>VLOOKUP(B24,Texte!$A$4:$C$260,Texte!$A$1+1,FALSE)</f>
        <v>Bangladesch</v>
      </c>
      <c r="D24">
        <f>IF(Texte!$A$1=1,VLOOKUP(Auswahl_Bundesland&amp;B24,Export_Matrix,2,FALSE),VLOOKUP(Auswahl_Bundesland&amp;B24,Export_Matrix,2,FALSE))</f>
        <v>20</v>
      </c>
      <c r="F24">
        <f t="shared" si="1"/>
        <v>48495.527000000002</v>
      </c>
      <c r="G24" t="str">
        <f>Dropdown!A24</f>
        <v>666</v>
      </c>
      <c r="H24" t="str">
        <f>VLOOKUP(G24,Texte!$A$4:$C$260,Texte!$A$1+1,FALSE)</f>
        <v>Bangladesch</v>
      </c>
      <c r="I24">
        <f>IF(Texte!$A$1=1,VLOOKUP(Auswahl_Bundesland&amp;B24,Import_Matrix,2,FALSE),VLOOKUP(Auswahl_Bundesland&amp;B24,Import_Matrix,2,FALSE))</f>
        <v>22</v>
      </c>
      <c r="K24">
        <f t="shared" si="9"/>
        <v>173</v>
      </c>
      <c r="L24">
        <v>7</v>
      </c>
      <c r="M24" t="str">
        <f t="shared" si="10"/>
        <v>Polen</v>
      </c>
      <c r="N24">
        <f t="shared" si="7"/>
        <v>101101.90300000001</v>
      </c>
      <c r="O24">
        <f t="shared" si="8"/>
        <v>29023.252</v>
      </c>
      <c r="P24">
        <f t="shared" si="8"/>
        <v>39535.716</v>
      </c>
      <c r="Q24">
        <f t="shared" si="8"/>
        <v>41534.137999999999</v>
      </c>
      <c r="R24">
        <f t="shared" si="8"/>
        <v>43827.326000000001</v>
      </c>
      <c r="S24">
        <f t="shared" si="8"/>
        <v>46061.868000000002</v>
      </c>
      <c r="T24">
        <f t="shared" si="8"/>
        <v>49827.444000000003</v>
      </c>
      <c r="U24">
        <f t="shared" si="8"/>
        <v>65289.78</v>
      </c>
      <c r="V24">
        <f t="shared" si="8"/>
        <v>66778.917000000001</v>
      </c>
      <c r="W24">
        <f t="shared" si="8"/>
        <v>67904.811000000002</v>
      </c>
      <c r="X24">
        <f t="shared" si="8"/>
        <v>75217.39</v>
      </c>
      <c r="Y24">
        <f t="shared" si="8"/>
        <v>80123.574999999997</v>
      </c>
      <c r="Z24">
        <f t="shared" si="8"/>
        <v>101780.946</v>
      </c>
      <c r="AA24">
        <f t="shared" si="8"/>
        <v>112359.329</v>
      </c>
      <c r="AB24">
        <f t="shared" si="8"/>
        <v>97051.887000000002</v>
      </c>
      <c r="AC24">
        <f t="shared" si="8"/>
        <v>101101.90300000001</v>
      </c>
    </row>
    <row r="25" spans="1:29" x14ac:dyDescent="0.25">
      <c r="A25">
        <f t="shared" si="0"/>
        <v>0.20799999999999999</v>
      </c>
      <c r="B25" t="str">
        <f>Dropdown!A25</f>
        <v>469</v>
      </c>
      <c r="C25" t="str">
        <f>VLOOKUP(B25,Texte!$A$4:$C$260,Texte!$A$1+1,FALSE)</f>
        <v>Barbados</v>
      </c>
      <c r="D25">
        <f>IF(Texte!$A$1=1,VLOOKUP(Auswahl_Bundesland&amp;B25,Export_Matrix,2,FALSE),VLOOKUP(Auswahl_Bundesland&amp;B25,Export_Matrix,2,FALSE))</f>
        <v>19</v>
      </c>
      <c r="F25">
        <f t="shared" si="1"/>
        <v>16.190999999999999</v>
      </c>
      <c r="G25" t="str">
        <f>Dropdown!A25</f>
        <v>469</v>
      </c>
      <c r="H25" t="str">
        <f>VLOOKUP(G25,Texte!$A$4:$C$260,Texte!$A$1+1,FALSE)</f>
        <v>Barbados</v>
      </c>
      <c r="I25">
        <f>IF(Texte!$A$1=1,VLOOKUP(Auswahl_Bundesland&amp;B25,Import_Matrix,2,FALSE),VLOOKUP(Auswahl_Bundesland&amp;B25,Import_Matrix,2,FALSE))</f>
        <v>21</v>
      </c>
      <c r="K25">
        <f t="shared" si="9"/>
        <v>217</v>
      </c>
      <c r="L25">
        <v>8</v>
      </c>
      <c r="M25" t="str">
        <f t="shared" si="10"/>
        <v>Türkei</v>
      </c>
      <c r="N25">
        <f t="shared" si="7"/>
        <v>89900.601999999999</v>
      </c>
      <c r="O25">
        <f t="shared" si="8"/>
        <v>20043.102999999999</v>
      </c>
      <c r="P25">
        <f t="shared" si="8"/>
        <v>29254.208999999999</v>
      </c>
      <c r="Q25">
        <f t="shared" si="8"/>
        <v>42520.137999999999</v>
      </c>
      <c r="R25">
        <f t="shared" si="8"/>
        <v>34402.631000000001</v>
      </c>
      <c r="S25">
        <f t="shared" si="8"/>
        <v>39364.362999999998</v>
      </c>
      <c r="T25">
        <f t="shared" si="8"/>
        <v>41372.563999999998</v>
      </c>
      <c r="U25">
        <f t="shared" si="8"/>
        <v>37027.06</v>
      </c>
      <c r="V25">
        <f t="shared" si="8"/>
        <v>50040.631000000001</v>
      </c>
      <c r="W25">
        <f t="shared" si="8"/>
        <v>54103.040000000001</v>
      </c>
      <c r="X25">
        <f t="shared" si="8"/>
        <v>58354.324000000001</v>
      </c>
      <c r="Y25">
        <f t="shared" si="8"/>
        <v>45112.09</v>
      </c>
      <c r="Z25">
        <f t="shared" si="8"/>
        <v>70147.764999999999</v>
      </c>
      <c r="AA25">
        <f t="shared" si="8"/>
        <v>104920.05100000001</v>
      </c>
      <c r="AB25">
        <f t="shared" si="8"/>
        <v>94311.323999999993</v>
      </c>
      <c r="AC25">
        <f t="shared" si="8"/>
        <v>89900.601999999999</v>
      </c>
    </row>
    <row r="26" spans="1:29" x14ac:dyDescent="0.25">
      <c r="A26">
        <f t="shared" si="0"/>
        <v>620.77099999999996</v>
      </c>
      <c r="B26" t="str">
        <f>Dropdown!A26</f>
        <v>073</v>
      </c>
      <c r="C26" t="str">
        <f>VLOOKUP(B26,Texte!$A$4:$C$260,Texte!$A$1+1,FALSE)</f>
        <v>Belarus</v>
      </c>
      <c r="D26">
        <f>IF(Texte!$A$1=1,VLOOKUP(Auswahl_Bundesland&amp;B26,Export_Matrix,2,FALSE),VLOOKUP(Auswahl_Bundesland&amp;B26,Export_Matrix,2,FALSE))</f>
        <v>36</v>
      </c>
      <c r="F26">
        <f t="shared" si="1"/>
        <v>187.845</v>
      </c>
      <c r="G26" t="str">
        <f>Dropdown!A26</f>
        <v>073</v>
      </c>
      <c r="H26" t="str">
        <f>VLOOKUP(G26,Texte!$A$4:$C$260,Texte!$A$1+1,FALSE)</f>
        <v>Belarus</v>
      </c>
      <c r="I26">
        <f>IF(Texte!$A$1=1,VLOOKUP(Auswahl_Bundesland&amp;B26,Import_Matrix,2,FALSE),VLOOKUP(Auswahl_Bundesland&amp;B26,Import_Matrix,2,FALSE))</f>
        <v>39</v>
      </c>
      <c r="K26">
        <f t="shared" si="9"/>
        <v>183</v>
      </c>
      <c r="L26">
        <v>9</v>
      </c>
      <c r="M26" t="str">
        <f t="shared" si="10"/>
        <v>Rumänien</v>
      </c>
      <c r="N26">
        <f t="shared" si="7"/>
        <v>80416.134000000005</v>
      </c>
      <c r="O26">
        <f t="shared" si="8"/>
        <v>72545.653999999995</v>
      </c>
      <c r="P26">
        <f t="shared" si="8"/>
        <v>66508.331999999995</v>
      </c>
      <c r="Q26">
        <f t="shared" si="8"/>
        <v>54860.652000000002</v>
      </c>
      <c r="R26">
        <f t="shared" si="8"/>
        <v>59824.675000000003</v>
      </c>
      <c r="S26">
        <f t="shared" si="8"/>
        <v>72690.896999999997</v>
      </c>
      <c r="T26">
        <f t="shared" si="8"/>
        <v>50449.659</v>
      </c>
      <c r="U26">
        <f t="shared" si="8"/>
        <v>32987.798000000003</v>
      </c>
      <c r="V26">
        <f t="shared" si="8"/>
        <v>47619.83</v>
      </c>
      <c r="W26">
        <f t="shared" si="8"/>
        <v>38967.851999999999</v>
      </c>
      <c r="X26">
        <f t="shared" si="8"/>
        <v>48570.146000000001</v>
      </c>
      <c r="Y26">
        <f t="shared" si="8"/>
        <v>42690.512999999999</v>
      </c>
      <c r="Z26">
        <f t="shared" si="8"/>
        <v>51322.616999999998</v>
      </c>
      <c r="AA26">
        <f t="shared" si="8"/>
        <v>71734.282000000007</v>
      </c>
      <c r="AB26">
        <f t="shared" si="8"/>
        <v>55908.635999999999</v>
      </c>
      <c r="AC26">
        <f t="shared" si="8"/>
        <v>80416.134000000005</v>
      </c>
    </row>
    <row r="27" spans="1:29" x14ac:dyDescent="0.25">
      <c r="A27">
        <f t="shared" si="0"/>
        <v>14461.861000000001</v>
      </c>
      <c r="B27" t="str">
        <f>Dropdown!A27</f>
        <v>017</v>
      </c>
      <c r="C27" t="str">
        <f>VLOOKUP(B27,Texte!$A$4:$C$260,Texte!$A$1+1,FALSE)</f>
        <v>Belgien</v>
      </c>
      <c r="D27">
        <f>IF(Texte!$A$1=1,VLOOKUP(Auswahl_Bundesland&amp;B27,Export_Matrix,2,FALSE),VLOOKUP(Auswahl_Bundesland&amp;B27,Export_Matrix,2,FALSE))</f>
        <v>21</v>
      </c>
      <c r="F27">
        <f t="shared" si="1"/>
        <v>44604.203999999998</v>
      </c>
      <c r="G27" t="str">
        <f>Dropdown!A27</f>
        <v>017</v>
      </c>
      <c r="H27" t="str">
        <f>VLOOKUP(G27,Texte!$A$4:$C$260,Texte!$A$1+1,FALSE)</f>
        <v>Belgien</v>
      </c>
      <c r="I27">
        <f>IF(Texte!$A$1=1,VLOOKUP(Auswahl_Bundesland&amp;B27,Import_Matrix,2,FALSE),VLOOKUP(Auswahl_Bundesland&amp;B27,Import_Matrix,2,FALSE))</f>
        <v>23</v>
      </c>
      <c r="K27">
        <f t="shared" si="9"/>
        <v>160</v>
      </c>
      <c r="L27">
        <v>10</v>
      </c>
      <c r="M27" t="str">
        <f t="shared" si="10"/>
        <v>Niederlande</v>
      </c>
      <c r="N27">
        <f t="shared" si="7"/>
        <v>79110</v>
      </c>
      <c r="O27">
        <f t="shared" si="8"/>
        <v>63444.624000000003</v>
      </c>
      <c r="P27">
        <f t="shared" si="8"/>
        <v>74357.971000000005</v>
      </c>
      <c r="Q27">
        <f t="shared" si="8"/>
        <v>76295.339000000007</v>
      </c>
      <c r="R27">
        <f t="shared" si="8"/>
        <v>77283.861999999994</v>
      </c>
      <c r="S27">
        <f t="shared" si="8"/>
        <v>74802.173999999999</v>
      </c>
      <c r="T27">
        <f t="shared" si="8"/>
        <v>68437.17</v>
      </c>
      <c r="U27">
        <f t="shared" si="8"/>
        <v>56359.017999999996</v>
      </c>
      <c r="V27">
        <f t="shared" si="8"/>
        <v>62989.381000000001</v>
      </c>
      <c r="W27">
        <f t="shared" si="8"/>
        <v>63825.487000000001</v>
      </c>
      <c r="X27">
        <f t="shared" si="8"/>
        <v>69359.096999999994</v>
      </c>
      <c r="Y27">
        <f t="shared" si="8"/>
        <v>71537.918000000005</v>
      </c>
      <c r="Z27">
        <f t="shared" si="8"/>
        <v>81598.663</v>
      </c>
      <c r="AA27">
        <f t="shared" si="8"/>
        <v>112953.49</v>
      </c>
      <c r="AB27">
        <f t="shared" si="8"/>
        <v>100540.719</v>
      </c>
      <c r="AC27">
        <f t="shared" si="8"/>
        <v>79110</v>
      </c>
    </row>
    <row r="28" spans="1:29" x14ac:dyDescent="0.25">
      <c r="A28">
        <f t="shared" si="0"/>
        <v>0</v>
      </c>
      <c r="B28" t="str">
        <f>Dropdown!A28</f>
        <v>421</v>
      </c>
      <c r="C28" t="str">
        <f>VLOOKUP(B28,Texte!$A$4:$C$260,Texte!$A$1+1,FALSE)</f>
        <v>Belize</v>
      </c>
      <c r="D28">
        <f>IF(Texte!$A$1=1,VLOOKUP(Auswahl_Bundesland&amp;B28,Export_Matrix,2,FALSE),VLOOKUP(Auswahl_Bundesland&amp;B28,Export_Matrix,2,FALSE))</f>
        <v>37</v>
      </c>
      <c r="F28">
        <f t="shared" si="1"/>
        <v>2.399</v>
      </c>
      <c r="G28" t="str">
        <f>Dropdown!A28</f>
        <v>421</v>
      </c>
      <c r="H28" t="str">
        <f>VLOOKUP(G28,Texte!$A$4:$C$260,Texte!$A$1+1,FALSE)</f>
        <v>Belize</v>
      </c>
      <c r="I28">
        <f>IF(Texte!$A$1=1,VLOOKUP(Auswahl_Bundesland&amp;B28,Import_Matrix,2,FALSE),VLOOKUP(Auswahl_Bundesland&amp;B28,Import_Matrix,2,FALSE))</f>
        <v>40</v>
      </c>
    </row>
    <row r="29" spans="1:29" x14ac:dyDescent="0.25">
      <c r="A29">
        <f t="shared" si="0"/>
        <v>1.0999999999999999E-2</v>
      </c>
      <c r="B29" t="str">
        <f>Dropdown!A29</f>
        <v>284</v>
      </c>
      <c r="C29" t="str">
        <f>VLOOKUP(B29,Texte!$A$4:$C$260,Texte!$A$1+1,FALSE)</f>
        <v>Benin</v>
      </c>
      <c r="D29">
        <f>IF(Texte!$A$1=1,VLOOKUP(Auswahl_Bundesland&amp;B29,Export_Matrix,2,FALSE),VLOOKUP(Auswahl_Bundesland&amp;B29,Export_Matrix,2,FALSE))</f>
        <v>26</v>
      </c>
      <c r="F29">
        <f t="shared" si="1"/>
        <v>1.738</v>
      </c>
      <c r="G29" t="str">
        <f>Dropdown!A29</f>
        <v>284</v>
      </c>
      <c r="H29" t="str">
        <f>VLOOKUP(G29,Texte!$A$4:$C$260,Texte!$A$1+1,FALSE)</f>
        <v>Benin</v>
      </c>
      <c r="I29">
        <f>IF(Texte!$A$1=1,VLOOKUP(Auswahl_Bundesland&amp;B29,Import_Matrix,2,FALSE),VLOOKUP(Auswahl_Bundesland&amp;B29,Import_Matrix,2,FALSE))</f>
        <v>28</v>
      </c>
      <c r="K29">
        <f>VLOOKUP(N29,$F$3:$I$242,4,FALSE)</f>
        <v>99</v>
      </c>
      <c r="L29">
        <f>IF(ISNUMBER(FIND("EU",Außenhandelspartner)),0,IF(Außenhandelspartner="Welt",0,_xlfn.RANK.EQ($N$29,Import_Ranking)))</f>
        <v>4</v>
      </c>
      <c r="M29" t="str">
        <f>Außenhandelspartner</f>
        <v>Ungarn</v>
      </c>
      <c r="N29">
        <f>IF(ISERROR(Import_Außenhandelspartner_Zeilenindex),0,INDEX(Import_Matrix,Import_Außenhandelspartner_Zeilenindex,F$1))/Einheit_Wert</f>
        <v>207522.913</v>
      </c>
      <c r="O29">
        <f t="shared" ref="O29:AC29" si="11">IF(ISERROR($K29),0,INDEX(Import_Matrix,$K29,O$1))/Einheit_Wert</f>
        <v>200081.283</v>
      </c>
      <c r="P29">
        <f t="shared" si="11"/>
        <v>231652.33199999999</v>
      </c>
      <c r="Q29">
        <f t="shared" si="11"/>
        <v>254888.78</v>
      </c>
      <c r="R29">
        <f t="shared" si="11"/>
        <v>248912.753</v>
      </c>
      <c r="S29">
        <f t="shared" si="11"/>
        <v>265270.74099999998</v>
      </c>
      <c r="T29">
        <f t="shared" si="11"/>
        <v>253982.228</v>
      </c>
      <c r="U29">
        <f t="shared" si="11"/>
        <v>221736.70499999999</v>
      </c>
      <c r="V29">
        <f t="shared" si="11"/>
        <v>227609.54399999999</v>
      </c>
      <c r="W29">
        <f t="shared" si="11"/>
        <v>212521.85399999999</v>
      </c>
      <c r="X29">
        <f t="shared" si="11"/>
        <v>209210.48199999999</v>
      </c>
      <c r="Y29">
        <f t="shared" si="11"/>
        <v>182922.31700000001</v>
      </c>
      <c r="Z29">
        <f t="shared" si="11"/>
        <v>218203.93599999999</v>
      </c>
      <c r="AA29">
        <f t="shared" si="11"/>
        <v>213240.62700000001</v>
      </c>
      <c r="AB29">
        <f t="shared" si="11"/>
        <v>193441.39799999999</v>
      </c>
      <c r="AC29">
        <f t="shared" si="11"/>
        <v>207522.913</v>
      </c>
    </row>
    <row r="30" spans="1:29" x14ac:dyDescent="0.25">
      <c r="A30">
        <f t="shared" si="0"/>
        <v>7.798</v>
      </c>
      <c r="B30" t="str">
        <f>Dropdown!A30</f>
        <v>413</v>
      </c>
      <c r="C30" t="str">
        <f>VLOOKUP(B30,Texte!$A$4:$C$260,Texte!$A$1+1,FALSE)</f>
        <v>Bermuda</v>
      </c>
      <c r="D30">
        <f>IF(Texte!$A$1=1,VLOOKUP(Auswahl_Bundesland&amp;B30,Export_Matrix,2,FALSE),VLOOKUP(Auswahl_Bundesland&amp;B30,Export_Matrix,2,FALSE))</f>
        <v>28</v>
      </c>
      <c r="F30">
        <f t="shared" si="1"/>
        <v>0.68899999999999995</v>
      </c>
      <c r="G30" t="str">
        <f>Dropdown!A30</f>
        <v>413</v>
      </c>
      <c r="H30" t="str">
        <f>VLOOKUP(G30,Texte!$A$4:$C$260,Texte!$A$1+1,FALSE)</f>
        <v>Bermuda</v>
      </c>
      <c r="I30">
        <f>IF(Texte!$A$1=1,VLOOKUP(Auswahl_Bundesland&amp;B30,Import_Matrix,2,FALSE),VLOOKUP(Auswahl_Bundesland&amp;B30,Import_Matrix,2,FALSE))</f>
        <v>30</v>
      </c>
    </row>
    <row r="31" spans="1:29" x14ac:dyDescent="0.25">
      <c r="A31">
        <f t="shared" si="0"/>
        <v>0</v>
      </c>
      <c r="B31" t="str">
        <f>Dropdown!A31</f>
        <v>675</v>
      </c>
      <c r="C31" t="str">
        <f>VLOOKUP(B31,Texte!$A$4:$C$260,Texte!$A$1+1,FALSE)</f>
        <v>Bhutan</v>
      </c>
      <c r="D31">
        <f>IF(Texte!$A$1=1,VLOOKUP(Auswahl_Bundesland&amp;B31,Export_Matrix,2,FALSE),VLOOKUP(Auswahl_Bundesland&amp;B31,Export_Matrix,2,FALSE))</f>
        <v>34</v>
      </c>
      <c r="F31">
        <f t="shared" si="1"/>
        <v>5.5E-2</v>
      </c>
      <c r="G31" t="str">
        <f>Dropdown!A31</f>
        <v>675</v>
      </c>
      <c r="H31" t="str">
        <f>VLOOKUP(G31,Texte!$A$4:$C$260,Texte!$A$1+1,FALSE)</f>
        <v>Bhutan</v>
      </c>
      <c r="I31">
        <f>IF(Texte!$A$1=1,VLOOKUP(Auswahl_Bundesland&amp;B31,Import_Matrix,2,FALSE),VLOOKUP(Auswahl_Bundesland&amp;B31,Import_Matrix,2,FALSE))</f>
        <v>36</v>
      </c>
    </row>
    <row r="32" spans="1:29" x14ac:dyDescent="0.25">
      <c r="A32">
        <f t="shared" si="0"/>
        <v>25.530999999999999</v>
      </c>
      <c r="B32" t="str">
        <f>Dropdown!A32</f>
        <v>516</v>
      </c>
      <c r="C32" t="str">
        <f>VLOOKUP(B32,Texte!$A$4:$C$260,Texte!$A$1+1,FALSE)</f>
        <v>Bolivien</v>
      </c>
      <c r="D32">
        <f>IF(Texte!$A$1=1,VLOOKUP(Auswahl_Bundesland&amp;B32,Export_Matrix,2,FALSE),VLOOKUP(Auswahl_Bundesland&amp;B32,Export_Matrix,2,FALSE))</f>
        <v>30</v>
      </c>
      <c r="F32">
        <f t="shared" si="1"/>
        <v>11.6</v>
      </c>
      <c r="G32" t="str">
        <f>Dropdown!A32</f>
        <v>516</v>
      </c>
      <c r="H32" t="str">
        <f>VLOOKUP(G32,Texte!$A$4:$C$260,Texte!$A$1+1,FALSE)</f>
        <v>Bolivien</v>
      </c>
      <c r="I32">
        <f>IF(Texte!$A$1=1,VLOOKUP(Auswahl_Bundesland&amp;B32,Import_Matrix,2,FALSE),VLOOKUP(Auswahl_Bundesland&amp;B32,Import_Matrix,2,FALSE))</f>
        <v>32</v>
      </c>
    </row>
    <row r="33" spans="1:9" x14ac:dyDescent="0.25">
      <c r="A33">
        <f t="shared" si="0"/>
        <v>1E-3</v>
      </c>
      <c r="B33" t="str">
        <f>Dropdown!A33</f>
        <v>477</v>
      </c>
      <c r="C33" t="str">
        <f>VLOOKUP(B33,Texte!$A$4:$C$260,Texte!$A$1+1,FALSE)</f>
        <v>Bonaire, St.Eust.u.Saba</v>
      </c>
      <c r="D33">
        <f>IF(Texte!$A$1=1,VLOOKUP(Auswahl_Bundesland&amp;B33,Export_Matrix,2,FALSE),VLOOKUP(Auswahl_Bundesland&amp;B33,Export_Matrix,2,FALSE))</f>
        <v>31</v>
      </c>
      <c r="F33">
        <f t="shared" si="1"/>
        <v>0.10100000000000001</v>
      </c>
      <c r="G33" t="str">
        <f>Dropdown!A33</f>
        <v>477</v>
      </c>
      <c r="H33" t="str">
        <f>VLOOKUP(G33,Texte!$A$4:$C$260,Texte!$A$1+1,FALSE)</f>
        <v>Bonaire, St.Eust.u.Saba</v>
      </c>
      <c r="I33">
        <f>IF(Texte!$A$1=1,VLOOKUP(Auswahl_Bundesland&amp;B33,Import_Matrix,2,FALSE),VLOOKUP(Auswahl_Bundesland&amp;B33,Import_Matrix,2,FALSE))</f>
        <v>33</v>
      </c>
    </row>
    <row r="34" spans="1:9" x14ac:dyDescent="0.25">
      <c r="A34">
        <f t="shared" si="0"/>
        <v>0</v>
      </c>
      <c r="B34" t="str">
        <f>Dropdown!A34</f>
        <v>952</v>
      </c>
      <c r="C34" t="str">
        <f>VLOOKUP(B34,Texte!$A$4:$C$260,Texte!$A$1+1,FALSE)</f>
        <v>Bordvorr. Drittst.</v>
      </c>
      <c r="D34" t="e">
        <f>IF(Texte!$A$1=1,VLOOKUP(Auswahl_Bundesland&amp;B34,Export_Matrix,2,FALSE),VLOOKUP(Auswahl_Bundesland&amp;B34,Export_Matrix,2,FALSE))</f>
        <v>#N/A</v>
      </c>
      <c r="F34">
        <f t="shared" si="1"/>
        <v>0</v>
      </c>
      <c r="G34" t="str">
        <f>Dropdown!A34</f>
        <v>952</v>
      </c>
      <c r="H34" t="str">
        <f>VLOOKUP(G34,Texte!$A$4:$C$260,Texte!$A$1+1,FALSE)</f>
        <v>Bordvorr. Drittst.</v>
      </c>
      <c r="I34" t="e">
        <f>IF(Texte!$A$1=1,VLOOKUP(Auswahl_Bundesland&amp;B34,Import_Matrix,2,FALSE),VLOOKUP(Auswahl_Bundesland&amp;B34,Import_Matrix,2,FALSE))</f>
        <v>#N/A</v>
      </c>
    </row>
    <row r="35" spans="1:9" x14ac:dyDescent="0.25">
      <c r="A35">
        <f t="shared" si="0"/>
        <v>0</v>
      </c>
      <c r="B35" t="str">
        <f>Dropdown!A35</f>
        <v>951</v>
      </c>
      <c r="C35" t="str">
        <f>VLOOKUP(B35,Texte!$A$4:$C$260,Texte!$A$1+1,FALSE)</f>
        <v>Bordvorräte EU</v>
      </c>
      <c r="D35" t="e">
        <f>IF(Texte!$A$1=1,VLOOKUP(Auswahl_Bundesland&amp;B35,Export_Matrix,2,FALSE),VLOOKUP(Auswahl_Bundesland&amp;B35,Export_Matrix,2,FALSE))</f>
        <v>#N/A</v>
      </c>
      <c r="F35">
        <f t="shared" si="1"/>
        <v>0</v>
      </c>
      <c r="G35" t="str">
        <f>Dropdown!A35</f>
        <v>951</v>
      </c>
      <c r="H35" t="str">
        <f>VLOOKUP(G35,Texte!$A$4:$C$260,Texte!$A$1+1,FALSE)</f>
        <v>Bordvorräte EU</v>
      </c>
      <c r="I35" t="e">
        <f>IF(Texte!$A$1=1,VLOOKUP(Auswahl_Bundesland&amp;B35,Import_Matrix,2,FALSE),VLOOKUP(Auswahl_Bundesland&amp;B35,Import_Matrix,2,FALSE))</f>
        <v>#N/A</v>
      </c>
    </row>
    <row r="36" spans="1:9" x14ac:dyDescent="0.25">
      <c r="A36">
        <f t="shared" si="0"/>
        <v>6139.9830000000002</v>
      </c>
      <c r="B36" t="str">
        <f>Dropdown!A36</f>
        <v>093</v>
      </c>
      <c r="C36" t="str">
        <f>VLOOKUP(B36,Texte!$A$4:$C$260,Texte!$A$1+1,FALSE)</f>
        <v>Bosnien-Herzegowina</v>
      </c>
      <c r="D36">
        <f>IF(Texte!$A$1=1,VLOOKUP(Auswahl_Bundesland&amp;B36,Export_Matrix,2,FALSE),VLOOKUP(Auswahl_Bundesland&amp;B36,Export_Matrix,2,FALSE))</f>
        <v>18</v>
      </c>
      <c r="F36">
        <f t="shared" si="1"/>
        <v>8140.7740000000003</v>
      </c>
      <c r="G36" t="str">
        <f>Dropdown!A36</f>
        <v>093</v>
      </c>
      <c r="H36" t="str">
        <f>VLOOKUP(G36,Texte!$A$4:$C$260,Texte!$A$1+1,FALSE)</f>
        <v>Bosnien-Herzegowina</v>
      </c>
      <c r="I36">
        <f>IF(Texte!$A$1=1,VLOOKUP(Auswahl_Bundesland&amp;B36,Import_Matrix,2,FALSE),VLOOKUP(Auswahl_Bundesland&amp;B36,Import_Matrix,2,FALSE))</f>
        <v>20</v>
      </c>
    </row>
    <row r="37" spans="1:9" x14ac:dyDescent="0.25">
      <c r="A37">
        <f t="shared" si="0"/>
        <v>7.0000000000000001E-3</v>
      </c>
      <c r="B37" t="str">
        <f>Dropdown!A37</f>
        <v>391</v>
      </c>
      <c r="C37" t="str">
        <f>VLOOKUP(B37,Texte!$A$4:$C$260,Texte!$A$1+1,FALSE)</f>
        <v>Botsuana</v>
      </c>
      <c r="D37">
        <f>IF(Texte!$A$1=1,VLOOKUP(Auswahl_Bundesland&amp;B37,Export_Matrix,2,FALSE),VLOOKUP(Auswahl_Bundesland&amp;B37,Export_Matrix,2,FALSE))</f>
        <v>35</v>
      </c>
      <c r="F37">
        <f t="shared" si="1"/>
        <v>1.347</v>
      </c>
      <c r="G37" t="str">
        <f>Dropdown!A37</f>
        <v>391</v>
      </c>
      <c r="H37" t="str">
        <f>VLOOKUP(G37,Texte!$A$4:$C$260,Texte!$A$1+1,FALSE)</f>
        <v>Botsuana</v>
      </c>
      <c r="I37">
        <f>IF(Texte!$A$1=1,VLOOKUP(Auswahl_Bundesland&amp;B37,Import_Matrix,2,FALSE),VLOOKUP(Auswahl_Bundesland&amp;B37,Import_Matrix,2,FALSE))</f>
        <v>38</v>
      </c>
    </row>
    <row r="38" spans="1:9" x14ac:dyDescent="0.25">
      <c r="A38">
        <f t="shared" si="0"/>
        <v>0</v>
      </c>
      <c r="B38" t="str">
        <f>Dropdown!A38</f>
        <v>892</v>
      </c>
      <c r="C38" t="str">
        <f>VLOOKUP(B38,Texte!$A$4:$C$260,Texte!$A$1+1,FALSE)</f>
        <v>Bouvetinsel</v>
      </c>
      <c r="D38" t="e">
        <f>IF(Texte!$A$1=1,VLOOKUP(Auswahl_Bundesland&amp;B38,Export_Matrix,2,FALSE),VLOOKUP(Auswahl_Bundesland&amp;B38,Export_Matrix,2,FALSE))</f>
        <v>#N/A</v>
      </c>
      <c r="F38">
        <f t="shared" si="1"/>
        <v>3.9E-2</v>
      </c>
      <c r="G38" t="str">
        <f>Dropdown!A38</f>
        <v>892</v>
      </c>
      <c r="H38" t="str">
        <f>VLOOKUP(G38,Texte!$A$4:$C$260,Texte!$A$1+1,FALSE)</f>
        <v>Bouvetinsel</v>
      </c>
      <c r="I38">
        <f>IF(Texte!$A$1=1,VLOOKUP(Auswahl_Bundesland&amp;B38,Import_Matrix,2,FALSE),VLOOKUP(Auswahl_Bundesland&amp;B38,Import_Matrix,2,FALSE))</f>
        <v>37</v>
      </c>
    </row>
    <row r="39" spans="1:9" x14ac:dyDescent="0.25">
      <c r="A39">
        <f t="shared" si="0"/>
        <v>4868.8280000000004</v>
      </c>
      <c r="B39" t="str">
        <f>Dropdown!A39</f>
        <v>508</v>
      </c>
      <c r="C39" t="str">
        <f>VLOOKUP(B39,Texte!$A$4:$C$260,Texte!$A$1+1,FALSE)</f>
        <v>Brasilien</v>
      </c>
      <c r="D39">
        <f>IF(Texte!$A$1=1,VLOOKUP(Auswahl_Bundesland&amp;B39,Export_Matrix,2,FALSE),VLOOKUP(Auswahl_Bundesland&amp;B39,Export_Matrix,2,FALSE))</f>
        <v>32</v>
      </c>
      <c r="F39">
        <f t="shared" si="1"/>
        <v>1193.1959999999999</v>
      </c>
      <c r="G39" t="str">
        <f>Dropdown!A39</f>
        <v>508</v>
      </c>
      <c r="H39" t="str">
        <f>VLOOKUP(G39,Texte!$A$4:$C$260,Texte!$A$1+1,FALSE)</f>
        <v>Brasilien</v>
      </c>
      <c r="I39">
        <f>IF(Texte!$A$1=1,VLOOKUP(Auswahl_Bundesland&amp;B39,Import_Matrix,2,FALSE),VLOOKUP(Auswahl_Bundesland&amp;B39,Import_Matrix,2,FALSE))</f>
        <v>34</v>
      </c>
    </row>
    <row r="40" spans="1:9" x14ac:dyDescent="0.25">
      <c r="A40">
        <f t="shared" si="0"/>
        <v>0</v>
      </c>
      <c r="B40" t="str">
        <f>Dropdown!A40</f>
        <v>357</v>
      </c>
      <c r="C40" t="str">
        <f>VLOOKUP(B40,Texte!$A$4:$C$260,Texte!$A$1+1,FALSE)</f>
        <v>Brit.Geb.im Ind.Ozean</v>
      </c>
      <c r="D40" t="e">
        <f>IF(Texte!$A$1=1,VLOOKUP(Auswahl_Bundesland&amp;B40,Export_Matrix,2,FALSE),VLOOKUP(Auswahl_Bundesland&amp;B40,Export_Matrix,2,FALSE))</f>
        <v>#N/A</v>
      </c>
      <c r="F40">
        <f t="shared" si="1"/>
        <v>4.0000000000000001E-3</v>
      </c>
      <c r="G40" t="str">
        <f>Dropdown!A40</f>
        <v>357</v>
      </c>
      <c r="H40" t="str">
        <f>VLOOKUP(G40,Texte!$A$4:$C$260,Texte!$A$1+1,FALSE)</f>
        <v>Brit.Geb.im Ind.Ozean</v>
      </c>
      <c r="I40">
        <f>IF(Texte!$A$1=1,VLOOKUP(Auswahl_Bundesland&amp;B40,Import_Matrix,2,FALSE),VLOOKUP(Auswahl_Bundesland&amp;B40,Import_Matrix,2,FALSE))</f>
        <v>104</v>
      </c>
    </row>
    <row r="41" spans="1:9" x14ac:dyDescent="0.25">
      <c r="A41">
        <f t="shared" si="0"/>
        <v>5.0000000000000001E-3</v>
      </c>
      <c r="B41" t="str">
        <f>Dropdown!A41</f>
        <v>468</v>
      </c>
      <c r="C41" t="str">
        <f>VLOOKUP(B41,Texte!$A$4:$C$260,Texte!$A$1+1,FALSE)</f>
        <v xml:space="preserve">Britische Jungferninseln </v>
      </c>
      <c r="D41">
        <f>IF(Texte!$A$1=1,VLOOKUP(Auswahl_Bundesland&amp;B41,Export_Matrix,2,FALSE),VLOOKUP(Auswahl_Bundesland&amp;B41,Export_Matrix,2,FALSE))</f>
        <v>217</v>
      </c>
      <c r="F41">
        <f t="shared" si="1"/>
        <v>107.983</v>
      </c>
      <c r="G41" t="str">
        <f>Dropdown!A41</f>
        <v>468</v>
      </c>
      <c r="H41" t="str">
        <f>VLOOKUP(G41,Texte!$A$4:$C$260,Texte!$A$1+1,FALSE)</f>
        <v xml:space="preserve">Britische Jungferninseln </v>
      </c>
      <c r="I41">
        <f>IF(Texte!$A$1=1,VLOOKUP(Auswahl_Bundesland&amp;B41,Import_Matrix,2,FALSE),VLOOKUP(Auswahl_Bundesland&amp;B41,Import_Matrix,2,FALSE))</f>
        <v>231</v>
      </c>
    </row>
    <row r="42" spans="1:9" x14ac:dyDescent="0.25">
      <c r="A42">
        <f t="shared" si="0"/>
        <v>0.374</v>
      </c>
      <c r="B42" t="str">
        <f>Dropdown!A42</f>
        <v>703</v>
      </c>
      <c r="C42" t="str">
        <f>VLOOKUP(B42,Texte!$A$4:$C$260,Texte!$A$1+1,FALSE)</f>
        <v>Brunei Darussalam</v>
      </c>
      <c r="D42">
        <f>IF(Texte!$A$1=1,VLOOKUP(Auswahl_Bundesland&amp;B42,Export_Matrix,2,FALSE),VLOOKUP(Auswahl_Bundesland&amp;B42,Export_Matrix,2,FALSE))</f>
        <v>29</v>
      </c>
      <c r="F42">
        <f t="shared" si="1"/>
        <v>4.827</v>
      </c>
      <c r="G42" t="str">
        <f>Dropdown!A42</f>
        <v>703</v>
      </c>
      <c r="H42" t="str">
        <f>VLOOKUP(G42,Texte!$A$4:$C$260,Texte!$A$1+1,FALSE)</f>
        <v>Brunei Darussalam</v>
      </c>
      <c r="I42">
        <f>IF(Texte!$A$1=1,VLOOKUP(Auswahl_Bundesland&amp;B42,Import_Matrix,2,FALSE),VLOOKUP(Auswahl_Bundesland&amp;B42,Import_Matrix,2,FALSE))</f>
        <v>31</v>
      </c>
    </row>
    <row r="43" spans="1:9" x14ac:dyDescent="0.25">
      <c r="A43">
        <f t="shared" si="0"/>
        <v>26356.112000000001</v>
      </c>
      <c r="B43" t="str">
        <f>Dropdown!A43</f>
        <v>068</v>
      </c>
      <c r="C43" t="str">
        <f>VLOOKUP(B43,Texte!$A$4:$C$260,Texte!$A$1+1,FALSE)</f>
        <v>Bulgarien</v>
      </c>
      <c r="D43">
        <f>IF(Texte!$A$1=1,VLOOKUP(Auswahl_Bundesland&amp;B43,Export_Matrix,2,FALSE),VLOOKUP(Auswahl_Bundesland&amp;B43,Export_Matrix,2,FALSE))</f>
        <v>23</v>
      </c>
      <c r="F43">
        <f t="shared" si="1"/>
        <v>5609.7510000000002</v>
      </c>
      <c r="G43" t="str">
        <f>Dropdown!A43</f>
        <v>068</v>
      </c>
      <c r="H43" t="str">
        <f>VLOOKUP(G43,Texte!$A$4:$C$260,Texte!$A$1+1,FALSE)</f>
        <v>Bulgarien</v>
      </c>
      <c r="I43">
        <f>IF(Texte!$A$1=1,VLOOKUP(Auswahl_Bundesland&amp;B43,Import_Matrix,2,FALSE),VLOOKUP(Auswahl_Bundesland&amp;B43,Import_Matrix,2,FALSE))</f>
        <v>25</v>
      </c>
    </row>
    <row r="44" spans="1:9" x14ac:dyDescent="0.25">
      <c r="A44">
        <f t="shared" si="0"/>
        <v>6.6360000000000001</v>
      </c>
      <c r="B44" t="str">
        <f>Dropdown!A44</f>
        <v>236</v>
      </c>
      <c r="C44" t="str">
        <f>VLOOKUP(B44,Texte!$A$4:$C$260,Texte!$A$1+1,FALSE)</f>
        <v>Burkina Faso</v>
      </c>
      <c r="D44">
        <f>IF(Texte!$A$1=1,VLOOKUP(Auswahl_Bundesland&amp;B44,Export_Matrix,2,FALSE),VLOOKUP(Auswahl_Bundesland&amp;B44,Export_Matrix,2,FALSE))</f>
        <v>22</v>
      </c>
      <c r="F44">
        <f t="shared" si="1"/>
        <v>95.034999999999997</v>
      </c>
      <c r="G44" t="str">
        <f>Dropdown!A44</f>
        <v>236</v>
      </c>
      <c r="H44" t="str">
        <f>VLOOKUP(G44,Texte!$A$4:$C$260,Texte!$A$1+1,FALSE)</f>
        <v>Burkina Faso</v>
      </c>
      <c r="I44">
        <f>IF(Texte!$A$1=1,VLOOKUP(Auswahl_Bundesland&amp;B44,Import_Matrix,2,FALSE),VLOOKUP(Auswahl_Bundesland&amp;B44,Import_Matrix,2,FALSE))</f>
        <v>24</v>
      </c>
    </row>
    <row r="45" spans="1:9" x14ac:dyDescent="0.25">
      <c r="A45">
        <f t="shared" si="0"/>
        <v>8.9999999999999993E-3</v>
      </c>
      <c r="B45" t="str">
        <f>Dropdown!A45</f>
        <v>328</v>
      </c>
      <c r="C45" t="str">
        <f>VLOOKUP(B45,Texte!$A$4:$C$260,Texte!$A$1+1,FALSE)</f>
        <v>Burundi</v>
      </c>
      <c r="D45">
        <f>IF(Texte!$A$1=1,VLOOKUP(Auswahl_Bundesland&amp;B45,Export_Matrix,2,FALSE),VLOOKUP(Auswahl_Bundesland&amp;B45,Export_Matrix,2,FALSE))</f>
        <v>25</v>
      </c>
      <c r="F45">
        <f t="shared" si="1"/>
        <v>2.72</v>
      </c>
      <c r="G45" t="str">
        <f>Dropdown!A45</f>
        <v>328</v>
      </c>
      <c r="H45" t="str">
        <f>VLOOKUP(G45,Texte!$A$4:$C$260,Texte!$A$1+1,FALSE)</f>
        <v>Burundi</v>
      </c>
      <c r="I45">
        <f>IF(Texte!$A$1=1,VLOOKUP(Auswahl_Bundesland&amp;B45,Import_Matrix,2,FALSE),VLOOKUP(Auswahl_Bundesland&amp;B45,Import_Matrix,2,FALSE))</f>
        <v>27</v>
      </c>
    </row>
    <row r="46" spans="1:9" x14ac:dyDescent="0.25">
      <c r="A46">
        <f t="shared" si="0"/>
        <v>0</v>
      </c>
      <c r="B46" t="str">
        <f>Dropdown!A46</f>
        <v>021</v>
      </c>
      <c r="C46" t="str">
        <f>VLOOKUP(B46,Texte!$A$4:$C$260,Texte!$A$1+1,FALSE)</f>
        <v>Ceuta</v>
      </c>
      <c r="D46" t="e">
        <f>IF(Texte!$A$1=1,VLOOKUP(Auswahl_Bundesland&amp;B46,Export_Matrix,2,FALSE),VLOOKUP(Auswahl_Bundesland&amp;B46,Export_Matrix,2,FALSE))</f>
        <v>#N/A</v>
      </c>
      <c r="F46">
        <f t="shared" si="1"/>
        <v>0</v>
      </c>
      <c r="G46" t="str">
        <f>Dropdown!A46</f>
        <v>021</v>
      </c>
      <c r="H46" t="str">
        <f>VLOOKUP(G46,Texte!$A$4:$C$260,Texte!$A$1+1,FALSE)</f>
        <v>Ceuta</v>
      </c>
      <c r="I46" t="e">
        <f>IF(Texte!$A$1=1,VLOOKUP(Auswahl_Bundesland&amp;B46,Import_Matrix,2,FALSE),VLOOKUP(Auswahl_Bundesland&amp;B46,Import_Matrix,2,FALSE))</f>
        <v>#N/A</v>
      </c>
    </row>
    <row r="47" spans="1:9" x14ac:dyDescent="0.25">
      <c r="A47">
        <f t="shared" si="0"/>
        <v>838.13199999999995</v>
      </c>
      <c r="B47" t="str">
        <f>Dropdown!A47</f>
        <v>512</v>
      </c>
      <c r="C47" t="str">
        <f>VLOOKUP(B47,Texte!$A$4:$C$260,Texte!$A$1+1,FALSE)</f>
        <v>Chile</v>
      </c>
      <c r="D47">
        <f>IF(Texte!$A$1=1,VLOOKUP(Auswahl_Bundesland&amp;B47,Export_Matrix,2,FALSE),VLOOKUP(Auswahl_Bundesland&amp;B47,Export_Matrix,2,FALSE))</f>
        <v>45</v>
      </c>
      <c r="F47">
        <f t="shared" si="1"/>
        <v>4895.5010000000002</v>
      </c>
      <c r="G47" t="str">
        <f>Dropdown!A47</f>
        <v>512</v>
      </c>
      <c r="H47" t="str">
        <f>VLOOKUP(G47,Texte!$A$4:$C$260,Texte!$A$1+1,FALSE)</f>
        <v>Chile</v>
      </c>
      <c r="I47">
        <f>IF(Texte!$A$1=1,VLOOKUP(Auswahl_Bundesland&amp;B47,Import_Matrix,2,FALSE),VLOOKUP(Auswahl_Bundesland&amp;B47,Import_Matrix,2,FALSE))</f>
        <v>49</v>
      </c>
    </row>
    <row r="48" spans="1:9" x14ac:dyDescent="0.25">
      <c r="A48">
        <f t="shared" si="0"/>
        <v>134093.29399999999</v>
      </c>
      <c r="B48" t="str">
        <f>Dropdown!A48</f>
        <v>720</v>
      </c>
      <c r="C48" t="str">
        <f>VLOOKUP(B48,Texte!$A$4:$C$260,Texte!$A$1+1,FALSE)</f>
        <v>China</v>
      </c>
      <c r="D48">
        <f>IF(Texte!$A$1=1,VLOOKUP(Auswahl_Bundesland&amp;B48,Export_Matrix,2,FALSE),VLOOKUP(Auswahl_Bundesland&amp;B48,Export_Matrix,2,FALSE))</f>
        <v>47</v>
      </c>
      <c r="F48">
        <f t="shared" si="1"/>
        <v>414926.27799999999</v>
      </c>
      <c r="G48" t="str">
        <f>Dropdown!A48</f>
        <v>720</v>
      </c>
      <c r="H48" t="str">
        <f>VLOOKUP(G48,Texte!$A$4:$C$260,Texte!$A$1+1,FALSE)</f>
        <v>China</v>
      </c>
      <c r="I48">
        <f>IF(Texte!$A$1=1,VLOOKUP(Auswahl_Bundesland&amp;B48,Import_Matrix,2,FALSE),VLOOKUP(Auswahl_Bundesland&amp;B48,Import_Matrix,2,FALSE))</f>
        <v>51</v>
      </c>
    </row>
    <row r="49" spans="1:9" x14ac:dyDescent="0.25">
      <c r="A49">
        <f t="shared" si="0"/>
        <v>0</v>
      </c>
      <c r="B49" t="str">
        <f>Dropdown!A49</f>
        <v>837</v>
      </c>
      <c r="C49" t="str">
        <f>VLOOKUP(B49,Texte!$A$4:$C$260,Texte!$A$1+1,FALSE)</f>
        <v>Cookinseln</v>
      </c>
      <c r="D49">
        <f>IF(Texte!$A$1=1,VLOOKUP(Auswahl_Bundesland&amp;B49,Export_Matrix,2,FALSE),VLOOKUP(Auswahl_Bundesland&amp;B49,Export_Matrix,2,FALSE))</f>
        <v>44</v>
      </c>
      <c r="F49">
        <f t="shared" si="1"/>
        <v>0.45200000000000001</v>
      </c>
      <c r="G49" t="str">
        <f>Dropdown!A49</f>
        <v>837</v>
      </c>
      <c r="H49" t="str">
        <f>VLOOKUP(G49,Texte!$A$4:$C$260,Texte!$A$1+1,FALSE)</f>
        <v>Cookinseln</v>
      </c>
      <c r="I49">
        <f>IF(Texte!$A$1=1,VLOOKUP(Auswahl_Bundesland&amp;B49,Import_Matrix,2,FALSE),VLOOKUP(Auswahl_Bundesland&amp;B49,Import_Matrix,2,FALSE))</f>
        <v>48</v>
      </c>
    </row>
    <row r="50" spans="1:9" x14ac:dyDescent="0.25">
      <c r="A50">
        <f t="shared" si="0"/>
        <v>86.501999999999995</v>
      </c>
      <c r="B50" t="str">
        <f>Dropdown!A50</f>
        <v>436</v>
      </c>
      <c r="C50" t="str">
        <f>VLOOKUP(B50,Texte!$A$4:$C$260,Texte!$A$1+1,FALSE)</f>
        <v>Costa Rica</v>
      </c>
      <c r="D50">
        <f>IF(Texte!$A$1=1,VLOOKUP(Auswahl_Bundesland&amp;B50,Export_Matrix,2,FALSE),VLOOKUP(Auswahl_Bundesland&amp;B50,Export_Matrix,2,FALSE))</f>
        <v>49</v>
      </c>
      <c r="F50">
        <f t="shared" si="1"/>
        <v>314.197</v>
      </c>
      <c r="G50" t="str">
        <f>Dropdown!A50</f>
        <v>436</v>
      </c>
      <c r="H50" t="str">
        <f>VLOOKUP(G50,Texte!$A$4:$C$260,Texte!$A$1+1,FALSE)</f>
        <v>Costa Rica</v>
      </c>
      <c r="I50">
        <f>IF(Texte!$A$1=1,VLOOKUP(Auswahl_Bundesland&amp;B50,Import_Matrix,2,FALSE),VLOOKUP(Auswahl_Bundesland&amp;B50,Import_Matrix,2,FALSE))</f>
        <v>53</v>
      </c>
    </row>
    <row r="51" spans="1:9" x14ac:dyDescent="0.25">
      <c r="A51">
        <f t="shared" si="0"/>
        <v>6.9530000000000003</v>
      </c>
      <c r="B51" t="str">
        <f>Dropdown!A51</f>
        <v>272</v>
      </c>
      <c r="C51" t="str">
        <f>VLOOKUP(B51,Texte!$A$4:$C$260,Texte!$A$1+1,FALSE)</f>
        <v>Cote d'Ivoire</v>
      </c>
      <c r="D51">
        <f>IF(Texte!$A$1=1,VLOOKUP(Auswahl_Bundesland&amp;B51,Export_Matrix,2,FALSE),VLOOKUP(Auswahl_Bundesland&amp;B51,Export_Matrix,2,FALSE))</f>
        <v>43</v>
      </c>
      <c r="F51">
        <f t="shared" si="1"/>
        <v>15.727</v>
      </c>
      <c r="G51" t="str">
        <f>Dropdown!A51</f>
        <v>272</v>
      </c>
      <c r="H51" t="str">
        <f>VLOOKUP(G51,Texte!$A$4:$C$260,Texte!$A$1+1,FALSE)</f>
        <v>Cote d'Ivoire</v>
      </c>
      <c r="I51">
        <f>IF(Texte!$A$1=1,VLOOKUP(Auswahl_Bundesland&amp;B51,Import_Matrix,2,FALSE),VLOOKUP(Auswahl_Bundesland&amp;B51,Import_Matrix,2,FALSE))</f>
        <v>47</v>
      </c>
    </row>
    <row r="52" spans="1:9" x14ac:dyDescent="0.25">
      <c r="A52">
        <f t="shared" si="0"/>
        <v>0</v>
      </c>
      <c r="B52" t="str">
        <f>Dropdown!A52</f>
        <v>475</v>
      </c>
      <c r="C52" t="str">
        <f>VLOOKUP(B52,Texte!$A$4:$C$260,Texte!$A$1+1,FALSE)</f>
        <v>Curacao</v>
      </c>
      <c r="D52">
        <f>IF(Texte!$A$1=1,VLOOKUP(Auswahl_Bundesland&amp;B52,Export_Matrix,2,FALSE),VLOOKUP(Auswahl_Bundesland&amp;B52,Export_Matrix,2,FALSE))</f>
        <v>52</v>
      </c>
      <c r="F52">
        <f t="shared" si="1"/>
        <v>0.02</v>
      </c>
      <c r="G52" t="str">
        <f>Dropdown!A52</f>
        <v>475</v>
      </c>
      <c r="H52" t="str">
        <f>VLOOKUP(G52,Texte!$A$4:$C$260,Texte!$A$1+1,FALSE)</f>
        <v>Curacao</v>
      </c>
      <c r="I52">
        <f>IF(Texte!$A$1=1,VLOOKUP(Auswahl_Bundesland&amp;B52,Import_Matrix,2,FALSE),VLOOKUP(Auswahl_Bundesland&amp;B52,Import_Matrix,2,FALSE))</f>
        <v>56</v>
      </c>
    </row>
    <row r="53" spans="1:9" x14ac:dyDescent="0.25">
      <c r="A53">
        <f t="shared" si="0"/>
        <v>6387.5410000000002</v>
      </c>
      <c r="B53" t="str">
        <f>Dropdown!A53</f>
        <v>008</v>
      </c>
      <c r="C53" t="str">
        <f>VLOOKUP(B53,Texte!$A$4:$C$260,Texte!$A$1+1,FALSE)</f>
        <v>Dänemark</v>
      </c>
      <c r="D53">
        <f>IF(Texte!$A$1=1,VLOOKUP(Auswahl_Bundesland&amp;B53,Export_Matrix,2,FALSE),VLOOKUP(Auswahl_Bundesland&amp;B53,Export_Matrix,2,FALSE))</f>
        <v>57</v>
      </c>
      <c r="F53">
        <f t="shared" si="1"/>
        <v>10265.450999999999</v>
      </c>
      <c r="G53" t="str">
        <f>Dropdown!A53</f>
        <v>008</v>
      </c>
      <c r="H53" t="str">
        <f>VLOOKUP(G53,Texte!$A$4:$C$260,Texte!$A$1+1,FALSE)</f>
        <v>Dänemark</v>
      </c>
      <c r="I53">
        <f>IF(Texte!$A$1=1,VLOOKUP(Auswahl_Bundesland&amp;B53,Import_Matrix,2,FALSE),VLOOKUP(Auswahl_Bundesland&amp;B53,Import_Matrix,2,FALSE))</f>
        <v>62</v>
      </c>
    </row>
    <row r="54" spans="1:9" x14ac:dyDescent="0.25">
      <c r="A54">
        <f t="shared" si="0"/>
        <v>826555.54599999997</v>
      </c>
      <c r="B54" t="str">
        <f>Dropdown!A54</f>
        <v>004</v>
      </c>
      <c r="C54" t="str">
        <f>VLOOKUP(B54,Texte!$A$4:$C$260,Texte!$A$1+1,FALSE)</f>
        <v>Deutschland</v>
      </c>
      <c r="D54">
        <f>IF(Texte!$A$1=1,VLOOKUP(Auswahl_Bundesland&amp;B54,Export_Matrix,2,FALSE),VLOOKUP(Auswahl_Bundesland&amp;B54,Export_Matrix,2,FALSE))</f>
        <v>55</v>
      </c>
      <c r="F54">
        <f t="shared" si="1"/>
        <v>878609.45200000005</v>
      </c>
      <c r="G54" t="str">
        <f>Dropdown!A54</f>
        <v>004</v>
      </c>
      <c r="H54" t="str">
        <f>VLOOKUP(G54,Texte!$A$4:$C$260,Texte!$A$1+1,FALSE)</f>
        <v>Deutschland</v>
      </c>
      <c r="I54">
        <f>IF(Texte!$A$1=1,VLOOKUP(Auswahl_Bundesland&amp;B54,Import_Matrix,2,FALSE),VLOOKUP(Auswahl_Bundesland&amp;B54,Import_Matrix,2,FALSE))</f>
        <v>60</v>
      </c>
    </row>
    <row r="55" spans="1:9" x14ac:dyDescent="0.25">
      <c r="A55">
        <f t="shared" si="0"/>
        <v>0</v>
      </c>
      <c r="B55" t="str">
        <f>Dropdown!A55</f>
        <v>460</v>
      </c>
      <c r="C55" t="str">
        <f>VLOOKUP(B55,Texte!$A$4:$C$260,Texte!$A$1+1,FALSE)</f>
        <v>Dominica</v>
      </c>
      <c r="D55">
        <f>IF(Texte!$A$1=1,VLOOKUP(Auswahl_Bundesland&amp;B55,Export_Matrix,2,FALSE),VLOOKUP(Auswahl_Bundesland&amp;B55,Export_Matrix,2,FALSE))</f>
        <v>58</v>
      </c>
      <c r="F55">
        <f t="shared" si="1"/>
        <v>0.35199999999999998</v>
      </c>
      <c r="G55" t="str">
        <f>Dropdown!A55</f>
        <v>460</v>
      </c>
      <c r="H55" t="str">
        <f>VLOOKUP(G55,Texte!$A$4:$C$260,Texte!$A$1+1,FALSE)</f>
        <v>Dominica</v>
      </c>
      <c r="I55">
        <f>IF(Texte!$A$1=1,VLOOKUP(Auswahl_Bundesland&amp;B55,Import_Matrix,2,FALSE),VLOOKUP(Auswahl_Bundesland&amp;B55,Import_Matrix,2,FALSE))</f>
        <v>63</v>
      </c>
    </row>
    <row r="56" spans="1:9" x14ac:dyDescent="0.25">
      <c r="A56">
        <f t="shared" si="0"/>
        <v>414.416</v>
      </c>
      <c r="B56" t="str">
        <f>Dropdown!A56</f>
        <v>456</v>
      </c>
      <c r="C56" t="str">
        <f>VLOOKUP(B56,Texte!$A$4:$C$260,Texte!$A$1+1,FALSE)</f>
        <v>Dominikanische Republik</v>
      </c>
      <c r="D56">
        <f>IF(Texte!$A$1=1,VLOOKUP(Auswahl_Bundesland&amp;B56,Export_Matrix,2,FALSE),VLOOKUP(Auswahl_Bundesland&amp;B56,Export_Matrix,2,FALSE))</f>
        <v>59</v>
      </c>
      <c r="F56">
        <f t="shared" si="1"/>
        <v>472.69400000000002</v>
      </c>
      <c r="G56" t="str">
        <f>Dropdown!A56</f>
        <v>456</v>
      </c>
      <c r="H56" t="str">
        <f>VLOOKUP(G56,Texte!$A$4:$C$260,Texte!$A$1+1,FALSE)</f>
        <v>Dominikanische Republik</v>
      </c>
      <c r="I56">
        <f>IF(Texte!$A$1=1,VLOOKUP(Auswahl_Bundesland&amp;B56,Import_Matrix,2,FALSE),VLOOKUP(Auswahl_Bundesland&amp;B56,Import_Matrix,2,FALSE))</f>
        <v>64</v>
      </c>
    </row>
    <row r="57" spans="1:9" x14ac:dyDescent="0.25">
      <c r="A57">
        <f t="shared" si="0"/>
        <v>2E-3</v>
      </c>
      <c r="B57" t="str">
        <f>Dropdown!A57</f>
        <v>338</v>
      </c>
      <c r="C57" t="str">
        <f>VLOOKUP(B57,Texte!$A$4:$C$260,Texte!$A$1+1,FALSE)</f>
        <v>Dschibuti</v>
      </c>
      <c r="D57">
        <f>IF(Texte!$A$1=1,VLOOKUP(Auswahl_Bundesland&amp;B57,Export_Matrix,2,FALSE),VLOOKUP(Auswahl_Bundesland&amp;B57,Export_Matrix,2,FALSE))</f>
        <v>56</v>
      </c>
      <c r="F57">
        <f t="shared" si="1"/>
        <v>0.63800000000000001</v>
      </c>
      <c r="G57" t="str">
        <f>Dropdown!A57</f>
        <v>338</v>
      </c>
      <c r="H57" t="str">
        <f>VLOOKUP(G57,Texte!$A$4:$C$260,Texte!$A$1+1,FALSE)</f>
        <v>Dschibuti</v>
      </c>
      <c r="I57">
        <f>IF(Texte!$A$1=1,VLOOKUP(Auswahl_Bundesland&amp;B57,Import_Matrix,2,FALSE),VLOOKUP(Auswahl_Bundesland&amp;B57,Import_Matrix,2,FALSE))</f>
        <v>61</v>
      </c>
    </row>
    <row r="58" spans="1:9" x14ac:dyDescent="0.25">
      <c r="A58">
        <f t="shared" si="0"/>
        <v>692.76800000000003</v>
      </c>
      <c r="B58" t="str">
        <f>Dropdown!A58</f>
        <v>500</v>
      </c>
      <c r="C58" t="str">
        <f>VLOOKUP(B58,Texte!$A$4:$C$260,Texte!$A$1+1,FALSE)</f>
        <v>Ecuador</v>
      </c>
      <c r="D58">
        <f>IF(Texte!$A$1=1,VLOOKUP(Auswahl_Bundesland&amp;B58,Export_Matrix,2,FALSE),VLOOKUP(Auswahl_Bundesland&amp;B58,Export_Matrix,2,FALSE))</f>
        <v>61</v>
      </c>
      <c r="F58">
        <f t="shared" si="1"/>
        <v>459.392</v>
      </c>
      <c r="G58" t="str">
        <f>Dropdown!A58</f>
        <v>500</v>
      </c>
      <c r="H58" t="str">
        <f>VLOOKUP(G58,Texte!$A$4:$C$260,Texte!$A$1+1,FALSE)</f>
        <v>Ecuador</v>
      </c>
      <c r="I58">
        <f>IF(Texte!$A$1=1,VLOOKUP(Auswahl_Bundesland&amp;B58,Import_Matrix,2,FALSE),VLOOKUP(Auswahl_Bundesland&amp;B58,Import_Matrix,2,FALSE))</f>
        <v>66</v>
      </c>
    </row>
    <row r="59" spans="1:9" x14ac:dyDescent="0.25">
      <c r="A59">
        <f t="shared" si="0"/>
        <v>3.3690000000000002</v>
      </c>
      <c r="B59" t="str">
        <f>Dropdown!A59</f>
        <v>428</v>
      </c>
      <c r="C59" t="str">
        <f>VLOOKUP(B59,Texte!$A$4:$C$260,Texte!$A$1+1,FALSE)</f>
        <v>El Salvador</v>
      </c>
      <c r="D59">
        <f>IF(Texte!$A$1=1,VLOOKUP(Auswahl_Bundesland&amp;B59,Export_Matrix,2,FALSE),VLOOKUP(Auswahl_Bundesland&amp;B59,Export_Matrix,2,FALSE))</f>
        <v>189</v>
      </c>
      <c r="F59">
        <f t="shared" si="1"/>
        <v>320.12200000000001</v>
      </c>
      <c r="G59" t="str">
        <f>Dropdown!A59</f>
        <v>428</v>
      </c>
      <c r="H59" t="str">
        <f>VLOOKUP(G59,Texte!$A$4:$C$260,Texte!$A$1+1,FALSE)</f>
        <v>El Salvador</v>
      </c>
      <c r="I59">
        <f>IF(Texte!$A$1=1,VLOOKUP(Auswahl_Bundesland&amp;B59,Import_Matrix,2,FALSE),VLOOKUP(Auswahl_Bundesland&amp;B59,Import_Matrix,2,FALSE))</f>
        <v>202</v>
      </c>
    </row>
    <row r="60" spans="1:9" x14ac:dyDescent="0.25">
      <c r="A60">
        <f t="shared" si="0"/>
        <v>7.0000000000000001E-3</v>
      </c>
      <c r="B60" t="str">
        <f>Dropdown!A60</f>
        <v>336</v>
      </c>
      <c r="C60" t="str">
        <f>VLOOKUP(B60,Texte!$A$4:$C$260,Texte!$A$1+1,FALSE)</f>
        <v>Eritrea</v>
      </c>
      <c r="D60">
        <f>IF(Texte!$A$1=1,VLOOKUP(Auswahl_Bundesland&amp;B60,Export_Matrix,2,FALSE),VLOOKUP(Auswahl_Bundesland&amp;B60,Export_Matrix,2,FALSE))</f>
        <v>64</v>
      </c>
      <c r="F60">
        <f t="shared" si="1"/>
        <v>2.85</v>
      </c>
      <c r="G60" t="str">
        <f>Dropdown!A60</f>
        <v>336</v>
      </c>
      <c r="H60" t="str">
        <f>VLOOKUP(G60,Texte!$A$4:$C$260,Texte!$A$1+1,FALSE)</f>
        <v>Eritrea</v>
      </c>
      <c r="I60">
        <f>IF(Texte!$A$1=1,VLOOKUP(Auswahl_Bundesland&amp;B60,Import_Matrix,2,FALSE),VLOOKUP(Auswahl_Bundesland&amp;B60,Import_Matrix,2,FALSE))</f>
        <v>70</v>
      </c>
    </row>
    <row r="61" spans="1:9" x14ac:dyDescent="0.25">
      <c r="A61">
        <f t="shared" si="0"/>
        <v>1481.5129999999999</v>
      </c>
      <c r="B61" t="str">
        <f>Dropdown!A61</f>
        <v>053</v>
      </c>
      <c r="C61" t="str">
        <f>VLOOKUP(B61,Texte!$A$4:$C$260,Texte!$A$1+1,FALSE)</f>
        <v>Estland</v>
      </c>
      <c r="D61">
        <f>IF(Texte!$A$1=1,VLOOKUP(Auswahl_Bundesland&amp;B61,Export_Matrix,2,FALSE),VLOOKUP(Auswahl_Bundesland&amp;B61,Export_Matrix,2,FALSE))</f>
        <v>62</v>
      </c>
      <c r="F61">
        <f t="shared" si="1"/>
        <v>1376.665</v>
      </c>
      <c r="G61" t="str">
        <f>Dropdown!A61</f>
        <v>053</v>
      </c>
      <c r="H61" t="str">
        <f>VLOOKUP(G61,Texte!$A$4:$C$260,Texte!$A$1+1,FALSE)</f>
        <v>Estland</v>
      </c>
      <c r="I61">
        <f>IF(Texte!$A$1=1,VLOOKUP(Auswahl_Bundesland&amp;B61,Import_Matrix,2,FALSE),VLOOKUP(Auswahl_Bundesland&amp;B61,Import_Matrix,2,FALSE))</f>
        <v>67</v>
      </c>
    </row>
    <row r="62" spans="1:9" x14ac:dyDescent="0.25">
      <c r="A62">
        <f t="shared" si="0"/>
        <v>0</v>
      </c>
      <c r="B62" t="str">
        <f>Dropdown!A62</f>
        <v>529</v>
      </c>
      <c r="C62" t="str">
        <f>VLOOKUP(B62,Texte!$A$4:$C$260,Texte!$A$1+1,FALSE)</f>
        <v>Falklandinseln</v>
      </c>
      <c r="D62">
        <f>IF(Texte!$A$1=1,VLOOKUP(Auswahl_Bundesland&amp;B62,Export_Matrix,2,FALSE),VLOOKUP(Auswahl_Bundesland&amp;B62,Export_Matrix,2,FALSE))</f>
        <v>69</v>
      </c>
      <c r="F62">
        <f t="shared" si="1"/>
        <v>41.686999999999998</v>
      </c>
      <c r="G62" t="str">
        <f>Dropdown!A62</f>
        <v>529</v>
      </c>
      <c r="H62" t="str">
        <f>VLOOKUP(G62,Texte!$A$4:$C$260,Texte!$A$1+1,FALSE)</f>
        <v>Falklandinseln</v>
      </c>
      <c r="I62">
        <f>IF(Texte!$A$1=1,VLOOKUP(Auswahl_Bundesland&amp;B62,Import_Matrix,2,FALSE),VLOOKUP(Auswahl_Bundesland&amp;B62,Import_Matrix,2,FALSE))</f>
        <v>75</v>
      </c>
    </row>
    <row r="63" spans="1:9" x14ac:dyDescent="0.25">
      <c r="A63">
        <f t="shared" si="0"/>
        <v>0.496</v>
      </c>
      <c r="B63" t="str">
        <f>Dropdown!A63</f>
        <v>041</v>
      </c>
      <c r="C63" t="str">
        <f>VLOOKUP(B63,Texte!$A$4:$C$260,Texte!$A$1+1,FALSE)</f>
        <v>Färöerinseln</v>
      </c>
      <c r="D63">
        <f>IF(Texte!$A$1=1,VLOOKUP(Auswahl_Bundesland&amp;B63,Export_Matrix,2,FALSE),VLOOKUP(Auswahl_Bundesland&amp;B63,Export_Matrix,2,FALSE))</f>
        <v>71</v>
      </c>
      <c r="F63">
        <f t="shared" si="1"/>
        <v>21.036999999999999</v>
      </c>
      <c r="G63" t="str">
        <f>Dropdown!A63</f>
        <v>041</v>
      </c>
      <c r="H63" t="str">
        <f>VLOOKUP(G63,Texte!$A$4:$C$260,Texte!$A$1+1,FALSE)</f>
        <v>Färöerinseln</v>
      </c>
      <c r="I63">
        <f>IF(Texte!$A$1=1,VLOOKUP(Auswahl_Bundesland&amp;B63,Import_Matrix,2,FALSE),VLOOKUP(Auswahl_Bundesland&amp;B63,Import_Matrix,2,FALSE))</f>
        <v>77</v>
      </c>
    </row>
    <row r="64" spans="1:9" x14ac:dyDescent="0.25">
      <c r="A64">
        <f t="shared" si="0"/>
        <v>2.5000000000000001E-2</v>
      </c>
      <c r="B64" t="str">
        <f>Dropdown!A64</f>
        <v>815</v>
      </c>
      <c r="C64" t="str">
        <f>VLOOKUP(B64,Texte!$A$4:$C$260,Texte!$A$1+1,FALSE)</f>
        <v>Fidschi</v>
      </c>
      <c r="D64">
        <f>IF(Texte!$A$1=1,VLOOKUP(Auswahl_Bundesland&amp;B64,Export_Matrix,2,FALSE),VLOOKUP(Auswahl_Bundesland&amp;B64,Export_Matrix,2,FALSE))</f>
        <v>68</v>
      </c>
      <c r="F64">
        <f t="shared" si="1"/>
        <v>1.786</v>
      </c>
      <c r="G64" t="str">
        <f>Dropdown!A64</f>
        <v>815</v>
      </c>
      <c r="H64" t="str">
        <f>VLOOKUP(G64,Texte!$A$4:$C$260,Texte!$A$1+1,FALSE)</f>
        <v>Fidschi</v>
      </c>
      <c r="I64">
        <f>IF(Texte!$A$1=1,VLOOKUP(Auswahl_Bundesland&amp;B64,Import_Matrix,2,FALSE),VLOOKUP(Auswahl_Bundesland&amp;B64,Import_Matrix,2,FALSE))</f>
        <v>74</v>
      </c>
    </row>
    <row r="65" spans="1:9" x14ac:dyDescent="0.25">
      <c r="A65">
        <f t="shared" si="0"/>
        <v>10188.996999999999</v>
      </c>
      <c r="B65" t="str">
        <f>Dropdown!A65</f>
        <v>032</v>
      </c>
      <c r="C65" t="str">
        <f>VLOOKUP(B65,Texte!$A$4:$C$260,Texte!$A$1+1,FALSE)</f>
        <v>Finnland</v>
      </c>
      <c r="D65">
        <f>IF(Texte!$A$1=1,VLOOKUP(Auswahl_Bundesland&amp;B65,Export_Matrix,2,FALSE),VLOOKUP(Auswahl_Bundesland&amp;B65,Export_Matrix,2,FALSE))</f>
        <v>67</v>
      </c>
      <c r="F65">
        <f t="shared" si="1"/>
        <v>5116.366</v>
      </c>
      <c r="G65" t="str">
        <f>Dropdown!A65</f>
        <v>032</v>
      </c>
      <c r="H65" t="str">
        <f>VLOOKUP(G65,Texte!$A$4:$C$260,Texte!$A$1+1,FALSE)</f>
        <v>Finnland</v>
      </c>
      <c r="I65">
        <f>IF(Texte!$A$1=1,VLOOKUP(Auswahl_Bundesland&amp;B65,Import_Matrix,2,FALSE),VLOOKUP(Auswahl_Bundesland&amp;B65,Import_Matrix,2,FALSE))</f>
        <v>73</v>
      </c>
    </row>
    <row r="66" spans="1:9" x14ac:dyDescent="0.25">
      <c r="A66">
        <f t="shared" si="0"/>
        <v>0</v>
      </c>
      <c r="B66" t="str">
        <f>Dropdown!A66</f>
        <v>823</v>
      </c>
      <c r="C66" t="str">
        <f>VLOOKUP(B66,Texte!$A$4:$C$260,Texte!$A$1+1,FALSE)</f>
        <v>Föd.Mikronesien</v>
      </c>
      <c r="D66">
        <f>IF(Texte!$A$1=1,VLOOKUP(Auswahl_Bundesland&amp;B66,Export_Matrix,2,FALSE),VLOOKUP(Auswahl_Bundesland&amp;B66,Export_Matrix,2,FALSE))</f>
        <v>70</v>
      </c>
      <c r="F66">
        <f t="shared" si="1"/>
        <v>1.752</v>
      </c>
      <c r="G66" t="str">
        <f>Dropdown!A66</f>
        <v>823</v>
      </c>
      <c r="H66" t="str">
        <f>VLOOKUP(G66,Texte!$A$4:$C$260,Texte!$A$1+1,FALSE)</f>
        <v>Föd.Mikronesien</v>
      </c>
      <c r="I66">
        <f>IF(Texte!$A$1=1,VLOOKUP(Auswahl_Bundesland&amp;B66,Import_Matrix,2,FALSE),VLOOKUP(Auswahl_Bundesland&amp;B66,Import_Matrix,2,FALSE))</f>
        <v>76</v>
      </c>
    </row>
    <row r="67" spans="1:9" x14ac:dyDescent="0.25">
      <c r="A67">
        <f t="shared" ref="A67:A130" si="12">IF(ISERROR($D67),0,INDEX(Export_Matrix,$D67,A$1))/Einheit_Wert</f>
        <v>62206.550999999999</v>
      </c>
      <c r="B67" t="str">
        <f>Dropdown!A67</f>
        <v>001</v>
      </c>
      <c r="C67" t="str">
        <f>VLOOKUP(B67,Texte!$A$4:$C$260,Texte!$A$1+1,FALSE)</f>
        <v>Frankreich</v>
      </c>
      <c r="D67">
        <f>IF(Texte!$A$1=1,VLOOKUP(Auswahl_Bundesland&amp;B67,Export_Matrix,2,FALSE),VLOOKUP(Auswahl_Bundesland&amp;B67,Export_Matrix,2,FALSE))</f>
        <v>72</v>
      </c>
      <c r="F67">
        <f t="shared" ref="F67:F130" si="13">IF(ISERROR($I67),0,INDEX(Import_Matrix,$I67,F$1))/Einheit_Wert</f>
        <v>174468.43599999999</v>
      </c>
      <c r="G67" t="str">
        <f>Dropdown!A67</f>
        <v>001</v>
      </c>
      <c r="H67" t="str">
        <f>VLOOKUP(G67,Texte!$A$4:$C$260,Texte!$A$1+1,FALSE)</f>
        <v>Frankreich</v>
      </c>
      <c r="I67">
        <f>IF(Texte!$A$1=1,VLOOKUP(Auswahl_Bundesland&amp;B67,Import_Matrix,2,FALSE),VLOOKUP(Auswahl_Bundesland&amp;B67,Import_Matrix,2,FALSE))</f>
        <v>78</v>
      </c>
    </row>
    <row r="68" spans="1:9" x14ac:dyDescent="0.25">
      <c r="A68">
        <f t="shared" si="12"/>
        <v>0</v>
      </c>
      <c r="B68" t="str">
        <f>Dropdown!A68</f>
        <v>894</v>
      </c>
      <c r="C68" t="str">
        <f>VLOOKUP(B68,Texte!$A$4:$C$260,Texte!$A$1+1,FALSE)</f>
        <v>Franz.Südgebiete</v>
      </c>
      <c r="D68">
        <f>IF(Texte!$A$1=1,VLOOKUP(Auswahl_Bundesland&amp;B68,Export_Matrix,2,FALSE),VLOOKUP(Auswahl_Bundesland&amp;B68,Export_Matrix,2,FALSE))</f>
        <v>195</v>
      </c>
      <c r="F68">
        <f t="shared" si="13"/>
        <v>8.0000000000000002E-3</v>
      </c>
      <c r="G68" t="str">
        <f>Dropdown!A68</f>
        <v>894</v>
      </c>
      <c r="H68" t="str">
        <f>VLOOKUP(G68,Texte!$A$4:$C$260,Texte!$A$1+1,FALSE)</f>
        <v>Franz.Südgebiete</v>
      </c>
      <c r="I68">
        <f>IF(Texte!$A$1=1,VLOOKUP(Auswahl_Bundesland&amp;B68,Import_Matrix,2,FALSE),VLOOKUP(Auswahl_Bundesland&amp;B68,Import_Matrix,2,FALSE))</f>
        <v>208</v>
      </c>
    </row>
    <row r="69" spans="1:9" x14ac:dyDescent="0.25">
      <c r="A69">
        <f t="shared" si="12"/>
        <v>0</v>
      </c>
      <c r="B69" t="str">
        <f>Dropdown!A69</f>
        <v>822</v>
      </c>
      <c r="C69" t="str">
        <f>VLOOKUP(B69,Texte!$A$4:$C$260,Texte!$A$1+1,FALSE)</f>
        <v>Frz.Polynesien</v>
      </c>
      <c r="D69">
        <f>IF(Texte!$A$1=1,VLOOKUP(Auswahl_Bundesland&amp;B69,Export_Matrix,2,FALSE),VLOOKUP(Auswahl_Bundesland&amp;B69,Export_Matrix,2,FALSE))</f>
        <v>158</v>
      </c>
      <c r="F69">
        <f t="shared" si="13"/>
        <v>0.40400000000000003</v>
      </c>
      <c r="G69" t="str">
        <f>Dropdown!A69</f>
        <v>822</v>
      </c>
      <c r="H69" t="str">
        <f>VLOOKUP(G69,Texte!$A$4:$C$260,Texte!$A$1+1,FALSE)</f>
        <v>Frz.Polynesien</v>
      </c>
      <c r="I69">
        <f>IF(Texte!$A$1=1,VLOOKUP(Auswahl_Bundesland&amp;B69,Import_Matrix,2,FALSE),VLOOKUP(Auswahl_Bundesland&amp;B69,Import_Matrix,2,FALSE))</f>
        <v>169</v>
      </c>
    </row>
    <row r="70" spans="1:9" x14ac:dyDescent="0.25">
      <c r="A70">
        <f t="shared" si="12"/>
        <v>11.824999999999999</v>
      </c>
      <c r="B70" t="str">
        <f>Dropdown!A70</f>
        <v>314</v>
      </c>
      <c r="C70" t="str">
        <f>VLOOKUP(B70,Texte!$A$4:$C$260,Texte!$A$1+1,FALSE)</f>
        <v>Gabun</v>
      </c>
      <c r="D70">
        <f>IF(Texte!$A$1=1,VLOOKUP(Auswahl_Bundesland&amp;B70,Export_Matrix,2,FALSE),VLOOKUP(Auswahl_Bundesland&amp;B70,Export_Matrix,2,FALSE))</f>
        <v>73</v>
      </c>
      <c r="F70">
        <f t="shared" si="13"/>
        <v>150.40600000000001</v>
      </c>
      <c r="G70" t="str">
        <f>Dropdown!A70</f>
        <v>314</v>
      </c>
      <c r="H70" t="str">
        <f>VLOOKUP(G70,Texte!$A$4:$C$260,Texte!$A$1+1,FALSE)</f>
        <v>Gabun</v>
      </c>
      <c r="I70">
        <f>IF(Texte!$A$1=1,VLOOKUP(Auswahl_Bundesland&amp;B70,Import_Matrix,2,FALSE),VLOOKUP(Auswahl_Bundesland&amp;B70,Import_Matrix,2,FALSE))</f>
        <v>79</v>
      </c>
    </row>
    <row r="71" spans="1:9" x14ac:dyDescent="0.25">
      <c r="A71">
        <f t="shared" si="12"/>
        <v>0</v>
      </c>
      <c r="B71" t="str">
        <f>Dropdown!A71</f>
        <v>252</v>
      </c>
      <c r="C71" t="str">
        <f>VLOOKUP(B71,Texte!$A$4:$C$260,Texte!$A$1+1,FALSE)</f>
        <v>Gambia</v>
      </c>
      <c r="D71">
        <f>IF(Texte!$A$1=1,VLOOKUP(Auswahl_Bundesland&amp;B71,Export_Matrix,2,FALSE),VLOOKUP(Auswahl_Bundesland&amp;B71,Export_Matrix,2,FALSE))</f>
        <v>80</v>
      </c>
      <c r="F71">
        <f t="shared" si="13"/>
        <v>0.52300000000000002</v>
      </c>
      <c r="G71" t="str">
        <f>Dropdown!A71</f>
        <v>252</v>
      </c>
      <c r="H71" t="str">
        <f>VLOOKUP(G71,Texte!$A$4:$C$260,Texte!$A$1+1,FALSE)</f>
        <v>Gambia</v>
      </c>
      <c r="I71">
        <f>IF(Texte!$A$1=1,VLOOKUP(Auswahl_Bundesland&amp;B71,Import_Matrix,2,FALSE),VLOOKUP(Auswahl_Bundesland&amp;B71,Import_Matrix,2,FALSE))</f>
        <v>86</v>
      </c>
    </row>
    <row r="72" spans="1:9" x14ac:dyDescent="0.25">
      <c r="A72">
        <f t="shared" si="12"/>
        <v>2775.7330000000002</v>
      </c>
      <c r="B72" t="str">
        <f>Dropdown!A72</f>
        <v>076</v>
      </c>
      <c r="C72" t="str">
        <f>VLOOKUP(B72,Texte!$A$4:$C$260,Texte!$A$1+1,FALSE)</f>
        <v>Georgien</v>
      </c>
      <c r="D72">
        <f>IF(Texte!$A$1=1,VLOOKUP(Auswahl_Bundesland&amp;B72,Export_Matrix,2,FALSE),VLOOKUP(Auswahl_Bundesland&amp;B72,Export_Matrix,2,FALSE))</f>
        <v>76</v>
      </c>
      <c r="F72">
        <f t="shared" si="13"/>
        <v>860.13099999999997</v>
      </c>
      <c r="G72" t="str">
        <f>Dropdown!A72</f>
        <v>076</v>
      </c>
      <c r="H72" t="str">
        <f>VLOOKUP(G72,Texte!$A$4:$C$260,Texte!$A$1+1,FALSE)</f>
        <v>Georgien</v>
      </c>
      <c r="I72">
        <f>IF(Texte!$A$1=1,VLOOKUP(Auswahl_Bundesland&amp;B72,Import_Matrix,2,FALSE),VLOOKUP(Auswahl_Bundesland&amp;B72,Import_Matrix,2,FALSE))</f>
        <v>82</v>
      </c>
    </row>
    <row r="73" spans="1:9" x14ac:dyDescent="0.25">
      <c r="A73">
        <f t="shared" si="12"/>
        <v>220.49</v>
      </c>
      <c r="B73" t="str">
        <f>Dropdown!A73</f>
        <v>276</v>
      </c>
      <c r="C73" t="str">
        <f>VLOOKUP(B73,Texte!$A$4:$C$260,Texte!$A$1+1,FALSE)</f>
        <v>Ghana</v>
      </c>
      <c r="D73">
        <f>IF(Texte!$A$1=1,VLOOKUP(Auswahl_Bundesland&amp;B73,Export_Matrix,2,FALSE),VLOOKUP(Auswahl_Bundesland&amp;B73,Export_Matrix,2,FALSE))</f>
        <v>77</v>
      </c>
      <c r="F73">
        <f t="shared" si="13"/>
        <v>32.405999999999999</v>
      </c>
      <c r="G73" t="str">
        <f>Dropdown!A73</f>
        <v>276</v>
      </c>
      <c r="H73" t="str">
        <f>VLOOKUP(G73,Texte!$A$4:$C$260,Texte!$A$1+1,FALSE)</f>
        <v>Ghana</v>
      </c>
      <c r="I73">
        <f>IF(Texte!$A$1=1,VLOOKUP(Auswahl_Bundesland&amp;B73,Import_Matrix,2,FALSE),VLOOKUP(Auswahl_Bundesland&amp;B73,Import_Matrix,2,FALSE))</f>
        <v>83</v>
      </c>
    </row>
    <row r="74" spans="1:9" x14ac:dyDescent="0.25">
      <c r="A74">
        <f t="shared" si="12"/>
        <v>0.154</v>
      </c>
      <c r="B74" t="str">
        <f>Dropdown!A74</f>
        <v>044</v>
      </c>
      <c r="C74" t="str">
        <f>VLOOKUP(B74,Texte!$A$4:$C$260,Texte!$A$1+1,FALSE)</f>
        <v>Gibraltar</v>
      </c>
      <c r="D74">
        <f>IF(Texte!$A$1=1,VLOOKUP(Auswahl_Bundesland&amp;B74,Export_Matrix,2,FALSE),VLOOKUP(Auswahl_Bundesland&amp;B74,Export_Matrix,2,FALSE))</f>
        <v>78</v>
      </c>
      <c r="F74">
        <f t="shared" si="13"/>
        <v>0.9</v>
      </c>
      <c r="G74" t="str">
        <f>Dropdown!A74</f>
        <v>044</v>
      </c>
      <c r="H74" t="str">
        <f>VLOOKUP(G74,Texte!$A$4:$C$260,Texte!$A$1+1,FALSE)</f>
        <v>Gibraltar</v>
      </c>
      <c r="I74">
        <f>IF(Texte!$A$1=1,VLOOKUP(Auswahl_Bundesland&amp;B74,Import_Matrix,2,FALSE),VLOOKUP(Auswahl_Bundesland&amp;B74,Import_Matrix,2,FALSE))</f>
        <v>84</v>
      </c>
    </row>
    <row r="75" spans="1:9" x14ac:dyDescent="0.25">
      <c r="A75">
        <f t="shared" si="12"/>
        <v>0</v>
      </c>
      <c r="B75" t="str">
        <f>Dropdown!A75</f>
        <v>473</v>
      </c>
      <c r="C75" t="str">
        <f>VLOOKUP(B75,Texte!$A$4:$C$260,Texte!$A$1+1,FALSE)</f>
        <v>Grenada</v>
      </c>
      <c r="D75">
        <f>IF(Texte!$A$1=1,VLOOKUP(Auswahl_Bundesland&amp;B75,Export_Matrix,2,FALSE),VLOOKUP(Auswahl_Bundesland&amp;B75,Export_Matrix,2,FALSE))</f>
        <v>75</v>
      </c>
      <c r="F75">
        <f t="shared" si="13"/>
        <v>4.2000000000000003E-2</v>
      </c>
      <c r="G75" t="str">
        <f>Dropdown!A75</f>
        <v>473</v>
      </c>
      <c r="H75" t="str">
        <f>VLOOKUP(G75,Texte!$A$4:$C$260,Texte!$A$1+1,FALSE)</f>
        <v>Grenada</v>
      </c>
      <c r="I75">
        <f>IF(Texte!$A$1=1,VLOOKUP(Auswahl_Bundesland&amp;B75,Import_Matrix,2,FALSE),VLOOKUP(Auswahl_Bundesland&amp;B75,Import_Matrix,2,FALSE))</f>
        <v>81</v>
      </c>
    </row>
    <row r="76" spans="1:9" x14ac:dyDescent="0.25">
      <c r="A76">
        <f t="shared" si="12"/>
        <v>11880.433999999999</v>
      </c>
      <c r="B76" t="str">
        <f>Dropdown!A76</f>
        <v>009</v>
      </c>
      <c r="C76" t="str">
        <f>VLOOKUP(B76,Texte!$A$4:$C$260,Texte!$A$1+1,FALSE)</f>
        <v>Griechenland</v>
      </c>
      <c r="D76">
        <f>IF(Texte!$A$1=1,VLOOKUP(Auswahl_Bundesland&amp;B76,Export_Matrix,2,FALSE),VLOOKUP(Auswahl_Bundesland&amp;B76,Export_Matrix,2,FALSE))</f>
        <v>83</v>
      </c>
      <c r="F76">
        <f t="shared" si="13"/>
        <v>5906.3419999999996</v>
      </c>
      <c r="G76" t="str">
        <f>Dropdown!A76</f>
        <v>009</v>
      </c>
      <c r="H76" t="str">
        <f>VLOOKUP(G76,Texte!$A$4:$C$260,Texte!$A$1+1,FALSE)</f>
        <v>Griechenland</v>
      </c>
      <c r="I76">
        <f>IF(Texte!$A$1=1,VLOOKUP(Auswahl_Bundesland&amp;B76,Import_Matrix,2,FALSE),VLOOKUP(Auswahl_Bundesland&amp;B76,Import_Matrix,2,FALSE))</f>
        <v>89</v>
      </c>
    </row>
    <row r="77" spans="1:9" x14ac:dyDescent="0.25">
      <c r="A77">
        <f t="shared" si="12"/>
        <v>0.31</v>
      </c>
      <c r="B77" t="str">
        <f>Dropdown!A77</f>
        <v>406</v>
      </c>
      <c r="C77" t="str">
        <f>VLOOKUP(B77,Texte!$A$4:$C$260,Texte!$A$1+1,FALSE)</f>
        <v>Grönland</v>
      </c>
      <c r="D77">
        <f>IF(Texte!$A$1=1,VLOOKUP(Auswahl_Bundesland&amp;B77,Export_Matrix,2,FALSE),VLOOKUP(Auswahl_Bundesland&amp;B77,Export_Matrix,2,FALSE))</f>
        <v>79</v>
      </c>
      <c r="F77">
        <f t="shared" si="13"/>
        <v>0.77800000000000002</v>
      </c>
      <c r="G77" t="str">
        <f>Dropdown!A77</f>
        <v>406</v>
      </c>
      <c r="H77" t="str">
        <f>VLOOKUP(G77,Texte!$A$4:$C$260,Texte!$A$1+1,FALSE)</f>
        <v>Grönland</v>
      </c>
      <c r="I77">
        <f>IF(Texte!$A$1=1,VLOOKUP(Auswahl_Bundesland&amp;B77,Import_Matrix,2,FALSE),VLOOKUP(Auswahl_Bundesland&amp;B77,Import_Matrix,2,FALSE))</f>
        <v>85</v>
      </c>
    </row>
    <row r="78" spans="1:9" x14ac:dyDescent="0.25">
      <c r="A78">
        <f t="shared" si="12"/>
        <v>0.438</v>
      </c>
      <c r="B78" t="str">
        <f>Dropdown!A78</f>
        <v>831</v>
      </c>
      <c r="C78" t="str">
        <f>VLOOKUP(B78,Texte!$A$4:$C$260,Texte!$A$1+1,FALSE)</f>
        <v>Guam</v>
      </c>
      <c r="D78">
        <f>IF(Texte!$A$1=1,VLOOKUP(Auswahl_Bundesland&amp;B78,Export_Matrix,2,FALSE),VLOOKUP(Auswahl_Bundesland&amp;B78,Export_Matrix,2,FALSE))</f>
        <v>85</v>
      </c>
      <c r="F78">
        <f t="shared" si="13"/>
        <v>3.0000000000000001E-3</v>
      </c>
      <c r="G78" t="str">
        <f>Dropdown!A78</f>
        <v>831</v>
      </c>
      <c r="H78" t="str">
        <f>VLOOKUP(G78,Texte!$A$4:$C$260,Texte!$A$1+1,FALSE)</f>
        <v>Guam</v>
      </c>
      <c r="I78">
        <f>IF(Texte!$A$1=1,VLOOKUP(Auswahl_Bundesland&amp;B78,Import_Matrix,2,FALSE),VLOOKUP(Auswahl_Bundesland&amp;B78,Import_Matrix,2,FALSE))</f>
        <v>92</v>
      </c>
    </row>
    <row r="79" spans="1:9" x14ac:dyDescent="0.25">
      <c r="A79">
        <f t="shared" si="12"/>
        <v>67.825999999999993</v>
      </c>
      <c r="B79" t="str">
        <f>Dropdown!A79</f>
        <v>416</v>
      </c>
      <c r="C79" t="str">
        <f>VLOOKUP(B79,Texte!$A$4:$C$260,Texte!$A$1+1,FALSE)</f>
        <v>Guatemala</v>
      </c>
      <c r="D79">
        <f>IF(Texte!$A$1=1,VLOOKUP(Auswahl_Bundesland&amp;B79,Export_Matrix,2,FALSE),VLOOKUP(Auswahl_Bundesland&amp;B79,Export_Matrix,2,FALSE))</f>
        <v>84</v>
      </c>
      <c r="F79">
        <f t="shared" si="13"/>
        <v>410.76</v>
      </c>
      <c r="G79" t="str">
        <f>Dropdown!A79</f>
        <v>416</v>
      </c>
      <c r="H79" t="str">
        <f>VLOOKUP(G79,Texte!$A$4:$C$260,Texte!$A$1+1,FALSE)</f>
        <v>Guatemala</v>
      </c>
      <c r="I79">
        <f>IF(Texte!$A$1=1,VLOOKUP(Auswahl_Bundesland&amp;B79,Import_Matrix,2,FALSE),VLOOKUP(Auswahl_Bundesland&amp;B79,Import_Matrix,2,FALSE))</f>
        <v>91</v>
      </c>
    </row>
    <row r="80" spans="1:9" x14ac:dyDescent="0.25">
      <c r="A80">
        <f t="shared" si="12"/>
        <v>0</v>
      </c>
      <c r="B80" t="str">
        <f>Dropdown!A80</f>
        <v>260</v>
      </c>
      <c r="C80" t="str">
        <f>VLOOKUP(B80,Texte!$A$4:$C$260,Texte!$A$1+1,FALSE)</f>
        <v>Guinea</v>
      </c>
      <c r="D80">
        <f>IF(Texte!$A$1=1,VLOOKUP(Auswahl_Bundesland&amp;B80,Export_Matrix,2,FALSE),VLOOKUP(Auswahl_Bundesland&amp;B80,Export_Matrix,2,FALSE))</f>
        <v>81</v>
      </c>
      <c r="F80">
        <f t="shared" si="13"/>
        <v>1.44</v>
      </c>
      <c r="G80" t="str">
        <f>Dropdown!A80</f>
        <v>260</v>
      </c>
      <c r="H80" t="str">
        <f>VLOOKUP(G80,Texte!$A$4:$C$260,Texte!$A$1+1,FALSE)</f>
        <v>Guinea</v>
      </c>
      <c r="I80">
        <f>IF(Texte!$A$1=1,VLOOKUP(Auswahl_Bundesland&amp;B80,Import_Matrix,2,FALSE),VLOOKUP(Auswahl_Bundesland&amp;B80,Import_Matrix,2,FALSE))</f>
        <v>87</v>
      </c>
    </row>
    <row r="81" spans="1:9" x14ac:dyDescent="0.25">
      <c r="A81">
        <f t="shared" si="12"/>
        <v>2.7E-2</v>
      </c>
      <c r="B81" t="str">
        <f>Dropdown!A81</f>
        <v>257</v>
      </c>
      <c r="C81" t="str">
        <f>VLOOKUP(B81,Texte!$A$4:$C$260,Texte!$A$1+1,FALSE)</f>
        <v>Guinea-Bissau</v>
      </c>
      <c r="D81">
        <f>IF(Texte!$A$1=1,VLOOKUP(Auswahl_Bundesland&amp;B81,Export_Matrix,2,FALSE),VLOOKUP(Auswahl_Bundesland&amp;B81,Export_Matrix,2,FALSE))</f>
        <v>86</v>
      </c>
      <c r="F81">
        <f t="shared" si="13"/>
        <v>0</v>
      </c>
      <c r="G81" t="str">
        <f>Dropdown!A81</f>
        <v>257</v>
      </c>
      <c r="H81" t="str">
        <f>VLOOKUP(G81,Texte!$A$4:$C$260,Texte!$A$1+1,FALSE)</f>
        <v>Guinea-Bissau</v>
      </c>
      <c r="I81">
        <f>IF(Texte!$A$1=1,VLOOKUP(Auswahl_Bundesland&amp;B81,Import_Matrix,2,FALSE),VLOOKUP(Auswahl_Bundesland&amp;B81,Import_Matrix,2,FALSE))</f>
        <v>93</v>
      </c>
    </row>
    <row r="82" spans="1:9" x14ac:dyDescent="0.25">
      <c r="A82">
        <f t="shared" si="12"/>
        <v>0</v>
      </c>
      <c r="B82" t="str">
        <f>Dropdown!A82</f>
        <v>488</v>
      </c>
      <c r="C82" t="str">
        <f>VLOOKUP(B82,Texte!$A$4:$C$260,Texte!$A$1+1,FALSE)</f>
        <v>Guyana</v>
      </c>
      <c r="D82">
        <f>IF(Texte!$A$1=1,VLOOKUP(Auswahl_Bundesland&amp;B82,Export_Matrix,2,FALSE),VLOOKUP(Auswahl_Bundesland&amp;B82,Export_Matrix,2,FALSE))</f>
        <v>87</v>
      </c>
      <c r="F82">
        <f t="shared" si="13"/>
        <v>0.44900000000000001</v>
      </c>
      <c r="G82" t="str">
        <f>Dropdown!A82</f>
        <v>488</v>
      </c>
      <c r="H82" t="str">
        <f>VLOOKUP(G82,Texte!$A$4:$C$260,Texte!$A$1+1,FALSE)</f>
        <v>Guyana</v>
      </c>
      <c r="I82">
        <f>IF(Texte!$A$1=1,VLOOKUP(Auswahl_Bundesland&amp;B82,Import_Matrix,2,FALSE),VLOOKUP(Auswahl_Bundesland&amp;B82,Import_Matrix,2,FALSE))</f>
        <v>94</v>
      </c>
    </row>
    <row r="83" spans="1:9" x14ac:dyDescent="0.25">
      <c r="A83">
        <f t="shared" si="12"/>
        <v>0</v>
      </c>
      <c r="B83" t="str">
        <f>Dropdown!A83</f>
        <v>452</v>
      </c>
      <c r="C83" t="str">
        <f>VLOOKUP(B83,Texte!$A$4:$C$260,Texte!$A$1+1,FALSE)</f>
        <v>Haiti</v>
      </c>
      <c r="D83">
        <f>IF(Texte!$A$1=1,VLOOKUP(Auswahl_Bundesland&amp;B83,Export_Matrix,2,FALSE),VLOOKUP(Auswahl_Bundesland&amp;B83,Export_Matrix,2,FALSE))</f>
        <v>91</v>
      </c>
      <c r="F83">
        <f t="shared" si="13"/>
        <v>28.503</v>
      </c>
      <c r="G83" t="str">
        <f>Dropdown!A83</f>
        <v>452</v>
      </c>
      <c r="H83" t="str">
        <f>VLOOKUP(G83,Texte!$A$4:$C$260,Texte!$A$1+1,FALSE)</f>
        <v>Haiti</v>
      </c>
      <c r="I83">
        <f>IF(Texte!$A$1=1,VLOOKUP(Auswahl_Bundesland&amp;B83,Import_Matrix,2,FALSE),VLOOKUP(Auswahl_Bundesland&amp;B83,Import_Matrix,2,FALSE))</f>
        <v>98</v>
      </c>
    </row>
    <row r="84" spans="1:9" x14ac:dyDescent="0.25">
      <c r="A84">
        <f t="shared" si="12"/>
        <v>0</v>
      </c>
      <c r="B84" t="str">
        <f>Dropdown!A84</f>
        <v>835</v>
      </c>
      <c r="C84" t="str">
        <f>VLOOKUP(B84,Texte!$A$4:$C$260,Texte!$A$1+1,FALSE)</f>
        <v>Heard u. McDonaldinseln</v>
      </c>
      <c r="D84" t="e">
        <f>IF(Texte!$A$1=1,VLOOKUP(Auswahl_Bundesland&amp;B84,Export_Matrix,2,FALSE),VLOOKUP(Auswahl_Bundesland&amp;B84,Export_Matrix,2,FALSE))</f>
        <v>#N/A</v>
      </c>
      <c r="F84">
        <f t="shared" si="13"/>
        <v>0</v>
      </c>
      <c r="G84" t="str">
        <f>Dropdown!A84</f>
        <v>835</v>
      </c>
      <c r="H84" t="str">
        <f>VLOOKUP(G84,Texte!$A$4:$C$260,Texte!$A$1+1,FALSE)</f>
        <v>Heard u. McDonaldinseln</v>
      </c>
      <c r="I84" t="e">
        <f>IF(Texte!$A$1=1,VLOOKUP(Auswahl_Bundesland&amp;B84,Import_Matrix,2,FALSE),VLOOKUP(Auswahl_Bundesland&amp;B84,Import_Matrix,2,FALSE))</f>
        <v>#N/A</v>
      </c>
    </row>
    <row r="85" spans="1:9" x14ac:dyDescent="0.25">
      <c r="A85">
        <f t="shared" si="12"/>
        <v>0</v>
      </c>
      <c r="B85" t="str">
        <f>Dropdown!A85</f>
        <v>045</v>
      </c>
      <c r="C85" t="str">
        <f>VLOOKUP(B85,Texte!$A$4:$C$260,Texte!$A$1+1,FALSE)</f>
        <v>Heiliger Stuhl</v>
      </c>
      <c r="D85">
        <f>IF(Texte!$A$1=1,VLOOKUP(Auswahl_Bundesland&amp;B85,Export_Matrix,2,FALSE),VLOOKUP(Auswahl_Bundesland&amp;B85,Export_Matrix,2,FALSE))</f>
        <v>214</v>
      </c>
      <c r="F85">
        <f t="shared" si="13"/>
        <v>2.516</v>
      </c>
      <c r="G85" t="str">
        <f>Dropdown!A85</f>
        <v>045</v>
      </c>
      <c r="H85" t="str">
        <f>VLOOKUP(G85,Texte!$A$4:$C$260,Texte!$A$1+1,FALSE)</f>
        <v>Heiliger Stuhl</v>
      </c>
      <c r="I85">
        <f>IF(Texte!$A$1=1,VLOOKUP(Auswahl_Bundesland&amp;B85,Import_Matrix,2,FALSE),VLOOKUP(Auswahl_Bundesland&amp;B85,Import_Matrix,2,FALSE))</f>
        <v>228</v>
      </c>
    </row>
    <row r="86" spans="1:9" x14ac:dyDescent="0.25">
      <c r="A86">
        <f t="shared" si="12"/>
        <v>0.11899999999999999</v>
      </c>
      <c r="B86" t="str">
        <f>Dropdown!A86</f>
        <v>955</v>
      </c>
      <c r="C86" t="str">
        <f>VLOOKUP(B86,Texte!$A$4:$C$260,Texte!$A$1+1,FALSE)</f>
        <v>Hohe See</v>
      </c>
      <c r="D86">
        <f>IF(Texte!$A$1=1,VLOOKUP(Auswahl_Bundesland&amp;B86,Export_Matrix,2,FALSE),VLOOKUP(Auswahl_Bundesland&amp;B86,Export_Matrix,2,FALSE))</f>
        <v>168</v>
      </c>
      <c r="F86">
        <f t="shared" si="13"/>
        <v>0</v>
      </c>
      <c r="G86" t="str">
        <f>Dropdown!A86</f>
        <v>955</v>
      </c>
      <c r="H86" t="str">
        <f>VLOOKUP(G86,Texte!$A$4:$C$260,Texte!$A$1+1,FALSE)</f>
        <v>Hohe See</v>
      </c>
      <c r="I86" t="e">
        <f>IF(Texte!$A$1=1,VLOOKUP(Auswahl_Bundesland&amp;B86,Import_Matrix,2,FALSE),VLOOKUP(Auswahl_Bundesland&amp;B86,Import_Matrix,2,FALSE))</f>
        <v>#N/A</v>
      </c>
    </row>
    <row r="87" spans="1:9" x14ac:dyDescent="0.25">
      <c r="A87">
        <f t="shared" si="12"/>
        <v>66.043999999999997</v>
      </c>
      <c r="B87" t="str">
        <f>Dropdown!A87</f>
        <v>424</v>
      </c>
      <c r="C87" t="str">
        <f>VLOOKUP(B87,Texte!$A$4:$C$260,Texte!$A$1+1,FALSE)</f>
        <v>Honduras</v>
      </c>
      <c r="D87">
        <f>IF(Texte!$A$1=1,VLOOKUP(Auswahl_Bundesland&amp;B87,Export_Matrix,2,FALSE),VLOOKUP(Auswahl_Bundesland&amp;B87,Export_Matrix,2,FALSE))</f>
        <v>89</v>
      </c>
      <c r="F87">
        <f t="shared" si="13"/>
        <v>206</v>
      </c>
      <c r="G87" t="str">
        <f>Dropdown!A87</f>
        <v>424</v>
      </c>
      <c r="H87" t="str">
        <f>VLOOKUP(G87,Texte!$A$4:$C$260,Texte!$A$1+1,FALSE)</f>
        <v>Honduras</v>
      </c>
      <c r="I87">
        <f>IF(Texte!$A$1=1,VLOOKUP(Auswahl_Bundesland&amp;B87,Import_Matrix,2,FALSE),VLOOKUP(Auswahl_Bundesland&amp;B87,Import_Matrix,2,FALSE))</f>
        <v>96</v>
      </c>
    </row>
    <row r="88" spans="1:9" x14ac:dyDescent="0.25">
      <c r="A88">
        <f t="shared" si="12"/>
        <v>4218.6109999999999</v>
      </c>
      <c r="B88" t="str">
        <f>Dropdown!A88</f>
        <v>740</v>
      </c>
      <c r="C88" t="str">
        <f>VLOOKUP(B88,Texte!$A$4:$C$260,Texte!$A$1+1,FALSE)</f>
        <v>Hongkong</v>
      </c>
      <c r="D88">
        <f>IF(Texte!$A$1=1,VLOOKUP(Auswahl_Bundesland&amp;B88,Export_Matrix,2,FALSE),VLOOKUP(Auswahl_Bundesland&amp;B88,Export_Matrix,2,FALSE))</f>
        <v>88</v>
      </c>
      <c r="F88">
        <f t="shared" si="13"/>
        <v>1106.7449999999999</v>
      </c>
      <c r="G88" t="str">
        <f>Dropdown!A88</f>
        <v>740</v>
      </c>
      <c r="H88" t="str">
        <f>VLOOKUP(G88,Texte!$A$4:$C$260,Texte!$A$1+1,FALSE)</f>
        <v>Hongkong</v>
      </c>
      <c r="I88">
        <f>IF(Texte!$A$1=1,VLOOKUP(Auswahl_Bundesland&amp;B88,Import_Matrix,2,FALSE),VLOOKUP(Auswahl_Bundesland&amp;B88,Import_Matrix,2,FALSE))</f>
        <v>95</v>
      </c>
    </row>
    <row r="89" spans="1:9" x14ac:dyDescent="0.25">
      <c r="A89">
        <f t="shared" si="12"/>
        <v>27175.725999999999</v>
      </c>
      <c r="B89" t="str">
        <f>Dropdown!A89</f>
        <v>664</v>
      </c>
      <c r="C89" t="str">
        <f>VLOOKUP(B89,Texte!$A$4:$C$260,Texte!$A$1+1,FALSE)</f>
        <v>Indien</v>
      </c>
      <c r="D89">
        <f>IF(Texte!$A$1=1,VLOOKUP(Auswahl_Bundesland&amp;B89,Export_Matrix,2,FALSE),VLOOKUP(Auswahl_Bundesland&amp;B89,Export_Matrix,2,FALSE))</f>
        <v>96</v>
      </c>
      <c r="F89">
        <f t="shared" si="13"/>
        <v>35772.489000000001</v>
      </c>
      <c r="G89" t="str">
        <f>Dropdown!A89</f>
        <v>664</v>
      </c>
      <c r="H89" t="str">
        <f>VLOOKUP(G89,Texte!$A$4:$C$260,Texte!$A$1+1,FALSE)</f>
        <v>Indien</v>
      </c>
      <c r="I89">
        <f>IF(Texte!$A$1=1,VLOOKUP(Auswahl_Bundesland&amp;B89,Import_Matrix,2,FALSE),VLOOKUP(Auswahl_Bundesland&amp;B89,Import_Matrix,2,FALSE))</f>
        <v>103</v>
      </c>
    </row>
    <row r="90" spans="1:9" x14ac:dyDescent="0.25">
      <c r="A90">
        <f t="shared" si="12"/>
        <v>1714.2639999999999</v>
      </c>
      <c r="B90" t="str">
        <f>Dropdown!A90</f>
        <v>700</v>
      </c>
      <c r="C90" t="str">
        <f>VLOOKUP(B90,Texte!$A$4:$C$260,Texte!$A$1+1,FALSE)</f>
        <v>Indonesien</v>
      </c>
      <c r="D90">
        <f>IF(Texte!$A$1=1,VLOOKUP(Auswahl_Bundesland&amp;B90,Export_Matrix,2,FALSE),VLOOKUP(Auswahl_Bundesland&amp;B90,Export_Matrix,2,FALSE))</f>
        <v>93</v>
      </c>
      <c r="F90">
        <f t="shared" si="13"/>
        <v>29496.87</v>
      </c>
      <c r="G90" t="str">
        <f>Dropdown!A90</f>
        <v>700</v>
      </c>
      <c r="H90" t="str">
        <f>VLOOKUP(G90,Texte!$A$4:$C$260,Texte!$A$1+1,FALSE)</f>
        <v>Indonesien</v>
      </c>
      <c r="I90">
        <f>IF(Texte!$A$1=1,VLOOKUP(Auswahl_Bundesland&amp;B90,Import_Matrix,2,FALSE),VLOOKUP(Auswahl_Bundesland&amp;B90,Import_Matrix,2,FALSE))</f>
        <v>100</v>
      </c>
    </row>
    <row r="91" spans="1:9" x14ac:dyDescent="0.25">
      <c r="A91">
        <f t="shared" si="12"/>
        <v>252.42699999999999</v>
      </c>
      <c r="B91" t="str">
        <f>Dropdown!A91</f>
        <v>612</v>
      </c>
      <c r="C91" t="str">
        <f>VLOOKUP(B91,Texte!$A$4:$C$260,Texte!$A$1+1,FALSE)</f>
        <v>Irak</v>
      </c>
      <c r="D91">
        <f>IF(Texte!$A$1=1,VLOOKUP(Auswahl_Bundesland&amp;B91,Export_Matrix,2,FALSE),VLOOKUP(Auswahl_Bundesland&amp;B91,Export_Matrix,2,FALSE))</f>
        <v>97</v>
      </c>
      <c r="F91">
        <f t="shared" si="13"/>
        <v>0.75700000000000001</v>
      </c>
      <c r="G91" t="str">
        <f>Dropdown!A91</f>
        <v>612</v>
      </c>
      <c r="H91" t="str">
        <f>VLOOKUP(G91,Texte!$A$4:$C$260,Texte!$A$1+1,FALSE)</f>
        <v>Irak</v>
      </c>
      <c r="I91">
        <f>IF(Texte!$A$1=1,VLOOKUP(Auswahl_Bundesland&amp;B91,Import_Matrix,2,FALSE),VLOOKUP(Auswahl_Bundesland&amp;B91,Import_Matrix,2,FALSE))</f>
        <v>105</v>
      </c>
    </row>
    <row r="92" spans="1:9" x14ac:dyDescent="0.25">
      <c r="A92">
        <f t="shared" si="12"/>
        <v>279.39699999999999</v>
      </c>
      <c r="B92" t="str">
        <f>Dropdown!A92</f>
        <v>616</v>
      </c>
      <c r="C92" t="str">
        <f>VLOOKUP(B92,Texte!$A$4:$C$260,Texte!$A$1+1,FALSE)</f>
        <v xml:space="preserve">Iran,Islamische Republik </v>
      </c>
      <c r="D92">
        <f>IF(Texte!$A$1=1,VLOOKUP(Auswahl_Bundesland&amp;B92,Export_Matrix,2,FALSE),VLOOKUP(Auswahl_Bundesland&amp;B92,Export_Matrix,2,FALSE))</f>
        <v>98</v>
      </c>
      <c r="F92">
        <f t="shared" si="13"/>
        <v>71.823999999999998</v>
      </c>
      <c r="G92" t="str">
        <f>Dropdown!A92</f>
        <v>616</v>
      </c>
      <c r="H92" t="str">
        <f>VLOOKUP(G92,Texte!$A$4:$C$260,Texte!$A$1+1,FALSE)</f>
        <v xml:space="preserve">Iran,Islamische Republik </v>
      </c>
      <c r="I92">
        <f>IF(Texte!$A$1=1,VLOOKUP(Auswahl_Bundesland&amp;B92,Import_Matrix,2,FALSE),VLOOKUP(Auswahl_Bundesland&amp;B92,Import_Matrix,2,FALSE))</f>
        <v>106</v>
      </c>
    </row>
    <row r="93" spans="1:9" x14ac:dyDescent="0.25">
      <c r="A93">
        <f t="shared" si="12"/>
        <v>2639.9229999999998</v>
      </c>
      <c r="B93" t="str">
        <f>Dropdown!A93</f>
        <v>007</v>
      </c>
      <c r="C93" t="str">
        <f>VLOOKUP(B93,Texte!$A$4:$C$260,Texte!$A$1+1,FALSE)</f>
        <v>Irland</v>
      </c>
      <c r="D93">
        <f>IF(Texte!$A$1=1,VLOOKUP(Auswahl_Bundesland&amp;B93,Export_Matrix,2,FALSE),VLOOKUP(Auswahl_Bundesland&amp;B93,Export_Matrix,2,FALSE))</f>
        <v>94</v>
      </c>
      <c r="F93">
        <f t="shared" si="13"/>
        <v>15516.441000000001</v>
      </c>
      <c r="G93" t="str">
        <f>Dropdown!A93</f>
        <v>007</v>
      </c>
      <c r="H93" t="str">
        <f>VLOOKUP(G93,Texte!$A$4:$C$260,Texte!$A$1+1,FALSE)</f>
        <v>Irland</v>
      </c>
      <c r="I93">
        <f>IF(Texte!$A$1=1,VLOOKUP(Auswahl_Bundesland&amp;B93,Import_Matrix,2,FALSE),VLOOKUP(Auswahl_Bundesland&amp;B93,Import_Matrix,2,FALSE))</f>
        <v>101</v>
      </c>
    </row>
    <row r="94" spans="1:9" x14ac:dyDescent="0.25">
      <c r="A94">
        <f t="shared" si="12"/>
        <v>90.227000000000004</v>
      </c>
      <c r="B94" t="str">
        <f>Dropdown!A94</f>
        <v>024</v>
      </c>
      <c r="C94" t="str">
        <f>VLOOKUP(B94,Texte!$A$4:$C$260,Texte!$A$1+1,FALSE)</f>
        <v>Island</v>
      </c>
      <c r="D94">
        <f>IF(Texte!$A$1=1,VLOOKUP(Auswahl_Bundesland&amp;B94,Export_Matrix,2,FALSE),VLOOKUP(Auswahl_Bundesland&amp;B94,Export_Matrix,2,FALSE))</f>
        <v>99</v>
      </c>
      <c r="F94">
        <f t="shared" si="13"/>
        <v>114.081</v>
      </c>
      <c r="G94" t="str">
        <f>Dropdown!A94</f>
        <v>024</v>
      </c>
      <c r="H94" t="str">
        <f>VLOOKUP(G94,Texte!$A$4:$C$260,Texte!$A$1+1,FALSE)</f>
        <v>Island</v>
      </c>
      <c r="I94">
        <f>IF(Texte!$A$1=1,VLOOKUP(Auswahl_Bundesland&amp;B94,Import_Matrix,2,FALSE),VLOOKUP(Auswahl_Bundesland&amp;B94,Import_Matrix,2,FALSE))</f>
        <v>107</v>
      </c>
    </row>
    <row r="95" spans="1:9" x14ac:dyDescent="0.25">
      <c r="A95">
        <f t="shared" si="12"/>
        <v>2203.71</v>
      </c>
      <c r="B95" t="str">
        <f>Dropdown!A95</f>
        <v>624</v>
      </c>
      <c r="C95" t="str">
        <f>VLOOKUP(B95,Texte!$A$4:$C$260,Texte!$A$1+1,FALSE)</f>
        <v>Israel</v>
      </c>
      <c r="D95">
        <f>IF(Texte!$A$1=1,VLOOKUP(Auswahl_Bundesland&amp;B95,Export_Matrix,2,FALSE),VLOOKUP(Auswahl_Bundesland&amp;B95,Export_Matrix,2,FALSE))</f>
        <v>95</v>
      </c>
      <c r="F95">
        <f t="shared" si="13"/>
        <v>1726.88</v>
      </c>
      <c r="G95" t="str">
        <f>Dropdown!A95</f>
        <v>624</v>
      </c>
      <c r="H95" t="str">
        <f>VLOOKUP(G95,Texte!$A$4:$C$260,Texte!$A$1+1,FALSE)</f>
        <v>Israel</v>
      </c>
      <c r="I95">
        <f>IF(Texte!$A$1=1,VLOOKUP(Auswahl_Bundesland&amp;B95,Import_Matrix,2,FALSE),VLOOKUP(Auswahl_Bundesland&amp;B95,Import_Matrix,2,FALSE))</f>
        <v>102</v>
      </c>
    </row>
    <row r="96" spans="1:9" x14ac:dyDescent="0.25">
      <c r="A96">
        <f t="shared" si="12"/>
        <v>143244.29199999999</v>
      </c>
      <c r="B96" t="str">
        <f>Dropdown!A96</f>
        <v>005</v>
      </c>
      <c r="C96" t="str">
        <f>VLOOKUP(B96,Texte!$A$4:$C$260,Texte!$A$1+1,FALSE)</f>
        <v>Italien</v>
      </c>
      <c r="D96">
        <f>IF(Texte!$A$1=1,VLOOKUP(Auswahl_Bundesland&amp;B96,Export_Matrix,2,FALSE),VLOOKUP(Auswahl_Bundesland&amp;B96,Export_Matrix,2,FALSE))</f>
        <v>100</v>
      </c>
      <c r="F96">
        <f t="shared" si="13"/>
        <v>210904.625</v>
      </c>
      <c r="G96" t="str">
        <f>Dropdown!A96</f>
        <v>005</v>
      </c>
      <c r="H96" t="str">
        <f>VLOOKUP(G96,Texte!$A$4:$C$260,Texte!$A$1+1,FALSE)</f>
        <v>Italien</v>
      </c>
      <c r="I96">
        <f>IF(Texte!$A$1=1,VLOOKUP(Auswahl_Bundesland&amp;B96,Import_Matrix,2,FALSE),VLOOKUP(Auswahl_Bundesland&amp;B96,Import_Matrix,2,FALSE))</f>
        <v>108</v>
      </c>
    </row>
    <row r="97" spans="1:9" x14ac:dyDescent="0.25">
      <c r="A97">
        <f t="shared" si="12"/>
        <v>0.94899999999999995</v>
      </c>
      <c r="B97" t="str">
        <f>Dropdown!A97</f>
        <v>464</v>
      </c>
      <c r="C97" t="str">
        <f>VLOOKUP(B97,Texte!$A$4:$C$260,Texte!$A$1+1,FALSE)</f>
        <v>Jamaika</v>
      </c>
      <c r="D97">
        <f>IF(Texte!$A$1=1,VLOOKUP(Auswahl_Bundesland&amp;B97,Export_Matrix,2,FALSE),VLOOKUP(Auswahl_Bundesland&amp;B97,Export_Matrix,2,FALSE))</f>
        <v>101</v>
      </c>
      <c r="F97">
        <f t="shared" si="13"/>
        <v>6.1989999999999998</v>
      </c>
      <c r="G97" t="str">
        <f>Dropdown!A97</f>
        <v>464</v>
      </c>
      <c r="H97" t="str">
        <f>VLOOKUP(G97,Texte!$A$4:$C$260,Texte!$A$1+1,FALSE)</f>
        <v>Jamaika</v>
      </c>
      <c r="I97">
        <f>IF(Texte!$A$1=1,VLOOKUP(Auswahl_Bundesland&amp;B97,Import_Matrix,2,FALSE),VLOOKUP(Auswahl_Bundesland&amp;B97,Import_Matrix,2,FALSE))</f>
        <v>109</v>
      </c>
    </row>
    <row r="98" spans="1:9" x14ac:dyDescent="0.25">
      <c r="A98">
        <f t="shared" si="12"/>
        <v>10820.636</v>
      </c>
      <c r="B98" t="str">
        <f>Dropdown!A98</f>
        <v>732</v>
      </c>
      <c r="C98" t="str">
        <f>VLOOKUP(B98,Texte!$A$4:$C$260,Texte!$A$1+1,FALSE)</f>
        <v>Japan</v>
      </c>
      <c r="D98">
        <f>IF(Texte!$A$1=1,VLOOKUP(Auswahl_Bundesland&amp;B98,Export_Matrix,2,FALSE),VLOOKUP(Auswahl_Bundesland&amp;B98,Export_Matrix,2,FALSE))</f>
        <v>103</v>
      </c>
      <c r="F98">
        <f t="shared" si="13"/>
        <v>21019.778999999999</v>
      </c>
      <c r="G98" t="str">
        <f>Dropdown!A98</f>
        <v>732</v>
      </c>
      <c r="H98" t="str">
        <f>VLOOKUP(G98,Texte!$A$4:$C$260,Texte!$A$1+1,FALSE)</f>
        <v>Japan</v>
      </c>
      <c r="I98">
        <f>IF(Texte!$A$1=1,VLOOKUP(Auswahl_Bundesland&amp;B98,Import_Matrix,2,FALSE),VLOOKUP(Auswahl_Bundesland&amp;B98,Import_Matrix,2,FALSE))</f>
        <v>111</v>
      </c>
    </row>
    <row r="99" spans="1:9" x14ac:dyDescent="0.25">
      <c r="A99">
        <f t="shared" si="12"/>
        <v>0</v>
      </c>
      <c r="B99" t="str">
        <f>Dropdown!A99</f>
        <v>653</v>
      </c>
      <c r="C99" t="str">
        <f>VLOOKUP(B99,Texte!$A$4:$C$260,Texte!$A$1+1,FALSE)</f>
        <v>Jemen</v>
      </c>
      <c r="D99">
        <f>IF(Texte!$A$1=1,VLOOKUP(Auswahl_Bundesland&amp;B99,Export_Matrix,2,FALSE),VLOOKUP(Auswahl_Bundesland&amp;B99,Export_Matrix,2,FALSE))</f>
        <v>226</v>
      </c>
      <c r="F99">
        <f t="shared" si="13"/>
        <v>0</v>
      </c>
      <c r="G99" t="str">
        <f>Dropdown!A99</f>
        <v>653</v>
      </c>
      <c r="H99" t="str">
        <f>VLOOKUP(G99,Texte!$A$4:$C$260,Texte!$A$1+1,FALSE)</f>
        <v>Jemen</v>
      </c>
      <c r="I99">
        <f>IF(Texte!$A$1=1,VLOOKUP(Auswahl_Bundesland&amp;B99,Import_Matrix,2,FALSE),VLOOKUP(Auswahl_Bundesland&amp;B99,Import_Matrix,2,FALSE))</f>
        <v>241</v>
      </c>
    </row>
    <row r="100" spans="1:9" x14ac:dyDescent="0.25">
      <c r="A100">
        <f t="shared" si="12"/>
        <v>526.56200000000001</v>
      </c>
      <c r="B100" t="str">
        <f>Dropdown!A100</f>
        <v>628</v>
      </c>
      <c r="C100" t="str">
        <f>VLOOKUP(B100,Texte!$A$4:$C$260,Texte!$A$1+1,FALSE)</f>
        <v>Jordanien</v>
      </c>
      <c r="D100">
        <f>IF(Texte!$A$1=1,VLOOKUP(Auswahl_Bundesland&amp;B100,Export_Matrix,2,FALSE),VLOOKUP(Auswahl_Bundesland&amp;B100,Export_Matrix,2,FALSE))</f>
        <v>102</v>
      </c>
      <c r="F100">
        <f t="shared" si="13"/>
        <v>1486.6849999999999</v>
      </c>
      <c r="G100" t="str">
        <f>Dropdown!A100</f>
        <v>628</v>
      </c>
      <c r="H100" t="str">
        <f>VLOOKUP(G100,Texte!$A$4:$C$260,Texte!$A$1+1,FALSE)</f>
        <v>Jordanien</v>
      </c>
      <c r="I100">
        <f>IF(Texte!$A$1=1,VLOOKUP(Auswahl_Bundesland&amp;B100,Import_Matrix,2,FALSE),VLOOKUP(Auswahl_Bundesland&amp;B100,Import_Matrix,2,FALSE))</f>
        <v>110</v>
      </c>
    </row>
    <row r="101" spans="1:9" x14ac:dyDescent="0.25">
      <c r="A101">
        <f t="shared" si="12"/>
        <v>0.60799999999999998</v>
      </c>
      <c r="B101" t="str">
        <f>Dropdown!A101</f>
        <v>463</v>
      </c>
      <c r="C101" t="str">
        <f>VLOOKUP(B101,Texte!$A$4:$C$260,Texte!$A$1+1,FALSE)</f>
        <v>Kaimaninseln</v>
      </c>
      <c r="D101">
        <f>IF(Texte!$A$1=1,VLOOKUP(Auswahl_Bundesland&amp;B101,Export_Matrix,2,FALSE),VLOOKUP(Auswahl_Bundesland&amp;B101,Export_Matrix,2,FALSE))</f>
        <v>113</v>
      </c>
      <c r="F101">
        <f t="shared" si="13"/>
        <v>0.126</v>
      </c>
      <c r="G101" t="str">
        <f>Dropdown!A101</f>
        <v>463</v>
      </c>
      <c r="H101" t="str">
        <f>VLOOKUP(G101,Texte!$A$4:$C$260,Texte!$A$1+1,FALSE)</f>
        <v>Kaimaninseln</v>
      </c>
      <c r="I101">
        <f>IF(Texte!$A$1=1,VLOOKUP(Auswahl_Bundesland&amp;B101,Import_Matrix,2,FALSE),VLOOKUP(Auswahl_Bundesland&amp;B101,Import_Matrix,2,FALSE))</f>
        <v>121</v>
      </c>
    </row>
    <row r="102" spans="1:9" x14ac:dyDescent="0.25">
      <c r="A102">
        <f t="shared" si="12"/>
        <v>8.99</v>
      </c>
      <c r="B102" t="str">
        <f>Dropdown!A102</f>
        <v>696</v>
      </c>
      <c r="C102" t="str">
        <f>VLOOKUP(B102,Texte!$A$4:$C$260,Texte!$A$1+1,FALSE)</f>
        <v>Kambodscha</v>
      </c>
      <c r="D102">
        <f>IF(Texte!$A$1=1,VLOOKUP(Auswahl_Bundesland&amp;B102,Export_Matrix,2,FALSE),VLOOKUP(Auswahl_Bundesland&amp;B102,Export_Matrix,2,FALSE))</f>
        <v>106</v>
      </c>
      <c r="F102">
        <f t="shared" si="13"/>
        <v>25972.46</v>
      </c>
      <c r="G102" t="str">
        <f>Dropdown!A102</f>
        <v>696</v>
      </c>
      <c r="H102" t="str">
        <f>VLOOKUP(G102,Texte!$A$4:$C$260,Texte!$A$1+1,FALSE)</f>
        <v>Kambodscha</v>
      </c>
      <c r="I102">
        <f>IF(Texte!$A$1=1,VLOOKUP(Auswahl_Bundesland&amp;B102,Import_Matrix,2,FALSE),VLOOKUP(Auswahl_Bundesland&amp;B102,Import_Matrix,2,FALSE))</f>
        <v>114</v>
      </c>
    </row>
    <row r="103" spans="1:9" x14ac:dyDescent="0.25">
      <c r="A103">
        <f t="shared" si="12"/>
        <v>0</v>
      </c>
      <c r="B103" t="str">
        <f>Dropdown!A103</f>
        <v>302</v>
      </c>
      <c r="C103" t="str">
        <f>VLOOKUP(B103,Texte!$A$4:$C$260,Texte!$A$1+1,FALSE)</f>
        <v>Kamerun</v>
      </c>
      <c r="D103">
        <f>IF(Texte!$A$1=1,VLOOKUP(Auswahl_Bundesland&amp;B103,Export_Matrix,2,FALSE),VLOOKUP(Auswahl_Bundesland&amp;B103,Export_Matrix,2,FALSE))</f>
        <v>46</v>
      </c>
      <c r="F103">
        <f t="shared" si="13"/>
        <v>20.454999999999998</v>
      </c>
      <c r="G103" t="str">
        <f>Dropdown!A103</f>
        <v>302</v>
      </c>
      <c r="H103" t="str">
        <f>VLOOKUP(G103,Texte!$A$4:$C$260,Texte!$A$1+1,FALSE)</f>
        <v>Kamerun</v>
      </c>
      <c r="I103">
        <f>IF(Texte!$A$1=1,VLOOKUP(Auswahl_Bundesland&amp;B103,Import_Matrix,2,FALSE),VLOOKUP(Auswahl_Bundesland&amp;B103,Import_Matrix,2,FALSE))</f>
        <v>50</v>
      </c>
    </row>
    <row r="104" spans="1:9" x14ac:dyDescent="0.25">
      <c r="A104">
        <f t="shared" si="12"/>
        <v>8559.3140000000003</v>
      </c>
      <c r="B104" t="str">
        <f>Dropdown!A104</f>
        <v>404</v>
      </c>
      <c r="C104" t="str">
        <f>VLOOKUP(B104,Texte!$A$4:$C$260,Texte!$A$1+1,FALSE)</f>
        <v>Kanada</v>
      </c>
      <c r="D104">
        <f>IF(Texte!$A$1=1,VLOOKUP(Auswahl_Bundesland&amp;B104,Export_Matrix,2,FALSE),VLOOKUP(Auswahl_Bundesland&amp;B104,Export_Matrix,2,FALSE))</f>
        <v>38</v>
      </c>
      <c r="F104">
        <f t="shared" si="13"/>
        <v>1833.405</v>
      </c>
      <c r="G104" t="str">
        <f>Dropdown!A104</f>
        <v>404</v>
      </c>
      <c r="H104" t="str">
        <f>VLOOKUP(G104,Texte!$A$4:$C$260,Texte!$A$1+1,FALSE)</f>
        <v>Kanada</v>
      </c>
      <c r="I104">
        <f>IF(Texte!$A$1=1,VLOOKUP(Auswahl_Bundesland&amp;B104,Import_Matrix,2,FALSE),VLOOKUP(Auswahl_Bundesland&amp;B104,Import_Matrix,2,FALSE))</f>
        <v>41</v>
      </c>
    </row>
    <row r="105" spans="1:9" x14ac:dyDescent="0.25">
      <c r="A105">
        <f t="shared" si="12"/>
        <v>8.9999999999999993E-3</v>
      </c>
      <c r="B105" t="str">
        <f>Dropdown!A105</f>
        <v>247</v>
      </c>
      <c r="C105" t="str">
        <f>VLOOKUP(B105,Texte!$A$4:$C$260,Texte!$A$1+1,FALSE)</f>
        <v>Kap Verde</v>
      </c>
      <c r="D105">
        <f>IF(Texte!$A$1=1,VLOOKUP(Auswahl_Bundesland&amp;B105,Export_Matrix,2,FALSE),VLOOKUP(Auswahl_Bundesland&amp;B105,Export_Matrix,2,FALSE))</f>
        <v>51</v>
      </c>
      <c r="F105">
        <f t="shared" si="13"/>
        <v>6.0000000000000001E-3</v>
      </c>
      <c r="G105" t="str">
        <f>Dropdown!A105</f>
        <v>247</v>
      </c>
      <c r="H105" t="str">
        <f>VLOOKUP(G105,Texte!$A$4:$C$260,Texte!$A$1+1,FALSE)</f>
        <v>Kap Verde</v>
      </c>
      <c r="I105">
        <f>IF(Texte!$A$1=1,VLOOKUP(Auswahl_Bundesland&amp;B105,Import_Matrix,2,FALSE),VLOOKUP(Auswahl_Bundesland&amp;B105,Import_Matrix,2,FALSE))</f>
        <v>55</v>
      </c>
    </row>
    <row r="106" spans="1:9" x14ac:dyDescent="0.25">
      <c r="A106">
        <f t="shared" si="12"/>
        <v>6049.1059999999998</v>
      </c>
      <c r="B106" t="str">
        <f>Dropdown!A106</f>
        <v>079</v>
      </c>
      <c r="C106" t="str">
        <f>VLOOKUP(B106,Texte!$A$4:$C$260,Texte!$A$1+1,FALSE)</f>
        <v>Kasachstan</v>
      </c>
      <c r="D106">
        <f>IF(Texte!$A$1=1,VLOOKUP(Auswahl_Bundesland&amp;B106,Export_Matrix,2,FALSE),VLOOKUP(Auswahl_Bundesland&amp;B106,Export_Matrix,2,FALSE))</f>
        <v>114</v>
      </c>
      <c r="F106">
        <f t="shared" si="13"/>
        <v>255.67599999999999</v>
      </c>
      <c r="G106" t="str">
        <f>Dropdown!A106</f>
        <v>079</v>
      </c>
      <c r="H106" t="str">
        <f>VLOOKUP(G106,Texte!$A$4:$C$260,Texte!$A$1+1,FALSE)</f>
        <v>Kasachstan</v>
      </c>
      <c r="I106">
        <f>IF(Texte!$A$1=1,VLOOKUP(Auswahl_Bundesland&amp;B106,Import_Matrix,2,FALSE),VLOOKUP(Auswahl_Bundesland&amp;B106,Import_Matrix,2,FALSE))</f>
        <v>122</v>
      </c>
    </row>
    <row r="107" spans="1:9" x14ac:dyDescent="0.25">
      <c r="A107">
        <f t="shared" si="12"/>
        <v>366.83600000000001</v>
      </c>
      <c r="B107" t="str">
        <f>Dropdown!A107</f>
        <v>644</v>
      </c>
      <c r="C107" t="str">
        <f>VLOOKUP(B107,Texte!$A$4:$C$260,Texte!$A$1+1,FALSE)</f>
        <v>Katar</v>
      </c>
      <c r="D107">
        <f>IF(Texte!$A$1=1,VLOOKUP(Auswahl_Bundesland&amp;B107,Export_Matrix,2,FALSE),VLOOKUP(Auswahl_Bundesland&amp;B107,Export_Matrix,2,FALSE))</f>
        <v>167</v>
      </c>
      <c r="F107">
        <f t="shared" si="13"/>
        <v>126.992</v>
      </c>
      <c r="G107" t="str">
        <f>Dropdown!A107</f>
        <v>644</v>
      </c>
      <c r="H107" t="str">
        <f>VLOOKUP(G107,Texte!$A$4:$C$260,Texte!$A$1+1,FALSE)</f>
        <v>Katar</v>
      </c>
      <c r="I107">
        <f>IF(Texte!$A$1=1,VLOOKUP(Auswahl_Bundesland&amp;B107,Import_Matrix,2,FALSE),VLOOKUP(Auswahl_Bundesland&amp;B107,Import_Matrix,2,FALSE))</f>
        <v>180</v>
      </c>
    </row>
    <row r="108" spans="1:9" x14ac:dyDescent="0.25">
      <c r="A108">
        <f t="shared" si="12"/>
        <v>541.96500000000003</v>
      </c>
      <c r="B108" t="str">
        <f>Dropdown!A108</f>
        <v>346</v>
      </c>
      <c r="C108" t="str">
        <f>VLOOKUP(B108,Texte!$A$4:$C$260,Texte!$A$1+1,FALSE)</f>
        <v>Kenia</v>
      </c>
      <c r="D108">
        <f>IF(Texte!$A$1=1,VLOOKUP(Auswahl_Bundesland&amp;B108,Export_Matrix,2,FALSE),VLOOKUP(Auswahl_Bundesland&amp;B108,Export_Matrix,2,FALSE))</f>
        <v>104</v>
      </c>
      <c r="F108">
        <f t="shared" si="13"/>
        <v>583.69000000000005</v>
      </c>
      <c r="G108" t="str">
        <f>Dropdown!A108</f>
        <v>346</v>
      </c>
      <c r="H108" t="str">
        <f>VLOOKUP(G108,Texte!$A$4:$C$260,Texte!$A$1+1,FALSE)</f>
        <v>Kenia</v>
      </c>
      <c r="I108">
        <f>IF(Texte!$A$1=1,VLOOKUP(Auswahl_Bundesland&amp;B108,Import_Matrix,2,FALSE),VLOOKUP(Auswahl_Bundesland&amp;B108,Import_Matrix,2,FALSE))</f>
        <v>112</v>
      </c>
    </row>
    <row r="109" spans="1:9" x14ac:dyDescent="0.25">
      <c r="A109">
        <f t="shared" si="12"/>
        <v>1544.194</v>
      </c>
      <c r="B109" t="str">
        <f>Dropdown!A109</f>
        <v>083</v>
      </c>
      <c r="C109" t="str">
        <f>VLOOKUP(B109,Texte!$A$4:$C$260,Texte!$A$1+1,FALSE)</f>
        <v>Kirgisistan</v>
      </c>
      <c r="D109">
        <f>IF(Texte!$A$1=1,VLOOKUP(Auswahl_Bundesland&amp;B109,Export_Matrix,2,FALSE),VLOOKUP(Auswahl_Bundesland&amp;B109,Export_Matrix,2,FALSE))</f>
        <v>105</v>
      </c>
      <c r="F109">
        <f t="shared" si="13"/>
        <v>72.555000000000007</v>
      </c>
      <c r="G109" t="str">
        <f>Dropdown!A109</f>
        <v>083</v>
      </c>
      <c r="H109" t="str">
        <f>VLOOKUP(G109,Texte!$A$4:$C$260,Texte!$A$1+1,FALSE)</f>
        <v>Kirgisistan</v>
      </c>
      <c r="I109">
        <f>IF(Texte!$A$1=1,VLOOKUP(Auswahl_Bundesland&amp;B109,Import_Matrix,2,FALSE),VLOOKUP(Auswahl_Bundesland&amp;B109,Import_Matrix,2,FALSE))</f>
        <v>113</v>
      </c>
    </row>
    <row r="110" spans="1:9" x14ac:dyDescent="0.25">
      <c r="A110">
        <f t="shared" si="12"/>
        <v>7.3999999999999996E-2</v>
      </c>
      <c r="B110" t="str">
        <f>Dropdown!A110</f>
        <v>812</v>
      </c>
      <c r="C110" t="str">
        <f>VLOOKUP(B110,Texte!$A$4:$C$260,Texte!$A$1+1,FALSE)</f>
        <v>Kiribati</v>
      </c>
      <c r="D110">
        <f>IF(Texte!$A$1=1,VLOOKUP(Auswahl_Bundesland&amp;B110,Export_Matrix,2,FALSE),VLOOKUP(Auswahl_Bundesland&amp;B110,Export_Matrix,2,FALSE))</f>
        <v>107</v>
      </c>
      <c r="F110">
        <f t="shared" si="13"/>
        <v>3.5000000000000003E-2</v>
      </c>
      <c r="G110" t="str">
        <f>Dropdown!A110</f>
        <v>812</v>
      </c>
      <c r="H110" t="str">
        <f>VLOOKUP(G110,Texte!$A$4:$C$260,Texte!$A$1+1,FALSE)</f>
        <v>Kiribati</v>
      </c>
      <c r="I110">
        <f>IF(Texte!$A$1=1,VLOOKUP(Auswahl_Bundesland&amp;B110,Import_Matrix,2,FALSE),VLOOKUP(Auswahl_Bundesland&amp;B110,Import_Matrix,2,FALSE))</f>
        <v>115</v>
      </c>
    </row>
    <row r="111" spans="1:9" x14ac:dyDescent="0.25">
      <c r="A111">
        <f t="shared" si="12"/>
        <v>0</v>
      </c>
      <c r="B111" t="str">
        <f>Dropdown!A111</f>
        <v>833</v>
      </c>
      <c r="C111" t="str">
        <f>VLOOKUP(B111,Texte!$A$4:$C$260,Texte!$A$1+1,FALSE)</f>
        <v>Kokosinseln</v>
      </c>
      <c r="D111" t="e">
        <f>IF(Texte!$A$1=1,VLOOKUP(Auswahl_Bundesland&amp;B111,Export_Matrix,2,FALSE),VLOOKUP(Auswahl_Bundesland&amp;B111,Export_Matrix,2,FALSE))</f>
        <v>#N/A</v>
      </c>
      <c r="F111">
        <f t="shared" si="13"/>
        <v>0</v>
      </c>
      <c r="G111" t="str">
        <f>Dropdown!A111</f>
        <v>833</v>
      </c>
      <c r="H111" t="str">
        <f>VLOOKUP(G111,Texte!$A$4:$C$260,Texte!$A$1+1,FALSE)</f>
        <v>Kokosinseln</v>
      </c>
      <c r="I111">
        <f>IF(Texte!$A$1=1,VLOOKUP(Auswahl_Bundesland&amp;B111,Import_Matrix,2,FALSE),VLOOKUP(Auswahl_Bundesland&amp;B111,Import_Matrix,2,FALSE))</f>
        <v>42</v>
      </c>
    </row>
    <row r="112" spans="1:9" x14ac:dyDescent="0.25">
      <c r="A112">
        <f t="shared" si="12"/>
        <v>941.69500000000005</v>
      </c>
      <c r="B112" t="str">
        <f>Dropdown!A112</f>
        <v>480</v>
      </c>
      <c r="C112" t="str">
        <f>VLOOKUP(B112,Texte!$A$4:$C$260,Texte!$A$1+1,FALSE)</f>
        <v>Kolumbien</v>
      </c>
      <c r="D112">
        <f>IF(Texte!$A$1=1,VLOOKUP(Auswahl_Bundesland&amp;B112,Export_Matrix,2,FALSE),VLOOKUP(Auswahl_Bundesland&amp;B112,Export_Matrix,2,FALSE))</f>
        <v>48</v>
      </c>
      <c r="F112">
        <f t="shared" si="13"/>
        <v>906.43399999999997</v>
      </c>
      <c r="G112" t="str">
        <f>Dropdown!A112</f>
        <v>480</v>
      </c>
      <c r="H112" t="str">
        <f>VLOOKUP(G112,Texte!$A$4:$C$260,Texte!$A$1+1,FALSE)</f>
        <v>Kolumbien</v>
      </c>
      <c r="I112">
        <f>IF(Texte!$A$1=1,VLOOKUP(Auswahl_Bundesland&amp;B112,Import_Matrix,2,FALSE),VLOOKUP(Auswahl_Bundesland&amp;B112,Import_Matrix,2,FALSE))</f>
        <v>52</v>
      </c>
    </row>
    <row r="113" spans="1:9" x14ac:dyDescent="0.25">
      <c r="A113">
        <f t="shared" si="12"/>
        <v>1E-3</v>
      </c>
      <c r="B113" t="str">
        <f>Dropdown!A113</f>
        <v>375</v>
      </c>
      <c r="C113" t="str">
        <f>VLOOKUP(B113,Texte!$A$4:$C$260,Texte!$A$1+1,FALSE)</f>
        <v>Komoren</v>
      </c>
      <c r="D113">
        <f>IF(Texte!$A$1=1,VLOOKUP(Auswahl_Bundesland&amp;B113,Export_Matrix,2,FALSE),VLOOKUP(Auswahl_Bundesland&amp;B113,Export_Matrix,2,FALSE))</f>
        <v>108</v>
      </c>
      <c r="F113">
        <f t="shared" si="13"/>
        <v>0.312</v>
      </c>
      <c r="G113" t="str">
        <f>Dropdown!A113</f>
        <v>375</v>
      </c>
      <c r="H113" t="str">
        <f>VLOOKUP(G113,Texte!$A$4:$C$260,Texte!$A$1+1,FALSE)</f>
        <v>Komoren</v>
      </c>
      <c r="I113">
        <f>IF(Texte!$A$1=1,VLOOKUP(Auswahl_Bundesland&amp;B113,Import_Matrix,2,FALSE),VLOOKUP(Auswahl_Bundesland&amp;B113,Import_Matrix,2,FALSE))</f>
        <v>116</v>
      </c>
    </row>
    <row r="114" spans="1:9" x14ac:dyDescent="0.25">
      <c r="A114">
        <f t="shared" si="12"/>
        <v>227.39500000000001</v>
      </c>
      <c r="B114" t="str">
        <f>Dropdown!A114</f>
        <v>318</v>
      </c>
      <c r="C114" t="str">
        <f>VLOOKUP(B114,Texte!$A$4:$C$260,Texte!$A$1+1,FALSE)</f>
        <v>Kongo</v>
      </c>
      <c r="D114">
        <f>IF(Texte!$A$1=1,VLOOKUP(Auswahl_Bundesland&amp;B114,Export_Matrix,2,FALSE),VLOOKUP(Auswahl_Bundesland&amp;B114,Export_Matrix,2,FALSE))</f>
        <v>41</v>
      </c>
      <c r="F114">
        <f t="shared" si="13"/>
        <v>2.6120000000000001</v>
      </c>
      <c r="G114" t="str">
        <f>Dropdown!A114</f>
        <v>318</v>
      </c>
      <c r="H114" t="str">
        <f>VLOOKUP(G114,Texte!$A$4:$C$260,Texte!$A$1+1,FALSE)</f>
        <v>Kongo</v>
      </c>
      <c r="I114">
        <f>IF(Texte!$A$1=1,VLOOKUP(Auswahl_Bundesland&amp;B114,Import_Matrix,2,FALSE),VLOOKUP(Auswahl_Bundesland&amp;B114,Import_Matrix,2,FALSE))</f>
        <v>45</v>
      </c>
    </row>
    <row r="115" spans="1:9" x14ac:dyDescent="0.25">
      <c r="A115">
        <f t="shared" si="12"/>
        <v>0</v>
      </c>
      <c r="B115" t="str">
        <f>Dropdown!A115</f>
        <v>322</v>
      </c>
      <c r="C115" t="str">
        <f>VLOOKUP(B115,Texte!$A$4:$C$260,Texte!$A$1+1,FALSE)</f>
        <v xml:space="preserve">Kongo,Demokrat. Republik </v>
      </c>
      <c r="D115">
        <f>IF(Texte!$A$1=1,VLOOKUP(Auswahl_Bundesland&amp;B115,Export_Matrix,2,FALSE),VLOOKUP(Auswahl_Bundesland&amp;B115,Export_Matrix,2,FALSE))</f>
        <v>39</v>
      </c>
      <c r="F115">
        <f t="shared" si="13"/>
        <v>7.1289999999999996</v>
      </c>
      <c r="G115" t="str">
        <f>Dropdown!A115</f>
        <v>322</v>
      </c>
      <c r="H115" t="str">
        <f>VLOOKUP(G115,Texte!$A$4:$C$260,Texte!$A$1+1,FALSE)</f>
        <v xml:space="preserve">Kongo,Demokrat. Republik </v>
      </c>
      <c r="I115">
        <f>IF(Texte!$A$1=1,VLOOKUP(Auswahl_Bundesland&amp;B115,Import_Matrix,2,FALSE),VLOOKUP(Auswahl_Bundesland&amp;B115,Import_Matrix,2,FALSE))</f>
        <v>43</v>
      </c>
    </row>
    <row r="116" spans="1:9" x14ac:dyDescent="0.25">
      <c r="A116">
        <f t="shared" si="12"/>
        <v>9674.3680000000004</v>
      </c>
      <c r="B116" t="str">
        <f>Dropdown!A116</f>
        <v>728</v>
      </c>
      <c r="C116" t="str">
        <f>VLOOKUP(B116,Texte!$A$4:$C$260,Texte!$A$1+1,FALSE)</f>
        <v>Korea, Republik</v>
      </c>
      <c r="D116">
        <f>IF(Texte!$A$1=1,VLOOKUP(Auswahl_Bundesland&amp;B116,Export_Matrix,2,FALSE),VLOOKUP(Auswahl_Bundesland&amp;B116,Export_Matrix,2,FALSE))</f>
        <v>111</v>
      </c>
      <c r="F116">
        <f t="shared" si="13"/>
        <v>19950.526999999998</v>
      </c>
      <c r="G116" t="str">
        <f>Dropdown!A116</f>
        <v>728</v>
      </c>
      <c r="H116" t="str">
        <f>VLOOKUP(G116,Texte!$A$4:$C$260,Texte!$A$1+1,FALSE)</f>
        <v>Korea, Republik</v>
      </c>
      <c r="I116">
        <f>IF(Texte!$A$1=1,VLOOKUP(Auswahl_Bundesland&amp;B116,Import_Matrix,2,FALSE),VLOOKUP(Auswahl_Bundesland&amp;B116,Import_Matrix,2,FALSE))</f>
        <v>119</v>
      </c>
    </row>
    <row r="117" spans="1:9" x14ac:dyDescent="0.25">
      <c r="A117">
        <f t="shared" si="12"/>
        <v>0</v>
      </c>
      <c r="B117" t="str">
        <f>Dropdown!A117</f>
        <v>724</v>
      </c>
      <c r="C117" t="str">
        <f>VLOOKUP(B117,Texte!$A$4:$C$260,Texte!$A$1+1,FALSE)</f>
        <v xml:space="preserve">Korea,Demokrat.Volksrep. </v>
      </c>
      <c r="D117">
        <f>IF(Texte!$A$1=1,VLOOKUP(Auswahl_Bundesland&amp;B117,Export_Matrix,2,FALSE),VLOOKUP(Auswahl_Bundesland&amp;B117,Export_Matrix,2,FALSE))</f>
        <v>110</v>
      </c>
      <c r="F117">
        <f t="shared" si="13"/>
        <v>40.697000000000003</v>
      </c>
      <c r="G117" t="str">
        <f>Dropdown!A117</f>
        <v>724</v>
      </c>
      <c r="H117" t="str">
        <f>VLOOKUP(G117,Texte!$A$4:$C$260,Texte!$A$1+1,FALSE)</f>
        <v xml:space="preserve">Korea,Demokrat.Volksrep. </v>
      </c>
      <c r="I117">
        <f>IF(Texte!$A$1=1,VLOOKUP(Auswahl_Bundesland&amp;B117,Import_Matrix,2,FALSE),VLOOKUP(Auswahl_Bundesland&amp;B117,Import_Matrix,2,FALSE))</f>
        <v>118</v>
      </c>
    </row>
    <row r="118" spans="1:9" x14ac:dyDescent="0.25">
      <c r="A118">
        <f t="shared" si="12"/>
        <v>1784.0809999999999</v>
      </c>
      <c r="B118" t="str">
        <f>Dropdown!A118</f>
        <v>095</v>
      </c>
      <c r="C118" t="str">
        <f>VLOOKUP(B118,Texte!$A$4:$C$260,Texte!$A$1+1,FALSE)</f>
        <v>Kosovo</v>
      </c>
      <c r="D118">
        <f>IF(Texte!$A$1=1,VLOOKUP(Auswahl_Bundesland&amp;B118,Export_Matrix,2,FALSE),VLOOKUP(Auswahl_Bundesland&amp;B118,Export_Matrix,2,FALSE))</f>
        <v>223</v>
      </c>
      <c r="F118">
        <f t="shared" si="13"/>
        <v>470.49099999999999</v>
      </c>
      <c r="G118" t="str">
        <f>Dropdown!A118</f>
        <v>095</v>
      </c>
      <c r="H118" t="str">
        <f>VLOOKUP(G118,Texte!$A$4:$C$260,Texte!$A$1+1,FALSE)</f>
        <v>Kosovo</v>
      </c>
      <c r="I118">
        <f>IF(Texte!$A$1=1,VLOOKUP(Auswahl_Bundesland&amp;B118,Import_Matrix,2,FALSE),VLOOKUP(Auswahl_Bundesland&amp;B118,Import_Matrix,2,FALSE))</f>
        <v>238</v>
      </c>
    </row>
    <row r="119" spans="1:9" x14ac:dyDescent="0.25">
      <c r="A119">
        <f t="shared" si="12"/>
        <v>27645.89</v>
      </c>
      <c r="B119" t="str">
        <f>Dropdown!A119</f>
        <v>092</v>
      </c>
      <c r="C119" t="str">
        <f>VLOOKUP(B119,Texte!$A$4:$C$260,Texte!$A$1+1,FALSE)</f>
        <v>Kroatien</v>
      </c>
      <c r="D119">
        <f>IF(Texte!$A$1=1,VLOOKUP(Auswahl_Bundesland&amp;B119,Export_Matrix,2,FALSE),VLOOKUP(Auswahl_Bundesland&amp;B119,Export_Matrix,2,FALSE))</f>
        <v>90</v>
      </c>
      <c r="F119">
        <f t="shared" si="13"/>
        <v>20505.024000000001</v>
      </c>
      <c r="G119" t="str">
        <f>Dropdown!A119</f>
        <v>092</v>
      </c>
      <c r="H119" t="str">
        <f>VLOOKUP(G119,Texte!$A$4:$C$260,Texte!$A$1+1,FALSE)</f>
        <v>Kroatien</v>
      </c>
      <c r="I119">
        <f>IF(Texte!$A$1=1,VLOOKUP(Auswahl_Bundesland&amp;B119,Import_Matrix,2,FALSE),VLOOKUP(Auswahl_Bundesland&amp;B119,Import_Matrix,2,FALSE))</f>
        <v>97</v>
      </c>
    </row>
    <row r="120" spans="1:9" x14ac:dyDescent="0.25">
      <c r="A120">
        <f t="shared" si="12"/>
        <v>5.0999999999999997E-2</v>
      </c>
      <c r="B120" t="str">
        <f>Dropdown!A120</f>
        <v>448</v>
      </c>
      <c r="C120" t="str">
        <f>VLOOKUP(B120,Texte!$A$4:$C$260,Texte!$A$1+1,FALSE)</f>
        <v>Kuba</v>
      </c>
      <c r="D120">
        <f>IF(Texte!$A$1=1,VLOOKUP(Auswahl_Bundesland&amp;B120,Export_Matrix,2,FALSE),VLOOKUP(Auswahl_Bundesland&amp;B120,Export_Matrix,2,FALSE))</f>
        <v>50</v>
      </c>
      <c r="F120">
        <f t="shared" si="13"/>
        <v>4.2750000000000004</v>
      </c>
      <c r="G120" t="str">
        <f>Dropdown!A120</f>
        <v>448</v>
      </c>
      <c r="H120" t="str">
        <f>VLOOKUP(G120,Texte!$A$4:$C$260,Texte!$A$1+1,FALSE)</f>
        <v>Kuba</v>
      </c>
      <c r="I120">
        <f>IF(Texte!$A$1=1,VLOOKUP(Auswahl_Bundesland&amp;B120,Import_Matrix,2,FALSE),VLOOKUP(Auswahl_Bundesland&amp;B120,Import_Matrix,2,FALSE))</f>
        <v>54</v>
      </c>
    </row>
    <row r="121" spans="1:9" x14ac:dyDescent="0.25">
      <c r="A121">
        <f t="shared" si="12"/>
        <v>1110.8820000000001</v>
      </c>
      <c r="B121" t="str">
        <f>Dropdown!A121</f>
        <v>636</v>
      </c>
      <c r="C121" t="str">
        <f>VLOOKUP(B121,Texte!$A$4:$C$260,Texte!$A$1+1,FALSE)</f>
        <v>Kuwait</v>
      </c>
      <c r="D121">
        <f>IF(Texte!$A$1=1,VLOOKUP(Auswahl_Bundesland&amp;B121,Export_Matrix,2,FALSE),VLOOKUP(Auswahl_Bundesland&amp;B121,Export_Matrix,2,FALSE))</f>
        <v>112</v>
      </c>
      <c r="F121">
        <f t="shared" si="13"/>
        <v>12.981999999999999</v>
      </c>
      <c r="G121" t="str">
        <f>Dropdown!A121</f>
        <v>636</v>
      </c>
      <c r="H121" t="str">
        <f>VLOOKUP(G121,Texte!$A$4:$C$260,Texte!$A$1+1,FALSE)</f>
        <v>Kuwait</v>
      </c>
      <c r="I121">
        <f>IF(Texte!$A$1=1,VLOOKUP(Auswahl_Bundesland&amp;B121,Import_Matrix,2,FALSE),VLOOKUP(Auswahl_Bundesland&amp;B121,Import_Matrix,2,FALSE))</f>
        <v>120</v>
      </c>
    </row>
    <row r="122" spans="1:9" x14ac:dyDescent="0.25">
      <c r="A122">
        <f t="shared" si="12"/>
        <v>0.11799999999999999</v>
      </c>
      <c r="B122" t="str">
        <f>Dropdown!A122</f>
        <v>684</v>
      </c>
      <c r="C122" t="str">
        <f>VLOOKUP(B122,Texte!$A$4:$C$260,Texte!$A$1+1,FALSE)</f>
        <v>Laos,Demokrat.Volksrep.</v>
      </c>
      <c r="D122">
        <f>IF(Texte!$A$1=1,VLOOKUP(Auswahl_Bundesland&amp;B122,Export_Matrix,2,FALSE),VLOOKUP(Auswahl_Bundesland&amp;B122,Export_Matrix,2,FALSE))</f>
        <v>115</v>
      </c>
      <c r="F122">
        <f t="shared" si="13"/>
        <v>608.83900000000006</v>
      </c>
      <c r="G122" t="str">
        <f>Dropdown!A122</f>
        <v>684</v>
      </c>
      <c r="H122" t="str">
        <f>VLOOKUP(G122,Texte!$A$4:$C$260,Texte!$A$1+1,FALSE)</f>
        <v>Laos,Demokrat.Volksrep.</v>
      </c>
      <c r="I122">
        <f>IF(Texte!$A$1=1,VLOOKUP(Auswahl_Bundesland&amp;B122,Import_Matrix,2,FALSE),VLOOKUP(Auswahl_Bundesland&amp;B122,Import_Matrix,2,FALSE))</f>
        <v>123</v>
      </c>
    </row>
    <row r="123" spans="1:9" x14ac:dyDescent="0.25">
      <c r="A123">
        <f t="shared" si="12"/>
        <v>4.0000000000000001E-3</v>
      </c>
      <c r="B123" t="str">
        <f>Dropdown!A123</f>
        <v>395</v>
      </c>
      <c r="C123" t="str">
        <f>VLOOKUP(B123,Texte!$A$4:$C$260,Texte!$A$1+1,FALSE)</f>
        <v>Lesotho</v>
      </c>
      <c r="D123">
        <f>IF(Texte!$A$1=1,VLOOKUP(Auswahl_Bundesland&amp;B123,Export_Matrix,2,FALSE),VLOOKUP(Auswahl_Bundesland&amp;B123,Export_Matrix,2,FALSE))</f>
        <v>121</v>
      </c>
      <c r="F123">
        <f t="shared" si="13"/>
        <v>9.1999999999999998E-2</v>
      </c>
      <c r="G123" t="str">
        <f>Dropdown!A123</f>
        <v>395</v>
      </c>
      <c r="H123" t="str">
        <f>VLOOKUP(G123,Texte!$A$4:$C$260,Texte!$A$1+1,FALSE)</f>
        <v>Lesotho</v>
      </c>
      <c r="I123">
        <f>IF(Texte!$A$1=1,VLOOKUP(Auswahl_Bundesland&amp;B123,Import_Matrix,2,FALSE),VLOOKUP(Auswahl_Bundesland&amp;B123,Import_Matrix,2,FALSE))</f>
        <v>129</v>
      </c>
    </row>
    <row r="124" spans="1:9" x14ac:dyDescent="0.25">
      <c r="A124">
        <f t="shared" si="12"/>
        <v>1200.5809999999999</v>
      </c>
      <c r="B124" t="str">
        <f>Dropdown!A124</f>
        <v>054</v>
      </c>
      <c r="C124" t="str">
        <f>VLOOKUP(B124,Texte!$A$4:$C$260,Texte!$A$1+1,FALSE)</f>
        <v>Lettland</v>
      </c>
      <c r="D124">
        <f>IF(Texte!$A$1=1,VLOOKUP(Auswahl_Bundesland&amp;B124,Export_Matrix,2,FALSE),VLOOKUP(Auswahl_Bundesland&amp;B124,Export_Matrix,2,FALSE))</f>
        <v>124</v>
      </c>
      <c r="F124">
        <f t="shared" si="13"/>
        <v>526.64099999999996</v>
      </c>
      <c r="G124" t="str">
        <f>Dropdown!A124</f>
        <v>054</v>
      </c>
      <c r="H124" t="str">
        <f>VLOOKUP(G124,Texte!$A$4:$C$260,Texte!$A$1+1,FALSE)</f>
        <v>Lettland</v>
      </c>
      <c r="I124">
        <f>IF(Texte!$A$1=1,VLOOKUP(Auswahl_Bundesland&amp;B124,Import_Matrix,2,FALSE),VLOOKUP(Auswahl_Bundesland&amp;B124,Import_Matrix,2,FALSE))</f>
        <v>132</v>
      </c>
    </row>
    <row r="125" spans="1:9" x14ac:dyDescent="0.25">
      <c r="A125">
        <f t="shared" si="12"/>
        <v>28.18</v>
      </c>
      <c r="B125" t="str">
        <f>Dropdown!A125</f>
        <v>216</v>
      </c>
      <c r="C125" t="str">
        <f>VLOOKUP(B125,Texte!$A$4:$C$260,Texte!$A$1+1,FALSE)</f>
        <v>Lib.-Arab.Dschamahirija</v>
      </c>
      <c r="D125">
        <f>IF(Texte!$A$1=1,VLOOKUP(Auswahl_Bundesland&amp;B125,Export_Matrix,2,FALSE),VLOOKUP(Auswahl_Bundesland&amp;B125,Export_Matrix,2,FALSE))</f>
        <v>125</v>
      </c>
      <c r="F125">
        <f t="shared" si="13"/>
        <v>1.2E-2</v>
      </c>
      <c r="G125" t="str">
        <f>Dropdown!A125</f>
        <v>216</v>
      </c>
      <c r="H125" t="str">
        <f>VLOOKUP(G125,Texte!$A$4:$C$260,Texte!$A$1+1,FALSE)</f>
        <v>Lib.-Arab.Dschamahirija</v>
      </c>
      <c r="I125">
        <f>IF(Texte!$A$1=1,VLOOKUP(Auswahl_Bundesland&amp;B125,Import_Matrix,2,FALSE),VLOOKUP(Auswahl_Bundesland&amp;B125,Import_Matrix,2,FALSE))</f>
        <v>133</v>
      </c>
    </row>
    <row r="126" spans="1:9" x14ac:dyDescent="0.25">
      <c r="A126">
        <f t="shared" si="12"/>
        <v>248.06200000000001</v>
      </c>
      <c r="B126" t="str">
        <f>Dropdown!A126</f>
        <v>604</v>
      </c>
      <c r="C126" t="str">
        <f>VLOOKUP(B126,Texte!$A$4:$C$260,Texte!$A$1+1,FALSE)</f>
        <v>Libanon</v>
      </c>
      <c r="D126">
        <f>IF(Texte!$A$1=1,VLOOKUP(Auswahl_Bundesland&amp;B126,Export_Matrix,2,FALSE),VLOOKUP(Auswahl_Bundesland&amp;B126,Export_Matrix,2,FALSE))</f>
        <v>116</v>
      </c>
      <c r="F126">
        <f t="shared" si="13"/>
        <v>7.44</v>
      </c>
      <c r="G126" t="str">
        <f>Dropdown!A126</f>
        <v>604</v>
      </c>
      <c r="H126" t="str">
        <f>VLOOKUP(G126,Texte!$A$4:$C$260,Texte!$A$1+1,FALSE)</f>
        <v>Libanon</v>
      </c>
      <c r="I126">
        <f>IF(Texte!$A$1=1,VLOOKUP(Auswahl_Bundesland&amp;B126,Import_Matrix,2,FALSE),VLOOKUP(Auswahl_Bundesland&amp;B126,Import_Matrix,2,FALSE))</f>
        <v>124</v>
      </c>
    </row>
    <row r="127" spans="1:9" x14ac:dyDescent="0.25">
      <c r="A127">
        <f t="shared" si="12"/>
        <v>0</v>
      </c>
      <c r="B127" t="str">
        <f>Dropdown!A127</f>
        <v>268</v>
      </c>
      <c r="C127" t="str">
        <f>VLOOKUP(B127,Texte!$A$4:$C$260,Texte!$A$1+1,FALSE)</f>
        <v>Liberia</v>
      </c>
      <c r="D127">
        <f>IF(Texte!$A$1=1,VLOOKUP(Auswahl_Bundesland&amp;B127,Export_Matrix,2,FALSE),VLOOKUP(Auswahl_Bundesland&amp;B127,Export_Matrix,2,FALSE))</f>
        <v>120</v>
      </c>
      <c r="F127">
        <f t="shared" si="13"/>
        <v>1.4019999999999999</v>
      </c>
      <c r="G127" t="str">
        <f>Dropdown!A127</f>
        <v>268</v>
      </c>
      <c r="H127" t="str">
        <f>VLOOKUP(G127,Texte!$A$4:$C$260,Texte!$A$1+1,FALSE)</f>
        <v>Liberia</v>
      </c>
      <c r="I127">
        <f>IF(Texte!$A$1=1,VLOOKUP(Auswahl_Bundesland&amp;B127,Import_Matrix,2,FALSE),VLOOKUP(Auswahl_Bundesland&amp;B127,Import_Matrix,2,FALSE))</f>
        <v>128</v>
      </c>
    </row>
    <row r="128" spans="1:9" x14ac:dyDescent="0.25">
      <c r="A128">
        <f t="shared" si="12"/>
        <v>6214.8090000000002</v>
      </c>
      <c r="B128" t="str">
        <f>Dropdown!A128</f>
        <v>037</v>
      </c>
      <c r="C128" t="str">
        <f>VLOOKUP(B128,Texte!$A$4:$C$260,Texte!$A$1+1,FALSE)</f>
        <v>Liechtenstein</v>
      </c>
      <c r="D128">
        <f>IF(Texte!$A$1=1,VLOOKUP(Auswahl_Bundesland&amp;B128,Export_Matrix,2,FALSE),VLOOKUP(Auswahl_Bundesland&amp;B128,Export_Matrix,2,FALSE))</f>
        <v>118</v>
      </c>
      <c r="F128">
        <f t="shared" si="13"/>
        <v>520.74</v>
      </c>
      <c r="G128" t="str">
        <f>Dropdown!A128</f>
        <v>037</v>
      </c>
      <c r="H128" t="str">
        <f>VLOOKUP(G128,Texte!$A$4:$C$260,Texte!$A$1+1,FALSE)</f>
        <v>Liechtenstein</v>
      </c>
      <c r="I128">
        <f>IF(Texte!$A$1=1,VLOOKUP(Auswahl_Bundesland&amp;B128,Import_Matrix,2,FALSE),VLOOKUP(Auswahl_Bundesland&amp;B128,Import_Matrix,2,FALSE))</f>
        <v>126</v>
      </c>
    </row>
    <row r="129" spans="1:9" x14ac:dyDescent="0.25">
      <c r="A129">
        <f t="shared" si="12"/>
        <v>6352.9480000000003</v>
      </c>
      <c r="B129" t="str">
        <f>Dropdown!A129</f>
        <v>055</v>
      </c>
      <c r="C129" t="str">
        <f>VLOOKUP(B129,Texte!$A$4:$C$260,Texte!$A$1+1,FALSE)</f>
        <v>Litauen</v>
      </c>
      <c r="D129">
        <f>IF(Texte!$A$1=1,VLOOKUP(Auswahl_Bundesland&amp;B129,Export_Matrix,2,FALSE),VLOOKUP(Auswahl_Bundesland&amp;B129,Export_Matrix,2,FALSE))</f>
        <v>122</v>
      </c>
      <c r="F129">
        <f t="shared" si="13"/>
        <v>4733.4269999999997</v>
      </c>
      <c r="G129" t="str">
        <f>Dropdown!A129</f>
        <v>055</v>
      </c>
      <c r="H129" t="str">
        <f>VLOOKUP(G129,Texte!$A$4:$C$260,Texte!$A$1+1,FALSE)</f>
        <v>Litauen</v>
      </c>
      <c r="I129">
        <f>IF(Texte!$A$1=1,VLOOKUP(Auswahl_Bundesland&amp;B129,Import_Matrix,2,FALSE),VLOOKUP(Auswahl_Bundesland&amp;B129,Import_Matrix,2,FALSE))</f>
        <v>130</v>
      </c>
    </row>
    <row r="130" spans="1:9" x14ac:dyDescent="0.25">
      <c r="A130">
        <f t="shared" si="12"/>
        <v>1563.489</v>
      </c>
      <c r="B130" t="str">
        <f>Dropdown!A130</f>
        <v>018</v>
      </c>
      <c r="C130" t="str">
        <f>VLOOKUP(B130,Texte!$A$4:$C$260,Texte!$A$1+1,FALSE)</f>
        <v>Luxemburg</v>
      </c>
      <c r="D130">
        <f>IF(Texte!$A$1=1,VLOOKUP(Auswahl_Bundesland&amp;B130,Export_Matrix,2,FALSE),VLOOKUP(Auswahl_Bundesland&amp;B130,Export_Matrix,2,FALSE))</f>
        <v>123</v>
      </c>
      <c r="F130">
        <f t="shared" si="13"/>
        <v>2649.848</v>
      </c>
      <c r="G130" t="str">
        <f>Dropdown!A130</f>
        <v>018</v>
      </c>
      <c r="H130" t="str">
        <f>VLOOKUP(G130,Texte!$A$4:$C$260,Texte!$A$1+1,FALSE)</f>
        <v>Luxemburg</v>
      </c>
      <c r="I130">
        <f>IF(Texte!$A$1=1,VLOOKUP(Auswahl_Bundesland&amp;B130,Import_Matrix,2,FALSE),VLOOKUP(Auswahl_Bundesland&amp;B130,Import_Matrix,2,FALSE))</f>
        <v>131</v>
      </c>
    </row>
    <row r="131" spans="1:9" x14ac:dyDescent="0.25">
      <c r="A131">
        <f t="shared" ref="A131:A194" si="14">IF(ISERROR($D131),0,INDEX(Export_Matrix,$D131,A$1))/Einheit_Wert</f>
        <v>5204.424</v>
      </c>
      <c r="B131" t="str">
        <f>Dropdown!A131</f>
        <v>743</v>
      </c>
      <c r="C131" t="str">
        <f>VLOOKUP(B131,Texte!$A$4:$C$260,Texte!$A$1+1,FALSE)</f>
        <v>Macau</v>
      </c>
      <c r="D131">
        <f>IF(Texte!$A$1=1,VLOOKUP(Auswahl_Bundesland&amp;B131,Export_Matrix,2,FALSE),VLOOKUP(Auswahl_Bundesland&amp;B131,Export_Matrix,2,FALSE))</f>
        <v>135</v>
      </c>
      <c r="F131">
        <f t="shared" ref="F131:F194" si="15">IF(ISERROR($I131),0,INDEX(Import_Matrix,$I131,F$1))/Einheit_Wert</f>
        <v>234.762</v>
      </c>
      <c r="G131" t="str">
        <f>Dropdown!A131</f>
        <v>743</v>
      </c>
      <c r="H131" t="str">
        <f>VLOOKUP(G131,Texte!$A$4:$C$260,Texte!$A$1+1,FALSE)</f>
        <v>Macau</v>
      </c>
      <c r="I131">
        <f>IF(Texte!$A$1=1,VLOOKUP(Auswahl_Bundesland&amp;B131,Import_Matrix,2,FALSE),VLOOKUP(Auswahl_Bundesland&amp;B131,Import_Matrix,2,FALSE))</f>
        <v>143</v>
      </c>
    </row>
    <row r="132" spans="1:9" x14ac:dyDescent="0.25">
      <c r="A132">
        <f t="shared" si="14"/>
        <v>7.907</v>
      </c>
      <c r="B132" t="str">
        <f>Dropdown!A132</f>
        <v>370</v>
      </c>
      <c r="C132" t="str">
        <f>VLOOKUP(B132,Texte!$A$4:$C$260,Texte!$A$1+1,FALSE)</f>
        <v>Madagaskar</v>
      </c>
      <c r="D132">
        <f>IF(Texte!$A$1=1,VLOOKUP(Auswahl_Bundesland&amp;B132,Export_Matrix,2,FALSE),VLOOKUP(Auswahl_Bundesland&amp;B132,Export_Matrix,2,FALSE))</f>
        <v>129</v>
      </c>
      <c r="F132">
        <f t="shared" si="15"/>
        <v>321.85899999999998</v>
      </c>
      <c r="G132" t="str">
        <f>Dropdown!A132</f>
        <v>370</v>
      </c>
      <c r="H132" t="str">
        <f>VLOOKUP(G132,Texte!$A$4:$C$260,Texte!$A$1+1,FALSE)</f>
        <v>Madagaskar</v>
      </c>
      <c r="I132">
        <f>IF(Texte!$A$1=1,VLOOKUP(Auswahl_Bundesland&amp;B132,Import_Matrix,2,FALSE),VLOOKUP(Auswahl_Bundesland&amp;B132,Import_Matrix,2,FALSE))</f>
        <v>137</v>
      </c>
    </row>
    <row r="133" spans="1:9" x14ac:dyDescent="0.25">
      <c r="A133">
        <f t="shared" si="14"/>
        <v>0.14599999999999999</v>
      </c>
      <c r="B133" t="str">
        <f>Dropdown!A133</f>
        <v>386</v>
      </c>
      <c r="C133" t="str">
        <f>VLOOKUP(B133,Texte!$A$4:$C$260,Texte!$A$1+1,FALSE)</f>
        <v>Malawi</v>
      </c>
      <c r="D133">
        <f>IF(Texte!$A$1=1,VLOOKUP(Auswahl_Bundesland&amp;B133,Export_Matrix,2,FALSE),VLOOKUP(Auswahl_Bundesland&amp;B133,Export_Matrix,2,FALSE))</f>
        <v>141</v>
      </c>
      <c r="F133">
        <f t="shared" si="15"/>
        <v>1.786</v>
      </c>
      <c r="G133" t="str">
        <f>Dropdown!A133</f>
        <v>386</v>
      </c>
      <c r="H133" t="str">
        <f>VLOOKUP(G133,Texte!$A$4:$C$260,Texte!$A$1+1,FALSE)</f>
        <v>Malawi</v>
      </c>
      <c r="I133">
        <f>IF(Texte!$A$1=1,VLOOKUP(Auswahl_Bundesland&amp;B133,Import_Matrix,2,FALSE),VLOOKUP(Auswahl_Bundesland&amp;B133,Import_Matrix,2,FALSE))</f>
        <v>150</v>
      </c>
    </row>
    <row r="134" spans="1:9" x14ac:dyDescent="0.25">
      <c r="A134">
        <f t="shared" si="14"/>
        <v>1401.3219999999999</v>
      </c>
      <c r="B134" t="str">
        <f>Dropdown!A134</f>
        <v>701</v>
      </c>
      <c r="C134" t="str">
        <f>VLOOKUP(B134,Texte!$A$4:$C$260,Texte!$A$1+1,FALSE)</f>
        <v>Malaysia</v>
      </c>
      <c r="D134">
        <f>IF(Texte!$A$1=1,VLOOKUP(Auswahl_Bundesland&amp;B134,Export_Matrix,2,FALSE),VLOOKUP(Auswahl_Bundesland&amp;B134,Export_Matrix,2,FALSE))</f>
        <v>143</v>
      </c>
      <c r="F134">
        <f t="shared" si="15"/>
        <v>3363.4859999999999</v>
      </c>
      <c r="G134" t="str">
        <f>Dropdown!A134</f>
        <v>701</v>
      </c>
      <c r="H134" t="str">
        <f>VLOOKUP(G134,Texte!$A$4:$C$260,Texte!$A$1+1,FALSE)</f>
        <v>Malaysia</v>
      </c>
      <c r="I134">
        <f>IF(Texte!$A$1=1,VLOOKUP(Auswahl_Bundesland&amp;B134,Import_Matrix,2,FALSE),VLOOKUP(Auswahl_Bundesland&amp;B134,Import_Matrix,2,FALSE))</f>
        <v>152</v>
      </c>
    </row>
    <row r="135" spans="1:9" x14ac:dyDescent="0.25">
      <c r="A135">
        <f t="shared" si="14"/>
        <v>32.508000000000003</v>
      </c>
      <c r="B135" t="str">
        <f>Dropdown!A135</f>
        <v>667</v>
      </c>
      <c r="C135" t="str">
        <f>VLOOKUP(B135,Texte!$A$4:$C$260,Texte!$A$1+1,FALSE)</f>
        <v>Malediven</v>
      </c>
      <c r="D135">
        <f>IF(Texte!$A$1=1,VLOOKUP(Auswahl_Bundesland&amp;B135,Export_Matrix,2,FALSE),VLOOKUP(Auswahl_Bundesland&amp;B135,Export_Matrix,2,FALSE))</f>
        <v>140</v>
      </c>
      <c r="F135">
        <f t="shared" si="15"/>
        <v>35.831000000000003</v>
      </c>
      <c r="G135" t="str">
        <f>Dropdown!A135</f>
        <v>667</v>
      </c>
      <c r="H135" t="str">
        <f>VLOOKUP(G135,Texte!$A$4:$C$260,Texte!$A$1+1,FALSE)</f>
        <v>Malediven</v>
      </c>
      <c r="I135">
        <f>IF(Texte!$A$1=1,VLOOKUP(Auswahl_Bundesland&amp;B135,Import_Matrix,2,FALSE),VLOOKUP(Auswahl_Bundesland&amp;B135,Import_Matrix,2,FALSE))</f>
        <v>149</v>
      </c>
    </row>
    <row r="136" spans="1:9" x14ac:dyDescent="0.25">
      <c r="A136">
        <f t="shared" si="14"/>
        <v>16.132000000000001</v>
      </c>
      <c r="B136" t="str">
        <f>Dropdown!A136</f>
        <v>232</v>
      </c>
      <c r="C136" t="str">
        <f>VLOOKUP(B136,Texte!$A$4:$C$260,Texte!$A$1+1,FALSE)</f>
        <v>Mali</v>
      </c>
      <c r="D136">
        <f>IF(Texte!$A$1=1,VLOOKUP(Auswahl_Bundesland&amp;B136,Export_Matrix,2,FALSE),VLOOKUP(Auswahl_Bundesland&amp;B136,Export_Matrix,2,FALSE))</f>
        <v>132</v>
      </c>
      <c r="F136">
        <f t="shared" si="15"/>
        <v>1.141</v>
      </c>
      <c r="G136" t="str">
        <f>Dropdown!A136</f>
        <v>232</v>
      </c>
      <c r="H136" t="str">
        <f>VLOOKUP(G136,Texte!$A$4:$C$260,Texte!$A$1+1,FALSE)</f>
        <v>Mali</v>
      </c>
      <c r="I136">
        <f>IF(Texte!$A$1=1,VLOOKUP(Auswahl_Bundesland&amp;B136,Import_Matrix,2,FALSE),VLOOKUP(Auswahl_Bundesland&amp;B136,Import_Matrix,2,FALSE))</f>
        <v>140</v>
      </c>
    </row>
    <row r="137" spans="1:9" x14ac:dyDescent="0.25">
      <c r="A137">
        <f t="shared" si="14"/>
        <v>478.00700000000001</v>
      </c>
      <c r="B137" t="str">
        <f>Dropdown!A137</f>
        <v>046</v>
      </c>
      <c r="C137" t="str">
        <f>VLOOKUP(B137,Texte!$A$4:$C$260,Texte!$A$1+1,FALSE)</f>
        <v>Malta</v>
      </c>
      <c r="D137">
        <f>IF(Texte!$A$1=1,VLOOKUP(Auswahl_Bundesland&amp;B137,Export_Matrix,2,FALSE),VLOOKUP(Auswahl_Bundesland&amp;B137,Export_Matrix,2,FALSE))</f>
        <v>138</v>
      </c>
      <c r="F137">
        <f t="shared" si="15"/>
        <v>214.79300000000001</v>
      </c>
      <c r="G137" t="str">
        <f>Dropdown!A137</f>
        <v>046</v>
      </c>
      <c r="H137" t="str">
        <f>VLOOKUP(G137,Texte!$A$4:$C$260,Texte!$A$1+1,FALSE)</f>
        <v>Malta</v>
      </c>
      <c r="I137">
        <f>IF(Texte!$A$1=1,VLOOKUP(Auswahl_Bundesland&amp;B137,Import_Matrix,2,FALSE),VLOOKUP(Auswahl_Bundesland&amp;B137,Import_Matrix,2,FALSE))</f>
        <v>147</v>
      </c>
    </row>
    <row r="138" spans="1:9" x14ac:dyDescent="0.25">
      <c r="A138">
        <f t="shared" si="14"/>
        <v>13458.357</v>
      </c>
      <c r="B138" t="str">
        <f>Dropdown!A138</f>
        <v>204</v>
      </c>
      <c r="C138" t="str">
        <f>VLOOKUP(B138,Texte!$A$4:$C$260,Texte!$A$1+1,FALSE)</f>
        <v>Marokko</v>
      </c>
      <c r="D138">
        <f>IF(Texte!$A$1=1,VLOOKUP(Auswahl_Bundesland&amp;B138,Export_Matrix,2,FALSE),VLOOKUP(Auswahl_Bundesland&amp;B138,Export_Matrix,2,FALSE))</f>
        <v>126</v>
      </c>
      <c r="F138">
        <f t="shared" si="15"/>
        <v>4905.8090000000002</v>
      </c>
      <c r="G138" t="str">
        <f>Dropdown!A138</f>
        <v>204</v>
      </c>
      <c r="H138" t="str">
        <f>VLOOKUP(G138,Texte!$A$4:$C$260,Texte!$A$1+1,FALSE)</f>
        <v>Marokko</v>
      </c>
      <c r="I138">
        <f>IF(Texte!$A$1=1,VLOOKUP(Auswahl_Bundesland&amp;B138,Import_Matrix,2,FALSE),VLOOKUP(Auswahl_Bundesland&amp;B138,Import_Matrix,2,FALSE))</f>
        <v>134</v>
      </c>
    </row>
    <row r="139" spans="1:9" x14ac:dyDescent="0.25">
      <c r="A139">
        <f t="shared" si="14"/>
        <v>1.4999999999999999E-2</v>
      </c>
      <c r="B139" t="str">
        <f>Dropdown!A139</f>
        <v>824</v>
      </c>
      <c r="C139" t="str">
        <f>VLOOKUP(B139,Texte!$A$4:$C$260,Texte!$A$1+1,FALSE)</f>
        <v>Marshall-Inseln</v>
      </c>
      <c r="D139">
        <f>IF(Texte!$A$1=1,VLOOKUP(Auswahl_Bundesland&amp;B139,Export_Matrix,2,FALSE),VLOOKUP(Auswahl_Bundesland&amp;B139,Export_Matrix,2,FALSE))</f>
        <v>130</v>
      </c>
      <c r="F139">
        <f t="shared" si="15"/>
        <v>0</v>
      </c>
      <c r="G139" t="str">
        <f>Dropdown!A139</f>
        <v>824</v>
      </c>
      <c r="H139" t="str">
        <f>VLOOKUP(G139,Texte!$A$4:$C$260,Texte!$A$1+1,FALSE)</f>
        <v>Marshall-Inseln</v>
      </c>
      <c r="I139">
        <f>IF(Texte!$A$1=1,VLOOKUP(Auswahl_Bundesland&amp;B139,Import_Matrix,2,FALSE),VLOOKUP(Auswahl_Bundesland&amp;B139,Import_Matrix,2,FALSE))</f>
        <v>138</v>
      </c>
    </row>
    <row r="140" spans="1:9" x14ac:dyDescent="0.25">
      <c r="A140">
        <f t="shared" si="14"/>
        <v>273.01400000000001</v>
      </c>
      <c r="B140" t="str">
        <f>Dropdown!A140</f>
        <v>228</v>
      </c>
      <c r="C140" t="str">
        <f>VLOOKUP(B140,Texte!$A$4:$C$260,Texte!$A$1+1,FALSE)</f>
        <v>Mauretanien</v>
      </c>
      <c r="D140">
        <f>IF(Texte!$A$1=1,VLOOKUP(Auswahl_Bundesland&amp;B140,Export_Matrix,2,FALSE),VLOOKUP(Auswahl_Bundesland&amp;B140,Export_Matrix,2,FALSE))</f>
        <v>136</v>
      </c>
      <c r="F140">
        <f t="shared" si="15"/>
        <v>0.84399999999999997</v>
      </c>
      <c r="G140" t="str">
        <f>Dropdown!A140</f>
        <v>228</v>
      </c>
      <c r="H140" t="str">
        <f>VLOOKUP(G140,Texte!$A$4:$C$260,Texte!$A$1+1,FALSE)</f>
        <v>Mauretanien</v>
      </c>
      <c r="I140">
        <f>IF(Texte!$A$1=1,VLOOKUP(Auswahl_Bundesland&amp;B140,Import_Matrix,2,FALSE),VLOOKUP(Auswahl_Bundesland&amp;B140,Import_Matrix,2,FALSE))</f>
        <v>145</v>
      </c>
    </row>
    <row r="141" spans="1:9" x14ac:dyDescent="0.25">
      <c r="A141">
        <f t="shared" si="14"/>
        <v>317.92399999999998</v>
      </c>
      <c r="B141" t="str">
        <f>Dropdown!A141</f>
        <v>373</v>
      </c>
      <c r="C141" t="str">
        <f>VLOOKUP(B141,Texte!$A$4:$C$260,Texte!$A$1+1,FALSE)</f>
        <v>Mauritius</v>
      </c>
      <c r="D141">
        <f>IF(Texte!$A$1=1,VLOOKUP(Auswahl_Bundesland&amp;B141,Export_Matrix,2,FALSE),VLOOKUP(Auswahl_Bundesland&amp;B141,Export_Matrix,2,FALSE))</f>
        <v>139</v>
      </c>
      <c r="F141">
        <f t="shared" si="15"/>
        <v>868.15499999999997</v>
      </c>
      <c r="G141" t="str">
        <f>Dropdown!A141</f>
        <v>373</v>
      </c>
      <c r="H141" t="str">
        <f>VLOOKUP(G141,Texte!$A$4:$C$260,Texte!$A$1+1,FALSE)</f>
        <v>Mauritius</v>
      </c>
      <c r="I141">
        <f>IF(Texte!$A$1=1,VLOOKUP(Auswahl_Bundesland&amp;B141,Import_Matrix,2,FALSE),VLOOKUP(Auswahl_Bundesland&amp;B141,Import_Matrix,2,FALSE))</f>
        <v>148</v>
      </c>
    </row>
    <row r="142" spans="1:9" x14ac:dyDescent="0.25">
      <c r="A142">
        <f t="shared" si="14"/>
        <v>0</v>
      </c>
      <c r="B142" t="str">
        <f>Dropdown!A142</f>
        <v>377</v>
      </c>
      <c r="C142" t="str">
        <f>VLOOKUP(B142,Texte!$A$4:$C$260,Texte!$A$1+1,FALSE)</f>
        <v>Mayotte</v>
      </c>
      <c r="D142">
        <f>IF(Texte!$A$1=1,VLOOKUP(Auswahl_Bundesland&amp;B142,Export_Matrix,2,FALSE),VLOOKUP(Auswahl_Bundesland&amp;B142,Export_Matrix,2,FALSE))</f>
        <v>227</v>
      </c>
      <c r="F142">
        <f t="shared" si="15"/>
        <v>0</v>
      </c>
      <c r="G142" t="str">
        <f>Dropdown!A142</f>
        <v>377</v>
      </c>
      <c r="H142" t="str">
        <f>VLOOKUP(G142,Texte!$A$4:$C$260,Texte!$A$1+1,FALSE)</f>
        <v>Mayotte</v>
      </c>
      <c r="I142" t="e">
        <f>IF(Texte!$A$1=1,VLOOKUP(Auswahl_Bundesland&amp;B142,Import_Matrix,2,FALSE),VLOOKUP(Auswahl_Bundesland&amp;B142,Import_Matrix,2,FALSE))</f>
        <v>#N/A</v>
      </c>
    </row>
    <row r="143" spans="1:9" x14ac:dyDescent="0.25">
      <c r="A143">
        <f t="shared" si="14"/>
        <v>3060.99</v>
      </c>
      <c r="B143" t="str">
        <f>Dropdown!A143</f>
        <v>096</v>
      </c>
      <c r="C143" t="str">
        <f>VLOOKUP(B143,Texte!$A$4:$C$260,Texte!$A$1+1,FALSE)</f>
        <v xml:space="preserve">Mazedonien,ehem.jugo.Rep </v>
      </c>
      <c r="D143">
        <f>IF(Texte!$A$1=1,VLOOKUP(Auswahl_Bundesland&amp;B143,Export_Matrix,2,FALSE),VLOOKUP(Auswahl_Bundesland&amp;B143,Export_Matrix,2,FALSE))</f>
        <v>131</v>
      </c>
      <c r="F143">
        <f t="shared" si="15"/>
        <v>2103.7759999999998</v>
      </c>
      <c r="G143" t="str">
        <f>Dropdown!A143</f>
        <v>096</v>
      </c>
      <c r="H143" t="str">
        <f>VLOOKUP(G143,Texte!$A$4:$C$260,Texte!$A$1+1,FALSE)</f>
        <v xml:space="preserve">Mazedonien,ehem.jugo.Rep </v>
      </c>
      <c r="I143">
        <f>IF(Texte!$A$1=1,VLOOKUP(Auswahl_Bundesland&amp;B143,Import_Matrix,2,FALSE),VLOOKUP(Auswahl_Bundesland&amp;B143,Import_Matrix,2,FALSE))</f>
        <v>139</v>
      </c>
    </row>
    <row r="144" spans="1:9" x14ac:dyDescent="0.25">
      <c r="A144">
        <f t="shared" si="14"/>
        <v>0</v>
      </c>
      <c r="B144" t="str">
        <f>Dropdown!A144</f>
        <v>023</v>
      </c>
      <c r="C144" t="str">
        <f>VLOOKUP(B144,Texte!$A$4:$C$260,Texte!$A$1+1,FALSE)</f>
        <v>Melilla</v>
      </c>
      <c r="D144">
        <f>IF(Texte!$A$1=1,VLOOKUP(Auswahl_Bundesland&amp;B144,Export_Matrix,2,FALSE),VLOOKUP(Auswahl_Bundesland&amp;B144,Export_Matrix,2,FALSE))</f>
        <v>224</v>
      </c>
      <c r="F144">
        <f t="shared" si="15"/>
        <v>0</v>
      </c>
      <c r="G144" t="str">
        <f>Dropdown!A144</f>
        <v>023</v>
      </c>
      <c r="H144" t="str">
        <f>VLOOKUP(G144,Texte!$A$4:$C$260,Texte!$A$1+1,FALSE)</f>
        <v>Melilla</v>
      </c>
      <c r="I144">
        <f>IF(Texte!$A$1=1,VLOOKUP(Auswahl_Bundesland&amp;B144,Import_Matrix,2,FALSE),VLOOKUP(Auswahl_Bundesland&amp;B144,Import_Matrix,2,FALSE))</f>
        <v>239</v>
      </c>
    </row>
    <row r="145" spans="1:9" x14ac:dyDescent="0.25">
      <c r="A145">
        <f t="shared" si="14"/>
        <v>15951.822</v>
      </c>
      <c r="B145" t="str">
        <f>Dropdown!A145</f>
        <v>412</v>
      </c>
      <c r="C145" t="str">
        <f>VLOOKUP(B145,Texte!$A$4:$C$260,Texte!$A$1+1,FALSE)</f>
        <v>Mexiko</v>
      </c>
      <c r="D145">
        <f>IF(Texte!$A$1=1,VLOOKUP(Auswahl_Bundesland&amp;B145,Export_Matrix,2,FALSE),VLOOKUP(Auswahl_Bundesland&amp;B145,Export_Matrix,2,FALSE))</f>
        <v>142</v>
      </c>
      <c r="F145">
        <f t="shared" si="15"/>
        <v>13650.431</v>
      </c>
      <c r="G145" t="str">
        <f>Dropdown!A145</f>
        <v>412</v>
      </c>
      <c r="H145" t="str">
        <f>VLOOKUP(G145,Texte!$A$4:$C$260,Texte!$A$1+1,FALSE)</f>
        <v>Mexiko</v>
      </c>
      <c r="I145">
        <f>IF(Texte!$A$1=1,VLOOKUP(Auswahl_Bundesland&amp;B145,Import_Matrix,2,FALSE),VLOOKUP(Auswahl_Bundesland&amp;B145,Import_Matrix,2,FALSE))</f>
        <v>151</v>
      </c>
    </row>
    <row r="146" spans="1:9" x14ac:dyDescent="0.25">
      <c r="A146">
        <f t="shared" si="14"/>
        <v>1360.0909999999999</v>
      </c>
      <c r="B146" t="str">
        <f>Dropdown!A146</f>
        <v>074</v>
      </c>
      <c r="C146" t="str">
        <f>VLOOKUP(B146,Texte!$A$4:$C$260,Texte!$A$1+1,FALSE)</f>
        <v>Moldau,Republik</v>
      </c>
      <c r="D146">
        <f>IF(Texte!$A$1=1,VLOOKUP(Auswahl_Bundesland&amp;B146,Export_Matrix,2,FALSE),VLOOKUP(Auswahl_Bundesland&amp;B146,Export_Matrix,2,FALSE))</f>
        <v>127</v>
      </c>
      <c r="F146">
        <f t="shared" si="15"/>
        <v>605.66499999999996</v>
      </c>
      <c r="G146" t="str">
        <f>Dropdown!A146</f>
        <v>074</v>
      </c>
      <c r="H146" t="str">
        <f>VLOOKUP(G146,Texte!$A$4:$C$260,Texte!$A$1+1,FALSE)</f>
        <v>Moldau,Republik</v>
      </c>
      <c r="I146">
        <f>IF(Texte!$A$1=1,VLOOKUP(Auswahl_Bundesland&amp;B146,Import_Matrix,2,FALSE),VLOOKUP(Auswahl_Bundesland&amp;B146,Import_Matrix,2,FALSE))</f>
        <v>135</v>
      </c>
    </row>
    <row r="147" spans="1:9" x14ac:dyDescent="0.25">
      <c r="A147">
        <f t="shared" si="14"/>
        <v>141.566</v>
      </c>
      <c r="B147" t="str">
        <f>Dropdown!A147</f>
        <v>716</v>
      </c>
      <c r="C147" t="str">
        <f>VLOOKUP(B147,Texte!$A$4:$C$260,Texte!$A$1+1,FALSE)</f>
        <v>Mongolei</v>
      </c>
      <c r="D147">
        <f>IF(Texte!$A$1=1,VLOOKUP(Auswahl_Bundesland&amp;B147,Export_Matrix,2,FALSE),VLOOKUP(Auswahl_Bundesland&amp;B147,Export_Matrix,2,FALSE))</f>
        <v>134</v>
      </c>
      <c r="F147">
        <f t="shared" si="15"/>
        <v>22.684000000000001</v>
      </c>
      <c r="G147" t="str">
        <f>Dropdown!A147</f>
        <v>716</v>
      </c>
      <c r="H147" t="str">
        <f>VLOOKUP(G147,Texte!$A$4:$C$260,Texte!$A$1+1,FALSE)</f>
        <v>Mongolei</v>
      </c>
      <c r="I147">
        <f>IF(Texte!$A$1=1,VLOOKUP(Auswahl_Bundesland&amp;B147,Import_Matrix,2,FALSE),VLOOKUP(Auswahl_Bundesland&amp;B147,Import_Matrix,2,FALSE))</f>
        <v>142</v>
      </c>
    </row>
    <row r="148" spans="1:9" x14ac:dyDescent="0.25">
      <c r="A148">
        <f t="shared" si="14"/>
        <v>191.12100000000001</v>
      </c>
      <c r="B148" t="str">
        <f>Dropdown!A148</f>
        <v>097</v>
      </c>
      <c r="C148" t="str">
        <f>VLOOKUP(B148,Texte!$A$4:$C$260,Texte!$A$1+1,FALSE)</f>
        <v>Montenegro</v>
      </c>
      <c r="D148">
        <f>IF(Texte!$A$1=1,VLOOKUP(Auswahl_Bundesland&amp;B148,Export_Matrix,2,FALSE),VLOOKUP(Auswahl_Bundesland&amp;B148,Export_Matrix,2,FALSE))</f>
        <v>128</v>
      </c>
      <c r="F148">
        <f t="shared" si="15"/>
        <v>17.373999999999999</v>
      </c>
      <c r="G148" t="str">
        <f>Dropdown!A148</f>
        <v>097</v>
      </c>
      <c r="H148" t="str">
        <f>VLOOKUP(G148,Texte!$A$4:$C$260,Texte!$A$1+1,FALSE)</f>
        <v>Montenegro</v>
      </c>
      <c r="I148">
        <f>IF(Texte!$A$1=1,VLOOKUP(Auswahl_Bundesland&amp;B148,Import_Matrix,2,FALSE),VLOOKUP(Auswahl_Bundesland&amp;B148,Import_Matrix,2,FALSE))</f>
        <v>136</v>
      </c>
    </row>
    <row r="149" spans="1:9" x14ac:dyDescent="0.25">
      <c r="A149">
        <f t="shared" si="14"/>
        <v>8.5999999999999993E-2</v>
      </c>
      <c r="B149" t="str">
        <f>Dropdown!A149</f>
        <v>470</v>
      </c>
      <c r="C149" t="str">
        <f>VLOOKUP(B149,Texte!$A$4:$C$260,Texte!$A$1+1,FALSE)</f>
        <v>Montserrat</v>
      </c>
      <c r="D149">
        <f>IF(Texte!$A$1=1,VLOOKUP(Auswahl_Bundesland&amp;B149,Export_Matrix,2,FALSE),VLOOKUP(Auswahl_Bundesland&amp;B149,Export_Matrix,2,FALSE))</f>
        <v>137</v>
      </c>
      <c r="F149">
        <f t="shared" si="15"/>
        <v>0</v>
      </c>
      <c r="G149" t="str">
        <f>Dropdown!A149</f>
        <v>470</v>
      </c>
      <c r="H149" t="str">
        <f>VLOOKUP(G149,Texte!$A$4:$C$260,Texte!$A$1+1,FALSE)</f>
        <v>Montserrat</v>
      </c>
      <c r="I149">
        <f>IF(Texte!$A$1=1,VLOOKUP(Auswahl_Bundesland&amp;B149,Import_Matrix,2,FALSE),VLOOKUP(Auswahl_Bundesland&amp;B149,Import_Matrix,2,FALSE))</f>
        <v>146</v>
      </c>
    </row>
    <row r="150" spans="1:9" x14ac:dyDescent="0.25">
      <c r="A150">
        <f t="shared" si="14"/>
        <v>0.29399999999999998</v>
      </c>
      <c r="B150" t="str">
        <f>Dropdown!A150</f>
        <v>366</v>
      </c>
      <c r="C150" t="str">
        <f>VLOOKUP(B150,Texte!$A$4:$C$260,Texte!$A$1+1,FALSE)</f>
        <v>Mosambik</v>
      </c>
      <c r="D150">
        <f>IF(Texte!$A$1=1,VLOOKUP(Auswahl_Bundesland&amp;B150,Export_Matrix,2,FALSE),VLOOKUP(Auswahl_Bundesland&amp;B150,Export_Matrix,2,FALSE))</f>
        <v>144</v>
      </c>
      <c r="F150">
        <f t="shared" si="15"/>
        <v>4.4480000000000004</v>
      </c>
      <c r="G150" t="str">
        <f>Dropdown!A150</f>
        <v>366</v>
      </c>
      <c r="H150" t="str">
        <f>VLOOKUP(G150,Texte!$A$4:$C$260,Texte!$A$1+1,FALSE)</f>
        <v>Mosambik</v>
      </c>
      <c r="I150">
        <f>IF(Texte!$A$1=1,VLOOKUP(Auswahl_Bundesland&amp;B150,Import_Matrix,2,FALSE),VLOOKUP(Auswahl_Bundesland&amp;B150,Import_Matrix,2,FALSE))</f>
        <v>153</v>
      </c>
    </row>
    <row r="151" spans="1:9" x14ac:dyDescent="0.25">
      <c r="A151">
        <f t="shared" si="14"/>
        <v>88.233999999999995</v>
      </c>
      <c r="B151" t="str">
        <f>Dropdown!A151</f>
        <v>676</v>
      </c>
      <c r="C151" t="str">
        <f>VLOOKUP(B151,Texte!$A$4:$C$260,Texte!$A$1+1,FALSE)</f>
        <v>Myanmar</v>
      </c>
      <c r="D151">
        <f>IF(Texte!$A$1=1,VLOOKUP(Auswahl_Bundesland&amp;B151,Export_Matrix,2,FALSE),VLOOKUP(Auswahl_Bundesland&amp;B151,Export_Matrix,2,FALSE))</f>
        <v>133</v>
      </c>
      <c r="F151">
        <f t="shared" si="15"/>
        <v>7015.5029999999997</v>
      </c>
      <c r="G151" t="str">
        <f>Dropdown!A151</f>
        <v>676</v>
      </c>
      <c r="H151" t="str">
        <f>VLOOKUP(G151,Texte!$A$4:$C$260,Texte!$A$1+1,FALSE)</f>
        <v>Myanmar</v>
      </c>
      <c r="I151">
        <f>IF(Texte!$A$1=1,VLOOKUP(Auswahl_Bundesland&amp;B151,Import_Matrix,2,FALSE),VLOOKUP(Auswahl_Bundesland&amp;B151,Import_Matrix,2,FALSE))</f>
        <v>141</v>
      </c>
    </row>
    <row r="152" spans="1:9" x14ac:dyDescent="0.25">
      <c r="A152">
        <f t="shared" si="14"/>
        <v>0</v>
      </c>
      <c r="B152" t="str">
        <f>Dropdown!A152</f>
        <v>960</v>
      </c>
      <c r="C152" t="str">
        <f>VLOOKUP(B152,Texte!$A$4:$C$260,Texte!$A$1+1,FALSE)</f>
        <v xml:space="preserve">n.ermittelte Gebiete nEU </v>
      </c>
      <c r="D152">
        <f>IF(Texte!$A$1=1,VLOOKUP(Auswahl_Bundesland&amp;B152,Export_Matrix,2,FALSE),VLOOKUP(Auswahl_Bundesland&amp;B152,Export_Matrix,2,FALSE))</f>
        <v>169</v>
      </c>
      <c r="F152">
        <f t="shared" si="15"/>
        <v>73.397999999999996</v>
      </c>
      <c r="G152" t="str">
        <f>Dropdown!A152</f>
        <v>960</v>
      </c>
      <c r="H152" t="str">
        <f>VLOOKUP(G152,Texte!$A$4:$C$260,Texte!$A$1+1,FALSE)</f>
        <v xml:space="preserve">n.ermittelte Gebiete nEU </v>
      </c>
      <c r="I152">
        <f>IF(Texte!$A$1=1,VLOOKUP(Auswahl_Bundesland&amp;B152,Import_Matrix,2,FALSE),VLOOKUP(Auswahl_Bundesland&amp;B152,Import_Matrix,2,FALSE))</f>
        <v>182</v>
      </c>
    </row>
    <row r="153" spans="1:9" x14ac:dyDescent="0.25">
      <c r="A153">
        <f t="shared" si="14"/>
        <v>2.387</v>
      </c>
      <c r="B153" t="str">
        <f>Dropdown!A153</f>
        <v>389</v>
      </c>
      <c r="C153" t="str">
        <f>VLOOKUP(B153,Texte!$A$4:$C$260,Texte!$A$1+1,FALSE)</f>
        <v>Namibia</v>
      </c>
      <c r="D153">
        <f>IF(Texte!$A$1=1,VLOOKUP(Auswahl_Bundesland&amp;B153,Export_Matrix,2,FALSE),VLOOKUP(Auswahl_Bundesland&amp;B153,Export_Matrix,2,FALSE))</f>
        <v>145</v>
      </c>
      <c r="F153">
        <f t="shared" si="15"/>
        <v>174.34800000000001</v>
      </c>
      <c r="G153" t="str">
        <f>Dropdown!A153</f>
        <v>389</v>
      </c>
      <c r="H153" t="str">
        <f>VLOOKUP(G153,Texte!$A$4:$C$260,Texte!$A$1+1,FALSE)</f>
        <v>Namibia</v>
      </c>
      <c r="I153">
        <f>IF(Texte!$A$1=1,VLOOKUP(Auswahl_Bundesland&amp;B153,Import_Matrix,2,FALSE),VLOOKUP(Auswahl_Bundesland&amp;B153,Import_Matrix,2,FALSE))</f>
        <v>154</v>
      </c>
    </row>
    <row r="154" spans="1:9" x14ac:dyDescent="0.25">
      <c r="A154">
        <f t="shared" si="14"/>
        <v>0</v>
      </c>
      <c r="B154" t="str">
        <f>Dropdown!A154</f>
        <v>803</v>
      </c>
      <c r="C154" t="str">
        <f>VLOOKUP(B154,Texte!$A$4:$C$260,Texte!$A$1+1,FALSE)</f>
        <v>Nauru</v>
      </c>
      <c r="D154">
        <f>IF(Texte!$A$1=1,VLOOKUP(Auswahl_Bundesland&amp;B154,Export_Matrix,2,FALSE),VLOOKUP(Auswahl_Bundesland&amp;B154,Export_Matrix,2,FALSE))</f>
        <v>153</v>
      </c>
      <c r="F154">
        <f t="shared" si="15"/>
        <v>0</v>
      </c>
      <c r="G154" t="str">
        <f>Dropdown!A154</f>
        <v>803</v>
      </c>
      <c r="H154" t="str">
        <f>VLOOKUP(G154,Texte!$A$4:$C$260,Texte!$A$1+1,FALSE)</f>
        <v>Nauru</v>
      </c>
      <c r="I154">
        <f>IF(Texte!$A$1=1,VLOOKUP(Auswahl_Bundesland&amp;B154,Import_Matrix,2,FALSE),VLOOKUP(Auswahl_Bundesland&amp;B154,Import_Matrix,2,FALSE))</f>
        <v>163</v>
      </c>
    </row>
    <row r="155" spans="1:9" x14ac:dyDescent="0.25">
      <c r="A155">
        <f t="shared" si="14"/>
        <v>0.37</v>
      </c>
      <c r="B155" t="str">
        <f>Dropdown!A155</f>
        <v>672</v>
      </c>
      <c r="C155" t="str">
        <f>VLOOKUP(B155,Texte!$A$4:$C$260,Texte!$A$1+1,FALSE)</f>
        <v>Nepal</v>
      </c>
      <c r="D155">
        <f>IF(Texte!$A$1=1,VLOOKUP(Auswahl_Bundesland&amp;B155,Export_Matrix,2,FALSE),VLOOKUP(Auswahl_Bundesland&amp;B155,Export_Matrix,2,FALSE))</f>
        <v>152</v>
      </c>
      <c r="F155">
        <f t="shared" si="15"/>
        <v>21.538</v>
      </c>
      <c r="G155" t="str">
        <f>Dropdown!A155</f>
        <v>672</v>
      </c>
      <c r="H155" t="str">
        <f>VLOOKUP(G155,Texte!$A$4:$C$260,Texte!$A$1+1,FALSE)</f>
        <v>Nepal</v>
      </c>
      <c r="I155">
        <f>IF(Texte!$A$1=1,VLOOKUP(Auswahl_Bundesland&amp;B155,Import_Matrix,2,FALSE),VLOOKUP(Auswahl_Bundesland&amp;B155,Import_Matrix,2,FALSE))</f>
        <v>162</v>
      </c>
    </row>
    <row r="156" spans="1:9" x14ac:dyDescent="0.25">
      <c r="A156">
        <f t="shared" si="14"/>
        <v>0.75700000000000001</v>
      </c>
      <c r="B156" t="str">
        <f>Dropdown!A156</f>
        <v>809</v>
      </c>
      <c r="C156" t="str">
        <f>VLOOKUP(B156,Texte!$A$4:$C$260,Texte!$A$1+1,FALSE)</f>
        <v>Neukaledonien</v>
      </c>
      <c r="D156">
        <f>IF(Texte!$A$1=1,VLOOKUP(Auswahl_Bundesland&amp;B156,Export_Matrix,2,FALSE),VLOOKUP(Auswahl_Bundesland&amp;B156,Export_Matrix,2,FALSE))</f>
        <v>146</v>
      </c>
      <c r="F156">
        <f t="shared" si="15"/>
        <v>0.151</v>
      </c>
      <c r="G156" t="str">
        <f>Dropdown!A156</f>
        <v>809</v>
      </c>
      <c r="H156" t="str">
        <f>VLOOKUP(G156,Texte!$A$4:$C$260,Texte!$A$1+1,FALSE)</f>
        <v>Neukaledonien</v>
      </c>
      <c r="I156">
        <f>IF(Texte!$A$1=1,VLOOKUP(Auswahl_Bundesland&amp;B156,Import_Matrix,2,FALSE),VLOOKUP(Auswahl_Bundesland&amp;B156,Import_Matrix,2,FALSE))</f>
        <v>155</v>
      </c>
    </row>
    <row r="157" spans="1:9" x14ac:dyDescent="0.25">
      <c r="A157">
        <f t="shared" si="14"/>
        <v>771.61</v>
      </c>
      <c r="B157" t="str">
        <f>Dropdown!A157</f>
        <v>804</v>
      </c>
      <c r="C157" t="str">
        <f>VLOOKUP(B157,Texte!$A$4:$C$260,Texte!$A$1+1,FALSE)</f>
        <v>Neuseeland</v>
      </c>
      <c r="D157">
        <f>IF(Texte!$A$1=1,VLOOKUP(Auswahl_Bundesland&amp;B157,Export_Matrix,2,FALSE),VLOOKUP(Auswahl_Bundesland&amp;B157,Export_Matrix,2,FALSE))</f>
        <v>154</v>
      </c>
      <c r="F157">
        <f t="shared" si="15"/>
        <v>471.226</v>
      </c>
      <c r="G157" t="str">
        <f>Dropdown!A157</f>
        <v>804</v>
      </c>
      <c r="H157" t="str">
        <f>VLOOKUP(G157,Texte!$A$4:$C$260,Texte!$A$1+1,FALSE)</f>
        <v>Neuseeland</v>
      </c>
      <c r="I157">
        <f>IF(Texte!$A$1=1,VLOOKUP(Auswahl_Bundesland&amp;B157,Import_Matrix,2,FALSE),VLOOKUP(Auswahl_Bundesland&amp;B157,Import_Matrix,2,FALSE))</f>
        <v>165</v>
      </c>
    </row>
    <row r="158" spans="1:9" x14ac:dyDescent="0.25">
      <c r="A158">
        <f t="shared" si="14"/>
        <v>18.213999999999999</v>
      </c>
      <c r="B158" t="str">
        <f>Dropdown!A158</f>
        <v>432</v>
      </c>
      <c r="C158" t="str">
        <f>VLOOKUP(B158,Texte!$A$4:$C$260,Texte!$A$1+1,FALSE)</f>
        <v>Nicaragua</v>
      </c>
      <c r="D158">
        <f>IF(Texte!$A$1=1,VLOOKUP(Auswahl_Bundesland&amp;B158,Export_Matrix,2,FALSE),VLOOKUP(Auswahl_Bundesland&amp;B158,Export_Matrix,2,FALSE))</f>
        <v>149</v>
      </c>
      <c r="F158">
        <f t="shared" si="15"/>
        <v>38.048999999999999</v>
      </c>
      <c r="G158" t="str">
        <f>Dropdown!A158</f>
        <v>432</v>
      </c>
      <c r="H158" t="str">
        <f>VLOOKUP(G158,Texte!$A$4:$C$260,Texte!$A$1+1,FALSE)</f>
        <v>Nicaragua</v>
      </c>
      <c r="I158">
        <f>IF(Texte!$A$1=1,VLOOKUP(Auswahl_Bundesland&amp;B158,Import_Matrix,2,FALSE),VLOOKUP(Auswahl_Bundesland&amp;B158,Import_Matrix,2,FALSE))</f>
        <v>159</v>
      </c>
    </row>
    <row r="159" spans="1:9" x14ac:dyDescent="0.25">
      <c r="A159">
        <f t="shared" si="14"/>
        <v>0</v>
      </c>
      <c r="B159" t="str">
        <f>Dropdown!A159</f>
        <v>959</v>
      </c>
      <c r="C159" t="str">
        <f>VLOOKUP(B159,Texte!$A$4:$C$260,Texte!$A$1+1,FALSE)</f>
        <v>Nicht ermitt. Gebiete EU</v>
      </c>
      <c r="D159" t="e">
        <f>IF(Texte!$A$1=1,VLOOKUP(Auswahl_Bundesland&amp;B159,Export_Matrix,2,FALSE),VLOOKUP(Auswahl_Bundesland&amp;B159,Export_Matrix,2,FALSE))</f>
        <v>#N/A</v>
      </c>
      <c r="F159">
        <f t="shared" si="15"/>
        <v>153.25800000000001</v>
      </c>
      <c r="G159" t="str">
        <f>Dropdown!A159</f>
        <v>959</v>
      </c>
      <c r="H159" t="str">
        <f>VLOOKUP(G159,Texte!$A$4:$C$260,Texte!$A$1+1,FALSE)</f>
        <v>Nicht ermitt. Gebiete EU</v>
      </c>
      <c r="I159">
        <f>IF(Texte!$A$1=1,VLOOKUP(Auswahl_Bundesland&amp;B159,Import_Matrix,2,FALSE),VLOOKUP(Auswahl_Bundesland&amp;B159,Import_Matrix,2,FALSE))</f>
        <v>181</v>
      </c>
    </row>
    <row r="160" spans="1:9" x14ac:dyDescent="0.25">
      <c r="A160">
        <f t="shared" si="14"/>
        <v>70087.342999999993</v>
      </c>
      <c r="B160" t="str">
        <f>Dropdown!A160</f>
        <v>003</v>
      </c>
      <c r="C160" t="str">
        <f>VLOOKUP(B160,Texte!$A$4:$C$260,Texte!$A$1+1,FALSE)</f>
        <v>Niederlande</v>
      </c>
      <c r="D160">
        <f>IF(Texte!$A$1=1,VLOOKUP(Auswahl_Bundesland&amp;B160,Export_Matrix,2,FALSE),VLOOKUP(Auswahl_Bundesland&amp;B160,Export_Matrix,2,FALSE))</f>
        <v>150</v>
      </c>
      <c r="F160">
        <f t="shared" si="15"/>
        <v>79110</v>
      </c>
      <c r="G160" t="str">
        <f>Dropdown!A160</f>
        <v>003</v>
      </c>
      <c r="H160" t="str">
        <f>VLOOKUP(G160,Texte!$A$4:$C$260,Texte!$A$1+1,FALSE)</f>
        <v>Niederlande</v>
      </c>
      <c r="I160">
        <f>IF(Texte!$A$1=1,VLOOKUP(Auswahl_Bundesland&amp;B160,Import_Matrix,2,FALSE),VLOOKUP(Auswahl_Bundesland&amp;B160,Import_Matrix,2,FALSE))</f>
        <v>160</v>
      </c>
    </row>
    <row r="161" spans="1:9" x14ac:dyDescent="0.25">
      <c r="A161">
        <f t="shared" si="14"/>
        <v>0</v>
      </c>
      <c r="B161" t="str">
        <f>Dropdown!A161</f>
        <v>478</v>
      </c>
      <c r="C161" t="str">
        <f>VLOOKUP(B161,Texte!$A$4:$C$260,Texte!$A$1+1,FALSE)</f>
        <v xml:space="preserve">Niederländische Antillen </v>
      </c>
      <c r="D161">
        <f>IF(Texte!$A$1=1,VLOOKUP(Auswahl_Bundesland&amp;B161,Export_Matrix,2,FALSE),VLOOKUP(Auswahl_Bundesland&amp;B161,Export_Matrix,2,FALSE))</f>
        <v>12</v>
      </c>
      <c r="F161">
        <f t="shared" si="15"/>
        <v>0</v>
      </c>
      <c r="G161" t="str">
        <f>Dropdown!A161</f>
        <v>478</v>
      </c>
      <c r="H161" t="str">
        <f>VLOOKUP(G161,Texte!$A$4:$C$260,Texte!$A$1+1,FALSE)</f>
        <v xml:space="preserve">Niederländische Antillen </v>
      </c>
      <c r="I161">
        <f>IF(Texte!$A$1=1,VLOOKUP(Auswahl_Bundesland&amp;B161,Import_Matrix,2,FALSE),VLOOKUP(Auswahl_Bundesland&amp;B161,Import_Matrix,2,FALSE))</f>
        <v>12</v>
      </c>
    </row>
    <row r="162" spans="1:9" x14ac:dyDescent="0.25">
      <c r="A162">
        <f t="shared" si="14"/>
        <v>0</v>
      </c>
      <c r="B162" t="str">
        <f>Dropdown!A162</f>
        <v>240</v>
      </c>
      <c r="C162" t="str">
        <f>VLOOKUP(B162,Texte!$A$4:$C$260,Texte!$A$1+1,FALSE)</f>
        <v>Niger</v>
      </c>
      <c r="D162">
        <f>IF(Texte!$A$1=1,VLOOKUP(Auswahl_Bundesland&amp;B162,Export_Matrix,2,FALSE),VLOOKUP(Auswahl_Bundesland&amp;B162,Export_Matrix,2,FALSE))</f>
        <v>147</v>
      </c>
      <c r="F162">
        <f t="shared" si="15"/>
        <v>8.7989999999999995</v>
      </c>
      <c r="G162" t="str">
        <f>Dropdown!A162</f>
        <v>240</v>
      </c>
      <c r="H162" t="str">
        <f>VLOOKUP(G162,Texte!$A$4:$C$260,Texte!$A$1+1,FALSE)</f>
        <v>Niger</v>
      </c>
      <c r="I162">
        <f>IF(Texte!$A$1=1,VLOOKUP(Auswahl_Bundesland&amp;B162,Import_Matrix,2,FALSE),VLOOKUP(Auswahl_Bundesland&amp;B162,Import_Matrix,2,FALSE))</f>
        <v>156</v>
      </c>
    </row>
    <row r="163" spans="1:9" x14ac:dyDescent="0.25">
      <c r="A163">
        <f t="shared" si="14"/>
        <v>2257.0749999999998</v>
      </c>
      <c r="B163" t="str">
        <f>Dropdown!A163</f>
        <v>288</v>
      </c>
      <c r="C163" t="str">
        <f>VLOOKUP(B163,Texte!$A$4:$C$260,Texte!$A$1+1,FALSE)</f>
        <v>Nigeria</v>
      </c>
      <c r="D163">
        <f>IF(Texte!$A$1=1,VLOOKUP(Auswahl_Bundesland&amp;B163,Export_Matrix,2,FALSE),VLOOKUP(Auswahl_Bundesland&amp;B163,Export_Matrix,2,FALSE))</f>
        <v>148</v>
      </c>
      <c r="F163">
        <f t="shared" si="15"/>
        <v>23.631</v>
      </c>
      <c r="G163" t="str">
        <f>Dropdown!A163</f>
        <v>288</v>
      </c>
      <c r="H163" t="str">
        <f>VLOOKUP(G163,Texte!$A$4:$C$260,Texte!$A$1+1,FALSE)</f>
        <v>Nigeria</v>
      </c>
      <c r="I163">
        <f>IF(Texte!$A$1=1,VLOOKUP(Auswahl_Bundesland&amp;B163,Import_Matrix,2,FALSE),VLOOKUP(Auswahl_Bundesland&amp;B163,Import_Matrix,2,FALSE))</f>
        <v>158</v>
      </c>
    </row>
    <row r="164" spans="1:9" x14ac:dyDescent="0.25">
      <c r="A164">
        <f t="shared" si="14"/>
        <v>0</v>
      </c>
      <c r="B164" t="str">
        <f>Dropdown!A164</f>
        <v>838</v>
      </c>
      <c r="C164" t="str">
        <f>VLOOKUP(B164,Texte!$A$4:$C$260,Texte!$A$1+1,FALSE)</f>
        <v>Niue</v>
      </c>
      <c r="D164" t="e">
        <f>IF(Texte!$A$1=1,VLOOKUP(Auswahl_Bundesland&amp;B164,Export_Matrix,2,FALSE),VLOOKUP(Auswahl_Bundesland&amp;B164,Export_Matrix,2,FALSE))</f>
        <v>#N/A</v>
      </c>
      <c r="F164">
        <f t="shared" si="15"/>
        <v>0.68700000000000006</v>
      </c>
      <c r="G164" t="str">
        <f>Dropdown!A164</f>
        <v>838</v>
      </c>
      <c r="H164" t="str">
        <f>VLOOKUP(G164,Texte!$A$4:$C$260,Texte!$A$1+1,FALSE)</f>
        <v>Niue</v>
      </c>
      <c r="I164">
        <f>IF(Texte!$A$1=1,VLOOKUP(Auswahl_Bundesland&amp;B164,Import_Matrix,2,FALSE),VLOOKUP(Auswahl_Bundesland&amp;B164,Import_Matrix,2,FALSE))</f>
        <v>164</v>
      </c>
    </row>
    <row r="165" spans="1:9" x14ac:dyDescent="0.25">
      <c r="A165">
        <f t="shared" si="14"/>
        <v>0</v>
      </c>
      <c r="B165" t="str">
        <f>Dropdown!A165</f>
        <v>820</v>
      </c>
      <c r="C165" t="str">
        <f>VLOOKUP(B165,Texte!$A$4:$C$260,Texte!$A$1+1,FALSE)</f>
        <v>Nördliche Marianen</v>
      </c>
      <c r="D165" t="e">
        <f>IF(Texte!$A$1=1,VLOOKUP(Auswahl_Bundesland&amp;B165,Export_Matrix,2,FALSE),VLOOKUP(Auswahl_Bundesland&amp;B165,Export_Matrix,2,FALSE))</f>
        <v>#N/A</v>
      </c>
      <c r="F165">
        <f t="shared" si="15"/>
        <v>2E-3</v>
      </c>
      <c r="G165" t="str">
        <f>Dropdown!A165</f>
        <v>820</v>
      </c>
      <c r="H165" t="str">
        <f>VLOOKUP(G165,Texte!$A$4:$C$260,Texte!$A$1+1,FALSE)</f>
        <v>Nördliche Marianen</v>
      </c>
      <c r="I165">
        <f>IF(Texte!$A$1=1,VLOOKUP(Auswahl_Bundesland&amp;B165,Import_Matrix,2,FALSE),VLOOKUP(Auswahl_Bundesland&amp;B165,Import_Matrix,2,FALSE))</f>
        <v>144</v>
      </c>
    </row>
    <row r="166" spans="1:9" x14ac:dyDescent="0.25">
      <c r="A166">
        <f t="shared" si="14"/>
        <v>0</v>
      </c>
      <c r="B166" t="str">
        <f>Dropdown!A166</f>
        <v>836</v>
      </c>
      <c r="C166" t="str">
        <f>VLOOKUP(B166,Texte!$A$4:$C$260,Texte!$A$1+1,FALSE)</f>
        <v>Norfolkinsel</v>
      </c>
      <c r="D166" t="e">
        <f>IF(Texte!$A$1=1,VLOOKUP(Auswahl_Bundesland&amp;B166,Export_Matrix,2,FALSE),VLOOKUP(Auswahl_Bundesland&amp;B166,Export_Matrix,2,FALSE))</f>
        <v>#N/A</v>
      </c>
      <c r="F166">
        <f t="shared" si="15"/>
        <v>0</v>
      </c>
      <c r="G166" t="str">
        <f>Dropdown!A166</f>
        <v>836</v>
      </c>
      <c r="H166" t="str">
        <f>VLOOKUP(G166,Texte!$A$4:$C$260,Texte!$A$1+1,FALSE)</f>
        <v>Norfolkinsel</v>
      </c>
      <c r="I166">
        <f>IF(Texte!$A$1=1,VLOOKUP(Auswahl_Bundesland&amp;B166,Import_Matrix,2,FALSE),VLOOKUP(Auswahl_Bundesland&amp;B166,Import_Matrix,2,FALSE))</f>
        <v>157</v>
      </c>
    </row>
    <row r="167" spans="1:9" x14ac:dyDescent="0.25">
      <c r="A167">
        <f t="shared" si="14"/>
        <v>6553.9970000000003</v>
      </c>
      <c r="B167" t="str">
        <f>Dropdown!A167</f>
        <v>028</v>
      </c>
      <c r="C167" t="str">
        <f>VLOOKUP(B167,Texte!$A$4:$C$260,Texte!$A$1+1,FALSE)</f>
        <v>Norwegen</v>
      </c>
      <c r="D167">
        <f>IF(Texte!$A$1=1,VLOOKUP(Auswahl_Bundesland&amp;B167,Export_Matrix,2,FALSE),VLOOKUP(Auswahl_Bundesland&amp;B167,Export_Matrix,2,FALSE))</f>
        <v>151</v>
      </c>
      <c r="F167">
        <f t="shared" si="15"/>
        <v>1839.9829999999999</v>
      </c>
      <c r="G167" t="str">
        <f>Dropdown!A167</f>
        <v>028</v>
      </c>
      <c r="H167" t="str">
        <f>VLOOKUP(G167,Texte!$A$4:$C$260,Texte!$A$1+1,FALSE)</f>
        <v>Norwegen</v>
      </c>
      <c r="I167">
        <f>IF(Texte!$A$1=1,VLOOKUP(Auswahl_Bundesland&amp;B167,Import_Matrix,2,FALSE),VLOOKUP(Auswahl_Bundesland&amp;B167,Import_Matrix,2,FALSE))</f>
        <v>161</v>
      </c>
    </row>
    <row r="168" spans="1:9" x14ac:dyDescent="0.25">
      <c r="A168">
        <f t="shared" si="14"/>
        <v>546.74900000000002</v>
      </c>
      <c r="B168" t="str">
        <f>Dropdown!A168</f>
        <v>649</v>
      </c>
      <c r="C168" t="str">
        <f>VLOOKUP(B168,Texte!$A$4:$C$260,Texte!$A$1+1,FALSE)</f>
        <v>Oman</v>
      </c>
      <c r="D168">
        <f>IF(Texte!$A$1=1,VLOOKUP(Auswahl_Bundesland&amp;B168,Export_Matrix,2,FALSE),VLOOKUP(Auswahl_Bundesland&amp;B168,Export_Matrix,2,FALSE))</f>
        <v>155</v>
      </c>
      <c r="F168">
        <f t="shared" si="15"/>
        <v>31.212</v>
      </c>
      <c r="G168" t="str">
        <f>Dropdown!A168</f>
        <v>649</v>
      </c>
      <c r="H168" t="str">
        <f>VLOOKUP(G168,Texte!$A$4:$C$260,Texte!$A$1+1,FALSE)</f>
        <v>Oman</v>
      </c>
      <c r="I168">
        <f>IF(Texte!$A$1=1,VLOOKUP(Auswahl_Bundesland&amp;B168,Import_Matrix,2,FALSE),VLOOKUP(Auswahl_Bundesland&amp;B168,Import_Matrix,2,FALSE))</f>
        <v>166</v>
      </c>
    </row>
    <row r="169" spans="1:9" x14ac:dyDescent="0.25">
      <c r="A169">
        <f t="shared" si="14"/>
        <v>12126.210999999999</v>
      </c>
      <c r="B169" t="str">
        <f>Dropdown!A169</f>
        <v>662</v>
      </c>
      <c r="C169" t="str">
        <f>VLOOKUP(B169,Texte!$A$4:$C$260,Texte!$A$1+1,FALSE)</f>
        <v>Pakistan</v>
      </c>
      <c r="D169">
        <f>IF(Texte!$A$1=1,VLOOKUP(Auswahl_Bundesland&amp;B169,Export_Matrix,2,FALSE),VLOOKUP(Auswahl_Bundesland&amp;B169,Export_Matrix,2,FALSE))</f>
        <v>161</v>
      </c>
      <c r="F169">
        <f t="shared" si="15"/>
        <v>12185.331</v>
      </c>
      <c r="G169" t="str">
        <f>Dropdown!A169</f>
        <v>662</v>
      </c>
      <c r="H169" t="str">
        <f>VLOOKUP(G169,Texte!$A$4:$C$260,Texte!$A$1+1,FALSE)</f>
        <v>Pakistan</v>
      </c>
      <c r="I169">
        <f>IF(Texte!$A$1=1,VLOOKUP(Auswahl_Bundesland&amp;B169,Import_Matrix,2,FALSE),VLOOKUP(Auswahl_Bundesland&amp;B169,Import_Matrix,2,FALSE))</f>
        <v>172</v>
      </c>
    </row>
    <row r="170" spans="1:9" x14ac:dyDescent="0.25">
      <c r="A170">
        <f t="shared" si="14"/>
        <v>0</v>
      </c>
      <c r="B170" t="str">
        <f>Dropdown!A170</f>
        <v>825</v>
      </c>
      <c r="C170" t="str">
        <f>VLOOKUP(B170,Texte!$A$4:$C$260,Texte!$A$1+1,FALSE)</f>
        <v>Palau</v>
      </c>
      <c r="D170" t="e">
        <f>IF(Texte!$A$1=1,VLOOKUP(Auswahl_Bundesland&amp;B170,Export_Matrix,2,FALSE),VLOOKUP(Auswahl_Bundesland&amp;B170,Export_Matrix,2,FALSE))</f>
        <v>#N/A</v>
      </c>
      <c r="F170">
        <f t="shared" si="15"/>
        <v>4.3999999999999997E-2</v>
      </c>
      <c r="G170" t="str">
        <f>Dropdown!A170</f>
        <v>825</v>
      </c>
      <c r="H170" t="str">
        <f>VLOOKUP(G170,Texte!$A$4:$C$260,Texte!$A$1+1,FALSE)</f>
        <v>Palau</v>
      </c>
      <c r="I170">
        <f>IF(Texte!$A$1=1,VLOOKUP(Auswahl_Bundesland&amp;B170,Import_Matrix,2,FALSE),VLOOKUP(Auswahl_Bundesland&amp;B170,Import_Matrix,2,FALSE))</f>
        <v>178</v>
      </c>
    </row>
    <row r="171" spans="1:9" x14ac:dyDescent="0.25">
      <c r="A171">
        <f t="shared" si="14"/>
        <v>10.210000000000001</v>
      </c>
      <c r="B171" t="str">
        <f>Dropdown!A171</f>
        <v>442</v>
      </c>
      <c r="C171" t="str">
        <f>VLOOKUP(B171,Texte!$A$4:$C$260,Texte!$A$1+1,FALSE)</f>
        <v>Panama</v>
      </c>
      <c r="D171">
        <f>IF(Texte!$A$1=1,VLOOKUP(Auswahl_Bundesland&amp;B171,Export_Matrix,2,FALSE),VLOOKUP(Auswahl_Bundesland&amp;B171,Export_Matrix,2,FALSE))</f>
        <v>156</v>
      </c>
      <c r="F171">
        <f t="shared" si="15"/>
        <v>6.3280000000000003</v>
      </c>
      <c r="G171" t="str">
        <f>Dropdown!A171</f>
        <v>442</v>
      </c>
      <c r="H171" t="str">
        <f>VLOOKUP(G171,Texte!$A$4:$C$260,Texte!$A$1+1,FALSE)</f>
        <v>Panama</v>
      </c>
      <c r="I171">
        <f>IF(Texte!$A$1=1,VLOOKUP(Auswahl_Bundesland&amp;B171,Import_Matrix,2,FALSE),VLOOKUP(Auswahl_Bundesland&amp;B171,Import_Matrix,2,FALSE))</f>
        <v>167</v>
      </c>
    </row>
    <row r="172" spans="1:9" x14ac:dyDescent="0.25">
      <c r="A172">
        <f t="shared" si="14"/>
        <v>0</v>
      </c>
      <c r="B172" t="str">
        <f>Dropdown!A172</f>
        <v>801</v>
      </c>
      <c r="C172" t="str">
        <f>VLOOKUP(B172,Texte!$A$4:$C$260,Texte!$A$1+1,FALSE)</f>
        <v>Papua-Neuguinea</v>
      </c>
      <c r="D172">
        <f>IF(Texte!$A$1=1,VLOOKUP(Auswahl_Bundesland&amp;B172,Export_Matrix,2,FALSE),VLOOKUP(Auswahl_Bundesland&amp;B172,Export_Matrix,2,FALSE))</f>
        <v>159</v>
      </c>
      <c r="F172">
        <f t="shared" si="15"/>
        <v>16.786000000000001</v>
      </c>
      <c r="G172" t="str">
        <f>Dropdown!A172</f>
        <v>801</v>
      </c>
      <c r="H172" t="str">
        <f>VLOOKUP(G172,Texte!$A$4:$C$260,Texte!$A$1+1,FALSE)</f>
        <v>Papua-Neuguinea</v>
      </c>
      <c r="I172">
        <f>IF(Texte!$A$1=1,VLOOKUP(Auswahl_Bundesland&amp;B172,Import_Matrix,2,FALSE),VLOOKUP(Auswahl_Bundesland&amp;B172,Import_Matrix,2,FALSE))</f>
        <v>170</v>
      </c>
    </row>
    <row r="173" spans="1:9" x14ac:dyDescent="0.25">
      <c r="A173">
        <f t="shared" si="14"/>
        <v>473.42399999999998</v>
      </c>
      <c r="B173" t="str">
        <f>Dropdown!A173</f>
        <v>520</v>
      </c>
      <c r="C173" t="str">
        <f>VLOOKUP(B173,Texte!$A$4:$C$260,Texte!$A$1+1,FALSE)</f>
        <v>Paraguay</v>
      </c>
      <c r="D173">
        <f>IF(Texte!$A$1=1,VLOOKUP(Auswahl_Bundesland&amp;B173,Export_Matrix,2,FALSE),VLOOKUP(Auswahl_Bundesland&amp;B173,Export_Matrix,2,FALSE))</f>
        <v>166</v>
      </c>
      <c r="F173">
        <f t="shared" si="15"/>
        <v>9.9489999999999998</v>
      </c>
      <c r="G173" t="str">
        <f>Dropdown!A173</f>
        <v>520</v>
      </c>
      <c r="H173" t="str">
        <f>VLOOKUP(G173,Texte!$A$4:$C$260,Texte!$A$1+1,FALSE)</f>
        <v>Paraguay</v>
      </c>
      <c r="I173">
        <f>IF(Texte!$A$1=1,VLOOKUP(Auswahl_Bundesland&amp;B173,Import_Matrix,2,FALSE),VLOOKUP(Auswahl_Bundesland&amp;B173,Import_Matrix,2,FALSE))</f>
        <v>179</v>
      </c>
    </row>
    <row r="174" spans="1:9" x14ac:dyDescent="0.25">
      <c r="A174">
        <f t="shared" si="14"/>
        <v>1232.4690000000001</v>
      </c>
      <c r="B174" t="str">
        <f>Dropdown!A174</f>
        <v>504</v>
      </c>
      <c r="C174" t="str">
        <f>VLOOKUP(B174,Texte!$A$4:$C$260,Texte!$A$1+1,FALSE)</f>
        <v>Peru</v>
      </c>
      <c r="D174">
        <f>IF(Texte!$A$1=1,VLOOKUP(Auswahl_Bundesland&amp;B174,Export_Matrix,2,FALSE),VLOOKUP(Auswahl_Bundesland&amp;B174,Export_Matrix,2,FALSE))</f>
        <v>157</v>
      </c>
      <c r="F174">
        <f t="shared" si="15"/>
        <v>2246.607</v>
      </c>
      <c r="G174" t="str">
        <f>Dropdown!A174</f>
        <v>504</v>
      </c>
      <c r="H174" t="str">
        <f>VLOOKUP(G174,Texte!$A$4:$C$260,Texte!$A$1+1,FALSE)</f>
        <v>Peru</v>
      </c>
      <c r="I174">
        <f>IF(Texte!$A$1=1,VLOOKUP(Auswahl_Bundesland&amp;B174,Import_Matrix,2,FALSE),VLOOKUP(Auswahl_Bundesland&amp;B174,Import_Matrix,2,FALSE))</f>
        <v>168</v>
      </c>
    </row>
    <row r="175" spans="1:9" x14ac:dyDescent="0.25">
      <c r="A175">
        <f t="shared" si="14"/>
        <v>4613.3339999999998</v>
      </c>
      <c r="B175" t="str">
        <f>Dropdown!A175</f>
        <v>708</v>
      </c>
      <c r="C175" t="str">
        <f>VLOOKUP(B175,Texte!$A$4:$C$260,Texte!$A$1+1,FALSE)</f>
        <v>Philippinen</v>
      </c>
      <c r="D175">
        <f>IF(Texte!$A$1=1,VLOOKUP(Auswahl_Bundesland&amp;B175,Export_Matrix,2,FALSE),VLOOKUP(Auswahl_Bundesland&amp;B175,Export_Matrix,2,FALSE))</f>
        <v>160</v>
      </c>
      <c r="F175">
        <f t="shared" si="15"/>
        <v>3935.259</v>
      </c>
      <c r="G175" t="str">
        <f>Dropdown!A175</f>
        <v>708</v>
      </c>
      <c r="H175" t="str">
        <f>VLOOKUP(G175,Texte!$A$4:$C$260,Texte!$A$1+1,FALSE)</f>
        <v>Philippinen</v>
      </c>
      <c r="I175">
        <f>IF(Texte!$A$1=1,VLOOKUP(Auswahl_Bundesland&amp;B175,Import_Matrix,2,FALSE),VLOOKUP(Auswahl_Bundesland&amp;B175,Import_Matrix,2,FALSE))</f>
        <v>171</v>
      </c>
    </row>
    <row r="176" spans="1:9" x14ac:dyDescent="0.25">
      <c r="A176">
        <f t="shared" si="14"/>
        <v>0</v>
      </c>
      <c r="B176" t="str">
        <f>Dropdown!A176</f>
        <v>813</v>
      </c>
      <c r="C176" t="str">
        <f>VLOOKUP(B176,Texte!$A$4:$C$260,Texte!$A$1+1,FALSE)</f>
        <v>Pitcairn</v>
      </c>
      <c r="D176" t="e">
        <f>IF(Texte!$A$1=1,VLOOKUP(Auswahl_Bundesland&amp;B176,Export_Matrix,2,FALSE),VLOOKUP(Auswahl_Bundesland&amp;B176,Export_Matrix,2,FALSE))</f>
        <v>#N/A</v>
      </c>
      <c r="F176">
        <f t="shared" si="15"/>
        <v>2E-3</v>
      </c>
      <c r="G176" t="str">
        <f>Dropdown!A176</f>
        <v>813</v>
      </c>
      <c r="H176" t="str">
        <f>VLOOKUP(G176,Texte!$A$4:$C$260,Texte!$A$1+1,FALSE)</f>
        <v>Pitcairn</v>
      </c>
      <c r="I176">
        <f>IF(Texte!$A$1=1,VLOOKUP(Auswahl_Bundesland&amp;B176,Import_Matrix,2,FALSE),VLOOKUP(Auswahl_Bundesland&amp;B176,Import_Matrix,2,FALSE))</f>
        <v>175</v>
      </c>
    </row>
    <row r="177" spans="1:9" x14ac:dyDescent="0.25">
      <c r="A177">
        <f t="shared" si="14"/>
        <v>76622.101999999999</v>
      </c>
      <c r="B177" t="str">
        <f>Dropdown!A177</f>
        <v>060</v>
      </c>
      <c r="C177" t="str">
        <f>VLOOKUP(B177,Texte!$A$4:$C$260,Texte!$A$1+1,FALSE)</f>
        <v>Polen</v>
      </c>
      <c r="D177">
        <f>IF(Texte!$A$1=1,VLOOKUP(Auswahl_Bundesland&amp;B177,Export_Matrix,2,FALSE),VLOOKUP(Auswahl_Bundesland&amp;B177,Export_Matrix,2,FALSE))</f>
        <v>162</v>
      </c>
      <c r="F177">
        <f t="shared" si="15"/>
        <v>101101.90300000001</v>
      </c>
      <c r="G177" t="str">
        <f>Dropdown!A177</f>
        <v>060</v>
      </c>
      <c r="H177" t="str">
        <f>VLOOKUP(G177,Texte!$A$4:$C$260,Texte!$A$1+1,FALSE)</f>
        <v>Polen</v>
      </c>
      <c r="I177">
        <f>IF(Texte!$A$1=1,VLOOKUP(Auswahl_Bundesland&amp;B177,Import_Matrix,2,FALSE),VLOOKUP(Auswahl_Bundesland&amp;B177,Import_Matrix,2,FALSE))</f>
        <v>173</v>
      </c>
    </row>
    <row r="178" spans="1:9" x14ac:dyDescent="0.25">
      <c r="A178">
        <f t="shared" si="14"/>
        <v>6246.7020000000002</v>
      </c>
      <c r="B178" t="str">
        <f>Dropdown!A178</f>
        <v>010</v>
      </c>
      <c r="C178" t="str">
        <f>VLOOKUP(B178,Texte!$A$4:$C$260,Texte!$A$1+1,FALSE)</f>
        <v>Portugal</v>
      </c>
      <c r="D178">
        <f>IF(Texte!$A$1=1,VLOOKUP(Auswahl_Bundesland&amp;B178,Export_Matrix,2,FALSE),VLOOKUP(Auswahl_Bundesland&amp;B178,Export_Matrix,2,FALSE))</f>
        <v>165</v>
      </c>
      <c r="F178">
        <f t="shared" si="15"/>
        <v>11997.929</v>
      </c>
      <c r="G178" t="str">
        <f>Dropdown!A178</f>
        <v>010</v>
      </c>
      <c r="H178" t="str">
        <f>VLOOKUP(G178,Texte!$A$4:$C$260,Texte!$A$1+1,FALSE)</f>
        <v>Portugal</v>
      </c>
      <c r="I178">
        <f>IF(Texte!$A$1=1,VLOOKUP(Auswahl_Bundesland&amp;B178,Import_Matrix,2,FALSE),VLOOKUP(Auswahl_Bundesland&amp;B178,Import_Matrix,2,FALSE))</f>
        <v>177</v>
      </c>
    </row>
    <row r="179" spans="1:9" x14ac:dyDescent="0.25">
      <c r="A179">
        <f t="shared" si="14"/>
        <v>0.80300000000000005</v>
      </c>
      <c r="B179" t="str">
        <f>Dropdown!A179</f>
        <v>324</v>
      </c>
      <c r="C179" t="str">
        <f>VLOOKUP(B179,Texte!$A$4:$C$260,Texte!$A$1+1,FALSE)</f>
        <v>Ruanda</v>
      </c>
      <c r="D179">
        <f>IF(Texte!$A$1=1,VLOOKUP(Auswahl_Bundesland&amp;B179,Export_Matrix,2,FALSE),VLOOKUP(Auswahl_Bundesland&amp;B179,Export_Matrix,2,FALSE))</f>
        <v>172</v>
      </c>
      <c r="F179">
        <f t="shared" si="15"/>
        <v>3.319</v>
      </c>
      <c r="G179" t="str">
        <f>Dropdown!A179</f>
        <v>324</v>
      </c>
      <c r="H179" t="str">
        <f>VLOOKUP(G179,Texte!$A$4:$C$260,Texte!$A$1+1,FALSE)</f>
        <v>Ruanda</v>
      </c>
      <c r="I179">
        <f>IF(Texte!$A$1=1,VLOOKUP(Auswahl_Bundesland&amp;B179,Import_Matrix,2,FALSE),VLOOKUP(Auswahl_Bundesland&amp;B179,Import_Matrix,2,FALSE))</f>
        <v>185</v>
      </c>
    </row>
    <row r="180" spans="1:9" x14ac:dyDescent="0.25">
      <c r="A180">
        <f t="shared" si="14"/>
        <v>50484.275000000001</v>
      </c>
      <c r="B180" t="str">
        <f>Dropdown!A180</f>
        <v>066</v>
      </c>
      <c r="C180" t="str">
        <f>VLOOKUP(B180,Texte!$A$4:$C$260,Texte!$A$1+1,FALSE)</f>
        <v>Rumänien</v>
      </c>
      <c r="D180">
        <f>IF(Texte!$A$1=1,VLOOKUP(Auswahl_Bundesland&amp;B180,Export_Matrix,2,FALSE),VLOOKUP(Auswahl_Bundesland&amp;B180,Export_Matrix,2,FALSE))</f>
        <v>170</v>
      </c>
      <c r="F180">
        <f t="shared" si="15"/>
        <v>80416.134000000005</v>
      </c>
      <c r="G180" t="str">
        <f>Dropdown!A180</f>
        <v>066</v>
      </c>
      <c r="H180" t="str">
        <f>VLOOKUP(G180,Texte!$A$4:$C$260,Texte!$A$1+1,FALSE)</f>
        <v>Rumänien</v>
      </c>
      <c r="I180">
        <f>IF(Texte!$A$1=1,VLOOKUP(Auswahl_Bundesland&amp;B180,Import_Matrix,2,FALSE),VLOOKUP(Auswahl_Bundesland&amp;B180,Import_Matrix,2,FALSE))</f>
        <v>183</v>
      </c>
    </row>
    <row r="181" spans="1:9" x14ac:dyDescent="0.25">
      <c r="A181">
        <f t="shared" si="14"/>
        <v>6270.8779999999997</v>
      </c>
      <c r="B181" t="str">
        <f>Dropdown!A181</f>
        <v>075</v>
      </c>
      <c r="C181" t="str">
        <f>VLOOKUP(B181,Texte!$A$4:$C$260,Texte!$A$1+1,FALSE)</f>
        <v>Russische Föderation</v>
      </c>
      <c r="D181">
        <f>IF(Texte!$A$1=1,VLOOKUP(Auswahl_Bundesland&amp;B181,Export_Matrix,2,FALSE),VLOOKUP(Auswahl_Bundesland&amp;B181,Export_Matrix,2,FALSE))</f>
        <v>171</v>
      </c>
      <c r="F181">
        <f t="shared" si="15"/>
        <v>6125.0140000000001</v>
      </c>
      <c r="G181" t="str">
        <f>Dropdown!A181</f>
        <v>075</v>
      </c>
      <c r="H181" t="str">
        <f>VLOOKUP(G181,Texte!$A$4:$C$260,Texte!$A$1+1,FALSE)</f>
        <v>Russische Föderation</v>
      </c>
      <c r="I181">
        <f>IF(Texte!$A$1=1,VLOOKUP(Auswahl_Bundesland&amp;B181,Import_Matrix,2,FALSE),VLOOKUP(Auswahl_Bundesland&amp;B181,Import_Matrix,2,FALSE))</f>
        <v>184</v>
      </c>
    </row>
    <row r="182" spans="1:9" x14ac:dyDescent="0.25">
      <c r="A182">
        <f t="shared" si="14"/>
        <v>0.247</v>
      </c>
      <c r="B182" t="str">
        <f>Dropdown!A182</f>
        <v>806</v>
      </c>
      <c r="C182" t="str">
        <f>VLOOKUP(B182,Texte!$A$4:$C$260,Texte!$A$1+1,FALSE)</f>
        <v>Salomonen</v>
      </c>
      <c r="D182">
        <f>IF(Texte!$A$1=1,VLOOKUP(Auswahl_Bundesland&amp;B182,Export_Matrix,2,FALSE),VLOOKUP(Auswahl_Bundesland&amp;B182,Export_Matrix,2,FALSE))</f>
        <v>174</v>
      </c>
      <c r="F182">
        <f t="shared" si="15"/>
        <v>2.1999999999999999E-2</v>
      </c>
      <c r="G182" t="str">
        <f>Dropdown!A182</f>
        <v>806</v>
      </c>
      <c r="H182" t="str">
        <f>VLOOKUP(G182,Texte!$A$4:$C$260,Texte!$A$1+1,FALSE)</f>
        <v>Salomonen</v>
      </c>
      <c r="I182">
        <f>IF(Texte!$A$1=1,VLOOKUP(Auswahl_Bundesland&amp;B182,Import_Matrix,2,FALSE),VLOOKUP(Auswahl_Bundesland&amp;B182,Import_Matrix,2,FALSE))</f>
        <v>187</v>
      </c>
    </row>
    <row r="183" spans="1:9" x14ac:dyDescent="0.25">
      <c r="A183">
        <f t="shared" si="14"/>
        <v>55.097999999999999</v>
      </c>
      <c r="B183" t="str">
        <f>Dropdown!A183</f>
        <v>378</v>
      </c>
      <c r="C183" t="str">
        <f>VLOOKUP(B183,Texte!$A$4:$C$260,Texte!$A$1+1,FALSE)</f>
        <v>Sambia</v>
      </c>
      <c r="D183">
        <f>IF(Texte!$A$1=1,VLOOKUP(Auswahl_Bundesland&amp;B183,Export_Matrix,2,FALSE),VLOOKUP(Auswahl_Bundesland&amp;B183,Export_Matrix,2,FALSE))</f>
        <v>229</v>
      </c>
      <c r="F183">
        <f t="shared" si="15"/>
        <v>0.59799999999999998</v>
      </c>
      <c r="G183" t="str">
        <f>Dropdown!A183</f>
        <v>378</v>
      </c>
      <c r="H183" t="str">
        <f>VLOOKUP(G183,Texte!$A$4:$C$260,Texte!$A$1+1,FALSE)</f>
        <v>Sambia</v>
      </c>
      <c r="I183">
        <f>IF(Texte!$A$1=1,VLOOKUP(Auswahl_Bundesland&amp;B183,Import_Matrix,2,FALSE),VLOOKUP(Auswahl_Bundesland&amp;B183,Import_Matrix,2,FALSE))</f>
        <v>243</v>
      </c>
    </row>
    <row r="184" spans="1:9" x14ac:dyDescent="0.25">
      <c r="A184">
        <f t="shared" si="14"/>
        <v>0</v>
      </c>
      <c r="B184" t="str">
        <f>Dropdown!A184</f>
        <v>819</v>
      </c>
      <c r="C184" t="str">
        <f>VLOOKUP(B184,Texte!$A$4:$C$260,Texte!$A$1+1,FALSE)</f>
        <v>Samoa</v>
      </c>
      <c r="D184">
        <f>IF(Texte!$A$1=1,VLOOKUP(Auswahl_Bundesland&amp;B184,Export_Matrix,2,FALSE),VLOOKUP(Auswahl_Bundesland&amp;B184,Export_Matrix,2,FALSE))</f>
        <v>221</v>
      </c>
      <c r="F184">
        <f t="shared" si="15"/>
        <v>0.19</v>
      </c>
      <c r="G184" t="str">
        <f>Dropdown!A184</f>
        <v>819</v>
      </c>
      <c r="H184" t="str">
        <f>VLOOKUP(G184,Texte!$A$4:$C$260,Texte!$A$1+1,FALSE)</f>
        <v>Samoa</v>
      </c>
      <c r="I184">
        <f>IF(Texte!$A$1=1,VLOOKUP(Auswahl_Bundesland&amp;B184,Import_Matrix,2,FALSE),VLOOKUP(Auswahl_Bundesland&amp;B184,Import_Matrix,2,FALSE))</f>
        <v>236</v>
      </c>
    </row>
    <row r="185" spans="1:9" x14ac:dyDescent="0.25">
      <c r="A185">
        <f t="shared" si="14"/>
        <v>210.91300000000001</v>
      </c>
      <c r="B185" t="str">
        <f>Dropdown!A185</f>
        <v>047</v>
      </c>
      <c r="C185" t="str">
        <f>VLOOKUP(B185,Texte!$A$4:$C$260,Texte!$A$1+1,FALSE)</f>
        <v>San Marino</v>
      </c>
      <c r="D185">
        <f>IF(Texte!$A$1=1,VLOOKUP(Auswahl_Bundesland&amp;B185,Export_Matrix,2,FALSE),VLOOKUP(Auswahl_Bundesland&amp;B185,Export_Matrix,2,FALSE))</f>
        <v>183</v>
      </c>
      <c r="F185">
        <f t="shared" si="15"/>
        <v>229.43700000000001</v>
      </c>
      <c r="G185" t="str">
        <f>Dropdown!A185</f>
        <v>047</v>
      </c>
      <c r="H185" t="str">
        <f>VLOOKUP(G185,Texte!$A$4:$C$260,Texte!$A$1+1,FALSE)</f>
        <v>San Marino</v>
      </c>
      <c r="I185">
        <f>IF(Texte!$A$1=1,VLOOKUP(Auswahl_Bundesland&amp;B185,Import_Matrix,2,FALSE),VLOOKUP(Auswahl_Bundesland&amp;B185,Import_Matrix,2,FALSE))</f>
        <v>196</v>
      </c>
    </row>
    <row r="186" spans="1:9" x14ac:dyDescent="0.25">
      <c r="A186">
        <f t="shared" si="14"/>
        <v>0</v>
      </c>
      <c r="B186" t="str">
        <f>Dropdown!A186</f>
        <v>311</v>
      </c>
      <c r="C186" t="str">
        <f>VLOOKUP(B186,Texte!$A$4:$C$260,Texte!$A$1+1,FALSE)</f>
        <v>Sao Tome und Principe</v>
      </c>
      <c r="D186">
        <f>IF(Texte!$A$1=1,VLOOKUP(Auswahl_Bundesland&amp;B186,Export_Matrix,2,FALSE),VLOOKUP(Auswahl_Bundesland&amp;B186,Export_Matrix,2,FALSE))</f>
        <v>188</v>
      </c>
      <c r="F186">
        <f t="shared" si="15"/>
        <v>0</v>
      </c>
      <c r="G186" t="str">
        <f>Dropdown!A186</f>
        <v>311</v>
      </c>
      <c r="H186" t="str">
        <f>VLOOKUP(G186,Texte!$A$4:$C$260,Texte!$A$1+1,FALSE)</f>
        <v>Sao Tome und Principe</v>
      </c>
      <c r="I186">
        <f>IF(Texte!$A$1=1,VLOOKUP(Auswahl_Bundesland&amp;B186,Import_Matrix,2,FALSE),VLOOKUP(Auswahl_Bundesland&amp;B186,Import_Matrix,2,FALSE))</f>
        <v>201</v>
      </c>
    </row>
    <row r="187" spans="1:9" x14ac:dyDescent="0.25">
      <c r="A187">
        <f t="shared" si="14"/>
        <v>2666.8040000000001</v>
      </c>
      <c r="B187" t="str">
        <f>Dropdown!A187</f>
        <v>632</v>
      </c>
      <c r="C187" t="str">
        <f>VLOOKUP(B187,Texte!$A$4:$C$260,Texte!$A$1+1,FALSE)</f>
        <v>Saudi-Arabien</v>
      </c>
      <c r="D187">
        <f>IF(Texte!$A$1=1,VLOOKUP(Auswahl_Bundesland&amp;B187,Export_Matrix,2,FALSE),VLOOKUP(Auswahl_Bundesland&amp;B187,Export_Matrix,2,FALSE))</f>
        <v>173</v>
      </c>
      <c r="F187">
        <f t="shared" si="15"/>
        <v>22.585999999999999</v>
      </c>
      <c r="G187" t="str">
        <f>Dropdown!A187</f>
        <v>632</v>
      </c>
      <c r="H187" t="str">
        <f>VLOOKUP(G187,Texte!$A$4:$C$260,Texte!$A$1+1,FALSE)</f>
        <v>Saudi-Arabien</v>
      </c>
      <c r="I187">
        <f>IF(Texte!$A$1=1,VLOOKUP(Auswahl_Bundesland&amp;B187,Import_Matrix,2,FALSE),VLOOKUP(Auswahl_Bundesland&amp;B187,Import_Matrix,2,FALSE))</f>
        <v>186</v>
      </c>
    </row>
    <row r="188" spans="1:9" x14ac:dyDescent="0.25">
      <c r="A188">
        <f t="shared" si="14"/>
        <v>25543.358</v>
      </c>
      <c r="B188" t="str">
        <f>Dropdown!A188</f>
        <v>030</v>
      </c>
      <c r="C188" t="str">
        <f>VLOOKUP(B188,Texte!$A$4:$C$260,Texte!$A$1+1,FALSE)</f>
        <v>Schweden</v>
      </c>
      <c r="D188">
        <f>IF(Texte!$A$1=1,VLOOKUP(Auswahl_Bundesland&amp;B188,Export_Matrix,2,FALSE),VLOOKUP(Auswahl_Bundesland&amp;B188,Export_Matrix,2,FALSE))</f>
        <v>177</v>
      </c>
      <c r="F188">
        <f t="shared" si="15"/>
        <v>20962.527999999998</v>
      </c>
      <c r="G188" t="str">
        <f>Dropdown!A188</f>
        <v>030</v>
      </c>
      <c r="H188" t="str">
        <f>VLOOKUP(G188,Texte!$A$4:$C$260,Texte!$A$1+1,FALSE)</f>
        <v>Schweden</v>
      </c>
      <c r="I188">
        <f>IF(Texte!$A$1=1,VLOOKUP(Auswahl_Bundesland&amp;B188,Import_Matrix,2,FALSE),VLOOKUP(Auswahl_Bundesland&amp;B188,Import_Matrix,2,FALSE))</f>
        <v>190</v>
      </c>
    </row>
    <row r="189" spans="1:9" x14ac:dyDescent="0.25">
      <c r="A189">
        <f t="shared" si="14"/>
        <v>199870.48699999999</v>
      </c>
      <c r="B189" t="str">
        <f>Dropdown!A189</f>
        <v>039</v>
      </c>
      <c r="C189" t="str">
        <f>VLOOKUP(B189,Texte!$A$4:$C$260,Texte!$A$1+1,FALSE)</f>
        <v>Schweiz</v>
      </c>
      <c r="D189">
        <f>IF(Texte!$A$1=1,VLOOKUP(Auswahl_Bundesland&amp;B189,Export_Matrix,2,FALSE),VLOOKUP(Auswahl_Bundesland&amp;B189,Export_Matrix,2,FALSE))</f>
        <v>42</v>
      </c>
      <c r="F189">
        <f t="shared" si="15"/>
        <v>74130.697</v>
      </c>
      <c r="G189" t="str">
        <f>Dropdown!A189</f>
        <v>039</v>
      </c>
      <c r="H189" t="str">
        <f>VLOOKUP(G189,Texte!$A$4:$C$260,Texte!$A$1+1,FALSE)</f>
        <v>Schweiz</v>
      </c>
      <c r="I189">
        <f>IF(Texte!$A$1=1,VLOOKUP(Auswahl_Bundesland&amp;B189,Import_Matrix,2,FALSE),VLOOKUP(Auswahl_Bundesland&amp;B189,Import_Matrix,2,FALSE))</f>
        <v>46</v>
      </c>
    </row>
    <row r="190" spans="1:9" x14ac:dyDescent="0.25">
      <c r="A190">
        <f t="shared" si="14"/>
        <v>19.634</v>
      </c>
      <c r="B190" t="str">
        <f>Dropdown!A190</f>
        <v>248</v>
      </c>
      <c r="C190" t="str">
        <f>VLOOKUP(B190,Texte!$A$4:$C$260,Texte!$A$1+1,FALSE)</f>
        <v>Senegal</v>
      </c>
      <c r="D190">
        <f>IF(Texte!$A$1=1,VLOOKUP(Auswahl_Bundesland&amp;B190,Export_Matrix,2,FALSE),VLOOKUP(Auswahl_Bundesland&amp;B190,Export_Matrix,2,FALSE))</f>
        <v>184</v>
      </c>
      <c r="F190">
        <f t="shared" si="15"/>
        <v>4.4039999999999999</v>
      </c>
      <c r="G190" t="str">
        <f>Dropdown!A190</f>
        <v>248</v>
      </c>
      <c r="H190" t="str">
        <f>VLOOKUP(G190,Texte!$A$4:$C$260,Texte!$A$1+1,FALSE)</f>
        <v>Senegal</v>
      </c>
      <c r="I190">
        <f>IF(Texte!$A$1=1,VLOOKUP(Auswahl_Bundesland&amp;B190,Import_Matrix,2,FALSE),VLOOKUP(Auswahl_Bundesland&amp;B190,Import_Matrix,2,FALSE))</f>
        <v>197</v>
      </c>
    </row>
    <row r="191" spans="1:9" x14ac:dyDescent="0.25">
      <c r="A191">
        <f t="shared" si="14"/>
        <v>28683.683000000001</v>
      </c>
      <c r="B191" t="str">
        <f>Dropdown!A191</f>
        <v>098</v>
      </c>
      <c r="C191" t="str">
        <f>VLOOKUP(B191,Texte!$A$4:$C$260,Texte!$A$1+1,FALSE)</f>
        <v>Serbien</v>
      </c>
      <c r="D191">
        <f>IF(Texte!$A$1=1,VLOOKUP(Auswahl_Bundesland&amp;B191,Export_Matrix,2,FALSE),VLOOKUP(Auswahl_Bundesland&amp;B191,Export_Matrix,2,FALSE))</f>
        <v>225</v>
      </c>
      <c r="F191">
        <f t="shared" si="15"/>
        <v>12179.295</v>
      </c>
      <c r="G191" t="str">
        <f>Dropdown!A191</f>
        <v>098</v>
      </c>
      <c r="H191" t="str">
        <f>VLOOKUP(G191,Texte!$A$4:$C$260,Texte!$A$1+1,FALSE)</f>
        <v>Serbien</v>
      </c>
      <c r="I191">
        <f>IF(Texte!$A$1=1,VLOOKUP(Auswahl_Bundesland&amp;B191,Import_Matrix,2,FALSE),VLOOKUP(Auswahl_Bundesland&amp;B191,Import_Matrix,2,FALSE))</f>
        <v>240</v>
      </c>
    </row>
    <row r="192" spans="1:9" x14ac:dyDescent="0.25">
      <c r="A192">
        <f t="shared" si="14"/>
        <v>0</v>
      </c>
      <c r="B192" t="str">
        <f>Dropdown!A192</f>
        <v>355</v>
      </c>
      <c r="C192" t="str">
        <f>VLOOKUP(B192,Texte!$A$4:$C$260,Texte!$A$1+1,FALSE)</f>
        <v>Seychellen</v>
      </c>
      <c r="D192">
        <f>IF(Texte!$A$1=1,VLOOKUP(Auswahl_Bundesland&amp;B192,Export_Matrix,2,FALSE),VLOOKUP(Auswahl_Bundesland&amp;B192,Export_Matrix,2,FALSE))</f>
        <v>175</v>
      </c>
      <c r="F192">
        <f t="shared" si="15"/>
        <v>6.5060000000000002</v>
      </c>
      <c r="G192" t="str">
        <f>Dropdown!A192</f>
        <v>355</v>
      </c>
      <c r="H192" t="str">
        <f>VLOOKUP(G192,Texte!$A$4:$C$260,Texte!$A$1+1,FALSE)</f>
        <v>Seychellen</v>
      </c>
      <c r="I192">
        <f>IF(Texte!$A$1=1,VLOOKUP(Auswahl_Bundesland&amp;B192,Import_Matrix,2,FALSE),VLOOKUP(Auswahl_Bundesland&amp;B192,Import_Matrix,2,FALSE))</f>
        <v>188</v>
      </c>
    </row>
    <row r="193" spans="1:9" x14ac:dyDescent="0.25">
      <c r="A193">
        <f t="shared" si="14"/>
        <v>0</v>
      </c>
      <c r="B193" t="str">
        <f>Dropdown!A193</f>
        <v>893</v>
      </c>
      <c r="C193" t="str">
        <f>VLOOKUP(B193,Texte!$A$4:$C$260,Texte!$A$1+1,FALSE)</f>
        <v>S-Georgien u.s.Sandwich</v>
      </c>
      <c r="D193" t="e">
        <f>IF(Texte!$A$1=1,VLOOKUP(Auswahl_Bundesland&amp;B193,Export_Matrix,2,FALSE),VLOOKUP(Auswahl_Bundesland&amp;B193,Export_Matrix,2,FALSE))</f>
        <v>#N/A</v>
      </c>
      <c r="F193">
        <f t="shared" si="15"/>
        <v>0.01</v>
      </c>
      <c r="G193" t="str">
        <f>Dropdown!A193</f>
        <v>893</v>
      </c>
      <c r="H193" t="str">
        <f>VLOOKUP(G193,Texte!$A$4:$C$260,Texte!$A$1+1,FALSE)</f>
        <v>S-Georgien u.s.Sandwich</v>
      </c>
      <c r="I193">
        <f>IF(Texte!$A$1=1,VLOOKUP(Auswahl_Bundesland&amp;B193,Import_Matrix,2,FALSE),VLOOKUP(Auswahl_Bundesland&amp;B193,Import_Matrix,2,FALSE))</f>
        <v>90</v>
      </c>
    </row>
    <row r="194" spans="1:9" x14ac:dyDescent="0.25">
      <c r="A194">
        <f t="shared" si="14"/>
        <v>0.625</v>
      </c>
      <c r="B194" t="str">
        <f>Dropdown!A194</f>
        <v>264</v>
      </c>
      <c r="C194" t="str">
        <f>VLOOKUP(B194,Texte!$A$4:$C$260,Texte!$A$1+1,FALSE)</f>
        <v>Sierra Leone</v>
      </c>
      <c r="D194">
        <f>IF(Texte!$A$1=1,VLOOKUP(Auswahl_Bundesland&amp;B194,Export_Matrix,2,FALSE),VLOOKUP(Auswahl_Bundesland&amp;B194,Export_Matrix,2,FALSE))</f>
        <v>182</v>
      </c>
      <c r="F194">
        <f t="shared" si="15"/>
        <v>35.798000000000002</v>
      </c>
      <c r="G194" t="str">
        <f>Dropdown!A194</f>
        <v>264</v>
      </c>
      <c r="H194" t="str">
        <f>VLOOKUP(G194,Texte!$A$4:$C$260,Texte!$A$1+1,FALSE)</f>
        <v>Sierra Leone</v>
      </c>
      <c r="I194">
        <f>IF(Texte!$A$1=1,VLOOKUP(Auswahl_Bundesland&amp;B194,Import_Matrix,2,FALSE),VLOOKUP(Auswahl_Bundesland&amp;B194,Import_Matrix,2,FALSE))</f>
        <v>195</v>
      </c>
    </row>
    <row r="195" spans="1:9" x14ac:dyDescent="0.25">
      <c r="A195">
        <f t="shared" ref="A195:A244" si="16">IF(ISERROR($D195),0,INDEX(Export_Matrix,$D195,A$1))/Einheit_Wert</f>
        <v>1.234</v>
      </c>
      <c r="B195" t="str">
        <f>Dropdown!A195</f>
        <v>382</v>
      </c>
      <c r="C195" t="str">
        <f>VLOOKUP(B195,Texte!$A$4:$C$260,Texte!$A$1+1,FALSE)</f>
        <v>Simbabwe</v>
      </c>
      <c r="D195">
        <f>IF(Texte!$A$1=1,VLOOKUP(Auswahl_Bundesland&amp;B195,Export_Matrix,2,FALSE),VLOOKUP(Auswahl_Bundesland&amp;B195,Export_Matrix,2,FALSE))</f>
        <v>230</v>
      </c>
      <c r="F195">
        <f t="shared" ref="F195:F244" si="17">IF(ISERROR($I195),0,INDEX(Import_Matrix,$I195,F$1))/Einheit_Wert</f>
        <v>30.664999999999999</v>
      </c>
      <c r="G195" t="str">
        <f>Dropdown!A195</f>
        <v>382</v>
      </c>
      <c r="H195" t="str">
        <f>VLOOKUP(G195,Texte!$A$4:$C$260,Texte!$A$1+1,FALSE)</f>
        <v>Simbabwe</v>
      </c>
      <c r="I195">
        <f>IF(Texte!$A$1=1,VLOOKUP(Auswahl_Bundesland&amp;B195,Import_Matrix,2,FALSE),VLOOKUP(Auswahl_Bundesland&amp;B195,Import_Matrix,2,FALSE))</f>
        <v>244</v>
      </c>
    </row>
    <row r="196" spans="1:9" x14ac:dyDescent="0.25">
      <c r="A196">
        <f t="shared" si="16"/>
        <v>1744.068</v>
      </c>
      <c r="B196" t="str">
        <f>Dropdown!A196</f>
        <v>706</v>
      </c>
      <c r="C196" t="str">
        <f>VLOOKUP(B196,Texte!$A$4:$C$260,Texte!$A$1+1,FALSE)</f>
        <v>Singapur</v>
      </c>
      <c r="D196">
        <f>IF(Texte!$A$1=1,VLOOKUP(Auswahl_Bundesland&amp;B196,Export_Matrix,2,FALSE),VLOOKUP(Auswahl_Bundesland&amp;B196,Export_Matrix,2,FALSE))</f>
        <v>178</v>
      </c>
      <c r="F196">
        <f t="shared" si="17"/>
        <v>15322.601000000001</v>
      </c>
      <c r="G196" t="str">
        <f>Dropdown!A196</f>
        <v>706</v>
      </c>
      <c r="H196" t="str">
        <f>VLOOKUP(G196,Texte!$A$4:$C$260,Texte!$A$1+1,FALSE)</f>
        <v>Singapur</v>
      </c>
      <c r="I196">
        <f>IF(Texte!$A$1=1,VLOOKUP(Auswahl_Bundesland&amp;B196,Import_Matrix,2,FALSE),VLOOKUP(Auswahl_Bundesland&amp;B196,Import_Matrix,2,FALSE))</f>
        <v>191</v>
      </c>
    </row>
    <row r="197" spans="1:9" x14ac:dyDescent="0.25">
      <c r="A197">
        <f t="shared" si="16"/>
        <v>120271.895</v>
      </c>
      <c r="B197" t="str">
        <f>Dropdown!A197</f>
        <v>063</v>
      </c>
      <c r="C197" t="str">
        <f>VLOOKUP(B197,Texte!$A$4:$C$260,Texte!$A$1+1,FALSE)</f>
        <v>Slowakei</v>
      </c>
      <c r="D197">
        <f>IF(Texte!$A$1=1,VLOOKUP(Auswahl_Bundesland&amp;B197,Export_Matrix,2,FALSE),VLOOKUP(Auswahl_Bundesland&amp;B197,Export_Matrix,2,FALSE))</f>
        <v>181</v>
      </c>
      <c r="F197">
        <f t="shared" si="17"/>
        <v>47661.423999999999</v>
      </c>
      <c r="G197" t="str">
        <f>Dropdown!A197</f>
        <v>063</v>
      </c>
      <c r="H197" t="str">
        <f>VLOOKUP(G197,Texte!$A$4:$C$260,Texte!$A$1+1,FALSE)</f>
        <v>Slowakei</v>
      </c>
      <c r="I197">
        <f>IF(Texte!$A$1=1,VLOOKUP(Auswahl_Bundesland&amp;B197,Import_Matrix,2,FALSE),VLOOKUP(Auswahl_Bundesland&amp;B197,Import_Matrix,2,FALSE))</f>
        <v>194</v>
      </c>
    </row>
    <row r="198" spans="1:9" x14ac:dyDescent="0.25">
      <c r="A198">
        <f t="shared" si="16"/>
        <v>135897.50899999999</v>
      </c>
      <c r="B198" t="str">
        <f>Dropdown!A198</f>
        <v>091</v>
      </c>
      <c r="C198" t="str">
        <f>VLOOKUP(B198,Texte!$A$4:$C$260,Texte!$A$1+1,FALSE)</f>
        <v>Slowenien</v>
      </c>
      <c r="D198">
        <f>IF(Texte!$A$1=1,VLOOKUP(Auswahl_Bundesland&amp;B198,Export_Matrix,2,FALSE),VLOOKUP(Auswahl_Bundesland&amp;B198,Export_Matrix,2,FALSE))</f>
        <v>180</v>
      </c>
      <c r="F198">
        <f t="shared" si="17"/>
        <v>39685.332999999999</v>
      </c>
      <c r="G198" t="str">
        <f>Dropdown!A198</f>
        <v>091</v>
      </c>
      <c r="H198" t="str">
        <f>VLOOKUP(G198,Texte!$A$4:$C$260,Texte!$A$1+1,FALSE)</f>
        <v>Slowenien</v>
      </c>
      <c r="I198">
        <f>IF(Texte!$A$1=1,VLOOKUP(Auswahl_Bundesland&amp;B198,Import_Matrix,2,FALSE),VLOOKUP(Auswahl_Bundesland&amp;B198,Import_Matrix,2,FALSE))</f>
        <v>193</v>
      </c>
    </row>
    <row r="199" spans="1:9" x14ac:dyDescent="0.25">
      <c r="A199">
        <f t="shared" si="16"/>
        <v>13.804</v>
      </c>
      <c r="B199" t="str">
        <f>Dropdown!A199</f>
        <v>342</v>
      </c>
      <c r="C199" t="str">
        <f>VLOOKUP(B199,Texte!$A$4:$C$260,Texte!$A$1+1,FALSE)</f>
        <v>Somalia</v>
      </c>
      <c r="D199">
        <f>IF(Texte!$A$1=1,VLOOKUP(Auswahl_Bundesland&amp;B199,Export_Matrix,2,FALSE),VLOOKUP(Auswahl_Bundesland&amp;B199,Export_Matrix,2,FALSE))</f>
        <v>185</v>
      </c>
      <c r="F199">
        <f t="shared" si="17"/>
        <v>1.704</v>
      </c>
      <c r="G199" t="str">
        <f>Dropdown!A199</f>
        <v>342</v>
      </c>
      <c r="H199" t="str">
        <f>VLOOKUP(G199,Texte!$A$4:$C$260,Texte!$A$1+1,FALSE)</f>
        <v>Somalia</v>
      </c>
      <c r="I199">
        <f>IF(Texte!$A$1=1,VLOOKUP(Auswahl_Bundesland&amp;B199,Import_Matrix,2,FALSE),VLOOKUP(Auswahl_Bundesland&amp;B199,Import_Matrix,2,FALSE))</f>
        <v>198</v>
      </c>
    </row>
    <row r="200" spans="1:9" x14ac:dyDescent="0.25">
      <c r="A200">
        <f t="shared" si="16"/>
        <v>20253.829000000002</v>
      </c>
      <c r="B200" t="str">
        <f>Dropdown!A200</f>
        <v>011</v>
      </c>
      <c r="C200" t="str">
        <f>VLOOKUP(B200,Texte!$A$4:$C$260,Texte!$A$1+1,FALSE)</f>
        <v>Spanien</v>
      </c>
      <c r="D200">
        <f>IF(Texte!$A$1=1,VLOOKUP(Auswahl_Bundesland&amp;B200,Export_Matrix,2,FALSE),VLOOKUP(Auswahl_Bundesland&amp;B200,Export_Matrix,2,FALSE))</f>
        <v>65</v>
      </c>
      <c r="F200">
        <f t="shared" si="17"/>
        <v>40680.430999999997</v>
      </c>
      <c r="G200" t="str">
        <f>Dropdown!A200</f>
        <v>011</v>
      </c>
      <c r="H200" t="str">
        <f>VLOOKUP(G200,Texte!$A$4:$C$260,Texte!$A$1+1,FALSE)</f>
        <v>Spanien</v>
      </c>
      <c r="I200">
        <f>IF(Texte!$A$1=1,VLOOKUP(Auswahl_Bundesland&amp;B200,Import_Matrix,2,FALSE),VLOOKUP(Auswahl_Bundesland&amp;B200,Import_Matrix,2,FALSE))</f>
        <v>71</v>
      </c>
    </row>
    <row r="201" spans="1:9" x14ac:dyDescent="0.25">
      <c r="A201">
        <f t="shared" si="16"/>
        <v>2071.5129999999999</v>
      </c>
      <c r="B201" t="str">
        <f>Dropdown!A201</f>
        <v>669</v>
      </c>
      <c r="C201" t="str">
        <f>VLOOKUP(B201,Texte!$A$4:$C$260,Texte!$A$1+1,FALSE)</f>
        <v>Sri Lanka</v>
      </c>
      <c r="D201">
        <f>IF(Texte!$A$1=1,VLOOKUP(Auswahl_Bundesland&amp;B201,Export_Matrix,2,FALSE),VLOOKUP(Auswahl_Bundesland&amp;B201,Export_Matrix,2,FALSE))</f>
        <v>119</v>
      </c>
      <c r="F201">
        <f t="shared" si="17"/>
        <v>6936.52</v>
      </c>
      <c r="G201" t="str">
        <f>Dropdown!A201</f>
        <v>669</v>
      </c>
      <c r="H201" t="str">
        <f>VLOOKUP(G201,Texte!$A$4:$C$260,Texte!$A$1+1,FALSE)</f>
        <v>Sri Lanka</v>
      </c>
      <c r="I201">
        <f>IF(Texte!$A$1=1,VLOOKUP(Auswahl_Bundesland&amp;B201,Import_Matrix,2,FALSE),VLOOKUP(Auswahl_Bundesland&amp;B201,Import_Matrix,2,FALSE))</f>
        <v>127</v>
      </c>
    </row>
    <row r="202" spans="1:9" x14ac:dyDescent="0.25">
      <c r="A202">
        <f t="shared" si="16"/>
        <v>0</v>
      </c>
      <c r="B202" t="str">
        <f>Dropdown!A202</f>
        <v>466</v>
      </c>
      <c r="C202" t="str">
        <f>VLOOKUP(B202,Texte!$A$4:$C$260,Texte!$A$1+1,FALSE)</f>
        <v>St. Barthélemy</v>
      </c>
      <c r="D202">
        <f>IF(Texte!$A$1=1,VLOOKUP(Auswahl_Bundesland&amp;B202,Export_Matrix,2,FALSE),VLOOKUP(Auswahl_Bundesland&amp;B202,Export_Matrix,2,FALSE))</f>
        <v>27</v>
      </c>
      <c r="F202">
        <f t="shared" si="17"/>
        <v>0.11600000000000001</v>
      </c>
      <c r="G202" t="str">
        <f>Dropdown!A202</f>
        <v>466</v>
      </c>
      <c r="H202" t="str">
        <f>VLOOKUP(G202,Texte!$A$4:$C$260,Texte!$A$1+1,FALSE)</f>
        <v>St. Barthélemy</v>
      </c>
      <c r="I202">
        <f>IF(Texte!$A$1=1,VLOOKUP(Auswahl_Bundesland&amp;B202,Import_Matrix,2,FALSE),VLOOKUP(Auswahl_Bundesland&amp;B202,Import_Matrix,2,FALSE))</f>
        <v>29</v>
      </c>
    </row>
    <row r="203" spans="1:9" x14ac:dyDescent="0.25">
      <c r="A203">
        <f t="shared" si="16"/>
        <v>0</v>
      </c>
      <c r="B203" t="str">
        <f>Dropdown!A203</f>
        <v>329</v>
      </c>
      <c r="C203" t="str">
        <f>VLOOKUP(B203,Texte!$A$4:$C$260,Texte!$A$1+1,FALSE)</f>
        <v>St. Helena</v>
      </c>
      <c r="D203">
        <f>IF(Texte!$A$1=1,VLOOKUP(Auswahl_Bundesland&amp;B203,Export_Matrix,2,FALSE),VLOOKUP(Auswahl_Bundesland&amp;B203,Export_Matrix,2,FALSE))</f>
        <v>179</v>
      </c>
      <c r="F203">
        <f t="shared" si="17"/>
        <v>1.0029999999999999</v>
      </c>
      <c r="G203" t="str">
        <f>Dropdown!A203</f>
        <v>329</v>
      </c>
      <c r="H203" t="str">
        <f>VLOOKUP(G203,Texte!$A$4:$C$260,Texte!$A$1+1,FALSE)</f>
        <v>St. Helena</v>
      </c>
      <c r="I203">
        <f>IF(Texte!$A$1=1,VLOOKUP(Auswahl_Bundesland&amp;B203,Import_Matrix,2,FALSE),VLOOKUP(Auswahl_Bundesland&amp;B203,Import_Matrix,2,FALSE))</f>
        <v>192</v>
      </c>
    </row>
    <row r="204" spans="1:9" x14ac:dyDescent="0.25">
      <c r="A204">
        <f t="shared" si="16"/>
        <v>8.0000000000000002E-3</v>
      </c>
      <c r="B204" t="str">
        <f>Dropdown!A204</f>
        <v>479</v>
      </c>
      <c r="C204" t="str">
        <f>VLOOKUP(B204,Texte!$A$4:$C$260,Texte!$A$1+1,FALSE)</f>
        <v>St. Martin (niederl.Teil)</v>
      </c>
      <c r="D204">
        <f>IF(Texte!$A$1=1,VLOOKUP(Auswahl_Bundesland&amp;B204,Export_Matrix,2,FALSE),VLOOKUP(Auswahl_Bundesland&amp;B204,Export_Matrix,2,FALSE))</f>
        <v>190</v>
      </c>
      <c r="F204">
        <f t="shared" si="17"/>
        <v>0.04</v>
      </c>
      <c r="G204" t="str">
        <f>Dropdown!A204</f>
        <v>479</v>
      </c>
      <c r="H204" t="str">
        <f>VLOOKUP(G204,Texte!$A$4:$C$260,Texte!$A$1+1,FALSE)</f>
        <v>St. Martin (niederl.Teil)</v>
      </c>
      <c r="I204">
        <f>IF(Texte!$A$1=1,VLOOKUP(Auswahl_Bundesland&amp;B204,Import_Matrix,2,FALSE),VLOOKUP(Auswahl_Bundesland&amp;B204,Import_Matrix,2,FALSE))</f>
        <v>203</v>
      </c>
    </row>
    <row r="205" spans="1:9" x14ac:dyDescent="0.25">
      <c r="A205">
        <f t="shared" si="16"/>
        <v>0</v>
      </c>
      <c r="B205" t="str">
        <f>Dropdown!A205</f>
        <v>449</v>
      </c>
      <c r="C205" t="str">
        <f>VLOOKUP(B205,Texte!$A$4:$C$260,Texte!$A$1+1,FALSE)</f>
        <v>St.Kitts und Nevis</v>
      </c>
      <c r="D205">
        <f>IF(Texte!$A$1=1,VLOOKUP(Auswahl_Bundesland&amp;B205,Export_Matrix,2,FALSE),VLOOKUP(Auswahl_Bundesland&amp;B205,Export_Matrix,2,FALSE))</f>
        <v>109</v>
      </c>
      <c r="F205">
        <f t="shared" si="17"/>
        <v>0</v>
      </c>
      <c r="G205" t="str">
        <f>Dropdown!A205</f>
        <v>449</v>
      </c>
      <c r="H205" t="str">
        <f>VLOOKUP(G205,Texte!$A$4:$C$260,Texte!$A$1+1,FALSE)</f>
        <v>St.Kitts und Nevis</v>
      </c>
      <c r="I205">
        <f>IF(Texte!$A$1=1,VLOOKUP(Auswahl_Bundesland&amp;B205,Import_Matrix,2,FALSE),VLOOKUP(Auswahl_Bundesland&amp;B205,Import_Matrix,2,FALSE))</f>
        <v>117</v>
      </c>
    </row>
    <row r="206" spans="1:9" x14ac:dyDescent="0.25">
      <c r="A206">
        <f t="shared" si="16"/>
        <v>8.9999999999999993E-3</v>
      </c>
      <c r="B206" t="str">
        <f>Dropdown!A206</f>
        <v>465</v>
      </c>
      <c r="C206" t="str">
        <f>VLOOKUP(B206,Texte!$A$4:$C$260,Texte!$A$1+1,FALSE)</f>
        <v>St.Lucia</v>
      </c>
      <c r="D206">
        <f>IF(Texte!$A$1=1,VLOOKUP(Auswahl_Bundesland&amp;B206,Export_Matrix,2,FALSE),VLOOKUP(Auswahl_Bundesland&amp;B206,Export_Matrix,2,FALSE))</f>
        <v>117</v>
      </c>
      <c r="F206">
        <f t="shared" si="17"/>
        <v>4.1000000000000002E-2</v>
      </c>
      <c r="G206" t="str">
        <f>Dropdown!A206</f>
        <v>465</v>
      </c>
      <c r="H206" t="str">
        <f>VLOOKUP(G206,Texte!$A$4:$C$260,Texte!$A$1+1,FALSE)</f>
        <v>St.Lucia</v>
      </c>
      <c r="I206">
        <f>IF(Texte!$A$1=1,VLOOKUP(Auswahl_Bundesland&amp;B206,Import_Matrix,2,FALSE),VLOOKUP(Auswahl_Bundesland&amp;B206,Import_Matrix,2,FALSE))</f>
        <v>125</v>
      </c>
    </row>
    <row r="207" spans="1:9" x14ac:dyDescent="0.25">
      <c r="A207">
        <f t="shared" si="16"/>
        <v>0</v>
      </c>
      <c r="B207" t="str">
        <f>Dropdown!A207</f>
        <v>408</v>
      </c>
      <c r="C207" t="str">
        <f>VLOOKUP(B207,Texte!$A$4:$C$260,Texte!$A$1+1,FALSE)</f>
        <v>St.Pierre und Miquelon</v>
      </c>
      <c r="D207">
        <f>IF(Texte!$A$1=1,VLOOKUP(Auswahl_Bundesland&amp;B207,Export_Matrix,2,FALSE),VLOOKUP(Auswahl_Bundesland&amp;B207,Export_Matrix,2,FALSE))</f>
        <v>163</v>
      </c>
      <c r="F207">
        <f t="shared" si="17"/>
        <v>2E-3</v>
      </c>
      <c r="G207" t="str">
        <f>Dropdown!A207</f>
        <v>408</v>
      </c>
      <c r="H207" t="str">
        <f>VLOOKUP(G207,Texte!$A$4:$C$260,Texte!$A$1+1,FALSE)</f>
        <v>St.Pierre und Miquelon</v>
      </c>
      <c r="I207">
        <f>IF(Texte!$A$1=1,VLOOKUP(Auswahl_Bundesland&amp;B207,Import_Matrix,2,FALSE),VLOOKUP(Auswahl_Bundesland&amp;B207,Import_Matrix,2,FALSE))</f>
        <v>174</v>
      </c>
    </row>
    <row r="208" spans="1:9" x14ac:dyDescent="0.25">
      <c r="A208">
        <f t="shared" si="16"/>
        <v>0</v>
      </c>
      <c r="B208" t="str">
        <f>Dropdown!A208</f>
        <v>467</v>
      </c>
      <c r="C208" t="str">
        <f>VLOOKUP(B208,Texte!$A$4:$C$260,Texte!$A$1+1,FALSE)</f>
        <v xml:space="preserve">St.Vincent u. Grenadinen </v>
      </c>
      <c r="D208">
        <f>IF(Texte!$A$1=1,VLOOKUP(Auswahl_Bundesland&amp;B208,Export_Matrix,2,FALSE),VLOOKUP(Auswahl_Bundesland&amp;B208,Export_Matrix,2,FALSE))</f>
        <v>215</v>
      </c>
      <c r="F208">
        <f t="shared" si="17"/>
        <v>0.24299999999999999</v>
      </c>
      <c r="G208" t="str">
        <f>Dropdown!A208</f>
        <v>467</v>
      </c>
      <c r="H208" t="str">
        <f>VLOOKUP(G208,Texte!$A$4:$C$260,Texte!$A$1+1,FALSE)</f>
        <v xml:space="preserve">St.Vincent u. Grenadinen </v>
      </c>
      <c r="I208">
        <f>IF(Texte!$A$1=1,VLOOKUP(Auswahl_Bundesland&amp;B208,Import_Matrix,2,FALSE),VLOOKUP(Auswahl_Bundesland&amp;B208,Import_Matrix,2,FALSE))</f>
        <v>229</v>
      </c>
    </row>
    <row r="209" spans="1:9" x14ac:dyDescent="0.25">
      <c r="A209">
        <f t="shared" si="16"/>
        <v>2464.5349999999999</v>
      </c>
      <c r="B209" t="str">
        <f>Dropdown!A209</f>
        <v>388</v>
      </c>
      <c r="C209" t="str">
        <f>VLOOKUP(B209,Texte!$A$4:$C$260,Texte!$A$1+1,FALSE)</f>
        <v>Südafrika</v>
      </c>
      <c r="D209">
        <f>IF(Texte!$A$1=1,VLOOKUP(Auswahl_Bundesland&amp;B209,Export_Matrix,2,FALSE),VLOOKUP(Auswahl_Bundesland&amp;B209,Export_Matrix,2,FALSE))</f>
        <v>228</v>
      </c>
      <c r="F209">
        <f t="shared" si="17"/>
        <v>1416.357</v>
      </c>
      <c r="G209" t="str">
        <f>Dropdown!A209</f>
        <v>388</v>
      </c>
      <c r="H209" t="str">
        <f>VLOOKUP(G209,Texte!$A$4:$C$260,Texte!$A$1+1,FALSE)</f>
        <v>Südafrika</v>
      </c>
      <c r="I209">
        <f>IF(Texte!$A$1=1,VLOOKUP(Auswahl_Bundesland&amp;B209,Import_Matrix,2,FALSE),VLOOKUP(Auswahl_Bundesland&amp;B209,Import_Matrix,2,FALSE))</f>
        <v>242</v>
      </c>
    </row>
    <row r="210" spans="1:9" x14ac:dyDescent="0.25">
      <c r="A210">
        <f t="shared" si="16"/>
        <v>0.40200000000000002</v>
      </c>
      <c r="B210" t="str">
        <f>Dropdown!A210</f>
        <v>224</v>
      </c>
      <c r="C210" t="str">
        <f>VLOOKUP(B210,Texte!$A$4:$C$260,Texte!$A$1+1,FALSE)</f>
        <v>Sudan</v>
      </c>
      <c r="D210">
        <f>IF(Texte!$A$1=1,VLOOKUP(Auswahl_Bundesland&amp;B210,Export_Matrix,2,FALSE),VLOOKUP(Auswahl_Bundesland&amp;B210,Export_Matrix,2,FALSE))</f>
        <v>176</v>
      </c>
      <c r="F210">
        <f t="shared" si="17"/>
        <v>5.0000000000000001E-3</v>
      </c>
      <c r="G210" t="str">
        <f>Dropdown!A210</f>
        <v>224</v>
      </c>
      <c r="H210" t="str">
        <f>VLOOKUP(G210,Texte!$A$4:$C$260,Texte!$A$1+1,FALSE)</f>
        <v>Sudan</v>
      </c>
      <c r="I210">
        <f>IF(Texte!$A$1=1,VLOOKUP(Auswahl_Bundesland&amp;B210,Import_Matrix,2,FALSE),VLOOKUP(Auswahl_Bundesland&amp;B210,Import_Matrix,2,FALSE))</f>
        <v>189</v>
      </c>
    </row>
    <row r="211" spans="1:9" x14ac:dyDescent="0.25">
      <c r="A211">
        <f t="shared" si="16"/>
        <v>0.01</v>
      </c>
      <c r="B211" t="str">
        <f>Dropdown!A211</f>
        <v>225</v>
      </c>
      <c r="C211" t="str">
        <f>VLOOKUP(B211,Texte!$A$4:$C$260,Texte!$A$1+1,FALSE)</f>
        <v>Südsudan</v>
      </c>
      <c r="D211">
        <f>IF(Texte!$A$1=1,VLOOKUP(Auswahl_Bundesland&amp;B211,Export_Matrix,2,FALSE),VLOOKUP(Auswahl_Bundesland&amp;B211,Export_Matrix,2,FALSE))</f>
        <v>187</v>
      </c>
      <c r="F211">
        <f t="shared" si="17"/>
        <v>1.9E-2</v>
      </c>
      <c r="G211" t="str">
        <f>Dropdown!A211</f>
        <v>225</v>
      </c>
      <c r="H211" t="str">
        <f>VLOOKUP(G211,Texte!$A$4:$C$260,Texte!$A$1+1,FALSE)</f>
        <v>Südsudan</v>
      </c>
      <c r="I211">
        <f>IF(Texte!$A$1=1,VLOOKUP(Auswahl_Bundesland&amp;B211,Import_Matrix,2,FALSE),VLOOKUP(Auswahl_Bundesland&amp;B211,Import_Matrix,2,FALSE))</f>
        <v>200</v>
      </c>
    </row>
    <row r="212" spans="1:9" x14ac:dyDescent="0.25">
      <c r="A212">
        <f t="shared" si="16"/>
        <v>0</v>
      </c>
      <c r="B212" t="str">
        <f>Dropdown!A212</f>
        <v>492</v>
      </c>
      <c r="C212" t="str">
        <f>VLOOKUP(B212,Texte!$A$4:$C$260,Texte!$A$1+1,FALSE)</f>
        <v>Suriname</v>
      </c>
      <c r="D212">
        <f>IF(Texte!$A$1=1,VLOOKUP(Auswahl_Bundesland&amp;B212,Export_Matrix,2,FALSE),VLOOKUP(Auswahl_Bundesland&amp;B212,Export_Matrix,2,FALSE))</f>
        <v>186</v>
      </c>
      <c r="F212">
        <f t="shared" si="17"/>
        <v>4.8109999999999999</v>
      </c>
      <c r="G212" t="str">
        <f>Dropdown!A212</f>
        <v>492</v>
      </c>
      <c r="H212" t="str">
        <f>VLOOKUP(G212,Texte!$A$4:$C$260,Texte!$A$1+1,FALSE)</f>
        <v>Suriname</v>
      </c>
      <c r="I212">
        <f>IF(Texte!$A$1=1,VLOOKUP(Auswahl_Bundesland&amp;B212,Import_Matrix,2,FALSE),VLOOKUP(Auswahl_Bundesland&amp;B212,Import_Matrix,2,FALSE))</f>
        <v>199</v>
      </c>
    </row>
    <row r="213" spans="1:9" x14ac:dyDescent="0.25">
      <c r="A213">
        <f t="shared" si="16"/>
        <v>2.1000000000000001E-2</v>
      </c>
      <c r="B213" t="str">
        <f>Dropdown!A213</f>
        <v>393</v>
      </c>
      <c r="C213" t="str">
        <f>VLOOKUP(B213,Texte!$A$4:$C$260,Texte!$A$1+1,FALSE)</f>
        <v>Swasiland</v>
      </c>
      <c r="D213">
        <f>IF(Texte!$A$1=1,VLOOKUP(Auswahl_Bundesland&amp;B213,Export_Matrix,2,FALSE),VLOOKUP(Auswahl_Bundesland&amp;B213,Export_Matrix,2,FALSE))</f>
        <v>192</v>
      </c>
      <c r="F213">
        <f t="shared" si="17"/>
        <v>7.4779999999999998</v>
      </c>
      <c r="G213" t="str">
        <f>Dropdown!A213</f>
        <v>393</v>
      </c>
      <c r="H213" t="str">
        <f>VLOOKUP(G213,Texte!$A$4:$C$260,Texte!$A$1+1,FALSE)</f>
        <v>Swasiland</v>
      </c>
      <c r="I213">
        <f>IF(Texte!$A$1=1,VLOOKUP(Auswahl_Bundesland&amp;B213,Import_Matrix,2,FALSE),VLOOKUP(Auswahl_Bundesland&amp;B213,Import_Matrix,2,FALSE))</f>
        <v>205</v>
      </c>
    </row>
    <row r="214" spans="1:9" x14ac:dyDescent="0.25">
      <c r="A214">
        <f t="shared" si="16"/>
        <v>6.7000000000000004E-2</v>
      </c>
      <c r="B214" t="str">
        <f>Dropdown!A214</f>
        <v>608</v>
      </c>
      <c r="C214" t="str">
        <f>VLOOKUP(B214,Texte!$A$4:$C$260,Texte!$A$1+1,FALSE)</f>
        <v>Syrien,Arabische Rep.</v>
      </c>
      <c r="D214">
        <f>IF(Texte!$A$1=1,VLOOKUP(Auswahl_Bundesland&amp;B214,Export_Matrix,2,FALSE),VLOOKUP(Auswahl_Bundesland&amp;B214,Export_Matrix,2,FALSE))</f>
        <v>191</v>
      </c>
      <c r="F214">
        <f t="shared" si="17"/>
        <v>3.46</v>
      </c>
      <c r="G214" t="str">
        <f>Dropdown!A214</f>
        <v>608</v>
      </c>
      <c r="H214" t="str">
        <f>VLOOKUP(G214,Texte!$A$4:$C$260,Texte!$A$1+1,FALSE)</f>
        <v>Syrien,Arabische Rep.</v>
      </c>
      <c r="I214">
        <f>IF(Texte!$A$1=1,VLOOKUP(Auswahl_Bundesland&amp;B214,Import_Matrix,2,FALSE),VLOOKUP(Auswahl_Bundesland&amp;B214,Import_Matrix,2,FALSE))</f>
        <v>204</v>
      </c>
    </row>
    <row r="215" spans="1:9" x14ac:dyDescent="0.25">
      <c r="A215">
        <f t="shared" si="16"/>
        <v>1.5129999999999999</v>
      </c>
      <c r="B215" t="str">
        <f>Dropdown!A215</f>
        <v>082</v>
      </c>
      <c r="C215" t="str">
        <f>VLOOKUP(B215,Texte!$A$4:$C$260,Texte!$A$1+1,FALSE)</f>
        <v>Tadschikistan</v>
      </c>
      <c r="D215">
        <f>IF(Texte!$A$1=1,VLOOKUP(Auswahl_Bundesland&amp;B215,Export_Matrix,2,FALSE),VLOOKUP(Auswahl_Bundesland&amp;B215,Export_Matrix,2,FALSE))</f>
        <v>198</v>
      </c>
      <c r="F215">
        <f t="shared" si="17"/>
        <v>3.2549999999999999</v>
      </c>
      <c r="G215" t="str">
        <f>Dropdown!A215</f>
        <v>082</v>
      </c>
      <c r="H215" t="str">
        <f>VLOOKUP(G215,Texte!$A$4:$C$260,Texte!$A$1+1,FALSE)</f>
        <v>Tadschikistan</v>
      </c>
      <c r="I215">
        <f>IF(Texte!$A$1=1,VLOOKUP(Auswahl_Bundesland&amp;B215,Import_Matrix,2,FALSE),VLOOKUP(Auswahl_Bundesland&amp;B215,Import_Matrix,2,FALSE))</f>
        <v>211</v>
      </c>
    </row>
    <row r="216" spans="1:9" x14ac:dyDescent="0.25">
      <c r="A216">
        <f t="shared" si="16"/>
        <v>3321.7</v>
      </c>
      <c r="B216" t="str">
        <f>Dropdown!A216</f>
        <v>736</v>
      </c>
      <c r="C216" t="str">
        <f>VLOOKUP(B216,Texte!$A$4:$C$260,Texte!$A$1+1,FALSE)</f>
        <v>Taiwan</v>
      </c>
      <c r="D216">
        <f>IF(Texte!$A$1=1,VLOOKUP(Auswahl_Bundesland&amp;B216,Export_Matrix,2,FALSE),VLOOKUP(Auswahl_Bundesland&amp;B216,Export_Matrix,2,FALSE))</f>
        <v>207</v>
      </c>
      <c r="F216">
        <f t="shared" si="17"/>
        <v>25005.784</v>
      </c>
      <c r="G216" t="str">
        <f>Dropdown!A216</f>
        <v>736</v>
      </c>
      <c r="H216" t="str">
        <f>VLOOKUP(G216,Texte!$A$4:$C$260,Texte!$A$1+1,FALSE)</f>
        <v>Taiwan</v>
      </c>
      <c r="I216">
        <f>IF(Texte!$A$1=1,VLOOKUP(Auswahl_Bundesland&amp;B216,Import_Matrix,2,FALSE),VLOOKUP(Auswahl_Bundesland&amp;B216,Import_Matrix,2,FALSE))</f>
        <v>220</v>
      </c>
    </row>
    <row r="217" spans="1:9" x14ac:dyDescent="0.25">
      <c r="A217">
        <f t="shared" si="16"/>
        <v>8.6470000000000002</v>
      </c>
      <c r="B217" t="str">
        <f>Dropdown!A217</f>
        <v>352</v>
      </c>
      <c r="C217" t="str">
        <f>VLOOKUP(B217,Texte!$A$4:$C$260,Texte!$A$1+1,FALSE)</f>
        <v xml:space="preserve">Tansania,Vereinigte Rep. </v>
      </c>
      <c r="D217">
        <f>IF(Texte!$A$1=1,VLOOKUP(Auswahl_Bundesland&amp;B217,Export_Matrix,2,FALSE),VLOOKUP(Auswahl_Bundesland&amp;B217,Export_Matrix,2,FALSE))</f>
        <v>208</v>
      </c>
      <c r="F217">
        <f t="shared" si="17"/>
        <v>51.296999999999997</v>
      </c>
      <c r="G217" t="str">
        <f>Dropdown!A217</f>
        <v>352</v>
      </c>
      <c r="H217" t="str">
        <f>VLOOKUP(G217,Texte!$A$4:$C$260,Texte!$A$1+1,FALSE)</f>
        <v xml:space="preserve">Tansania,Vereinigte Rep. </v>
      </c>
      <c r="I217">
        <f>IF(Texte!$A$1=1,VLOOKUP(Auswahl_Bundesland&amp;B217,Import_Matrix,2,FALSE),VLOOKUP(Auswahl_Bundesland&amp;B217,Import_Matrix,2,FALSE))</f>
        <v>221</v>
      </c>
    </row>
    <row r="218" spans="1:9" x14ac:dyDescent="0.25">
      <c r="A218">
        <f t="shared" si="16"/>
        <v>1240.913</v>
      </c>
      <c r="B218" t="str">
        <f>Dropdown!A218</f>
        <v>680</v>
      </c>
      <c r="C218" t="str">
        <f>VLOOKUP(B218,Texte!$A$4:$C$260,Texte!$A$1+1,FALSE)</f>
        <v>Thailand</v>
      </c>
      <c r="D218">
        <f>IF(Texte!$A$1=1,VLOOKUP(Auswahl_Bundesland&amp;B218,Export_Matrix,2,FALSE),VLOOKUP(Auswahl_Bundesland&amp;B218,Export_Matrix,2,FALSE))</f>
        <v>197</v>
      </c>
      <c r="F218">
        <f t="shared" si="17"/>
        <v>18100.712</v>
      </c>
      <c r="G218" t="str">
        <f>Dropdown!A218</f>
        <v>680</v>
      </c>
      <c r="H218" t="str">
        <f>VLOOKUP(G218,Texte!$A$4:$C$260,Texte!$A$1+1,FALSE)</f>
        <v>Thailand</v>
      </c>
      <c r="I218">
        <f>IF(Texte!$A$1=1,VLOOKUP(Auswahl_Bundesland&amp;B218,Import_Matrix,2,FALSE),VLOOKUP(Auswahl_Bundesland&amp;B218,Import_Matrix,2,FALSE))</f>
        <v>210</v>
      </c>
    </row>
    <row r="219" spans="1:9" x14ac:dyDescent="0.25">
      <c r="A219">
        <f t="shared" si="16"/>
        <v>0</v>
      </c>
      <c r="B219" t="str">
        <f>Dropdown!A219</f>
        <v>626</v>
      </c>
      <c r="C219" t="str">
        <f>VLOOKUP(B219,Texte!$A$4:$C$260,Texte!$A$1+1,FALSE)</f>
        <v>Timor-Leste</v>
      </c>
      <c r="D219">
        <f>IF(Texte!$A$1=1,VLOOKUP(Auswahl_Bundesland&amp;B219,Export_Matrix,2,FALSE),VLOOKUP(Auswahl_Bundesland&amp;B219,Export_Matrix,2,FALSE))</f>
        <v>200</v>
      </c>
      <c r="F219">
        <f t="shared" si="17"/>
        <v>0.68</v>
      </c>
      <c r="G219" t="str">
        <f>Dropdown!A219</f>
        <v>626</v>
      </c>
      <c r="H219" t="str">
        <f>VLOOKUP(G219,Texte!$A$4:$C$260,Texte!$A$1+1,FALSE)</f>
        <v>Timor-Leste</v>
      </c>
      <c r="I219">
        <f>IF(Texte!$A$1=1,VLOOKUP(Auswahl_Bundesland&amp;B219,Import_Matrix,2,FALSE),VLOOKUP(Auswahl_Bundesland&amp;B219,Import_Matrix,2,FALSE))</f>
        <v>213</v>
      </c>
    </row>
    <row r="220" spans="1:9" x14ac:dyDescent="0.25">
      <c r="A220">
        <f t="shared" si="16"/>
        <v>8.5850000000000009</v>
      </c>
      <c r="B220" t="str">
        <f>Dropdown!A220</f>
        <v>280</v>
      </c>
      <c r="C220" t="str">
        <f>VLOOKUP(B220,Texte!$A$4:$C$260,Texte!$A$1+1,FALSE)</f>
        <v>Togo</v>
      </c>
      <c r="D220">
        <f>IF(Texte!$A$1=1,VLOOKUP(Auswahl_Bundesland&amp;B220,Export_Matrix,2,FALSE),VLOOKUP(Auswahl_Bundesland&amp;B220,Export_Matrix,2,FALSE))</f>
        <v>196</v>
      </c>
      <c r="F220">
        <f t="shared" si="17"/>
        <v>2.8570000000000002</v>
      </c>
      <c r="G220" t="str">
        <f>Dropdown!A220</f>
        <v>280</v>
      </c>
      <c r="H220" t="str">
        <f>VLOOKUP(G220,Texte!$A$4:$C$260,Texte!$A$1+1,FALSE)</f>
        <v>Togo</v>
      </c>
      <c r="I220">
        <f>IF(Texte!$A$1=1,VLOOKUP(Auswahl_Bundesland&amp;B220,Import_Matrix,2,FALSE),VLOOKUP(Auswahl_Bundesland&amp;B220,Import_Matrix,2,FALSE))</f>
        <v>209</v>
      </c>
    </row>
    <row r="221" spans="1:9" x14ac:dyDescent="0.25">
      <c r="A221">
        <f t="shared" si="16"/>
        <v>0</v>
      </c>
      <c r="B221" t="str">
        <f>Dropdown!A221</f>
        <v>839</v>
      </c>
      <c r="C221" t="str">
        <f>VLOOKUP(B221,Texte!$A$4:$C$260,Texte!$A$1+1,FALSE)</f>
        <v>Tokelauinseln</v>
      </c>
      <c r="D221">
        <f>IF(Texte!$A$1=1,VLOOKUP(Auswahl_Bundesland&amp;B221,Export_Matrix,2,FALSE),VLOOKUP(Auswahl_Bundesland&amp;B221,Export_Matrix,2,FALSE))</f>
        <v>199</v>
      </c>
      <c r="F221">
        <f t="shared" si="17"/>
        <v>1.4419999999999999</v>
      </c>
      <c r="G221" t="str">
        <f>Dropdown!A221</f>
        <v>839</v>
      </c>
      <c r="H221" t="str">
        <f>VLOOKUP(G221,Texte!$A$4:$C$260,Texte!$A$1+1,FALSE)</f>
        <v>Tokelauinseln</v>
      </c>
      <c r="I221">
        <f>IF(Texte!$A$1=1,VLOOKUP(Auswahl_Bundesland&amp;B221,Import_Matrix,2,FALSE),VLOOKUP(Auswahl_Bundesland&amp;B221,Import_Matrix,2,FALSE))</f>
        <v>212</v>
      </c>
    </row>
    <row r="222" spans="1:9" x14ac:dyDescent="0.25">
      <c r="A222">
        <f t="shared" si="16"/>
        <v>8.0000000000000002E-3</v>
      </c>
      <c r="B222" t="str">
        <f>Dropdown!A222</f>
        <v>817</v>
      </c>
      <c r="C222" t="str">
        <f>VLOOKUP(B222,Texte!$A$4:$C$260,Texte!$A$1+1,FALSE)</f>
        <v>Tonga</v>
      </c>
      <c r="D222">
        <f>IF(Texte!$A$1=1,VLOOKUP(Auswahl_Bundesland&amp;B222,Export_Matrix,2,FALSE),VLOOKUP(Auswahl_Bundesland&amp;B222,Export_Matrix,2,FALSE))</f>
        <v>203</v>
      </c>
      <c r="F222">
        <f t="shared" si="17"/>
        <v>5.0000000000000001E-3</v>
      </c>
      <c r="G222" t="str">
        <f>Dropdown!A222</f>
        <v>817</v>
      </c>
      <c r="H222" t="str">
        <f>VLOOKUP(G222,Texte!$A$4:$C$260,Texte!$A$1+1,FALSE)</f>
        <v>Tonga</v>
      </c>
      <c r="I222">
        <f>IF(Texte!$A$1=1,VLOOKUP(Auswahl_Bundesland&amp;B222,Import_Matrix,2,FALSE),VLOOKUP(Auswahl_Bundesland&amp;B222,Import_Matrix,2,FALSE))</f>
        <v>216</v>
      </c>
    </row>
    <row r="223" spans="1:9" x14ac:dyDescent="0.25">
      <c r="A223">
        <f t="shared" si="16"/>
        <v>0</v>
      </c>
      <c r="B223" t="str">
        <f>Dropdown!A223</f>
        <v>472</v>
      </c>
      <c r="C223" t="str">
        <f>VLOOKUP(B223,Texte!$A$4:$C$260,Texte!$A$1+1,FALSE)</f>
        <v>Trinidad und Tobago</v>
      </c>
      <c r="D223">
        <f>IF(Texte!$A$1=1,VLOOKUP(Auswahl_Bundesland&amp;B223,Export_Matrix,2,FALSE),VLOOKUP(Auswahl_Bundesland&amp;B223,Export_Matrix,2,FALSE))</f>
        <v>205</v>
      </c>
      <c r="F223">
        <f t="shared" si="17"/>
        <v>1.054</v>
      </c>
      <c r="G223" t="str">
        <f>Dropdown!A223</f>
        <v>472</v>
      </c>
      <c r="H223" t="str">
        <f>VLOOKUP(G223,Texte!$A$4:$C$260,Texte!$A$1+1,FALSE)</f>
        <v>Trinidad und Tobago</v>
      </c>
      <c r="I223">
        <f>IF(Texte!$A$1=1,VLOOKUP(Auswahl_Bundesland&amp;B223,Import_Matrix,2,FALSE),VLOOKUP(Auswahl_Bundesland&amp;B223,Import_Matrix,2,FALSE))</f>
        <v>218</v>
      </c>
    </row>
    <row r="224" spans="1:9" x14ac:dyDescent="0.25">
      <c r="A224">
        <f t="shared" si="16"/>
        <v>0</v>
      </c>
      <c r="B224" t="str">
        <f>Dropdown!A224</f>
        <v>244</v>
      </c>
      <c r="C224" t="str">
        <f>VLOOKUP(B224,Texte!$A$4:$C$260,Texte!$A$1+1,FALSE)</f>
        <v>Tschad</v>
      </c>
      <c r="D224">
        <f>IF(Texte!$A$1=1,VLOOKUP(Auswahl_Bundesland&amp;B224,Export_Matrix,2,FALSE),VLOOKUP(Auswahl_Bundesland&amp;B224,Export_Matrix,2,FALSE))</f>
        <v>194</v>
      </c>
      <c r="F224">
        <f t="shared" si="17"/>
        <v>4.6319999999999997</v>
      </c>
      <c r="G224" t="str">
        <f>Dropdown!A224</f>
        <v>244</v>
      </c>
      <c r="H224" t="str">
        <f>VLOOKUP(G224,Texte!$A$4:$C$260,Texte!$A$1+1,FALSE)</f>
        <v>Tschad</v>
      </c>
      <c r="I224">
        <f>IF(Texte!$A$1=1,VLOOKUP(Auswahl_Bundesland&amp;B224,Import_Matrix,2,FALSE),VLOOKUP(Auswahl_Bundesland&amp;B224,Import_Matrix,2,FALSE))</f>
        <v>207</v>
      </c>
    </row>
    <row r="225" spans="1:9" x14ac:dyDescent="0.25">
      <c r="A225">
        <f t="shared" si="16"/>
        <v>95991.570999999996</v>
      </c>
      <c r="B225" t="str">
        <f>Dropdown!A225</f>
        <v>061</v>
      </c>
      <c r="C225" t="str">
        <f>VLOOKUP(B225,Texte!$A$4:$C$260,Texte!$A$1+1,FALSE)</f>
        <v>Tschechische Republik</v>
      </c>
      <c r="D225">
        <f>IF(Texte!$A$1=1,VLOOKUP(Auswahl_Bundesland&amp;B225,Export_Matrix,2,FALSE),VLOOKUP(Auswahl_Bundesland&amp;B225,Export_Matrix,2,FALSE))</f>
        <v>54</v>
      </c>
      <c r="F225">
        <f t="shared" si="17"/>
        <v>156639.90700000001</v>
      </c>
      <c r="G225" t="str">
        <f>Dropdown!A225</f>
        <v>061</v>
      </c>
      <c r="H225" t="str">
        <f>VLOOKUP(G225,Texte!$A$4:$C$260,Texte!$A$1+1,FALSE)</f>
        <v>Tschechische Republik</v>
      </c>
      <c r="I225">
        <f>IF(Texte!$A$1=1,VLOOKUP(Auswahl_Bundesland&amp;B225,Import_Matrix,2,FALSE),VLOOKUP(Auswahl_Bundesland&amp;B225,Import_Matrix,2,FALSE))</f>
        <v>59</v>
      </c>
    </row>
    <row r="226" spans="1:9" x14ac:dyDescent="0.25">
      <c r="A226">
        <f t="shared" si="16"/>
        <v>8218.0789999999997</v>
      </c>
      <c r="B226" t="str">
        <f>Dropdown!A226</f>
        <v>212</v>
      </c>
      <c r="C226" t="str">
        <f>VLOOKUP(B226,Texte!$A$4:$C$260,Texte!$A$1+1,FALSE)</f>
        <v>Tunesien</v>
      </c>
      <c r="D226">
        <f>IF(Texte!$A$1=1,VLOOKUP(Auswahl_Bundesland&amp;B226,Export_Matrix,2,FALSE),VLOOKUP(Auswahl_Bundesland&amp;B226,Export_Matrix,2,FALSE))</f>
        <v>202</v>
      </c>
      <c r="F226">
        <f t="shared" si="17"/>
        <v>7308.26</v>
      </c>
      <c r="G226" t="str">
        <f>Dropdown!A226</f>
        <v>212</v>
      </c>
      <c r="H226" t="str">
        <f>VLOOKUP(G226,Texte!$A$4:$C$260,Texte!$A$1+1,FALSE)</f>
        <v>Tunesien</v>
      </c>
      <c r="I226">
        <f>IF(Texte!$A$1=1,VLOOKUP(Auswahl_Bundesland&amp;B226,Import_Matrix,2,FALSE),VLOOKUP(Auswahl_Bundesland&amp;B226,Import_Matrix,2,FALSE))</f>
        <v>215</v>
      </c>
    </row>
    <row r="227" spans="1:9" x14ac:dyDescent="0.25">
      <c r="A227">
        <f t="shared" si="16"/>
        <v>17563.874</v>
      </c>
      <c r="B227" t="str">
        <f>Dropdown!A227</f>
        <v>052</v>
      </c>
      <c r="C227" t="str">
        <f>VLOOKUP(B227,Texte!$A$4:$C$260,Texte!$A$1+1,FALSE)</f>
        <v>Türkei</v>
      </c>
      <c r="D227">
        <f>IF(Texte!$A$1=1,VLOOKUP(Auswahl_Bundesland&amp;B227,Export_Matrix,2,FALSE),VLOOKUP(Auswahl_Bundesland&amp;B227,Export_Matrix,2,FALSE))</f>
        <v>204</v>
      </c>
      <c r="F227">
        <f t="shared" si="17"/>
        <v>89900.601999999999</v>
      </c>
      <c r="G227" t="str">
        <f>Dropdown!A227</f>
        <v>052</v>
      </c>
      <c r="H227" t="str">
        <f>VLOOKUP(G227,Texte!$A$4:$C$260,Texte!$A$1+1,FALSE)</f>
        <v>Türkei</v>
      </c>
      <c r="I227">
        <f>IF(Texte!$A$1=1,VLOOKUP(Auswahl_Bundesland&amp;B227,Import_Matrix,2,FALSE),VLOOKUP(Auswahl_Bundesland&amp;B227,Import_Matrix,2,FALSE))</f>
        <v>217</v>
      </c>
    </row>
    <row r="228" spans="1:9" x14ac:dyDescent="0.25">
      <c r="A228">
        <f t="shared" si="16"/>
        <v>47.433</v>
      </c>
      <c r="B228" t="str">
        <f>Dropdown!A228</f>
        <v>080</v>
      </c>
      <c r="C228" t="str">
        <f>VLOOKUP(B228,Texte!$A$4:$C$260,Texte!$A$1+1,FALSE)</f>
        <v>Turkmenistan</v>
      </c>
      <c r="D228">
        <f>IF(Texte!$A$1=1,VLOOKUP(Auswahl_Bundesland&amp;B228,Export_Matrix,2,FALSE),VLOOKUP(Auswahl_Bundesland&amp;B228,Export_Matrix,2,FALSE))</f>
        <v>201</v>
      </c>
      <c r="F228">
        <f t="shared" si="17"/>
        <v>0.91500000000000004</v>
      </c>
      <c r="G228" t="str">
        <f>Dropdown!A228</f>
        <v>080</v>
      </c>
      <c r="H228" t="str">
        <f>VLOOKUP(G228,Texte!$A$4:$C$260,Texte!$A$1+1,FALSE)</f>
        <v>Turkmenistan</v>
      </c>
      <c r="I228">
        <f>IF(Texte!$A$1=1,VLOOKUP(Auswahl_Bundesland&amp;B228,Import_Matrix,2,FALSE),VLOOKUP(Auswahl_Bundesland&amp;B228,Import_Matrix,2,FALSE))</f>
        <v>214</v>
      </c>
    </row>
    <row r="229" spans="1:9" x14ac:dyDescent="0.25">
      <c r="A229">
        <f t="shared" si="16"/>
        <v>0</v>
      </c>
      <c r="B229" t="str">
        <f>Dropdown!A229</f>
        <v>454</v>
      </c>
      <c r="C229" t="str">
        <f>VLOOKUP(B229,Texte!$A$4:$C$260,Texte!$A$1+1,FALSE)</f>
        <v>Turks-und Caicosinseln</v>
      </c>
      <c r="D229">
        <f>IF(Texte!$A$1=1,VLOOKUP(Auswahl_Bundesland&amp;B229,Export_Matrix,2,FALSE),VLOOKUP(Auswahl_Bundesland&amp;B229,Export_Matrix,2,FALSE))</f>
        <v>193</v>
      </c>
      <c r="F229">
        <f t="shared" si="17"/>
        <v>10.483000000000001</v>
      </c>
      <c r="G229" t="str">
        <f>Dropdown!A229</f>
        <v>454</v>
      </c>
      <c r="H229" t="str">
        <f>VLOOKUP(G229,Texte!$A$4:$C$260,Texte!$A$1+1,FALSE)</f>
        <v>Turks-und Caicosinseln</v>
      </c>
      <c r="I229">
        <f>IF(Texte!$A$1=1,VLOOKUP(Auswahl_Bundesland&amp;B229,Import_Matrix,2,FALSE),VLOOKUP(Auswahl_Bundesland&amp;B229,Import_Matrix,2,FALSE))</f>
        <v>206</v>
      </c>
    </row>
    <row r="230" spans="1:9" x14ac:dyDescent="0.25">
      <c r="A230">
        <f t="shared" si="16"/>
        <v>0.28499999999999998</v>
      </c>
      <c r="B230" t="str">
        <f>Dropdown!A230</f>
        <v>807</v>
      </c>
      <c r="C230" t="str">
        <f>VLOOKUP(B230,Texte!$A$4:$C$260,Texte!$A$1+1,FALSE)</f>
        <v>Tuvalu</v>
      </c>
      <c r="D230">
        <f>IF(Texte!$A$1=1,VLOOKUP(Auswahl_Bundesland&amp;B230,Export_Matrix,2,FALSE),VLOOKUP(Auswahl_Bundesland&amp;B230,Export_Matrix,2,FALSE))</f>
        <v>206</v>
      </c>
      <c r="F230">
        <f t="shared" si="17"/>
        <v>0.02</v>
      </c>
      <c r="G230" t="str">
        <f>Dropdown!A230</f>
        <v>807</v>
      </c>
      <c r="H230" t="str">
        <f>VLOOKUP(G230,Texte!$A$4:$C$260,Texte!$A$1+1,FALSE)</f>
        <v>Tuvalu</v>
      </c>
      <c r="I230">
        <f>IF(Texte!$A$1=1,VLOOKUP(Auswahl_Bundesland&amp;B230,Import_Matrix,2,FALSE),VLOOKUP(Auswahl_Bundesland&amp;B230,Import_Matrix,2,FALSE))</f>
        <v>219</v>
      </c>
    </row>
    <row r="231" spans="1:9" x14ac:dyDescent="0.25">
      <c r="A231">
        <f t="shared" si="16"/>
        <v>11.381</v>
      </c>
      <c r="B231" t="str">
        <f>Dropdown!A231</f>
        <v>350</v>
      </c>
      <c r="C231" t="str">
        <f>VLOOKUP(B231,Texte!$A$4:$C$260,Texte!$A$1+1,FALSE)</f>
        <v>Uganda</v>
      </c>
      <c r="D231">
        <f>IF(Texte!$A$1=1,VLOOKUP(Auswahl_Bundesland&amp;B231,Export_Matrix,2,FALSE),VLOOKUP(Auswahl_Bundesland&amp;B231,Export_Matrix,2,FALSE))</f>
        <v>210</v>
      </c>
      <c r="F231">
        <f t="shared" si="17"/>
        <v>29.291</v>
      </c>
      <c r="G231" t="str">
        <f>Dropdown!A231</f>
        <v>350</v>
      </c>
      <c r="H231" t="str">
        <f>VLOOKUP(G231,Texte!$A$4:$C$260,Texte!$A$1+1,FALSE)</f>
        <v>Uganda</v>
      </c>
      <c r="I231">
        <f>IF(Texte!$A$1=1,VLOOKUP(Auswahl_Bundesland&amp;B231,Import_Matrix,2,FALSE),VLOOKUP(Auswahl_Bundesland&amp;B231,Import_Matrix,2,FALSE))</f>
        <v>223</v>
      </c>
    </row>
    <row r="232" spans="1:9" x14ac:dyDescent="0.25">
      <c r="A232">
        <f t="shared" si="16"/>
        <v>33200.857000000004</v>
      </c>
      <c r="B232" t="str">
        <f>Dropdown!A232</f>
        <v>072</v>
      </c>
      <c r="C232" t="str">
        <f>VLOOKUP(B232,Texte!$A$4:$C$260,Texte!$A$1+1,FALSE)</f>
        <v>Ukraine</v>
      </c>
      <c r="D232">
        <f>IF(Texte!$A$1=1,VLOOKUP(Auswahl_Bundesland&amp;B232,Export_Matrix,2,FALSE),VLOOKUP(Auswahl_Bundesland&amp;B232,Export_Matrix,2,FALSE))</f>
        <v>209</v>
      </c>
      <c r="F232">
        <f t="shared" si="17"/>
        <v>41009.383999999998</v>
      </c>
      <c r="G232" t="str">
        <f>Dropdown!A232</f>
        <v>072</v>
      </c>
      <c r="H232" t="str">
        <f>VLOOKUP(G232,Texte!$A$4:$C$260,Texte!$A$1+1,FALSE)</f>
        <v>Ukraine</v>
      </c>
      <c r="I232">
        <f>IF(Texte!$A$1=1,VLOOKUP(Auswahl_Bundesland&amp;B232,Import_Matrix,2,FALSE),VLOOKUP(Auswahl_Bundesland&amp;B232,Import_Matrix,2,FALSE))</f>
        <v>222</v>
      </c>
    </row>
    <row r="233" spans="1:9" x14ac:dyDescent="0.25">
      <c r="A233">
        <f t="shared" si="16"/>
        <v>400237.147</v>
      </c>
      <c r="B233" t="str">
        <f>Dropdown!A233</f>
        <v>064</v>
      </c>
      <c r="C233" t="str">
        <f>VLOOKUP(B233,Texte!$A$4:$C$260,Texte!$A$1+1,FALSE)</f>
        <v>Ungarn</v>
      </c>
      <c r="D233">
        <f>IF(Texte!$A$1=1,VLOOKUP(Auswahl_Bundesland&amp;B233,Export_Matrix,2,FALSE),VLOOKUP(Auswahl_Bundesland&amp;B233,Export_Matrix,2,FALSE))</f>
        <v>92</v>
      </c>
      <c r="F233">
        <f t="shared" si="17"/>
        <v>207522.913</v>
      </c>
      <c r="G233" t="str">
        <f>Dropdown!A233</f>
        <v>064</v>
      </c>
      <c r="H233" t="str">
        <f>VLOOKUP(G233,Texte!$A$4:$C$260,Texte!$A$1+1,FALSE)</f>
        <v>Ungarn</v>
      </c>
      <c r="I233">
        <f>IF(Texte!$A$1=1,VLOOKUP(Auswahl_Bundesland&amp;B233,Import_Matrix,2,FALSE),VLOOKUP(Auswahl_Bundesland&amp;B233,Import_Matrix,2,FALSE))</f>
        <v>99</v>
      </c>
    </row>
    <row r="234" spans="1:9" x14ac:dyDescent="0.25">
      <c r="A234">
        <f t="shared" si="16"/>
        <v>129.01400000000001</v>
      </c>
      <c r="B234" t="str">
        <f>Dropdown!A234</f>
        <v>524</v>
      </c>
      <c r="C234" t="str">
        <f>VLOOKUP(B234,Texte!$A$4:$C$260,Texte!$A$1+1,FALSE)</f>
        <v>Uruguay</v>
      </c>
      <c r="D234">
        <f>IF(Texte!$A$1=1,VLOOKUP(Auswahl_Bundesland&amp;B234,Export_Matrix,2,FALSE),VLOOKUP(Auswahl_Bundesland&amp;B234,Export_Matrix,2,FALSE))</f>
        <v>212</v>
      </c>
      <c r="F234">
        <f t="shared" si="17"/>
        <v>46.344000000000001</v>
      </c>
      <c r="G234" t="str">
        <f>Dropdown!A234</f>
        <v>524</v>
      </c>
      <c r="H234" t="str">
        <f>VLOOKUP(G234,Texte!$A$4:$C$260,Texte!$A$1+1,FALSE)</f>
        <v>Uruguay</v>
      </c>
      <c r="I234">
        <f>IF(Texte!$A$1=1,VLOOKUP(Auswahl_Bundesland&amp;B234,Import_Matrix,2,FALSE),VLOOKUP(Auswahl_Bundesland&amp;B234,Import_Matrix,2,FALSE))</f>
        <v>226</v>
      </c>
    </row>
    <row r="235" spans="1:9" x14ac:dyDescent="0.25">
      <c r="A235">
        <f t="shared" si="16"/>
        <v>584.51599999999996</v>
      </c>
      <c r="B235" t="str">
        <f>Dropdown!A235</f>
        <v>081</v>
      </c>
      <c r="C235" t="str">
        <f>VLOOKUP(B235,Texte!$A$4:$C$260,Texte!$A$1+1,FALSE)</f>
        <v>Usbekistan</v>
      </c>
      <c r="D235">
        <f>IF(Texte!$A$1=1,VLOOKUP(Auswahl_Bundesland&amp;B235,Export_Matrix,2,FALSE),VLOOKUP(Auswahl_Bundesland&amp;B235,Export_Matrix,2,FALSE))</f>
        <v>213</v>
      </c>
      <c r="F235">
        <f t="shared" si="17"/>
        <v>47.898000000000003</v>
      </c>
      <c r="G235" t="str">
        <f>Dropdown!A235</f>
        <v>081</v>
      </c>
      <c r="H235" t="str">
        <f>VLOOKUP(G235,Texte!$A$4:$C$260,Texte!$A$1+1,FALSE)</f>
        <v>Usbekistan</v>
      </c>
      <c r="I235">
        <f>IF(Texte!$A$1=1,VLOOKUP(Auswahl_Bundesland&amp;B235,Import_Matrix,2,FALSE),VLOOKUP(Auswahl_Bundesland&amp;B235,Import_Matrix,2,FALSE))</f>
        <v>227</v>
      </c>
    </row>
    <row r="236" spans="1:9" x14ac:dyDescent="0.25">
      <c r="A236">
        <f t="shared" si="16"/>
        <v>0.373</v>
      </c>
      <c r="B236" t="str">
        <f>Dropdown!A236</f>
        <v>816</v>
      </c>
      <c r="C236" t="str">
        <f>VLOOKUP(B236,Texte!$A$4:$C$260,Texte!$A$1+1,FALSE)</f>
        <v>Vanuatu</v>
      </c>
      <c r="D236">
        <f>IF(Texte!$A$1=1,VLOOKUP(Auswahl_Bundesland&amp;B236,Export_Matrix,2,FALSE),VLOOKUP(Auswahl_Bundesland&amp;B236,Export_Matrix,2,FALSE))</f>
        <v>220</v>
      </c>
      <c r="F236">
        <f t="shared" si="17"/>
        <v>2.3E-2</v>
      </c>
      <c r="G236" t="str">
        <f>Dropdown!A236</f>
        <v>816</v>
      </c>
      <c r="H236" t="str">
        <f>VLOOKUP(G236,Texte!$A$4:$C$260,Texte!$A$1+1,FALSE)</f>
        <v>Vanuatu</v>
      </c>
      <c r="I236">
        <f>IF(Texte!$A$1=1,VLOOKUP(Auswahl_Bundesland&amp;B236,Import_Matrix,2,FALSE),VLOOKUP(Auswahl_Bundesland&amp;B236,Import_Matrix,2,FALSE))</f>
        <v>234</v>
      </c>
    </row>
    <row r="237" spans="1:9" x14ac:dyDescent="0.25">
      <c r="A237">
        <f t="shared" si="16"/>
        <v>208.381</v>
      </c>
      <c r="B237" t="str">
        <f>Dropdown!A237</f>
        <v>484</v>
      </c>
      <c r="C237" t="str">
        <f>VLOOKUP(B237,Texte!$A$4:$C$260,Texte!$A$1+1,FALSE)</f>
        <v>Venezuela</v>
      </c>
      <c r="D237">
        <f>IF(Texte!$A$1=1,VLOOKUP(Auswahl_Bundesland&amp;B237,Export_Matrix,2,FALSE),VLOOKUP(Auswahl_Bundesland&amp;B237,Export_Matrix,2,FALSE))</f>
        <v>216</v>
      </c>
      <c r="F237">
        <f t="shared" si="17"/>
        <v>251.90799999999999</v>
      </c>
      <c r="G237" t="str">
        <f>Dropdown!A237</f>
        <v>484</v>
      </c>
      <c r="H237" t="str">
        <f>VLOOKUP(G237,Texte!$A$4:$C$260,Texte!$A$1+1,FALSE)</f>
        <v>Venezuela</v>
      </c>
      <c r="I237">
        <f>IF(Texte!$A$1=1,VLOOKUP(Auswahl_Bundesland&amp;B237,Import_Matrix,2,FALSE),VLOOKUP(Auswahl_Bundesland&amp;B237,Import_Matrix,2,FALSE))</f>
        <v>230</v>
      </c>
    </row>
    <row r="238" spans="1:9" x14ac:dyDescent="0.25">
      <c r="A238">
        <f t="shared" si="16"/>
        <v>7090.71</v>
      </c>
      <c r="B238" t="str">
        <f>Dropdown!A238</f>
        <v>647</v>
      </c>
      <c r="C238" t="str">
        <f>VLOOKUP(B238,Texte!$A$4:$C$260,Texte!$A$1+1,FALSE)</f>
        <v>Vereinigte Arab.Emirate</v>
      </c>
      <c r="D238">
        <f>IF(Texte!$A$1=1,VLOOKUP(Auswahl_Bundesland&amp;B238,Export_Matrix,2,FALSE),VLOOKUP(Auswahl_Bundesland&amp;B238,Export_Matrix,2,FALSE))</f>
        <v>6</v>
      </c>
      <c r="F238">
        <f t="shared" si="17"/>
        <v>75417.368000000002</v>
      </c>
      <c r="G238" t="str">
        <f>Dropdown!A238</f>
        <v>647</v>
      </c>
      <c r="H238" t="str">
        <f>VLOOKUP(G238,Texte!$A$4:$C$260,Texte!$A$1+1,FALSE)</f>
        <v>Vereinigte Arab.Emirate</v>
      </c>
      <c r="I238">
        <f>IF(Texte!$A$1=1,VLOOKUP(Auswahl_Bundesland&amp;B238,Import_Matrix,2,FALSE),VLOOKUP(Auswahl_Bundesland&amp;B238,Import_Matrix,2,FALSE))</f>
        <v>6</v>
      </c>
    </row>
    <row r="239" spans="1:9" x14ac:dyDescent="0.25">
      <c r="A239">
        <f t="shared" si="16"/>
        <v>43087.165000000001</v>
      </c>
      <c r="B239" t="str">
        <f>Dropdown!A239</f>
        <v>400</v>
      </c>
      <c r="C239" t="str">
        <f>VLOOKUP(B239,Texte!$A$4:$C$260,Texte!$A$1+1,FALSE)</f>
        <v>Vereinigte Staaten</v>
      </c>
      <c r="D239">
        <f>IF(Texte!$A$1=1,VLOOKUP(Auswahl_Bundesland&amp;B239,Export_Matrix,2,FALSE),VLOOKUP(Auswahl_Bundesland&amp;B239,Export_Matrix,2,FALSE))</f>
        <v>211</v>
      </c>
      <c r="F239">
        <f t="shared" si="17"/>
        <v>28298.809000000001</v>
      </c>
      <c r="G239" t="str">
        <f>Dropdown!A239</f>
        <v>400</v>
      </c>
      <c r="H239" t="str">
        <f>VLOOKUP(G239,Texte!$A$4:$C$260,Texte!$A$1+1,FALSE)</f>
        <v>Vereinigte Staaten</v>
      </c>
      <c r="I239">
        <f>IF(Texte!$A$1=1,VLOOKUP(Auswahl_Bundesland&amp;B239,Import_Matrix,2,FALSE),VLOOKUP(Auswahl_Bundesland&amp;B239,Import_Matrix,2,FALSE))</f>
        <v>225</v>
      </c>
    </row>
    <row r="240" spans="1:9" x14ac:dyDescent="0.25">
      <c r="A240">
        <f t="shared" si="16"/>
        <v>40322.663999999997</v>
      </c>
      <c r="B240" t="str">
        <f>Dropdown!A240</f>
        <v>006</v>
      </c>
      <c r="C240" t="str">
        <f>VLOOKUP(B240,Texte!$A$4:$C$260,Texte!$A$1+1,FALSE)</f>
        <v>Vereinigtes Königreich</v>
      </c>
      <c r="D240">
        <f>IF(Texte!$A$1=1,VLOOKUP(Auswahl_Bundesland&amp;B240,Export_Matrix,2,FALSE),VLOOKUP(Auswahl_Bundesland&amp;B240,Export_Matrix,2,FALSE))</f>
        <v>74</v>
      </c>
      <c r="F240">
        <f t="shared" si="17"/>
        <v>12754.428</v>
      </c>
      <c r="G240" t="str">
        <f>Dropdown!A240</f>
        <v>006</v>
      </c>
      <c r="H240" t="str">
        <f>VLOOKUP(G240,Texte!$A$4:$C$260,Texte!$A$1+1,FALSE)</f>
        <v>Vereinigtes Königreich</v>
      </c>
      <c r="I240">
        <f>IF(Texte!$A$1=1,VLOOKUP(Auswahl_Bundesland&amp;B240,Import_Matrix,2,FALSE),VLOOKUP(Auswahl_Bundesland&amp;B240,Import_Matrix,2,FALSE))</f>
        <v>80</v>
      </c>
    </row>
    <row r="241" spans="1:9" x14ac:dyDescent="0.25">
      <c r="A241">
        <f t="shared" si="16"/>
        <v>1293.5630000000001</v>
      </c>
      <c r="B241" t="str">
        <f>Dropdown!A241</f>
        <v>690</v>
      </c>
      <c r="C241" t="str">
        <f>VLOOKUP(B241,Texte!$A$4:$C$260,Texte!$A$1+1,FALSE)</f>
        <v>Vietnam</v>
      </c>
      <c r="D241">
        <f>IF(Texte!$A$1=1,VLOOKUP(Auswahl_Bundesland&amp;B241,Export_Matrix,2,FALSE),VLOOKUP(Auswahl_Bundesland&amp;B241,Export_Matrix,2,FALSE))</f>
        <v>219</v>
      </c>
      <c r="F241">
        <f t="shared" si="17"/>
        <v>77683.506999999998</v>
      </c>
      <c r="G241" t="str">
        <f>Dropdown!A241</f>
        <v>690</v>
      </c>
      <c r="H241" t="str">
        <f>VLOOKUP(G241,Texte!$A$4:$C$260,Texte!$A$1+1,FALSE)</f>
        <v>Vietnam</v>
      </c>
      <c r="I241">
        <f>IF(Texte!$A$1=1,VLOOKUP(Auswahl_Bundesland&amp;B241,Import_Matrix,2,FALSE),VLOOKUP(Auswahl_Bundesland&amp;B241,Import_Matrix,2,FALSE))</f>
        <v>233</v>
      </c>
    </row>
    <row r="242" spans="1:9" x14ac:dyDescent="0.25">
      <c r="A242">
        <f t="shared" si="16"/>
        <v>0</v>
      </c>
      <c r="B242" t="str">
        <f>Dropdown!A242</f>
        <v>811</v>
      </c>
      <c r="C242" t="str">
        <f>VLOOKUP(B242,Texte!$A$4:$C$260,Texte!$A$1+1,FALSE)</f>
        <v>Wallis und Futuna</v>
      </c>
      <c r="D242" t="e">
        <f>IF(Texte!$A$1=1,VLOOKUP(Auswahl_Bundesland&amp;B242,Export_Matrix,2,FALSE),VLOOKUP(Auswahl_Bundesland&amp;B242,Export_Matrix,2,FALSE))</f>
        <v>#N/A</v>
      </c>
      <c r="F242">
        <f t="shared" si="17"/>
        <v>0</v>
      </c>
      <c r="G242" t="str">
        <f>Dropdown!A242</f>
        <v>811</v>
      </c>
      <c r="H242" t="str">
        <f>VLOOKUP(G242,Texte!$A$4:$C$260,Texte!$A$1+1,FALSE)</f>
        <v>Wallis und Futuna</v>
      </c>
      <c r="I242">
        <f>IF(Texte!$A$1=1,VLOOKUP(Auswahl_Bundesland&amp;B242,Import_Matrix,2,FALSE),VLOOKUP(Auswahl_Bundesland&amp;B242,Import_Matrix,2,FALSE))</f>
        <v>235</v>
      </c>
    </row>
    <row r="243" spans="1:9" x14ac:dyDescent="0.25">
      <c r="A243">
        <f t="shared" si="16"/>
        <v>0</v>
      </c>
      <c r="B243" t="str">
        <f>Dropdown!A243</f>
        <v>834</v>
      </c>
      <c r="C243" t="str">
        <f>VLOOKUP(B243,Texte!$A$4:$C$260,Texte!$A$1+1,FALSE)</f>
        <v>Weihnachtsinsel</v>
      </c>
      <c r="D243" t="e">
        <f>IF(Texte!$A$1=1,VLOOKUP(Auswahl_Bundesland&amp;B243,Export_Matrix,2,FALSE),VLOOKUP(Auswahl_Bundesland&amp;B243,Export_Matrix,2,FALSE))</f>
        <v>#N/A</v>
      </c>
      <c r="F243">
        <f t="shared" si="17"/>
        <v>2.3740000000000001</v>
      </c>
      <c r="G243" t="str">
        <f>Dropdown!A243</f>
        <v>834</v>
      </c>
      <c r="H243" t="str">
        <f>VLOOKUP(G243,Texte!$A$4:$C$260,Texte!$A$1+1,FALSE)</f>
        <v>Weihnachtsinsel</v>
      </c>
      <c r="I243">
        <f>IF(Texte!$A$1=1,VLOOKUP(Auswahl_Bundesland&amp;B243,Import_Matrix,2,FALSE),VLOOKUP(Auswahl_Bundesland&amp;B243,Import_Matrix,2,FALSE))</f>
        <v>57</v>
      </c>
    </row>
    <row r="244" spans="1:9" x14ac:dyDescent="0.25">
      <c r="A244">
        <f t="shared" si="16"/>
        <v>27.497</v>
      </c>
      <c r="B244" t="str">
        <f>Dropdown!A244</f>
        <v>625</v>
      </c>
      <c r="C244" t="str">
        <f>VLOOKUP(B244,Texte!$A$4:$C$260,Texte!$A$1+1,FALSE)</f>
        <v>Westjordanland/Gazastr.</v>
      </c>
      <c r="D244">
        <f>IF(Texte!$A$1=1,VLOOKUP(Auswahl_Bundesland&amp;B244,Export_Matrix,2,FALSE),VLOOKUP(Auswahl_Bundesland&amp;B244,Export_Matrix,2,FALSE))</f>
        <v>164</v>
      </c>
      <c r="F244">
        <f t="shared" si="17"/>
        <v>2.3380000000000001</v>
      </c>
      <c r="G244" t="str">
        <f>Dropdown!A244</f>
        <v>625</v>
      </c>
      <c r="H244" t="str">
        <f>VLOOKUP(G244,Texte!$A$4:$C$260,Texte!$A$1+1,FALSE)</f>
        <v>Westjordanland/Gazastr.</v>
      </c>
      <c r="I244">
        <f>IF(Texte!$A$1=1,VLOOKUP(Auswahl_Bundesland&amp;B244,Import_Matrix,2,FALSE),VLOOKUP(Auswahl_Bundesland&amp;B244,Import_Matrix,2,FALSE))</f>
        <v>176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247"/>
  <sheetViews>
    <sheetView workbookViewId="0">
      <selection activeCell="I18" sqref="I18"/>
    </sheetView>
  </sheetViews>
  <sheetFormatPr baseColWidth="10" defaultRowHeight="12.5" x14ac:dyDescent="0.25"/>
  <cols>
    <col min="1" max="1" width="8.26953125" customWidth="1"/>
    <col min="2" max="2" width="23.7265625" customWidth="1"/>
    <col min="3" max="4" width="8" customWidth="1"/>
    <col min="5" max="5" width="8.7265625" bestFit="1" customWidth="1"/>
    <col min="6" max="6" width="17.54296875" customWidth="1"/>
    <col min="7" max="7" width="3.1796875" customWidth="1"/>
    <col min="8" max="9" width="9.54296875" customWidth="1"/>
    <col min="10" max="10" width="13.26953125" customWidth="1"/>
    <col min="11" max="11" width="4.7265625" customWidth="1"/>
    <col min="12" max="12" width="8.1796875" bestFit="1" customWidth="1"/>
  </cols>
  <sheetData>
    <row r="1" spans="1:15" x14ac:dyDescent="0.25">
      <c r="A1" s="58" t="s">
        <v>210</v>
      </c>
      <c r="B1" s="58"/>
      <c r="C1" s="2"/>
      <c r="D1" s="58"/>
      <c r="E1" s="58"/>
      <c r="F1" s="58"/>
      <c r="G1" s="2"/>
      <c r="H1" s="58" t="s">
        <v>218</v>
      </c>
      <c r="I1" s="58"/>
      <c r="J1" s="58"/>
      <c r="K1" s="58"/>
      <c r="L1" t="b">
        <v>0</v>
      </c>
      <c r="M1" t="s">
        <v>226</v>
      </c>
      <c r="N1" t="s">
        <v>227</v>
      </c>
      <c r="O1" t="s">
        <v>228</v>
      </c>
    </row>
    <row r="2" spans="1:15" ht="14.5" x14ac:dyDescent="0.35">
      <c r="A2" s="54" t="s">
        <v>713</v>
      </c>
      <c r="B2" s="29" t="s">
        <v>234</v>
      </c>
      <c r="C2" t="s">
        <v>0</v>
      </c>
      <c r="D2" s="4" t="s">
        <v>209</v>
      </c>
      <c r="E2" s="10" t="s">
        <v>215</v>
      </c>
      <c r="F2" s="2" t="s">
        <v>696</v>
      </c>
      <c r="G2" s="3"/>
      <c r="H2" s="19" t="s">
        <v>211</v>
      </c>
      <c r="I2" s="19" t="s">
        <v>230</v>
      </c>
      <c r="J2" s="2" t="s">
        <v>215</v>
      </c>
      <c r="K2" s="2"/>
      <c r="L2" t="b">
        <v>1</v>
      </c>
      <c r="M2">
        <f>IF(L1=TRUE,1,IF(L2=TRUE,2,3))</f>
        <v>2</v>
      </c>
      <c r="N2" t="str">
        <f>IF(AND(Texte!$A$1=2,$M$2=1),"in Euros",IF(AND(Texte!$A$1=1,$M$2=1),"in Euro",IF(AND(Texte!$A$1=2,$M$2=2),"in 1000 Euros",IF(AND(Texte!$A$1=1,$M$2=2),"in 1000 Euro",IF(AND(Texte!$A$1=2,$M$2=3),"in mill. Euros","in Mio. Euro")))))</f>
        <v>in 1000 Euro</v>
      </c>
      <c r="O2">
        <f>IF($M$2=1,1,IF($M$2=2,1000,1000000))</f>
        <v>1000</v>
      </c>
    </row>
    <row r="3" spans="1:15" ht="14.5" x14ac:dyDescent="0.35">
      <c r="A3" s="30" t="str">
        <f>Texte!A185</f>
        <v>660</v>
      </c>
      <c r="B3" s="30" t="str">
        <f>VLOOKUP(Tabelle_Abfrage_von_MS_Access_Database4[[#This Row],[Geonom]],Texte!$A$4:$C$260,Texte!$A$1+1,FALSE)</f>
        <v>Afghanistan</v>
      </c>
      <c r="C3">
        <v>1</v>
      </c>
      <c r="D3">
        <v>231</v>
      </c>
      <c r="E3" t="str">
        <f>LOOKUP(D3,Land_Wert,Tabelle_Abfrage_von_MS_Access_Database4[Region])</f>
        <v>Ungarn</v>
      </c>
      <c r="F3" t="str">
        <f>IF(Texte!$A$1=1,VLOOKUP(Außenhandelspartner,Texte!$B$4:$D$248,3,FALSE),VLOOKUP(Außenhandelspartner,Texte!$C$4:$D$248,2,FALSE))</f>
        <v>064</v>
      </c>
      <c r="H3" s="27">
        <v>2010</v>
      </c>
      <c r="I3" s="28" t="s">
        <v>231</v>
      </c>
      <c r="J3">
        <v>2024</v>
      </c>
      <c r="L3" t="b">
        <v>0</v>
      </c>
    </row>
    <row r="4" spans="1:15" ht="14.5" x14ac:dyDescent="0.35">
      <c r="A4" s="30" t="str">
        <f>Texte!A64</f>
        <v>220</v>
      </c>
      <c r="B4" s="30" t="str">
        <f>VLOOKUP(Tabelle_Abfrage_von_MS_Access_Database4[[#This Row],[Geonom]],Texte!$A$4:$C$260,Texte!$A$1+1,FALSE)</f>
        <v>Ägypten</v>
      </c>
      <c r="C4">
        <v>2</v>
      </c>
      <c r="E4" t="e">
        <f>LOOKUP(D4,Land_Wert,Tabelle_Abfrage_von_MS_Access_Database4[Region])</f>
        <v>#N/A</v>
      </c>
      <c r="H4" s="27">
        <v>2011</v>
      </c>
      <c r="I4" s="28" t="s">
        <v>231</v>
      </c>
      <c r="M4" t="s">
        <v>229</v>
      </c>
    </row>
    <row r="5" spans="1:15" ht="14.5" x14ac:dyDescent="0.35">
      <c r="A5" s="30" t="str">
        <f>Texte!A40</f>
        <v>070</v>
      </c>
      <c r="B5" s="30" t="str">
        <f>VLOOKUP(Tabelle_Abfrage_von_MS_Access_Database4[[#This Row],[Geonom]],Texte!$A$4:$C$260,Texte!$A$1+1,FALSE)</f>
        <v>Albanien</v>
      </c>
      <c r="C5">
        <v>3</v>
      </c>
      <c r="E5" t="e">
        <f>LOOKUP(D5,Land_Wert,Tabelle_Abfrage_von_MS_Access_Database4[Region])</f>
        <v>#N/A</v>
      </c>
      <c r="H5" s="27">
        <v>2012</v>
      </c>
      <c r="I5" s="28" t="s">
        <v>231</v>
      </c>
      <c r="M5" t="str">
        <f>IF(Texte!$A$1=2,"Foreign trade " &amp; Einheit_Text,"Außenhandelsergebnisse " &amp; Einheit_Text)</f>
        <v>Außenhandelsergebnisse in 1000 Euro</v>
      </c>
    </row>
    <row r="6" spans="1:15" ht="14.5" x14ac:dyDescent="0.35">
      <c r="A6" s="30" t="str">
        <f>Texte!A61</f>
        <v>208</v>
      </c>
      <c r="B6" s="30" t="str">
        <f>VLOOKUP(Tabelle_Abfrage_von_MS_Access_Database4[[#This Row],[Geonom]],Texte!$A$4:$C$260,Texte!$A$1+1,FALSE)</f>
        <v>Algerien</v>
      </c>
      <c r="C6">
        <v>4</v>
      </c>
      <c r="E6" t="e">
        <f>LOOKUP(D6,Land_Wert,Tabelle_Abfrage_von_MS_Access_Database4[Region])</f>
        <v>#N/A</v>
      </c>
      <c r="H6" s="27">
        <v>2013</v>
      </c>
      <c r="I6" s="28" t="s">
        <v>231</v>
      </c>
    </row>
    <row r="7" spans="1:15" ht="14.5" x14ac:dyDescent="0.35">
      <c r="A7" s="30" t="str">
        <f>Texte!A138</f>
        <v>457</v>
      </c>
      <c r="B7" s="30" t="str">
        <f>VLOOKUP(Tabelle_Abfrage_von_MS_Access_Database4[[#This Row],[Geonom]],Texte!$A$4:$C$260,Texte!$A$1+1,FALSE)</f>
        <v>Amerik.Jungferninseln</v>
      </c>
      <c r="C7">
        <v>5</v>
      </c>
      <c r="E7" t="e">
        <f>LOOKUP(D7,Land_Wert,Tabelle_Abfrage_von_MS_Access_Database4[Region])</f>
        <v>#N/A</v>
      </c>
      <c r="H7" s="27">
        <v>2014</v>
      </c>
      <c r="I7" s="28" t="s">
        <v>231</v>
      </c>
      <c r="M7" t="s">
        <v>232</v>
      </c>
      <c r="N7" t="s">
        <v>212</v>
      </c>
    </row>
    <row r="8" spans="1:15" ht="14.5" x14ac:dyDescent="0.35">
      <c r="A8" s="30" t="str">
        <f>Texte!A232</f>
        <v>832</v>
      </c>
      <c r="B8" s="30" t="str">
        <f>VLOOKUP(Tabelle_Abfrage_von_MS_Access_Database4[[#This Row],[Geonom]],Texte!$A$4:$C$260,Texte!$A$1+1,FALSE)</f>
        <v>Amerikan.Überseeinseln</v>
      </c>
      <c r="C8">
        <v>6</v>
      </c>
      <c r="E8" t="e">
        <f>LOOKUP(D8,Land_Wert,Tabelle_Abfrage_von_MS_Access_Database4[Region])</f>
        <v>#N/A</v>
      </c>
      <c r="H8" s="27">
        <v>2015</v>
      </c>
      <c r="I8" s="28" t="s">
        <v>231</v>
      </c>
      <c r="M8" t="str">
        <f>VLOOKUP(Auswahl_Jahr,Tabelle_Abfrage_von_MS_Access_Database_1[[Jahr]:[Status]],2,FALSE)</f>
        <v>e</v>
      </c>
      <c r="N8">
        <f>VLOOKUP(Auswahl_Jahr,Tabelle_Abfrage_von_MS_Access_Database_1[[Jahr]:[Status]],1,FALSE)</f>
        <v>2024</v>
      </c>
      <c r="O8" t="str">
        <f>IF(Texte!$A$1=2,IF(M8="e","final data",IF(M8="v","preliminary data")),IF(M8="e","endgültige Daten",IF(M8="v","vorläufige Daten")))</f>
        <v>endgültige Daten</v>
      </c>
    </row>
    <row r="9" spans="1:15" ht="14.5" x14ac:dyDescent="0.35">
      <c r="A9" s="30" t="str">
        <f>Texte!A230</f>
        <v>830</v>
      </c>
      <c r="B9" s="30" t="str">
        <f>VLOOKUP(Tabelle_Abfrage_von_MS_Access_Database4[[#This Row],[Geonom]],Texte!$A$4:$C$260,Texte!$A$1+1,FALSE)</f>
        <v>Amerikanisch-Samoa</v>
      </c>
      <c r="C9">
        <v>7</v>
      </c>
      <c r="E9" t="e">
        <f>LOOKUP(D9,Land_Wert,Tabelle_Abfrage_von_MS_Access_Database4[Region])</f>
        <v>#N/A</v>
      </c>
      <c r="H9" s="27">
        <v>2016</v>
      </c>
      <c r="I9" s="28" t="s">
        <v>231</v>
      </c>
    </row>
    <row r="10" spans="1:15" ht="14.5" x14ac:dyDescent="0.35">
      <c r="A10" s="30" t="str">
        <f>Texte!A25</f>
        <v>043</v>
      </c>
      <c r="B10" s="30" t="str">
        <f>VLOOKUP(Tabelle_Abfrage_von_MS_Access_Database4[[#This Row],[Geonom]],Texte!$A$4:$C$260,Texte!$A$1+1,FALSE)</f>
        <v>Andorra</v>
      </c>
      <c r="C10">
        <v>8</v>
      </c>
      <c r="E10" t="e">
        <f>LOOKUP(D10,Land_Wert,Tabelle_Abfrage_von_MS_Access_Database4[Region])</f>
        <v>#N/A</v>
      </c>
      <c r="H10" s="27">
        <v>2017</v>
      </c>
      <c r="I10" s="28" t="s">
        <v>231</v>
      </c>
      <c r="M10">
        <v>1</v>
      </c>
      <c r="N10" t="str">
        <f>IF(M10=1,"Jahresdaten","Halbjahresdaten")</f>
        <v>Jahresdaten</v>
      </c>
    </row>
    <row r="11" spans="1:15" ht="14.5" x14ac:dyDescent="0.35">
      <c r="A11" s="30" t="str">
        <f>Texte!A95</f>
        <v>330</v>
      </c>
      <c r="B11" s="30" t="str">
        <f>VLOOKUP(Tabelle_Abfrage_von_MS_Access_Database4[[#This Row],[Geonom]],Texte!$A$4:$C$260,Texte!$A$1+1,FALSE)</f>
        <v>Angola</v>
      </c>
      <c r="C11">
        <v>9</v>
      </c>
      <c r="E11" t="e">
        <f>LOOKUP(D11,Land_Wert,Tabelle_Abfrage_von_MS_Access_Database4[Region])</f>
        <v>#N/A</v>
      </c>
      <c r="H11" s="27">
        <v>2018</v>
      </c>
      <c r="I11" s="28" t="s">
        <v>231</v>
      </c>
    </row>
    <row r="12" spans="1:15" ht="14.5" x14ac:dyDescent="0.35">
      <c r="A12" s="30" t="str">
        <f>Texte!A131</f>
        <v>446</v>
      </c>
      <c r="B12" s="30" t="str">
        <f>VLOOKUP(Tabelle_Abfrage_von_MS_Access_Database4[[#This Row],[Geonom]],Texte!$A$4:$C$260,Texte!$A$1+1,FALSE)</f>
        <v>Anguilla</v>
      </c>
      <c r="C12">
        <v>10</v>
      </c>
      <c r="E12" t="e">
        <f>LOOKUP(D12,Land_Wert,Tabelle_Abfrage_von_MS_Access_Database4[Region])</f>
        <v>#N/A</v>
      </c>
      <c r="H12" s="27">
        <v>2019</v>
      </c>
      <c r="I12" s="28" t="s">
        <v>231</v>
      </c>
      <c r="M12">
        <f>COUNTA(H3:H1048576)</f>
        <v>15</v>
      </c>
      <c r="N12" t="s">
        <v>281</v>
      </c>
    </row>
    <row r="13" spans="1:15" ht="14.5" x14ac:dyDescent="0.35">
      <c r="A13" s="30" t="str">
        <f>Texte!A240</f>
        <v>891</v>
      </c>
      <c r="B13" s="30" t="str">
        <f>VLOOKUP(Tabelle_Abfrage_von_MS_Access_Database4[[#This Row],[Geonom]],Texte!$A$4:$C$260,Texte!$A$1+1,FALSE)</f>
        <v>Antarktis</v>
      </c>
      <c r="C13">
        <v>11</v>
      </c>
      <c r="E13" t="e">
        <f>LOOKUP(D13,Land_Wert,Tabelle_Abfrage_von_MS_Access_Database4[Region])</f>
        <v>#N/A</v>
      </c>
      <c r="H13" s="27">
        <v>2020</v>
      </c>
      <c r="I13" s="28" t="s">
        <v>231</v>
      </c>
    </row>
    <row r="14" spans="1:15" ht="14.5" x14ac:dyDescent="0.35">
      <c r="A14" s="30" t="str">
        <f>Texte!A139</f>
        <v>459</v>
      </c>
      <c r="B14" s="30" t="str">
        <f>VLOOKUP(Tabelle_Abfrage_von_MS_Access_Database4[[#This Row],[Geonom]],Texte!$A$4:$C$260,Texte!$A$1+1,FALSE)</f>
        <v>Antigua und Barbuda</v>
      </c>
      <c r="C14">
        <v>12</v>
      </c>
      <c r="E14" t="e">
        <f>LOOKUP(D14,Land_Wert,Tabelle_Abfrage_von_MS_Access_Database4[Region])</f>
        <v>#N/A</v>
      </c>
      <c r="H14" s="27">
        <v>2021</v>
      </c>
      <c r="I14" s="28" t="s">
        <v>231</v>
      </c>
      <c r="M14" t="s">
        <v>705</v>
      </c>
    </row>
    <row r="15" spans="1:15" ht="14.5" x14ac:dyDescent="0.35">
      <c r="A15" s="30" t="str">
        <f>Texte!A87</f>
        <v>310</v>
      </c>
      <c r="B15" s="30" t="str">
        <f>VLOOKUP(Tabelle_Abfrage_von_MS_Access_Database4[[#This Row],[Geonom]],Texte!$A$4:$C$260,Texte!$A$1+1,FALSE)</f>
        <v>Äquatorialguinea</v>
      </c>
      <c r="C15">
        <v>13</v>
      </c>
      <c r="E15" t="e">
        <f>LOOKUP(D15,Land_Wert,Tabelle_Abfrage_von_MS_Access_Database4[Region])</f>
        <v>#N/A</v>
      </c>
      <c r="H15" s="27">
        <v>2022</v>
      </c>
      <c r="I15" s="28" t="s">
        <v>231</v>
      </c>
      <c r="M15" t="str">
        <f>IF(Texte!$A$1=2,"Change to previous year (in %)","Veränderung in % zum Vorjahr")</f>
        <v>Veränderung in % zum Vorjahr</v>
      </c>
    </row>
    <row r="16" spans="1:15" ht="14.5" x14ac:dyDescent="0.35">
      <c r="A16" s="30" t="str">
        <f>Texte!A167</f>
        <v>528</v>
      </c>
      <c r="B16" s="30" t="str">
        <f>VLOOKUP(Tabelle_Abfrage_von_MS_Access_Database4[[#This Row],[Geonom]],Texte!$A$4:$C$260,Texte!$A$1+1,FALSE)</f>
        <v>Argentinien</v>
      </c>
      <c r="C16">
        <v>14</v>
      </c>
      <c r="E16" t="e">
        <f>LOOKUP(D16,Land_Wert,Tabelle_Abfrage_von_MS_Access_Database4[Region])</f>
        <v>#N/A</v>
      </c>
      <c r="H16" s="27">
        <v>2023</v>
      </c>
      <c r="I16" s="28" t="s">
        <v>231</v>
      </c>
    </row>
    <row r="17" spans="1:9" ht="14.5" x14ac:dyDescent="0.35">
      <c r="A17" s="30" t="str">
        <f>Texte!A46</f>
        <v>077</v>
      </c>
      <c r="B17" s="30" t="str">
        <f>VLOOKUP(Tabelle_Abfrage_von_MS_Access_Database4[[#This Row],[Geonom]],Texte!$A$4:$C$260,Texte!$A$1+1,FALSE)</f>
        <v>Armenien</v>
      </c>
      <c r="C17">
        <v>15</v>
      </c>
      <c r="E17" t="e">
        <f>LOOKUP(D17,Land_Wert,Tabelle_Abfrage_von_MS_Access_Database4[Region])</f>
        <v>#N/A</v>
      </c>
      <c r="H17" s="27">
        <v>2024</v>
      </c>
      <c r="I17" s="28" t="s">
        <v>231</v>
      </c>
    </row>
    <row r="18" spans="1:9" ht="14.5" x14ac:dyDescent="0.35">
      <c r="A18" s="30" t="str">
        <f>Texte!A151</f>
        <v>474</v>
      </c>
      <c r="B18" s="30" t="str">
        <f>VLOOKUP(Tabelle_Abfrage_von_MS_Access_Database4[[#This Row],[Geonom]],Texte!$A$4:$C$260,Texte!$A$1+1,FALSE)</f>
        <v>Aruba</v>
      </c>
      <c r="C18">
        <v>16</v>
      </c>
      <c r="E18" t="e">
        <f>LOOKUP(D18,Land_Wert,Tabelle_Abfrage_von_MS_Access_Database4[Region])</f>
        <v>#N/A</v>
      </c>
    </row>
    <row r="19" spans="1:9" ht="14.5" x14ac:dyDescent="0.35">
      <c r="A19" s="30" t="str">
        <f>Texte!A47</f>
        <v>078</v>
      </c>
      <c r="B19" s="30" t="str">
        <f>VLOOKUP(Tabelle_Abfrage_von_MS_Access_Database4[[#This Row],[Geonom]],Texte!$A$4:$C$260,Texte!$A$1+1,FALSE)</f>
        <v>Aserbaidschan</v>
      </c>
      <c r="C19">
        <v>17</v>
      </c>
      <c r="E19" t="e">
        <f>LOOKUP(D19,Land_Wert,Tabelle_Abfrage_von_MS_Access_Database4[Region])</f>
        <v>#N/A</v>
      </c>
    </row>
    <row r="20" spans="1:9" ht="14.5" x14ac:dyDescent="0.35">
      <c r="A20" s="30" t="str">
        <f>Texte!A96</f>
        <v>334</v>
      </c>
      <c r="B20" s="30" t="str">
        <f>VLOOKUP(Tabelle_Abfrage_von_MS_Access_Database4[[#This Row],[Geonom]],Texte!$A$4:$C$260,Texte!$A$1+1,FALSE)</f>
        <v>Äthiopien</v>
      </c>
      <c r="C20">
        <v>18</v>
      </c>
      <c r="E20" t="e">
        <f>LOOKUP(D20,Land_Wert,Tabelle_Abfrage_von_MS_Access_Database4[Region])</f>
        <v>#N/A</v>
      </c>
    </row>
    <row r="21" spans="1:9" ht="14.5" x14ac:dyDescent="0.35">
      <c r="A21" s="30" t="str">
        <f>Texte!A211</f>
        <v>800</v>
      </c>
      <c r="B21" s="30" t="str">
        <f>VLOOKUP(Tabelle_Abfrage_von_MS_Access_Database4[[#This Row],[Geonom]],Texte!$A$4:$C$260,Texte!$A$1+1,FALSE)</f>
        <v>Australien</v>
      </c>
      <c r="C21">
        <v>19</v>
      </c>
      <c r="E21" t="e">
        <f>LOOKUP(D21,Land_Wert,Tabelle_Abfrage_von_MS_Access_Database4[Region])</f>
        <v>#N/A</v>
      </c>
    </row>
    <row r="22" spans="1:9" ht="14.5" x14ac:dyDescent="0.35">
      <c r="A22" s="30" t="str">
        <f>Texte!A135</f>
        <v>453</v>
      </c>
      <c r="B22" s="30" t="str">
        <f>VLOOKUP(Tabelle_Abfrage_von_MS_Access_Database4[[#This Row],[Geonom]],Texte!$A$4:$C$260,Texte!$A$1+1,FALSE)</f>
        <v>Bahamas</v>
      </c>
      <c r="C22">
        <v>20</v>
      </c>
      <c r="E22" t="e">
        <f>LOOKUP(D22,Land_Wert,Tabelle_Abfrage_von_MS_Access_Database4[Region])</f>
        <v>#N/A</v>
      </c>
    </row>
    <row r="23" spans="1:9" ht="14.5" x14ac:dyDescent="0.35">
      <c r="A23" s="30" t="str">
        <f>Texte!A180</f>
        <v>640</v>
      </c>
      <c r="B23" s="30" t="str">
        <f>VLOOKUP(Tabelle_Abfrage_von_MS_Access_Database4[[#This Row],[Geonom]],Texte!$A$4:$C$260,Texte!$A$1+1,FALSE)</f>
        <v>Bahrain</v>
      </c>
      <c r="C23">
        <v>21</v>
      </c>
      <c r="E23" t="e">
        <f>LOOKUP(D23,Land_Wert,Tabelle_Abfrage_von_MS_Access_Database4[Region])</f>
        <v>#N/A</v>
      </c>
    </row>
    <row r="24" spans="1:9" ht="14.5" x14ac:dyDescent="0.35">
      <c r="A24" s="30" t="str">
        <f>Texte!A188</f>
        <v>666</v>
      </c>
      <c r="B24" s="30" t="str">
        <f>VLOOKUP(Tabelle_Abfrage_von_MS_Access_Database4[[#This Row],[Geonom]],Texte!$A$4:$C$260,Texte!$A$1+1,FALSE)</f>
        <v>Bangladesch</v>
      </c>
      <c r="C24">
        <v>22</v>
      </c>
      <c r="E24" t="e">
        <f>LOOKUP(D24,Land_Wert,Tabelle_Abfrage_von_MS_Access_Database4[Region])</f>
        <v>#N/A</v>
      </c>
    </row>
    <row r="25" spans="1:9" ht="14.5" x14ac:dyDescent="0.35">
      <c r="A25" s="30" t="str">
        <f>Texte!A147</f>
        <v>469</v>
      </c>
      <c r="B25" s="30" t="str">
        <f>VLOOKUP(Tabelle_Abfrage_von_MS_Access_Database4[[#This Row],[Geonom]],Texte!$A$4:$C$260,Texte!$A$1+1,FALSE)</f>
        <v>Barbados</v>
      </c>
      <c r="C25">
        <v>23</v>
      </c>
      <c r="E25" t="e">
        <f>LOOKUP(D25,Land_Wert,Tabelle_Abfrage_von_MS_Access_Database4[Region])</f>
        <v>#N/A</v>
      </c>
    </row>
    <row r="26" spans="1:9" ht="14.5" x14ac:dyDescent="0.35">
      <c r="A26" s="30" t="str">
        <f>Texte!A42</f>
        <v>073</v>
      </c>
      <c r="B26" s="30" t="str">
        <f>VLOOKUP(Tabelle_Abfrage_von_MS_Access_Database4[[#This Row],[Geonom]],Texte!$A$4:$C$260,Texte!$A$1+1,FALSE)</f>
        <v>Belarus</v>
      </c>
      <c r="C26">
        <v>24</v>
      </c>
      <c r="E26" t="e">
        <f>LOOKUP(D26,Land_Wert,Tabelle_Abfrage_von_MS_Access_Database4[Region])</f>
        <v>#N/A</v>
      </c>
    </row>
    <row r="27" spans="1:9" ht="14.5" x14ac:dyDescent="0.35">
      <c r="A27" s="30" t="str">
        <f>Texte!A14</f>
        <v>017</v>
      </c>
      <c r="B27" s="30" t="str">
        <f>VLOOKUP(Tabelle_Abfrage_von_MS_Access_Database4[[#This Row],[Geonom]],Texte!$A$4:$C$260,Texte!$A$1+1,FALSE)</f>
        <v>Belgien</v>
      </c>
      <c r="C27">
        <v>25</v>
      </c>
      <c r="E27" s="8" t="e">
        <f>LOOKUP(D27,Land_Wert,Tabelle_Abfrage_von_MS_Access_Database4[Region])</f>
        <v>#N/A</v>
      </c>
    </row>
    <row r="28" spans="1:9" ht="14.5" x14ac:dyDescent="0.35">
      <c r="A28" s="30" t="str">
        <f>Texte!A125</f>
        <v>421</v>
      </c>
      <c r="B28" s="30" t="str">
        <f>VLOOKUP(Tabelle_Abfrage_von_MS_Access_Database4[[#This Row],[Geonom]],Texte!$A$4:$C$260,Texte!$A$1+1,FALSE)</f>
        <v>Belize</v>
      </c>
      <c r="C28">
        <v>26</v>
      </c>
      <c r="E28" t="e">
        <f>LOOKUP(D28,Land_Wert,Tabelle_Abfrage_von_MS_Access_Database4[Region])</f>
        <v>#N/A</v>
      </c>
    </row>
    <row r="29" spans="1:9" ht="14.5" x14ac:dyDescent="0.35">
      <c r="A29" s="30" t="str">
        <f>Texte!A83</f>
        <v>284</v>
      </c>
      <c r="B29" s="30" t="str">
        <f>VLOOKUP(Tabelle_Abfrage_von_MS_Access_Database4[[#This Row],[Geonom]],Texte!$A$4:$C$260,Texte!$A$1+1,FALSE)</f>
        <v>Benin</v>
      </c>
      <c r="C29">
        <v>27</v>
      </c>
      <c r="E29" t="e">
        <f>LOOKUP(D29,Land_Wert,Tabelle_Abfrage_von_MS_Access_Database4[Region])</f>
        <v>#N/A</v>
      </c>
    </row>
    <row r="30" spans="1:9" ht="14.5" x14ac:dyDescent="0.35">
      <c r="A30" s="30" t="str">
        <f>Texte!A123</f>
        <v>413</v>
      </c>
      <c r="B30" s="30" t="str">
        <f>VLOOKUP(Tabelle_Abfrage_von_MS_Access_Database4[[#This Row],[Geonom]],Texte!$A$4:$C$260,Texte!$A$1+1,FALSE)</f>
        <v>Bermuda</v>
      </c>
      <c r="C30">
        <v>28</v>
      </c>
      <c r="E30" t="e">
        <f>LOOKUP(D30,Land_Wert,Tabelle_Abfrage_von_MS_Access_Database4[Region])</f>
        <v>#N/A</v>
      </c>
    </row>
    <row r="31" spans="1:9" ht="14.5" x14ac:dyDescent="0.35">
      <c r="A31" s="30" t="str">
        <f>Texte!A192</f>
        <v>675</v>
      </c>
      <c r="B31" s="30" t="str">
        <f>VLOOKUP(Tabelle_Abfrage_von_MS_Access_Database4[[#This Row],[Geonom]],Texte!$A$4:$C$260,Texte!$A$1+1,FALSE)</f>
        <v>Bhutan</v>
      </c>
      <c r="C31">
        <v>29</v>
      </c>
      <c r="E31" t="e">
        <f>LOOKUP(D31,Land_Wert,Tabelle_Abfrage_von_MS_Access_Database4[Region])</f>
        <v>#N/A</v>
      </c>
    </row>
    <row r="32" spans="1:9" ht="14.5" x14ac:dyDescent="0.35">
      <c r="A32" s="30" t="str">
        <f>Texte!A164</f>
        <v>516</v>
      </c>
      <c r="B32" s="30" t="str">
        <f>VLOOKUP(Tabelle_Abfrage_von_MS_Access_Database4[[#This Row],[Geonom]],Texte!$A$4:$C$260,Texte!$A$1+1,FALSE)</f>
        <v>Bolivien</v>
      </c>
      <c r="C32">
        <v>30</v>
      </c>
      <c r="E32" t="e">
        <f>LOOKUP(D32,Land_Wert,Tabelle_Abfrage_von_MS_Access_Database4[Region])</f>
        <v>#N/A</v>
      </c>
    </row>
    <row r="33" spans="1:5" ht="14.5" x14ac:dyDescent="0.35">
      <c r="A33" s="30" t="str">
        <f>Texte!A153</f>
        <v>477</v>
      </c>
      <c r="B33" s="30" t="str">
        <f>VLOOKUP(Tabelle_Abfrage_von_MS_Access_Database4[[#This Row],[Geonom]],Texte!$A$4:$C$260,Texte!$A$1+1,FALSE)</f>
        <v>Bonaire, St.Eust.u.Saba</v>
      </c>
      <c r="C33">
        <v>31</v>
      </c>
      <c r="E33" t="e">
        <f>LOOKUP(D33,Land_Wert,Tabelle_Abfrage_von_MS_Access_Database4[Region])</f>
        <v>#N/A</v>
      </c>
    </row>
    <row r="34" spans="1:5" ht="14.5" x14ac:dyDescent="0.35">
      <c r="A34" s="30" t="str">
        <f>Texte!A245</f>
        <v>952</v>
      </c>
      <c r="B34" s="30" t="str">
        <f>VLOOKUP(Tabelle_Abfrage_von_MS_Access_Database4[[#This Row],[Geonom]],Texte!$A$4:$C$260,Texte!$A$1+1,FALSE)</f>
        <v>Bordvorr. Drittst.</v>
      </c>
      <c r="C34">
        <v>32</v>
      </c>
      <c r="E34" t="e">
        <f>LOOKUP(D34,Land_Wert,Tabelle_Abfrage_von_MS_Access_Database4[Region])</f>
        <v>#N/A</v>
      </c>
    </row>
    <row r="35" spans="1:5" ht="14.5" x14ac:dyDescent="0.35">
      <c r="A35" s="30" t="str">
        <f>Texte!A244</f>
        <v>951</v>
      </c>
      <c r="B35" s="30" t="str">
        <f>VLOOKUP(Tabelle_Abfrage_von_MS_Access_Database4[[#This Row],[Geonom]],Texte!$A$4:$C$260,Texte!$A$1+1,FALSE)</f>
        <v>Bordvorräte EU</v>
      </c>
      <c r="C35">
        <v>33</v>
      </c>
      <c r="E35" t="e">
        <f>LOOKUP(D35,Land_Wert,Tabelle_Abfrage_von_MS_Access_Database4[Region])</f>
        <v>#N/A</v>
      </c>
    </row>
    <row r="36" spans="1:5" ht="14.5" x14ac:dyDescent="0.35">
      <c r="A36" s="30" t="str">
        <f>Texte!A55</f>
        <v>093</v>
      </c>
      <c r="B36" s="30" t="str">
        <f>VLOOKUP(Tabelle_Abfrage_von_MS_Access_Database4[[#This Row],[Geonom]],Texte!$A$4:$C$260,Texte!$A$1+1,FALSE)</f>
        <v>Bosnien-Herzegowina</v>
      </c>
      <c r="C36">
        <v>34</v>
      </c>
      <c r="E36" t="e">
        <f>LOOKUP(D36,Land_Wert,Tabelle_Abfrage_von_MS_Access_Database4[Region])</f>
        <v>#N/A</v>
      </c>
    </row>
    <row r="37" spans="1:5" ht="14.5" x14ac:dyDescent="0.35">
      <c r="A37" s="30" t="str">
        <f>Texte!A115</f>
        <v>391</v>
      </c>
      <c r="B37" s="30" t="str">
        <f>VLOOKUP(Tabelle_Abfrage_von_MS_Access_Database4[[#This Row],[Geonom]],Texte!$A$4:$C$260,Texte!$A$1+1,FALSE)</f>
        <v>Botsuana</v>
      </c>
      <c r="C37">
        <v>35</v>
      </c>
      <c r="E37" t="e">
        <f>LOOKUP(D37,Land_Wert,Tabelle_Abfrage_von_MS_Access_Database4[Region])</f>
        <v>#N/A</v>
      </c>
    </row>
    <row r="38" spans="1:5" ht="14.5" x14ac:dyDescent="0.35">
      <c r="A38" s="30" t="str">
        <f>Texte!A241</f>
        <v>892</v>
      </c>
      <c r="B38" s="30" t="str">
        <f>VLOOKUP(Tabelle_Abfrage_von_MS_Access_Database4[[#This Row],[Geonom]],Texte!$A$4:$C$260,Texte!$A$1+1,FALSE)</f>
        <v>Bouvetinsel</v>
      </c>
      <c r="C38">
        <v>36</v>
      </c>
      <c r="E38" t="e">
        <f>LOOKUP(D38,Land_Wert,Tabelle_Abfrage_von_MS_Access_Database4[Region])</f>
        <v>#N/A</v>
      </c>
    </row>
    <row r="39" spans="1:5" ht="14.5" x14ac:dyDescent="0.35">
      <c r="A39" s="30" t="str">
        <f>Texte!A162</f>
        <v>508</v>
      </c>
      <c r="B39" s="30" t="str">
        <f>VLOOKUP(Tabelle_Abfrage_von_MS_Access_Database4[[#This Row],[Geonom]],Texte!$A$4:$C$260,Texte!$A$1+1,FALSE)</f>
        <v>Brasilien</v>
      </c>
      <c r="C39">
        <v>37</v>
      </c>
      <c r="E39" t="e">
        <f>LOOKUP(D39,Land_Wert,Tabelle_Abfrage_von_MS_Access_Database4[Region])</f>
        <v>#N/A</v>
      </c>
    </row>
    <row r="40" spans="1:5" ht="14.5" x14ac:dyDescent="0.35">
      <c r="A40" s="30" t="str">
        <f>Texte!A104</f>
        <v>357</v>
      </c>
      <c r="B40" s="30" t="str">
        <f>VLOOKUP(Tabelle_Abfrage_von_MS_Access_Database4[[#This Row],[Geonom]],Texte!$A$4:$C$260,Texte!$A$1+1,FALSE)</f>
        <v>Brit.Geb.im Ind.Ozean</v>
      </c>
      <c r="C40">
        <v>38</v>
      </c>
      <c r="E40" t="e">
        <f>LOOKUP(D40,Land_Wert,Tabelle_Abfrage_von_MS_Access_Database4[Region])</f>
        <v>#N/A</v>
      </c>
    </row>
    <row r="41" spans="1:5" ht="14.5" x14ac:dyDescent="0.35">
      <c r="A41" s="30" t="str">
        <f>Texte!A146</f>
        <v>468</v>
      </c>
      <c r="B41" s="30" t="str">
        <f>VLOOKUP(Tabelle_Abfrage_von_MS_Access_Database4[[#This Row],[Geonom]],Texte!$A$4:$C$260,Texte!$A$1+1,FALSE)</f>
        <v xml:space="preserve">Britische Jungferninseln </v>
      </c>
      <c r="C41">
        <v>39</v>
      </c>
      <c r="E41" t="e">
        <f>LOOKUP(D41,Land_Wert,Tabelle_Abfrage_von_MS_Access_Database4[Region])</f>
        <v>#N/A</v>
      </c>
    </row>
    <row r="42" spans="1:5" ht="14.5" x14ac:dyDescent="0.35">
      <c r="A42" s="30" t="str">
        <f>Texte!A200</f>
        <v>703</v>
      </c>
      <c r="B42" s="30" t="str">
        <f>VLOOKUP(Tabelle_Abfrage_von_MS_Access_Database4[[#This Row],[Geonom]],Texte!$A$4:$C$260,Texte!$A$1+1,FALSE)</f>
        <v>Brunei Darussalam</v>
      </c>
      <c r="C42">
        <v>40</v>
      </c>
      <c r="E42" t="e">
        <f>LOOKUP(D42,Land_Wert,Tabelle_Abfrage_von_MS_Access_Database4[Region])</f>
        <v>#N/A</v>
      </c>
    </row>
    <row r="43" spans="1:5" ht="14.5" x14ac:dyDescent="0.35">
      <c r="A43" s="30" t="str">
        <f>Texte!A39</f>
        <v>068</v>
      </c>
      <c r="B43" s="30" t="str">
        <f>VLOOKUP(Tabelle_Abfrage_von_MS_Access_Database4[[#This Row],[Geonom]],Texte!$A$4:$C$260,Texte!$A$1+1,FALSE)</f>
        <v>Bulgarien</v>
      </c>
      <c r="C43">
        <v>41</v>
      </c>
      <c r="E43" t="e">
        <f>LOOKUP(D43,Land_Wert,Tabelle_Abfrage_von_MS_Access_Database4[Region])</f>
        <v>#N/A</v>
      </c>
    </row>
    <row r="44" spans="1:5" ht="14.5" x14ac:dyDescent="0.35">
      <c r="A44" s="30" t="str">
        <f>Texte!A70</f>
        <v>236</v>
      </c>
      <c r="B44" s="30" t="str">
        <f>VLOOKUP(Tabelle_Abfrage_von_MS_Access_Database4[[#This Row],[Geonom]],Texte!$A$4:$C$260,Texte!$A$1+1,FALSE)</f>
        <v>Burkina Faso</v>
      </c>
      <c r="C44">
        <v>42</v>
      </c>
      <c r="E44" t="e">
        <f>LOOKUP(D44,Land_Wert,Tabelle_Abfrage_von_MS_Access_Database4[Region])</f>
        <v>#N/A</v>
      </c>
    </row>
    <row r="45" spans="1:5" ht="14.5" x14ac:dyDescent="0.35">
      <c r="A45" s="30" t="str">
        <f>Texte!A93</f>
        <v>328</v>
      </c>
      <c r="B45" s="30" t="str">
        <f>VLOOKUP(Tabelle_Abfrage_von_MS_Access_Database4[[#This Row],[Geonom]],Texte!$A$4:$C$260,Texte!$A$1+1,FALSE)</f>
        <v>Burundi</v>
      </c>
      <c r="C45">
        <v>43</v>
      </c>
      <c r="E45" t="e">
        <f>LOOKUP(D45,Land_Wert,Tabelle_Abfrage_von_MS_Access_Database4[Region])</f>
        <v>#N/A</v>
      </c>
    </row>
    <row r="46" spans="1:5" ht="14.5" x14ac:dyDescent="0.35">
      <c r="A46" s="30" t="str">
        <f>Texte!A16</f>
        <v>021</v>
      </c>
      <c r="B46" s="30" t="str">
        <f>VLOOKUP(Tabelle_Abfrage_von_MS_Access_Database4[[#This Row],[Geonom]],Texte!$A$4:$C$260,Texte!$A$1+1,FALSE)</f>
        <v>Ceuta</v>
      </c>
      <c r="C46">
        <v>44</v>
      </c>
      <c r="E46" s="8" t="e">
        <f>LOOKUP(D46,Land_Wert,Tabelle_Abfrage_von_MS_Access_Database4[Region])</f>
        <v>#N/A</v>
      </c>
    </row>
    <row r="47" spans="1:5" ht="14.5" x14ac:dyDescent="0.35">
      <c r="A47" s="30" t="str">
        <f>Texte!A163</f>
        <v>512</v>
      </c>
      <c r="B47" s="30" t="str">
        <f>VLOOKUP(Tabelle_Abfrage_von_MS_Access_Database4[[#This Row],[Geonom]],Texte!$A$4:$C$260,Texte!$A$1+1,FALSE)</f>
        <v>Chile</v>
      </c>
      <c r="C47">
        <v>45</v>
      </c>
      <c r="E47" t="e">
        <f>LOOKUP(D47,Land_Wert,Tabelle_Abfrage_von_MS_Access_Database4[Region])</f>
        <v>#N/A</v>
      </c>
    </row>
    <row r="48" spans="1:5" ht="14.5" x14ac:dyDescent="0.35">
      <c r="A48" s="30" t="str">
        <f>Texte!A204</f>
        <v>720</v>
      </c>
      <c r="B48" s="30" t="str">
        <f>VLOOKUP(Tabelle_Abfrage_von_MS_Access_Database4[[#This Row],[Geonom]],Texte!$A$4:$C$260,Texte!$A$1+1,FALSE)</f>
        <v>China</v>
      </c>
      <c r="C48">
        <v>46</v>
      </c>
      <c r="E48" t="e">
        <f>LOOKUP(D48,Land_Wert,Tabelle_Abfrage_von_MS_Access_Database4[Region])</f>
        <v>#N/A</v>
      </c>
    </row>
    <row r="49" spans="1:5" ht="14.5" x14ac:dyDescent="0.35">
      <c r="A49" s="30" t="str">
        <f>Texte!A237</f>
        <v>837</v>
      </c>
      <c r="B49" s="30" t="str">
        <f>VLOOKUP(Tabelle_Abfrage_von_MS_Access_Database4[[#This Row],[Geonom]],Texte!$A$4:$C$260,Texte!$A$1+1,FALSE)</f>
        <v>Cookinseln</v>
      </c>
      <c r="C49">
        <v>47</v>
      </c>
      <c r="E49" t="e">
        <f>LOOKUP(D49,Land_Wert,Tabelle_Abfrage_von_MS_Access_Database4[Region])</f>
        <v>#N/A</v>
      </c>
    </row>
    <row r="50" spans="1:5" ht="14.5" x14ac:dyDescent="0.35">
      <c r="A50" s="30" t="str">
        <f>Texte!A129</f>
        <v>436</v>
      </c>
      <c r="B50" s="30" t="str">
        <f>VLOOKUP(Tabelle_Abfrage_von_MS_Access_Database4[[#This Row],[Geonom]],Texte!$A$4:$C$260,Texte!$A$1+1,FALSE)</f>
        <v>Costa Rica</v>
      </c>
      <c r="C50">
        <v>48</v>
      </c>
      <c r="E50" t="e">
        <f>LOOKUP(D50,Land_Wert,Tabelle_Abfrage_von_MS_Access_Database4[Region])</f>
        <v>#N/A</v>
      </c>
    </row>
    <row r="51" spans="1:5" ht="14.5" x14ac:dyDescent="0.35">
      <c r="A51" s="30" t="str">
        <f>Texte!A80</f>
        <v>272</v>
      </c>
      <c r="B51" s="30" t="str">
        <f>VLOOKUP(Tabelle_Abfrage_von_MS_Access_Database4[[#This Row],[Geonom]],Texte!$A$4:$C$260,Texte!$A$1+1,FALSE)</f>
        <v>Cote d'Ivoire</v>
      </c>
      <c r="C51">
        <v>49</v>
      </c>
      <c r="E51" t="e">
        <f>LOOKUP(D51,Land_Wert,Tabelle_Abfrage_von_MS_Access_Database4[Region])</f>
        <v>#N/A</v>
      </c>
    </row>
    <row r="52" spans="1:5" ht="14.5" x14ac:dyDescent="0.35">
      <c r="A52" s="30" t="str">
        <f>Texte!A152</f>
        <v>475</v>
      </c>
      <c r="B52" s="30" t="str">
        <f>VLOOKUP(Tabelle_Abfrage_von_MS_Access_Database4[[#This Row],[Geonom]],Texte!$A$4:$C$260,Texte!$A$1+1,FALSE)</f>
        <v>Curacao</v>
      </c>
      <c r="C52">
        <v>50</v>
      </c>
      <c r="E52" t="e">
        <f>LOOKUP(D52,Land_Wert,Tabelle_Abfrage_von_MS_Access_Database4[Region])</f>
        <v>#N/A</v>
      </c>
    </row>
    <row r="53" spans="1:5" ht="14.5" x14ac:dyDescent="0.35">
      <c r="A53" s="30" t="str">
        <f>Texte!A10</f>
        <v>008</v>
      </c>
      <c r="B53" s="30" t="str">
        <f>VLOOKUP(Tabelle_Abfrage_von_MS_Access_Database4[[#This Row],[Geonom]],Texte!$A$4:$C$260,Texte!$A$1+1,FALSE)</f>
        <v>Dänemark</v>
      </c>
      <c r="C53">
        <v>51</v>
      </c>
      <c r="E53" s="8" t="e">
        <f>LOOKUP(D53,Land_Wert,Tabelle_Abfrage_von_MS_Access_Database4[Region])</f>
        <v>#N/A</v>
      </c>
    </row>
    <row r="54" spans="1:5" ht="14.5" x14ac:dyDescent="0.35">
      <c r="A54" s="30" t="str">
        <f>Texte!A6</f>
        <v>004</v>
      </c>
      <c r="B54" s="30" t="str">
        <f>VLOOKUP(Tabelle_Abfrage_von_MS_Access_Database4[[#This Row],[Geonom]],Texte!$A$4:$C$260,Texte!$A$1+1,FALSE)</f>
        <v>Deutschland</v>
      </c>
      <c r="C54">
        <v>52</v>
      </c>
      <c r="E54" s="8" t="e">
        <f>LOOKUP(D54,Land_Wert,Tabelle_Abfrage_von_MS_Access_Database4[Region])</f>
        <v>#N/A</v>
      </c>
    </row>
    <row r="55" spans="1:5" ht="14.5" x14ac:dyDescent="0.35">
      <c r="A55" s="30" t="str">
        <f>Texte!A140</f>
        <v>460</v>
      </c>
      <c r="B55" s="30" t="str">
        <f>VLOOKUP(Tabelle_Abfrage_von_MS_Access_Database4[[#This Row],[Geonom]],Texte!$A$4:$C$260,Texte!$A$1+1,FALSE)</f>
        <v>Dominica</v>
      </c>
      <c r="C55">
        <v>53</v>
      </c>
      <c r="E55" t="e">
        <f>LOOKUP(D55,Land_Wert,Tabelle_Abfrage_von_MS_Access_Database4[Region])</f>
        <v>#N/A</v>
      </c>
    </row>
    <row r="56" spans="1:5" ht="14.5" x14ac:dyDescent="0.35">
      <c r="A56" s="30" t="str">
        <f>Texte!A137</f>
        <v>456</v>
      </c>
      <c r="B56" s="30" t="str">
        <f>VLOOKUP(Tabelle_Abfrage_von_MS_Access_Database4[[#This Row],[Geonom]],Texte!$A$4:$C$260,Texte!$A$1+1,FALSE)</f>
        <v>Dominikanische Republik</v>
      </c>
      <c r="C56">
        <v>54</v>
      </c>
      <c r="E56" t="e">
        <f>LOOKUP(D56,Land_Wert,Tabelle_Abfrage_von_MS_Access_Database4[Region])</f>
        <v>#N/A</v>
      </c>
    </row>
    <row r="57" spans="1:5" ht="14.5" x14ac:dyDescent="0.35">
      <c r="A57" s="30" t="str">
        <f>Texte!A98</f>
        <v>338</v>
      </c>
      <c r="B57" s="30" t="str">
        <f>VLOOKUP(Tabelle_Abfrage_von_MS_Access_Database4[[#This Row],[Geonom]],Texte!$A$4:$C$260,Texte!$A$1+1,FALSE)</f>
        <v>Dschibuti</v>
      </c>
      <c r="C57">
        <v>55</v>
      </c>
      <c r="E57" t="e">
        <f>LOOKUP(D57,Land_Wert,Tabelle_Abfrage_von_MS_Access_Database4[Region])</f>
        <v>#N/A</v>
      </c>
    </row>
    <row r="58" spans="1:5" ht="14.5" x14ac:dyDescent="0.35">
      <c r="A58" s="30" t="str">
        <f>Texte!A160</f>
        <v>500</v>
      </c>
      <c r="B58" s="30" t="str">
        <f>VLOOKUP(Tabelle_Abfrage_von_MS_Access_Database4[[#This Row],[Geonom]],Texte!$A$4:$C$260,Texte!$A$1+1,FALSE)</f>
        <v>Ecuador</v>
      </c>
      <c r="C58">
        <v>56</v>
      </c>
      <c r="E58" t="e">
        <f>LOOKUP(D58,Land_Wert,Tabelle_Abfrage_von_MS_Access_Database4[Region])</f>
        <v>#N/A</v>
      </c>
    </row>
    <row r="59" spans="1:5" ht="14.5" x14ac:dyDescent="0.35">
      <c r="A59" s="30" t="str">
        <f>Texte!A127</f>
        <v>428</v>
      </c>
      <c r="B59" s="30" t="str">
        <f>VLOOKUP(Tabelle_Abfrage_von_MS_Access_Database4[[#This Row],[Geonom]],Texte!$A$4:$C$260,Texte!$A$1+1,FALSE)</f>
        <v>El Salvador</v>
      </c>
      <c r="C59">
        <v>57</v>
      </c>
      <c r="E59" t="e">
        <f>LOOKUP(D59,Land_Wert,Tabelle_Abfrage_von_MS_Access_Database4[Region])</f>
        <v>#N/A</v>
      </c>
    </row>
    <row r="60" spans="1:5" ht="14.5" x14ac:dyDescent="0.35">
      <c r="A60" s="30" t="str">
        <f>Texte!A97</f>
        <v>336</v>
      </c>
      <c r="B60" s="30" t="str">
        <f>VLOOKUP(Tabelle_Abfrage_von_MS_Access_Database4[[#This Row],[Geonom]],Texte!$A$4:$C$260,Texte!$A$1+1,FALSE)</f>
        <v>Eritrea</v>
      </c>
      <c r="C60">
        <v>58</v>
      </c>
      <c r="E60" t="e">
        <f>LOOKUP(D60,Land_Wert,Tabelle_Abfrage_von_MS_Access_Database4[Region])</f>
        <v>#N/A</v>
      </c>
    </row>
    <row r="61" spans="1:5" ht="14.5" x14ac:dyDescent="0.35">
      <c r="A61" s="30" t="str">
        <f>Texte!A31</f>
        <v>053</v>
      </c>
      <c r="B61" s="30" t="str">
        <f>VLOOKUP(Tabelle_Abfrage_von_MS_Access_Database4[[#This Row],[Geonom]],Texte!$A$4:$C$260,Texte!$A$1+1,FALSE)</f>
        <v>Estland</v>
      </c>
      <c r="C61">
        <v>59</v>
      </c>
      <c r="E61" t="e">
        <f>LOOKUP(D61,Land_Wert,Tabelle_Abfrage_von_MS_Access_Database4[Region])</f>
        <v>#N/A</v>
      </c>
    </row>
    <row r="62" spans="1:5" ht="14.5" x14ac:dyDescent="0.35">
      <c r="A62" s="30" t="str">
        <f>Texte!A168</f>
        <v>529</v>
      </c>
      <c r="B62" s="30" t="str">
        <f>VLOOKUP(Tabelle_Abfrage_von_MS_Access_Database4[[#This Row],[Geonom]],Texte!$A$4:$C$260,Texte!$A$1+1,FALSE)</f>
        <v>Falklandinseln</v>
      </c>
      <c r="C62">
        <v>60</v>
      </c>
      <c r="E62" t="e">
        <f>LOOKUP(D62,Land_Wert,Tabelle_Abfrage_von_MS_Access_Database4[Region])</f>
        <v>#N/A</v>
      </c>
    </row>
    <row r="63" spans="1:5" ht="14.5" x14ac:dyDescent="0.35">
      <c r="A63" s="30" t="str">
        <f>Texte!A24</f>
        <v>041</v>
      </c>
      <c r="B63" s="30" t="str">
        <f>VLOOKUP(Tabelle_Abfrage_von_MS_Access_Database4[[#This Row],[Geonom]],Texte!$A$4:$C$260,Texte!$A$1+1,FALSE)</f>
        <v>Färöerinseln</v>
      </c>
      <c r="C63">
        <v>61</v>
      </c>
      <c r="E63" t="e">
        <f>LOOKUP(D63,Land_Wert,Tabelle_Abfrage_von_MS_Access_Database4[Region])</f>
        <v>#N/A</v>
      </c>
    </row>
    <row r="64" spans="1:5" ht="14.5" x14ac:dyDescent="0.35">
      <c r="A64" s="30" t="str">
        <f>Texte!A221</f>
        <v>815</v>
      </c>
      <c r="B64" s="30" t="str">
        <f>VLOOKUP(Tabelle_Abfrage_von_MS_Access_Database4[[#This Row],[Geonom]],Texte!$A$4:$C$260,Texte!$A$1+1,FALSE)</f>
        <v>Fidschi</v>
      </c>
      <c r="C64">
        <v>62</v>
      </c>
      <c r="E64" t="e">
        <f>LOOKUP(D64,Land_Wert,Tabelle_Abfrage_von_MS_Access_Database4[Region])</f>
        <v>#N/A</v>
      </c>
    </row>
    <row r="65" spans="1:5" ht="14.5" x14ac:dyDescent="0.35">
      <c r="A65" s="30" t="str">
        <f>Texte!A21</f>
        <v>032</v>
      </c>
      <c r="B65" s="30" t="str">
        <f>VLOOKUP(Tabelle_Abfrage_von_MS_Access_Database4[[#This Row],[Geonom]],Texte!$A$4:$C$260,Texte!$A$1+1,FALSE)</f>
        <v>Finnland</v>
      </c>
      <c r="C65">
        <v>63</v>
      </c>
      <c r="E65" t="e">
        <f>LOOKUP(D65,Land_Wert,Tabelle_Abfrage_von_MS_Access_Database4[Region])</f>
        <v>#N/A</v>
      </c>
    </row>
    <row r="66" spans="1:5" ht="14.5" x14ac:dyDescent="0.35">
      <c r="A66" s="30" t="str">
        <f>Texte!A227</f>
        <v>823</v>
      </c>
      <c r="B66" s="30" t="str">
        <f>VLOOKUP(Tabelle_Abfrage_von_MS_Access_Database4[[#This Row],[Geonom]],Texte!$A$4:$C$260,Texte!$A$1+1,FALSE)</f>
        <v>Föd.Mikronesien</v>
      </c>
      <c r="C66">
        <v>64</v>
      </c>
      <c r="E66" t="e">
        <f>LOOKUP(D66,Land_Wert,Tabelle_Abfrage_von_MS_Access_Database4[Region])</f>
        <v>#N/A</v>
      </c>
    </row>
    <row r="67" spans="1:5" ht="14.5" x14ac:dyDescent="0.35">
      <c r="A67" s="30" t="str">
        <f>Texte!A4</f>
        <v>001</v>
      </c>
      <c r="B67" s="30" t="str">
        <f>VLOOKUP(Tabelle_Abfrage_von_MS_Access_Database4[[#This Row],[Geonom]],Texte!$A$4:$C$260,Texte!$A$1+1,FALSE)</f>
        <v>Frankreich</v>
      </c>
      <c r="C67">
        <v>65</v>
      </c>
      <c r="E67" t="e">
        <f>LOOKUP(D67,Land_Wert,Tabelle_Abfrage_von_MS_Access_Database4[Region])</f>
        <v>#N/A</v>
      </c>
    </row>
    <row r="68" spans="1:5" ht="14.5" x14ac:dyDescent="0.35">
      <c r="A68" s="30" t="str">
        <f>Texte!A243</f>
        <v>894</v>
      </c>
      <c r="B68" s="30" t="str">
        <f>VLOOKUP(Tabelle_Abfrage_von_MS_Access_Database4[[#This Row],[Geonom]],Texte!$A$4:$C$260,Texte!$A$1+1,FALSE)</f>
        <v>Franz.Südgebiete</v>
      </c>
      <c r="C68">
        <v>66</v>
      </c>
      <c r="E68" t="e">
        <f>LOOKUP(D68,Land_Wert,Tabelle_Abfrage_von_MS_Access_Database4[Region])</f>
        <v>#N/A</v>
      </c>
    </row>
    <row r="69" spans="1:5" ht="14.5" x14ac:dyDescent="0.35">
      <c r="A69" s="30" t="str">
        <f>Texte!A226</f>
        <v>822</v>
      </c>
      <c r="B69" s="30" t="str">
        <f>VLOOKUP(Tabelle_Abfrage_von_MS_Access_Database4[[#This Row],[Geonom]],Texte!$A$4:$C$260,Texte!$A$1+1,FALSE)</f>
        <v>Frz.Polynesien</v>
      </c>
      <c r="C69">
        <v>67</v>
      </c>
      <c r="E69" t="e">
        <f>LOOKUP(D69,Land_Wert,Tabelle_Abfrage_von_MS_Access_Database4[Region])</f>
        <v>#N/A</v>
      </c>
    </row>
    <row r="70" spans="1:5" ht="14.5" x14ac:dyDescent="0.35">
      <c r="A70" s="30" t="str">
        <f>Texte!A89</f>
        <v>314</v>
      </c>
      <c r="B70" s="30" t="str">
        <f>VLOOKUP(Tabelle_Abfrage_von_MS_Access_Database4[[#This Row],[Geonom]],Texte!$A$4:$C$260,Texte!$A$1+1,FALSE)</f>
        <v>Gabun</v>
      </c>
      <c r="C70">
        <v>68</v>
      </c>
      <c r="E70" t="e">
        <f>LOOKUP(D70,Land_Wert,Tabelle_Abfrage_von_MS_Access_Database4[Region])</f>
        <v>#N/A</v>
      </c>
    </row>
    <row r="71" spans="1:5" ht="14.5" x14ac:dyDescent="0.35">
      <c r="A71" s="30" t="str">
        <f>Texte!A75</f>
        <v>252</v>
      </c>
      <c r="B71" s="30" t="str">
        <f>VLOOKUP(Tabelle_Abfrage_von_MS_Access_Database4[[#This Row],[Geonom]],Texte!$A$4:$C$260,Texte!$A$1+1,FALSE)</f>
        <v>Gambia</v>
      </c>
      <c r="C71">
        <v>69</v>
      </c>
      <c r="E71" t="e">
        <f>LOOKUP(D71,Land_Wert,Tabelle_Abfrage_von_MS_Access_Database4[Region])</f>
        <v>#N/A</v>
      </c>
    </row>
    <row r="72" spans="1:5" ht="14.5" x14ac:dyDescent="0.35">
      <c r="A72" s="30" t="str">
        <f>Texte!A45</f>
        <v>076</v>
      </c>
      <c r="B72" s="30" t="str">
        <f>VLOOKUP(Tabelle_Abfrage_von_MS_Access_Database4[[#This Row],[Geonom]],Texte!$A$4:$C$260,Texte!$A$1+1,FALSE)</f>
        <v>Georgien</v>
      </c>
      <c r="C72">
        <v>70</v>
      </c>
      <c r="E72" t="e">
        <f>LOOKUP(D72,Land_Wert,Tabelle_Abfrage_von_MS_Access_Database4[Region])</f>
        <v>#N/A</v>
      </c>
    </row>
    <row r="73" spans="1:5" ht="14.5" x14ac:dyDescent="0.35">
      <c r="A73" s="30" t="str">
        <f>Texte!A81</f>
        <v>276</v>
      </c>
      <c r="B73" s="30" t="str">
        <f>VLOOKUP(Tabelle_Abfrage_von_MS_Access_Database4[[#This Row],[Geonom]],Texte!$A$4:$C$260,Texte!$A$1+1,FALSE)</f>
        <v>Ghana</v>
      </c>
      <c r="C73">
        <v>71</v>
      </c>
      <c r="E73" t="e">
        <f>LOOKUP(D73,Land_Wert,Tabelle_Abfrage_von_MS_Access_Database4[Region])</f>
        <v>#N/A</v>
      </c>
    </row>
    <row r="74" spans="1:5" ht="14.5" x14ac:dyDescent="0.35">
      <c r="A74" s="30" t="str">
        <f>Texte!A26</f>
        <v>044</v>
      </c>
      <c r="B74" s="30" t="str">
        <f>VLOOKUP(Tabelle_Abfrage_von_MS_Access_Database4[[#This Row],[Geonom]],Texte!$A$4:$C$260,Texte!$A$1+1,FALSE)</f>
        <v>Gibraltar</v>
      </c>
      <c r="C74">
        <v>72</v>
      </c>
      <c r="E74" t="e">
        <f>LOOKUP(D74,Land_Wert,Tabelle_Abfrage_von_MS_Access_Database4[Region])</f>
        <v>#N/A</v>
      </c>
    </row>
    <row r="75" spans="1:5" ht="14.5" x14ac:dyDescent="0.35">
      <c r="A75" s="30" t="str">
        <f>Texte!A150</f>
        <v>473</v>
      </c>
      <c r="B75" s="30" t="str">
        <f>VLOOKUP(Tabelle_Abfrage_von_MS_Access_Database4[[#This Row],[Geonom]],Texte!$A$4:$C$260,Texte!$A$1+1,FALSE)</f>
        <v>Grenada</v>
      </c>
      <c r="C75">
        <v>73</v>
      </c>
      <c r="E75" t="e">
        <f>LOOKUP(D75,Land_Wert,Tabelle_Abfrage_von_MS_Access_Database4[Region])</f>
        <v>#N/A</v>
      </c>
    </row>
    <row r="76" spans="1:5" ht="14.5" x14ac:dyDescent="0.35">
      <c r="A76" s="30" t="str">
        <f>Texte!A11</f>
        <v>009</v>
      </c>
      <c r="B76" s="30" t="str">
        <f>VLOOKUP(Tabelle_Abfrage_von_MS_Access_Database4[[#This Row],[Geonom]],Texte!$A$4:$C$260,Texte!$A$1+1,FALSE)</f>
        <v>Griechenland</v>
      </c>
      <c r="C76">
        <v>74</v>
      </c>
      <c r="E76" s="8" t="e">
        <f>LOOKUP(D76,Land_Wert,Tabelle_Abfrage_von_MS_Access_Database4[Region])</f>
        <v>#N/A</v>
      </c>
    </row>
    <row r="77" spans="1:5" ht="14.5" x14ac:dyDescent="0.35">
      <c r="A77" s="30" t="str">
        <f>Texte!A120</f>
        <v>406</v>
      </c>
      <c r="B77" s="30" t="str">
        <f>VLOOKUP(Tabelle_Abfrage_von_MS_Access_Database4[[#This Row],[Geonom]],Texte!$A$4:$C$260,Texte!$A$1+1,FALSE)</f>
        <v>Grönland</v>
      </c>
      <c r="C77">
        <v>75</v>
      </c>
      <c r="E77" t="e">
        <f>LOOKUP(D77,Land_Wert,Tabelle_Abfrage_von_MS_Access_Database4[Region])</f>
        <v>#N/A</v>
      </c>
    </row>
    <row r="78" spans="1:5" ht="14.5" x14ac:dyDescent="0.35">
      <c r="A78" s="30" t="str">
        <f>Texte!A231</f>
        <v>831</v>
      </c>
      <c r="B78" s="30" t="str">
        <f>VLOOKUP(Tabelle_Abfrage_von_MS_Access_Database4[[#This Row],[Geonom]],Texte!$A$4:$C$260,Texte!$A$1+1,FALSE)</f>
        <v>Guam</v>
      </c>
      <c r="C78">
        <v>76</v>
      </c>
      <c r="E78" t="e">
        <f>LOOKUP(D78,Land_Wert,Tabelle_Abfrage_von_MS_Access_Database4[Region])</f>
        <v>#N/A</v>
      </c>
    </row>
    <row r="79" spans="1:5" ht="14.5" x14ac:dyDescent="0.35">
      <c r="A79" s="30" t="str">
        <f>Texte!A124</f>
        <v>416</v>
      </c>
      <c r="B79" s="30" t="str">
        <f>VLOOKUP(Tabelle_Abfrage_von_MS_Access_Database4[[#This Row],[Geonom]],Texte!$A$4:$C$260,Texte!$A$1+1,FALSE)</f>
        <v>Guatemala</v>
      </c>
      <c r="C79">
        <v>77</v>
      </c>
      <c r="E79" t="e">
        <f>LOOKUP(D79,Land_Wert,Tabelle_Abfrage_von_MS_Access_Database4[Region])</f>
        <v>#N/A</v>
      </c>
    </row>
    <row r="80" spans="1:5" ht="14.5" x14ac:dyDescent="0.35">
      <c r="A80" s="30" t="str">
        <f>Texte!A77</f>
        <v>260</v>
      </c>
      <c r="B80" s="30" t="str">
        <f>VLOOKUP(Tabelle_Abfrage_von_MS_Access_Database4[[#This Row],[Geonom]],Texte!$A$4:$C$260,Texte!$A$1+1,FALSE)</f>
        <v>Guinea</v>
      </c>
      <c r="C80">
        <v>78</v>
      </c>
      <c r="E80" t="e">
        <f>LOOKUP(D80,Land_Wert,Tabelle_Abfrage_von_MS_Access_Database4[Region])</f>
        <v>#N/A</v>
      </c>
    </row>
    <row r="81" spans="1:5" ht="14.5" x14ac:dyDescent="0.35">
      <c r="A81" s="30" t="str">
        <f>Texte!A76</f>
        <v>257</v>
      </c>
      <c r="B81" s="30" t="str">
        <f>VLOOKUP(Tabelle_Abfrage_von_MS_Access_Database4[[#This Row],[Geonom]],Texte!$A$4:$C$260,Texte!$A$1+1,FALSE)</f>
        <v>Guinea-Bissau</v>
      </c>
      <c r="C81">
        <v>79</v>
      </c>
      <c r="E81" t="e">
        <f>LOOKUP(D81,Land_Wert,Tabelle_Abfrage_von_MS_Access_Database4[Region])</f>
        <v>#N/A</v>
      </c>
    </row>
    <row r="82" spans="1:5" ht="14.5" x14ac:dyDescent="0.35">
      <c r="A82" s="30" t="str">
        <f>Texte!A158</f>
        <v>488</v>
      </c>
      <c r="B82" s="30" t="str">
        <f>VLOOKUP(Tabelle_Abfrage_von_MS_Access_Database4[[#This Row],[Geonom]],Texte!$A$4:$C$260,Texte!$A$1+1,FALSE)</f>
        <v>Guyana</v>
      </c>
      <c r="C82">
        <v>80</v>
      </c>
      <c r="E82" t="e">
        <f>LOOKUP(D82,Land_Wert,Tabelle_Abfrage_von_MS_Access_Database4[Region])</f>
        <v>#N/A</v>
      </c>
    </row>
    <row r="83" spans="1:5" ht="14.5" x14ac:dyDescent="0.35">
      <c r="A83" s="30" t="str">
        <f>Texte!A134</f>
        <v>452</v>
      </c>
      <c r="B83" s="30" t="str">
        <f>VLOOKUP(Tabelle_Abfrage_von_MS_Access_Database4[[#This Row],[Geonom]],Texte!$A$4:$C$260,Texte!$A$1+1,FALSE)</f>
        <v>Haiti</v>
      </c>
      <c r="C83">
        <v>81</v>
      </c>
      <c r="E83" t="e">
        <f>LOOKUP(D83,Land_Wert,Tabelle_Abfrage_von_MS_Access_Database4[Region])</f>
        <v>#N/A</v>
      </c>
    </row>
    <row r="84" spans="1:5" ht="14.5" x14ac:dyDescent="0.35">
      <c r="A84" s="30" t="str">
        <f>Texte!A235</f>
        <v>835</v>
      </c>
      <c r="B84" s="30" t="str">
        <f>VLOOKUP(Tabelle_Abfrage_von_MS_Access_Database4[[#This Row],[Geonom]],Texte!$A$4:$C$260,Texte!$A$1+1,FALSE)</f>
        <v>Heard u. McDonaldinseln</v>
      </c>
      <c r="C84">
        <v>82</v>
      </c>
      <c r="E84" t="e">
        <f>LOOKUP(D84,Land_Wert,Tabelle_Abfrage_von_MS_Access_Database4[Region])</f>
        <v>#N/A</v>
      </c>
    </row>
    <row r="85" spans="1:5" ht="14.5" x14ac:dyDescent="0.35">
      <c r="A85" s="30" t="str">
        <f>Texte!A27</f>
        <v>045</v>
      </c>
      <c r="B85" s="30" t="str">
        <f>VLOOKUP(Tabelle_Abfrage_von_MS_Access_Database4[[#This Row],[Geonom]],Texte!$A$4:$C$260,Texte!$A$1+1,FALSE)</f>
        <v>Heiliger Stuhl</v>
      </c>
      <c r="C85">
        <v>83</v>
      </c>
      <c r="E85" t="e">
        <f>LOOKUP(D85,Land_Wert,Tabelle_Abfrage_von_MS_Access_Database4[Region])</f>
        <v>#N/A</v>
      </c>
    </row>
    <row r="86" spans="1:5" ht="14.5" x14ac:dyDescent="0.35">
      <c r="A86" s="30" t="str">
        <f>Texte!A246</f>
        <v>955</v>
      </c>
      <c r="B86" s="30" t="str">
        <f>VLOOKUP(Tabelle_Abfrage_von_MS_Access_Database4[[#This Row],[Geonom]],Texte!$A$4:$C$260,Texte!$A$1+1,FALSE)</f>
        <v>Hohe See</v>
      </c>
      <c r="C86">
        <v>84</v>
      </c>
      <c r="E86" t="e">
        <f>LOOKUP(D86,Land_Wert,Tabelle_Abfrage_von_MS_Access_Database4[Region])</f>
        <v>#N/A</v>
      </c>
    </row>
    <row r="87" spans="1:5" ht="14.5" x14ac:dyDescent="0.35">
      <c r="A87" s="30" t="str">
        <f>Texte!A126</f>
        <v>424</v>
      </c>
      <c r="B87" s="30" t="str">
        <f>VLOOKUP(Tabelle_Abfrage_von_MS_Access_Database4[[#This Row],[Geonom]],Texte!$A$4:$C$260,Texte!$A$1+1,FALSE)</f>
        <v>Honduras</v>
      </c>
      <c r="C87">
        <v>85</v>
      </c>
      <c r="E87" t="e">
        <f>LOOKUP(D87,Land_Wert,Tabelle_Abfrage_von_MS_Access_Database4[Region])</f>
        <v>#N/A</v>
      </c>
    </row>
    <row r="88" spans="1:5" ht="14.5" x14ac:dyDescent="0.35">
      <c r="A88" s="30" t="str">
        <f>Texte!A209</f>
        <v>740</v>
      </c>
      <c r="B88" s="30" t="str">
        <f>VLOOKUP(Tabelle_Abfrage_von_MS_Access_Database4[[#This Row],[Geonom]],Texte!$A$4:$C$260,Texte!$A$1+1,FALSE)</f>
        <v>Hongkong</v>
      </c>
      <c r="C88">
        <v>86</v>
      </c>
      <c r="E88" t="e">
        <f>LOOKUP(D88,Land_Wert,Tabelle_Abfrage_von_MS_Access_Database4[Region])</f>
        <v>#N/A</v>
      </c>
    </row>
    <row r="89" spans="1:5" ht="14.5" x14ac:dyDescent="0.35">
      <c r="A89" s="30" t="str">
        <f>Texte!A187</f>
        <v>664</v>
      </c>
      <c r="B89" s="30" t="str">
        <f>VLOOKUP(Tabelle_Abfrage_von_MS_Access_Database4[[#This Row],[Geonom]],Texte!$A$4:$C$260,Texte!$A$1+1,FALSE)</f>
        <v>Indien</v>
      </c>
      <c r="C89">
        <v>87</v>
      </c>
      <c r="E89" t="e">
        <f>LOOKUP(D89,Land_Wert,Tabelle_Abfrage_von_MS_Access_Database4[Region])</f>
        <v>#N/A</v>
      </c>
    </row>
    <row r="90" spans="1:5" ht="14.5" x14ac:dyDescent="0.35">
      <c r="A90" s="30" t="str">
        <f>Texte!A198</f>
        <v>700</v>
      </c>
      <c r="B90" s="30" t="str">
        <f>VLOOKUP(Tabelle_Abfrage_von_MS_Access_Database4[[#This Row],[Geonom]],Texte!$A$4:$C$260,Texte!$A$1+1,FALSE)</f>
        <v>Indonesien</v>
      </c>
      <c r="C90">
        <v>88</v>
      </c>
      <c r="E90" t="e">
        <f>LOOKUP(D90,Land_Wert,Tabelle_Abfrage_von_MS_Access_Database4[Region])</f>
        <v>#N/A</v>
      </c>
    </row>
    <row r="91" spans="1:5" ht="14.5" x14ac:dyDescent="0.35">
      <c r="A91" s="30" t="str">
        <f>Texte!A172</f>
        <v>612</v>
      </c>
      <c r="B91" s="30" t="str">
        <f>VLOOKUP(Tabelle_Abfrage_von_MS_Access_Database4[[#This Row],[Geonom]],Texte!$A$4:$C$260,Texte!$A$1+1,FALSE)</f>
        <v>Irak</v>
      </c>
      <c r="C91">
        <v>89</v>
      </c>
      <c r="E91" t="e">
        <f>LOOKUP(D91,Land_Wert,Tabelle_Abfrage_von_MS_Access_Database4[Region])</f>
        <v>#N/A</v>
      </c>
    </row>
    <row r="92" spans="1:5" ht="14.5" x14ac:dyDescent="0.35">
      <c r="A92" s="30" t="str">
        <f>Texte!A173</f>
        <v>616</v>
      </c>
      <c r="B92" s="30" t="str">
        <f>VLOOKUP(Tabelle_Abfrage_von_MS_Access_Database4[[#This Row],[Geonom]],Texte!$A$4:$C$260,Texte!$A$1+1,FALSE)</f>
        <v xml:space="preserve">Iran,Islamische Republik </v>
      </c>
      <c r="C92">
        <v>90</v>
      </c>
      <c r="E92" t="e">
        <f>LOOKUP(D92,Land_Wert,Tabelle_Abfrage_von_MS_Access_Database4[Region])</f>
        <v>#N/A</v>
      </c>
    </row>
    <row r="93" spans="1:5" ht="14.5" x14ac:dyDescent="0.35">
      <c r="A93" s="30" t="str">
        <f>Texte!A9</f>
        <v>007</v>
      </c>
      <c r="B93" s="30" t="str">
        <f>VLOOKUP(Tabelle_Abfrage_von_MS_Access_Database4[[#This Row],[Geonom]],Texte!$A$4:$C$260,Texte!$A$1+1,FALSE)</f>
        <v>Irland</v>
      </c>
      <c r="C93">
        <v>91</v>
      </c>
      <c r="E93" s="8" t="e">
        <f>LOOKUP(D93,Land_Wert,Tabelle_Abfrage_von_MS_Access_Database4[Region])</f>
        <v>#N/A</v>
      </c>
    </row>
    <row r="94" spans="1:5" ht="14.5" x14ac:dyDescent="0.35">
      <c r="A94" s="30" t="str">
        <f>Texte!A18</f>
        <v>024</v>
      </c>
      <c r="B94" s="30" t="str">
        <f>VLOOKUP(Tabelle_Abfrage_von_MS_Access_Database4[[#This Row],[Geonom]],Texte!$A$4:$C$260,Texte!$A$1+1,FALSE)</f>
        <v>Island</v>
      </c>
      <c r="C94">
        <v>92</v>
      </c>
      <c r="E94" s="8" t="e">
        <f>LOOKUP(D94,Land_Wert,Tabelle_Abfrage_von_MS_Access_Database4[Region])</f>
        <v>#N/A</v>
      </c>
    </row>
    <row r="95" spans="1:5" ht="14.5" x14ac:dyDescent="0.35">
      <c r="A95" s="30" t="str">
        <f>Texte!A174</f>
        <v>624</v>
      </c>
      <c r="B95" s="30" t="str">
        <f>VLOOKUP(Tabelle_Abfrage_von_MS_Access_Database4[[#This Row],[Geonom]],Texte!$A$4:$C$260,Texte!$A$1+1,FALSE)</f>
        <v>Israel</v>
      </c>
      <c r="C95">
        <v>93</v>
      </c>
      <c r="E95" t="e">
        <f>LOOKUP(D95,Land_Wert,Tabelle_Abfrage_von_MS_Access_Database4[Region])</f>
        <v>#N/A</v>
      </c>
    </row>
    <row r="96" spans="1:5" ht="14.5" x14ac:dyDescent="0.35">
      <c r="A96" s="30" t="str">
        <f>Texte!A7</f>
        <v>005</v>
      </c>
      <c r="B96" s="30" t="str">
        <f>VLOOKUP(Tabelle_Abfrage_von_MS_Access_Database4[[#This Row],[Geonom]],Texte!$A$4:$C$260,Texte!$A$1+1,FALSE)</f>
        <v>Italien</v>
      </c>
      <c r="C96">
        <v>94</v>
      </c>
      <c r="E96" s="8" t="e">
        <f>LOOKUP(D96,Land_Wert,Tabelle_Abfrage_von_MS_Access_Database4[Region])</f>
        <v>#N/A</v>
      </c>
    </row>
    <row r="97" spans="1:5" ht="14.5" x14ac:dyDescent="0.35">
      <c r="A97" s="30" t="str">
        <f>Texte!A142</f>
        <v>464</v>
      </c>
      <c r="B97" s="30" t="str">
        <f>VLOOKUP(Tabelle_Abfrage_von_MS_Access_Database4[[#This Row],[Geonom]],Texte!$A$4:$C$260,Texte!$A$1+1,FALSE)</f>
        <v>Jamaika</v>
      </c>
      <c r="C97">
        <v>95</v>
      </c>
      <c r="E97" t="e">
        <f>LOOKUP(D97,Land_Wert,Tabelle_Abfrage_von_MS_Access_Database4[Region])</f>
        <v>#N/A</v>
      </c>
    </row>
    <row r="98" spans="1:5" ht="14.5" x14ac:dyDescent="0.35">
      <c r="A98" s="30" t="str">
        <f>Texte!A207</f>
        <v>732</v>
      </c>
      <c r="B98" s="30" t="str">
        <f>VLOOKUP(Tabelle_Abfrage_von_MS_Access_Database4[[#This Row],[Geonom]],Texte!$A$4:$C$260,Texte!$A$1+1,FALSE)</f>
        <v>Japan</v>
      </c>
      <c r="C98">
        <v>96</v>
      </c>
      <c r="E98" t="e">
        <f>LOOKUP(D98,Land_Wert,Tabelle_Abfrage_von_MS_Access_Database4[Region])</f>
        <v>#N/A</v>
      </c>
    </row>
    <row r="99" spans="1:5" ht="14.5" x14ac:dyDescent="0.35">
      <c r="A99" s="30" t="str">
        <f>Texte!A184</f>
        <v>653</v>
      </c>
      <c r="B99" s="30" t="str">
        <f>VLOOKUP(Tabelle_Abfrage_von_MS_Access_Database4[[#This Row],[Geonom]],Texte!$A$4:$C$260,Texte!$A$1+1,FALSE)</f>
        <v>Jemen</v>
      </c>
      <c r="C99">
        <v>97</v>
      </c>
      <c r="E99" t="e">
        <f>LOOKUP(D99,Land_Wert,Tabelle_Abfrage_von_MS_Access_Database4[Region])</f>
        <v>#N/A</v>
      </c>
    </row>
    <row r="100" spans="1:5" ht="14.5" x14ac:dyDescent="0.35">
      <c r="A100" s="30" t="str">
        <f>Texte!A177</f>
        <v>628</v>
      </c>
      <c r="B100" s="30" t="str">
        <f>VLOOKUP(Tabelle_Abfrage_von_MS_Access_Database4[[#This Row],[Geonom]],Texte!$A$4:$C$260,Texte!$A$1+1,FALSE)</f>
        <v>Jordanien</v>
      </c>
      <c r="C100">
        <v>98</v>
      </c>
      <c r="E100" t="e">
        <f>LOOKUP(D100,Land_Wert,Tabelle_Abfrage_von_MS_Access_Database4[Region])</f>
        <v>#N/A</v>
      </c>
    </row>
    <row r="101" spans="1:5" ht="14.5" x14ac:dyDescent="0.35">
      <c r="A101" s="30" t="str">
        <f>Texte!A141</f>
        <v>463</v>
      </c>
      <c r="B101" s="30" t="str">
        <f>VLOOKUP(Tabelle_Abfrage_von_MS_Access_Database4[[#This Row],[Geonom]],Texte!$A$4:$C$260,Texte!$A$1+1,FALSE)</f>
        <v>Kaimaninseln</v>
      </c>
      <c r="C101">
        <v>99</v>
      </c>
      <c r="E101" t="e">
        <f>LOOKUP(D101,Land_Wert,Tabelle_Abfrage_von_MS_Access_Database4[Region])</f>
        <v>#N/A</v>
      </c>
    </row>
    <row r="102" spans="1:5" ht="14.5" x14ac:dyDescent="0.35">
      <c r="A102" s="30" t="str">
        <f>Texte!A197</f>
        <v>696</v>
      </c>
      <c r="B102" s="30" t="str">
        <f>VLOOKUP(Tabelle_Abfrage_von_MS_Access_Database4[[#This Row],[Geonom]],Texte!$A$4:$C$260,Texte!$A$1+1,FALSE)</f>
        <v>Kambodscha</v>
      </c>
      <c r="C102">
        <v>100</v>
      </c>
      <c r="E102" t="e">
        <f>LOOKUP(D102,Land_Wert,Tabelle_Abfrage_von_MS_Access_Database4[Region])</f>
        <v>#N/A</v>
      </c>
    </row>
    <row r="103" spans="1:5" ht="14.5" x14ac:dyDescent="0.35">
      <c r="A103" s="30" t="str">
        <f>Texte!A85</f>
        <v>302</v>
      </c>
      <c r="B103" s="30" t="str">
        <f>VLOOKUP(Tabelle_Abfrage_von_MS_Access_Database4[[#This Row],[Geonom]],Texte!$A$4:$C$260,Texte!$A$1+1,FALSE)</f>
        <v>Kamerun</v>
      </c>
      <c r="C103">
        <v>101</v>
      </c>
      <c r="E103" t="e">
        <f>LOOKUP(D103,Land_Wert,Tabelle_Abfrage_von_MS_Access_Database4[Region])</f>
        <v>#N/A</v>
      </c>
    </row>
    <row r="104" spans="1:5" ht="14.5" x14ac:dyDescent="0.35">
      <c r="A104" s="30" t="str">
        <f>Texte!A119</f>
        <v>404</v>
      </c>
      <c r="B104" s="30" t="str">
        <f>VLOOKUP(Tabelle_Abfrage_von_MS_Access_Database4[[#This Row],[Geonom]],Texte!$A$4:$C$260,Texte!$A$1+1,FALSE)</f>
        <v>Kanada</v>
      </c>
      <c r="C104">
        <v>102</v>
      </c>
      <c r="E104" t="e">
        <f>LOOKUP(D104,Land_Wert,Tabelle_Abfrage_von_MS_Access_Database4[Region])</f>
        <v>#N/A</v>
      </c>
    </row>
    <row r="105" spans="1:5" ht="14.5" x14ac:dyDescent="0.35">
      <c r="A105" s="30" t="str">
        <f>Texte!A73</f>
        <v>247</v>
      </c>
      <c r="B105" s="30" t="str">
        <f>VLOOKUP(Tabelle_Abfrage_von_MS_Access_Database4[[#This Row],[Geonom]],Texte!$A$4:$C$260,Texte!$A$1+1,FALSE)</f>
        <v>Kap Verde</v>
      </c>
      <c r="C105">
        <v>103</v>
      </c>
      <c r="E105" t="e">
        <f>LOOKUP(D105,Land_Wert,Tabelle_Abfrage_von_MS_Access_Database4[Region])</f>
        <v>#N/A</v>
      </c>
    </row>
    <row r="106" spans="1:5" ht="14.5" x14ac:dyDescent="0.35">
      <c r="A106" s="30" t="str">
        <f>Texte!A48</f>
        <v>079</v>
      </c>
      <c r="B106" s="30" t="str">
        <f>VLOOKUP(Tabelle_Abfrage_von_MS_Access_Database4[[#This Row],[Geonom]],Texte!$A$4:$C$260,Texte!$A$1+1,FALSE)</f>
        <v>Kasachstan</v>
      </c>
      <c r="C106">
        <v>104</v>
      </c>
      <c r="E106" t="e">
        <f>LOOKUP(D106,Land_Wert,Tabelle_Abfrage_von_MS_Access_Database4[Region])</f>
        <v>#N/A</v>
      </c>
    </row>
    <row r="107" spans="1:5" ht="14.5" x14ac:dyDescent="0.35">
      <c r="A107" s="30" t="str">
        <f>Texte!A181</f>
        <v>644</v>
      </c>
      <c r="B107" s="30" t="str">
        <f>VLOOKUP(Tabelle_Abfrage_von_MS_Access_Database4[[#This Row],[Geonom]],Texte!$A$4:$C$260,Texte!$A$1+1,FALSE)</f>
        <v>Katar</v>
      </c>
      <c r="C107">
        <v>105</v>
      </c>
      <c r="E107" t="e">
        <f>LOOKUP(D107,Land_Wert,Tabelle_Abfrage_von_MS_Access_Database4[Region])</f>
        <v>#N/A</v>
      </c>
    </row>
    <row r="108" spans="1:5" ht="14.5" x14ac:dyDescent="0.35">
      <c r="A108" s="30" t="str">
        <f>Texte!A100</f>
        <v>346</v>
      </c>
      <c r="B108" s="30" t="str">
        <f>VLOOKUP(Tabelle_Abfrage_von_MS_Access_Database4[[#This Row],[Geonom]],Texte!$A$4:$C$260,Texte!$A$1+1,FALSE)</f>
        <v>Kenia</v>
      </c>
      <c r="C108">
        <v>106</v>
      </c>
      <c r="E108" t="e">
        <f>LOOKUP(D108,Land_Wert,Tabelle_Abfrage_von_MS_Access_Database4[Region])</f>
        <v>#N/A</v>
      </c>
    </row>
    <row r="109" spans="1:5" ht="14.5" x14ac:dyDescent="0.35">
      <c r="A109" s="30" t="str">
        <f>Texte!A52</f>
        <v>083</v>
      </c>
      <c r="B109" s="30" t="str">
        <f>VLOOKUP(Tabelle_Abfrage_von_MS_Access_Database4[[#This Row],[Geonom]],Texte!$A$4:$C$260,Texte!$A$1+1,FALSE)</f>
        <v>Kirgisistan</v>
      </c>
      <c r="C109">
        <v>107</v>
      </c>
      <c r="E109" t="e">
        <f>LOOKUP(D109,Land_Wert,Tabelle_Abfrage_von_MS_Access_Database4[Region])</f>
        <v>#N/A</v>
      </c>
    </row>
    <row r="110" spans="1:5" ht="14.5" x14ac:dyDescent="0.35">
      <c r="A110" s="30" t="str">
        <f>Texte!A219</f>
        <v>812</v>
      </c>
      <c r="B110" s="30" t="str">
        <f>VLOOKUP(Tabelle_Abfrage_von_MS_Access_Database4[[#This Row],[Geonom]],Texte!$A$4:$C$260,Texte!$A$1+1,FALSE)</f>
        <v>Kiribati</v>
      </c>
      <c r="C110">
        <v>108</v>
      </c>
      <c r="E110" t="e">
        <f>LOOKUP(D110,Land_Wert,Tabelle_Abfrage_von_MS_Access_Database4[Region])</f>
        <v>#N/A</v>
      </c>
    </row>
    <row r="111" spans="1:5" ht="14.5" x14ac:dyDescent="0.35">
      <c r="A111" s="30" t="str">
        <f>Texte!A233</f>
        <v>833</v>
      </c>
      <c r="B111" s="30" t="str">
        <f>VLOOKUP(Tabelle_Abfrage_von_MS_Access_Database4[[#This Row],[Geonom]],Texte!$A$4:$C$260,Texte!$A$1+1,FALSE)</f>
        <v>Kokosinseln</v>
      </c>
      <c r="C111">
        <v>109</v>
      </c>
      <c r="E111" t="e">
        <f>LOOKUP(D111,Land_Wert,Tabelle_Abfrage_von_MS_Access_Database4[Region])</f>
        <v>#N/A</v>
      </c>
    </row>
    <row r="112" spans="1:5" ht="14.5" x14ac:dyDescent="0.35">
      <c r="A112" s="30" t="str">
        <f>Texte!A156</f>
        <v>480</v>
      </c>
      <c r="B112" s="30" t="str">
        <f>VLOOKUP(Tabelle_Abfrage_von_MS_Access_Database4[[#This Row],[Geonom]],Texte!$A$4:$C$260,Texte!$A$1+1,FALSE)</f>
        <v>Kolumbien</v>
      </c>
      <c r="C112">
        <v>110</v>
      </c>
      <c r="E112" t="e">
        <f>LOOKUP(D112,Land_Wert,Tabelle_Abfrage_von_MS_Access_Database4[Region])</f>
        <v>#N/A</v>
      </c>
    </row>
    <row r="113" spans="1:5" ht="14.5" x14ac:dyDescent="0.35">
      <c r="A113" s="30" t="str">
        <f>Texte!A108</f>
        <v>375</v>
      </c>
      <c r="B113" s="30" t="str">
        <f>VLOOKUP(Tabelle_Abfrage_von_MS_Access_Database4[[#This Row],[Geonom]],Texte!$A$4:$C$260,Texte!$A$1+1,FALSE)</f>
        <v>Komoren</v>
      </c>
      <c r="C113">
        <v>111</v>
      </c>
      <c r="E113" t="e">
        <f>LOOKUP(D113,Land_Wert,Tabelle_Abfrage_von_MS_Access_Database4[Region])</f>
        <v>#N/A</v>
      </c>
    </row>
    <row r="114" spans="1:5" ht="14.5" x14ac:dyDescent="0.35">
      <c r="A114" s="30" t="str">
        <f>Texte!A90</f>
        <v>318</v>
      </c>
      <c r="B114" s="30" t="str">
        <f>VLOOKUP(Tabelle_Abfrage_von_MS_Access_Database4[[#This Row],[Geonom]],Texte!$A$4:$C$260,Texte!$A$1+1,FALSE)</f>
        <v>Kongo</v>
      </c>
      <c r="C114">
        <v>112</v>
      </c>
      <c r="E114" t="e">
        <f>LOOKUP(D114,Land_Wert,Tabelle_Abfrage_von_MS_Access_Database4[Region])</f>
        <v>#N/A</v>
      </c>
    </row>
    <row r="115" spans="1:5" ht="14.5" x14ac:dyDescent="0.35">
      <c r="A115" s="30" t="str">
        <f>Texte!A91</f>
        <v>322</v>
      </c>
      <c r="B115" s="30" t="str">
        <f>VLOOKUP(Tabelle_Abfrage_von_MS_Access_Database4[[#This Row],[Geonom]],Texte!$A$4:$C$260,Texte!$A$1+1,FALSE)</f>
        <v xml:space="preserve">Kongo,Demokrat. Republik </v>
      </c>
      <c r="C115">
        <v>113</v>
      </c>
      <c r="E115" t="e">
        <f>LOOKUP(D115,Land_Wert,Tabelle_Abfrage_von_MS_Access_Database4[Region])</f>
        <v>#N/A</v>
      </c>
    </row>
    <row r="116" spans="1:5" ht="14.5" x14ac:dyDescent="0.35">
      <c r="A116" s="30" t="str">
        <f>Texte!A206</f>
        <v>728</v>
      </c>
      <c r="B116" s="30" t="str">
        <f>VLOOKUP(Tabelle_Abfrage_von_MS_Access_Database4[[#This Row],[Geonom]],Texte!$A$4:$C$260,Texte!$A$1+1,FALSE)</f>
        <v>Korea, Republik</v>
      </c>
      <c r="C116">
        <v>114</v>
      </c>
      <c r="E116" t="e">
        <f>LOOKUP(D116,Land_Wert,Tabelle_Abfrage_von_MS_Access_Database4[Region])</f>
        <v>#N/A</v>
      </c>
    </row>
    <row r="117" spans="1:5" ht="14.5" x14ac:dyDescent="0.35">
      <c r="A117" s="30" t="str">
        <f>Texte!A205</f>
        <v>724</v>
      </c>
      <c r="B117" s="30" t="str">
        <f>VLOOKUP(Tabelle_Abfrage_von_MS_Access_Database4[[#This Row],[Geonom]],Texte!$A$4:$C$260,Texte!$A$1+1,FALSE)</f>
        <v xml:space="preserve">Korea,Demokrat.Volksrep. </v>
      </c>
      <c r="C117">
        <v>115</v>
      </c>
      <c r="E117" t="e">
        <f>LOOKUP(D117,Land_Wert,Tabelle_Abfrage_von_MS_Access_Database4[Region])</f>
        <v>#N/A</v>
      </c>
    </row>
    <row r="118" spans="1:5" ht="14.5" x14ac:dyDescent="0.35">
      <c r="A118" s="30" t="str">
        <f>Texte!A56</f>
        <v>095</v>
      </c>
      <c r="B118" s="30" t="str">
        <f>VLOOKUP(Tabelle_Abfrage_von_MS_Access_Database4[[#This Row],[Geonom]],Texte!$A$4:$C$260,Texte!$A$1+1,FALSE)</f>
        <v>Kosovo</v>
      </c>
      <c r="C118">
        <v>116</v>
      </c>
      <c r="E118" t="e">
        <f>LOOKUP(D118,Land_Wert,Tabelle_Abfrage_von_MS_Access_Database4[Region])</f>
        <v>#N/A</v>
      </c>
    </row>
    <row r="119" spans="1:5" ht="14.5" x14ac:dyDescent="0.35">
      <c r="A119" s="30" t="str">
        <f>Texte!A54</f>
        <v>092</v>
      </c>
      <c r="B119" s="30" t="str">
        <f>VLOOKUP(Tabelle_Abfrage_von_MS_Access_Database4[[#This Row],[Geonom]],Texte!$A$4:$C$260,Texte!$A$1+1,FALSE)</f>
        <v>Kroatien</v>
      </c>
      <c r="C119">
        <v>117</v>
      </c>
      <c r="E119" t="e">
        <f>LOOKUP(D119,Land_Wert,Tabelle_Abfrage_von_MS_Access_Database4[Region])</f>
        <v>#N/A</v>
      </c>
    </row>
    <row r="120" spans="1:5" ht="14.5" x14ac:dyDescent="0.35">
      <c r="A120" s="30" t="str">
        <f>Texte!A132</f>
        <v>448</v>
      </c>
      <c r="B120" s="30" t="str">
        <f>VLOOKUP(Tabelle_Abfrage_von_MS_Access_Database4[[#This Row],[Geonom]],Texte!$A$4:$C$260,Texte!$A$1+1,FALSE)</f>
        <v>Kuba</v>
      </c>
      <c r="C120">
        <v>118</v>
      </c>
      <c r="E120" t="e">
        <f>LOOKUP(D120,Land_Wert,Tabelle_Abfrage_von_MS_Access_Database4[Region])</f>
        <v>#N/A</v>
      </c>
    </row>
    <row r="121" spans="1:5" ht="14.5" x14ac:dyDescent="0.35">
      <c r="A121" s="30" t="str">
        <f>Texte!A179</f>
        <v>636</v>
      </c>
      <c r="B121" s="30" t="str">
        <f>VLOOKUP(Tabelle_Abfrage_von_MS_Access_Database4[[#This Row],[Geonom]],Texte!$A$4:$C$260,Texte!$A$1+1,FALSE)</f>
        <v>Kuwait</v>
      </c>
      <c r="C121">
        <v>119</v>
      </c>
      <c r="E121" t="e">
        <f>LOOKUP(D121,Land_Wert,Tabelle_Abfrage_von_MS_Access_Database4[Region])</f>
        <v>#N/A</v>
      </c>
    </row>
    <row r="122" spans="1:5" ht="14.5" x14ac:dyDescent="0.35">
      <c r="A122" s="30" t="str">
        <f>Texte!A195</f>
        <v>684</v>
      </c>
      <c r="B122" s="30" t="str">
        <f>VLOOKUP(Tabelle_Abfrage_von_MS_Access_Database4[[#This Row],[Geonom]],Texte!$A$4:$C$260,Texte!$A$1+1,FALSE)</f>
        <v>Laos,Demokrat.Volksrep.</v>
      </c>
      <c r="C122">
        <v>120</v>
      </c>
      <c r="E122" t="e">
        <f>LOOKUP(D122,Land_Wert,Tabelle_Abfrage_von_MS_Access_Database4[Region])</f>
        <v>#N/A</v>
      </c>
    </row>
    <row r="123" spans="1:5" ht="14.5" x14ac:dyDescent="0.35">
      <c r="A123" s="30" t="str">
        <f>Texte!A117</f>
        <v>395</v>
      </c>
      <c r="B123" s="30" t="str">
        <f>VLOOKUP(Tabelle_Abfrage_von_MS_Access_Database4[[#This Row],[Geonom]],Texte!$A$4:$C$260,Texte!$A$1+1,FALSE)</f>
        <v>Lesotho</v>
      </c>
      <c r="C123">
        <v>121</v>
      </c>
      <c r="E123" t="e">
        <f>LOOKUP(D123,Land_Wert,Tabelle_Abfrage_von_MS_Access_Database4[Region])</f>
        <v>#N/A</v>
      </c>
    </row>
    <row r="124" spans="1:5" ht="14.5" x14ac:dyDescent="0.35">
      <c r="A124" s="30" t="str">
        <f>Texte!A32</f>
        <v>054</v>
      </c>
      <c r="B124" s="30" t="str">
        <f>VLOOKUP(Tabelle_Abfrage_von_MS_Access_Database4[[#This Row],[Geonom]],Texte!$A$4:$C$260,Texte!$A$1+1,FALSE)</f>
        <v>Lettland</v>
      </c>
      <c r="C124">
        <v>122</v>
      </c>
      <c r="E124" t="e">
        <f>LOOKUP(D124,Land_Wert,Tabelle_Abfrage_von_MS_Access_Database4[Region])</f>
        <v>#N/A</v>
      </c>
    </row>
    <row r="125" spans="1:5" ht="14.5" x14ac:dyDescent="0.35">
      <c r="A125" s="30" t="str">
        <f>Texte!A63</f>
        <v>216</v>
      </c>
      <c r="B125" s="30" t="str">
        <f>VLOOKUP(Tabelle_Abfrage_von_MS_Access_Database4[[#This Row],[Geonom]],Texte!$A$4:$C$260,Texte!$A$1+1,FALSE)</f>
        <v>Lib.-Arab.Dschamahirija</v>
      </c>
      <c r="C125">
        <v>123</v>
      </c>
      <c r="E125" t="e">
        <f>LOOKUP(D125,Land_Wert,Tabelle_Abfrage_von_MS_Access_Database4[Region])</f>
        <v>#N/A</v>
      </c>
    </row>
    <row r="126" spans="1:5" ht="14.5" x14ac:dyDescent="0.35">
      <c r="A126" s="30" t="str">
        <f>Texte!A170</f>
        <v>604</v>
      </c>
      <c r="B126" s="30" t="str">
        <f>VLOOKUP(Tabelle_Abfrage_von_MS_Access_Database4[[#This Row],[Geonom]],Texte!$A$4:$C$260,Texte!$A$1+1,FALSE)</f>
        <v>Libanon</v>
      </c>
      <c r="C126">
        <v>124</v>
      </c>
      <c r="E126" t="e">
        <f>LOOKUP(D126,Land_Wert,Tabelle_Abfrage_von_MS_Access_Database4[Region])</f>
        <v>#N/A</v>
      </c>
    </row>
    <row r="127" spans="1:5" ht="14.5" x14ac:dyDescent="0.35">
      <c r="A127" s="30" t="str">
        <f>Texte!A79</f>
        <v>268</v>
      </c>
      <c r="B127" s="30" t="str">
        <f>VLOOKUP(Tabelle_Abfrage_von_MS_Access_Database4[[#This Row],[Geonom]],Texte!$A$4:$C$260,Texte!$A$1+1,FALSE)</f>
        <v>Liberia</v>
      </c>
      <c r="C127">
        <v>125</v>
      </c>
      <c r="E127" t="e">
        <f>LOOKUP(D127,Land_Wert,Tabelle_Abfrage_von_MS_Access_Database4[Region])</f>
        <v>#N/A</v>
      </c>
    </row>
    <row r="128" spans="1:5" ht="14.5" x14ac:dyDescent="0.35">
      <c r="A128" s="30" t="str">
        <f>Texte!A22</f>
        <v>037</v>
      </c>
      <c r="B128" s="30" t="str">
        <f>VLOOKUP(Tabelle_Abfrage_von_MS_Access_Database4[[#This Row],[Geonom]],Texte!$A$4:$C$260,Texte!$A$1+1,FALSE)</f>
        <v>Liechtenstein</v>
      </c>
      <c r="C128">
        <v>126</v>
      </c>
      <c r="E128" t="e">
        <f>LOOKUP(D128,Land_Wert,Tabelle_Abfrage_von_MS_Access_Database4[Region])</f>
        <v>#N/A</v>
      </c>
    </row>
    <row r="129" spans="1:5" ht="14.5" x14ac:dyDescent="0.35">
      <c r="A129" s="30" t="str">
        <f>Texte!A33</f>
        <v>055</v>
      </c>
      <c r="B129" s="30" t="str">
        <f>VLOOKUP(Tabelle_Abfrage_von_MS_Access_Database4[[#This Row],[Geonom]],Texte!$A$4:$C$260,Texte!$A$1+1,FALSE)</f>
        <v>Litauen</v>
      </c>
      <c r="C129">
        <v>127</v>
      </c>
      <c r="E129" t="e">
        <f>LOOKUP(D129,Land_Wert,Tabelle_Abfrage_von_MS_Access_Database4[Region])</f>
        <v>#N/A</v>
      </c>
    </row>
    <row r="130" spans="1:5" ht="14.5" x14ac:dyDescent="0.35">
      <c r="A130" s="30" t="str">
        <f>Texte!A15</f>
        <v>018</v>
      </c>
      <c r="B130" s="30" t="str">
        <f>VLOOKUP(Tabelle_Abfrage_von_MS_Access_Database4[[#This Row],[Geonom]],Texte!$A$4:$C$260,Texte!$A$1+1,FALSE)</f>
        <v>Luxemburg</v>
      </c>
      <c r="C130">
        <v>128</v>
      </c>
      <c r="E130" s="8" t="e">
        <f>LOOKUP(D130,Land_Wert,Tabelle_Abfrage_von_MS_Access_Database4[Region])</f>
        <v>#N/A</v>
      </c>
    </row>
    <row r="131" spans="1:5" ht="14.5" x14ac:dyDescent="0.35">
      <c r="A131" s="30" t="str">
        <f>Texte!A210</f>
        <v>743</v>
      </c>
      <c r="B131" s="30" t="str">
        <f>VLOOKUP(Tabelle_Abfrage_von_MS_Access_Database4[[#This Row],[Geonom]],Texte!$A$4:$C$260,Texte!$A$1+1,FALSE)</f>
        <v>Macau</v>
      </c>
      <c r="C131">
        <v>129</v>
      </c>
      <c r="E131" t="e">
        <f>LOOKUP(D131,Land_Wert,Tabelle_Abfrage_von_MS_Access_Database4[Region])</f>
        <v>#N/A</v>
      </c>
    </row>
    <row r="132" spans="1:5" ht="14.5" x14ac:dyDescent="0.35">
      <c r="A132" s="30" t="str">
        <f>Texte!A106</f>
        <v>370</v>
      </c>
      <c r="B132" s="30" t="str">
        <f>VLOOKUP(Tabelle_Abfrage_von_MS_Access_Database4[[#This Row],[Geonom]],Texte!$A$4:$C$260,Texte!$A$1+1,FALSE)</f>
        <v>Madagaskar</v>
      </c>
      <c r="C132">
        <v>130</v>
      </c>
      <c r="E132" t="e">
        <f>LOOKUP(D132,Land_Wert,Tabelle_Abfrage_von_MS_Access_Database4[Region])</f>
        <v>#N/A</v>
      </c>
    </row>
    <row r="133" spans="1:5" ht="14.5" x14ac:dyDescent="0.35">
      <c r="A133" s="30" t="str">
        <f>Texte!A112</f>
        <v>386</v>
      </c>
      <c r="B133" s="30" t="str">
        <f>VLOOKUP(Tabelle_Abfrage_von_MS_Access_Database4[[#This Row],[Geonom]],Texte!$A$4:$C$260,Texte!$A$1+1,FALSE)</f>
        <v>Malawi</v>
      </c>
      <c r="C133">
        <v>131</v>
      </c>
      <c r="E133" t="e">
        <f>LOOKUP(D133,Land_Wert,Tabelle_Abfrage_von_MS_Access_Database4[Region])</f>
        <v>#N/A</v>
      </c>
    </row>
    <row r="134" spans="1:5" ht="14.5" x14ac:dyDescent="0.35">
      <c r="A134" s="30" t="str">
        <f>Texte!A199</f>
        <v>701</v>
      </c>
      <c r="B134" s="30" t="str">
        <f>VLOOKUP(Tabelle_Abfrage_von_MS_Access_Database4[[#This Row],[Geonom]],Texte!$A$4:$C$260,Texte!$A$1+1,FALSE)</f>
        <v>Malaysia</v>
      </c>
      <c r="C134">
        <v>132</v>
      </c>
      <c r="E134" t="e">
        <f>LOOKUP(D134,Land_Wert,Tabelle_Abfrage_von_MS_Access_Database4[Region])</f>
        <v>#N/A</v>
      </c>
    </row>
    <row r="135" spans="1:5" ht="14.5" x14ac:dyDescent="0.35">
      <c r="A135" s="30" t="str">
        <f>Texte!A189</f>
        <v>667</v>
      </c>
      <c r="B135" s="30" t="str">
        <f>VLOOKUP(Tabelle_Abfrage_von_MS_Access_Database4[[#This Row],[Geonom]],Texte!$A$4:$C$260,Texte!$A$1+1,FALSE)</f>
        <v>Malediven</v>
      </c>
      <c r="C135">
        <v>133</v>
      </c>
      <c r="E135" t="e">
        <f>LOOKUP(D135,Land_Wert,Tabelle_Abfrage_von_MS_Access_Database4[Region])</f>
        <v>#N/A</v>
      </c>
    </row>
    <row r="136" spans="1:5" ht="14.5" x14ac:dyDescent="0.35">
      <c r="A136" s="30" t="str">
        <f>Texte!A69</f>
        <v>232</v>
      </c>
      <c r="B136" s="30" t="str">
        <f>VLOOKUP(Tabelle_Abfrage_von_MS_Access_Database4[[#This Row],[Geonom]],Texte!$A$4:$C$260,Texte!$A$1+1,FALSE)</f>
        <v>Mali</v>
      </c>
      <c r="C136">
        <v>134</v>
      </c>
      <c r="E136" t="e">
        <f>LOOKUP(D136,Land_Wert,Tabelle_Abfrage_von_MS_Access_Database4[Region])</f>
        <v>#N/A</v>
      </c>
    </row>
    <row r="137" spans="1:5" ht="14.5" x14ac:dyDescent="0.35">
      <c r="A137" s="30" t="str">
        <f>Texte!A28</f>
        <v>046</v>
      </c>
      <c r="B137" s="30" t="str">
        <f>VLOOKUP(Tabelle_Abfrage_von_MS_Access_Database4[[#This Row],[Geonom]],Texte!$A$4:$C$260,Texte!$A$1+1,FALSE)</f>
        <v>Malta</v>
      </c>
      <c r="C137">
        <v>135</v>
      </c>
      <c r="E137" t="e">
        <f>LOOKUP(D137,Land_Wert,Tabelle_Abfrage_von_MS_Access_Database4[Region])</f>
        <v>#N/A</v>
      </c>
    </row>
    <row r="138" spans="1:5" ht="14.5" x14ac:dyDescent="0.35">
      <c r="A138" s="30" t="str">
        <f>Texte!A60</f>
        <v>204</v>
      </c>
      <c r="B138" s="30" t="str">
        <f>VLOOKUP(Tabelle_Abfrage_von_MS_Access_Database4[[#This Row],[Geonom]],Texte!$A$4:$C$260,Texte!$A$1+1,FALSE)</f>
        <v>Marokko</v>
      </c>
      <c r="C138">
        <v>136</v>
      </c>
      <c r="E138" t="e">
        <f>LOOKUP(D138,Land_Wert,Tabelle_Abfrage_von_MS_Access_Database4[Region])</f>
        <v>#N/A</v>
      </c>
    </row>
    <row r="139" spans="1:5" ht="14.5" x14ac:dyDescent="0.35">
      <c r="A139" s="30" t="str">
        <f>Texte!A228</f>
        <v>824</v>
      </c>
      <c r="B139" s="30" t="str">
        <f>VLOOKUP(Tabelle_Abfrage_von_MS_Access_Database4[[#This Row],[Geonom]],Texte!$A$4:$C$260,Texte!$A$1+1,FALSE)</f>
        <v>Marshall-Inseln</v>
      </c>
      <c r="C139">
        <v>137</v>
      </c>
      <c r="E139" t="e">
        <f>LOOKUP(D139,Land_Wert,Tabelle_Abfrage_von_MS_Access_Database4[Region])</f>
        <v>#N/A</v>
      </c>
    </row>
    <row r="140" spans="1:5" ht="14.5" x14ac:dyDescent="0.35">
      <c r="A140" s="30" t="str">
        <f>Texte!A67</f>
        <v>228</v>
      </c>
      <c r="B140" s="30" t="str">
        <f>VLOOKUP(Tabelle_Abfrage_von_MS_Access_Database4[[#This Row],[Geonom]],Texte!$A$4:$C$260,Texte!$A$1+1,FALSE)</f>
        <v>Mauretanien</v>
      </c>
      <c r="C140">
        <v>138</v>
      </c>
      <c r="E140" t="e">
        <f>LOOKUP(D140,Land_Wert,Tabelle_Abfrage_von_MS_Access_Database4[Region])</f>
        <v>#N/A</v>
      </c>
    </row>
    <row r="141" spans="1:5" ht="14.5" x14ac:dyDescent="0.35">
      <c r="A141" s="30" t="str">
        <f>Texte!A107</f>
        <v>373</v>
      </c>
      <c r="B141" s="30" t="str">
        <f>VLOOKUP(Tabelle_Abfrage_von_MS_Access_Database4[[#This Row],[Geonom]],Texte!$A$4:$C$260,Texte!$A$1+1,FALSE)</f>
        <v>Mauritius</v>
      </c>
      <c r="C141">
        <v>139</v>
      </c>
      <c r="E141" t="e">
        <f>LOOKUP(D141,Land_Wert,Tabelle_Abfrage_von_MS_Access_Database4[Region])</f>
        <v>#N/A</v>
      </c>
    </row>
    <row r="142" spans="1:5" ht="14.5" x14ac:dyDescent="0.35">
      <c r="A142" s="30" t="str">
        <f>Texte!A109</f>
        <v>377</v>
      </c>
      <c r="B142" s="30" t="str">
        <f>VLOOKUP(Tabelle_Abfrage_von_MS_Access_Database4[[#This Row],[Geonom]],Texte!$A$4:$C$260,Texte!$A$1+1,FALSE)</f>
        <v>Mayotte</v>
      </c>
      <c r="C142">
        <v>140</v>
      </c>
      <c r="E142" t="e">
        <f>LOOKUP(D142,Land_Wert,Tabelle_Abfrage_von_MS_Access_Database4[Region])</f>
        <v>#N/A</v>
      </c>
    </row>
    <row r="143" spans="1:5" ht="29" x14ac:dyDescent="0.35">
      <c r="A143" s="30" t="str">
        <f>Texte!A57</f>
        <v>096</v>
      </c>
      <c r="B143" s="30" t="str">
        <f>VLOOKUP(Tabelle_Abfrage_von_MS_Access_Database4[[#This Row],[Geonom]],Texte!$A$4:$C$260,Texte!$A$1+1,FALSE)</f>
        <v xml:space="preserve">Mazedonien,ehem.jugo.Rep </v>
      </c>
      <c r="C143">
        <v>141</v>
      </c>
      <c r="E143" t="e">
        <f>LOOKUP(D143,Land_Wert,Tabelle_Abfrage_von_MS_Access_Database4[Region])</f>
        <v>#N/A</v>
      </c>
    </row>
    <row r="144" spans="1:5" ht="14.5" x14ac:dyDescent="0.35">
      <c r="A144" s="30" t="str">
        <f>Texte!A17</f>
        <v>023</v>
      </c>
      <c r="B144" s="30" t="str">
        <f>VLOOKUP(Tabelle_Abfrage_von_MS_Access_Database4[[#This Row],[Geonom]],Texte!$A$4:$C$260,Texte!$A$1+1,FALSE)</f>
        <v>Melilla</v>
      </c>
      <c r="C144">
        <v>142</v>
      </c>
      <c r="E144" s="8" t="e">
        <f>LOOKUP(D144,Land_Wert,Tabelle_Abfrage_von_MS_Access_Database4[Region])</f>
        <v>#N/A</v>
      </c>
    </row>
    <row r="145" spans="1:5" ht="14.5" x14ac:dyDescent="0.35">
      <c r="A145" s="30" t="str">
        <f>Texte!A122</f>
        <v>412</v>
      </c>
      <c r="B145" s="30" t="str">
        <f>VLOOKUP(Tabelle_Abfrage_von_MS_Access_Database4[[#This Row],[Geonom]],Texte!$A$4:$C$260,Texte!$A$1+1,FALSE)</f>
        <v>Mexiko</v>
      </c>
      <c r="C145">
        <v>143</v>
      </c>
      <c r="E145" t="e">
        <f>LOOKUP(D145,Land_Wert,Tabelle_Abfrage_von_MS_Access_Database4[Region])</f>
        <v>#N/A</v>
      </c>
    </row>
    <row r="146" spans="1:5" ht="14.5" x14ac:dyDescent="0.35">
      <c r="A146" s="30" t="str">
        <f>Texte!A43</f>
        <v>074</v>
      </c>
      <c r="B146" s="30" t="str">
        <f>VLOOKUP(Tabelle_Abfrage_von_MS_Access_Database4[[#This Row],[Geonom]],Texte!$A$4:$C$260,Texte!$A$1+1,FALSE)</f>
        <v>Moldau,Republik</v>
      </c>
      <c r="C146">
        <v>144</v>
      </c>
      <c r="E146" t="e">
        <f>LOOKUP(D146,Land_Wert,Tabelle_Abfrage_von_MS_Access_Database4[Region])</f>
        <v>#N/A</v>
      </c>
    </row>
    <row r="147" spans="1:5" ht="14.5" x14ac:dyDescent="0.35">
      <c r="A147" s="30" t="str">
        <f>Texte!A203</f>
        <v>716</v>
      </c>
      <c r="B147" s="30" t="str">
        <f>VLOOKUP(Tabelle_Abfrage_von_MS_Access_Database4[[#This Row],[Geonom]],Texte!$A$4:$C$260,Texte!$A$1+1,FALSE)</f>
        <v>Mongolei</v>
      </c>
      <c r="C147">
        <v>145</v>
      </c>
      <c r="E147" t="e">
        <f>LOOKUP(D147,Land_Wert,Tabelle_Abfrage_von_MS_Access_Database4[Region])</f>
        <v>#N/A</v>
      </c>
    </row>
    <row r="148" spans="1:5" ht="14.5" x14ac:dyDescent="0.35">
      <c r="A148" s="30" t="str">
        <f>Texte!A58</f>
        <v>097</v>
      </c>
      <c r="B148" s="30" t="str">
        <f>VLOOKUP(Tabelle_Abfrage_von_MS_Access_Database4[[#This Row],[Geonom]],Texte!$A$4:$C$260,Texte!$A$1+1,FALSE)</f>
        <v>Montenegro</v>
      </c>
      <c r="C148">
        <v>146</v>
      </c>
      <c r="E148" t="e">
        <f>LOOKUP(D148,Land_Wert,Tabelle_Abfrage_von_MS_Access_Database4[Region])</f>
        <v>#N/A</v>
      </c>
    </row>
    <row r="149" spans="1:5" ht="14.5" x14ac:dyDescent="0.35">
      <c r="A149" s="30" t="str">
        <f>Texte!A148</f>
        <v>470</v>
      </c>
      <c r="B149" s="30" t="str">
        <f>VLOOKUP(Tabelle_Abfrage_von_MS_Access_Database4[[#This Row],[Geonom]],Texte!$A$4:$C$260,Texte!$A$1+1,FALSE)</f>
        <v>Montserrat</v>
      </c>
      <c r="C149">
        <v>147</v>
      </c>
      <c r="E149" t="e">
        <f>LOOKUP(D149,Land_Wert,Tabelle_Abfrage_von_MS_Access_Database4[Region])</f>
        <v>#N/A</v>
      </c>
    </row>
    <row r="150" spans="1:5" ht="14.5" x14ac:dyDescent="0.35">
      <c r="A150" s="30" t="str">
        <f>Texte!A105</f>
        <v>366</v>
      </c>
      <c r="B150" s="30" t="str">
        <f>VLOOKUP(Tabelle_Abfrage_von_MS_Access_Database4[[#This Row],[Geonom]],Texte!$A$4:$C$260,Texte!$A$1+1,FALSE)</f>
        <v>Mosambik</v>
      </c>
      <c r="C150">
        <v>148</v>
      </c>
      <c r="E150" t="e">
        <f>LOOKUP(D150,Land_Wert,Tabelle_Abfrage_von_MS_Access_Database4[Region])</f>
        <v>#N/A</v>
      </c>
    </row>
    <row r="151" spans="1:5" ht="14.5" x14ac:dyDescent="0.35">
      <c r="A151" s="30" t="str">
        <f>Texte!A193</f>
        <v>676</v>
      </c>
      <c r="B151" s="30" t="str">
        <f>VLOOKUP(Tabelle_Abfrage_von_MS_Access_Database4[[#This Row],[Geonom]],Texte!$A$4:$C$260,Texte!$A$1+1,FALSE)</f>
        <v>Myanmar</v>
      </c>
      <c r="C151">
        <v>149</v>
      </c>
      <c r="E151" t="e">
        <f>LOOKUP(D151,Land_Wert,Tabelle_Abfrage_von_MS_Access_Database4[Region])</f>
        <v>#N/A</v>
      </c>
    </row>
    <row r="152" spans="1:5" ht="14.5" x14ac:dyDescent="0.35">
      <c r="A152" s="30" t="str">
        <f>Texte!A248</f>
        <v>960</v>
      </c>
      <c r="B152" s="30" t="str">
        <f>VLOOKUP(Tabelle_Abfrage_von_MS_Access_Database4[[#This Row],[Geonom]],Texte!$A$4:$C$260,Texte!$A$1+1,FALSE)</f>
        <v xml:space="preserve">n.ermittelte Gebiete nEU </v>
      </c>
      <c r="C152">
        <v>150</v>
      </c>
      <c r="E152" t="e">
        <f>LOOKUP(D152,Land_Wert,Tabelle_Abfrage_von_MS_Access_Database4[Region])</f>
        <v>#N/A</v>
      </c>
    </row>
    <row r="153" spans="1:5" ht="14.5" x14ac:dyDescent="0.35">
      <c r="A153" s="30" t="str">
        <f>Texte!A114</f>
        <v>389</v>
      </c>
      <c r="B153" s="30" t="str">
        <f>VLOOKUP(Tabelle_Abfrage_von_MS_Access_Database4[[#This Row],[Geonom]],Texte!$A$4:$C$260,Texte!$A$1+1,FALSE)</f>
        <v>Namibia</v>
      </c>
      <c r="C153">
        <v>151</v>
      </c>
      <c r="E153" t="e">
        <f>LOOKUP(D153,Land_Wert,Tabelle_Abfrage_von_MS_Access_Database4[Region])</f>
        <v>#N/A</v>
      </c>
    </row>
    <row r="154" spans="1:5" ht="14.5" x14ac:dyDescent="0.35">
      <c r="A154" s="30" t="str">
        <f>Texte!A213</f>
        <v>803</v>
      </c>
      <c r="B154" s="30" t="str">
        <f>VLOOKUP(Tabelle_Abfrage_von_MS_Access_Database4[[#This Row],[Geonom]],Texte!$A$4:$C$260,Texte!$A$1+1,FALSE)</f>
        <v>Nauru</v>
      </c>
      <c r="C154">
        <v>152</v>
      </c>
      <c r="E154" t="e">
        <f>LOOKUP(D154,Land_Wert,Tabelle_Abfrage_von_MS_Access_Database4[Region])</f>
        <v>#N/A</v>
      </c>
    </row>
    <row r="155" spans="1:5" ht="14.5" x14ac:dyDescent="0.35">
      <c r="A155" s="30" t="str">
        <f>Texte!A191</f>
        <v>672</v>
      </c>
      <c r="B155" s="30" t="str">
        <f>VLOOKUP(Tabelle_Abfrage_von_MS_Access_Database4[[#This Row],[Geonom]],Texte!$A$4:$C$260,Texte!$A$1+1,FALSE)</f>
        <v>Nepal</v>
      </c>
      <c r="C155">
        <v>153</v>
      </c>
      <c r="E155" t="e">
        <f>LOOKUP(D155,Land_Wert,Tabelle_Abfrage_von_MS_Access_Database4[Region])</f>
        <v>#N/A</v>
      </c>
    </row>
    <row r="156" spans="1:5" ht="14.5" x14ac:dyDescent="0.35">
      <c r="A156" s="30" t="str">
        <f>Texte!A217</f>
        <v>809</v>
      </c>
      <c r="B156" s="30" t="str">
        <f>VLOOKUP(Tabelle_Abfrage_von_MS_Access_Database4[[#This Row],[Geonom]],Texte!$A$4:$C$260,Texte!$A$1+1,FALSE)</f>
        <v>Neukaledonien</v>
      </c>
      <c r="C156">
        <v>154</v>
      </c>
      <c r="E156" t="e">
        <f>LOOKUP(D156,Land_Wert,Tabelle_Abfrage_von_MS_Access_Database4[Region])</f>
        <v>#N/A</v>
      </c>
    </row>
    <row r="157" spans="1:5" ht="14.5" x14ac:dyDescent="0.35">
      <c r="A157" s="30" t="str">
        <f>Texte!A214</f>
        <v>804</v>
      </c>
      <c r="B157" s="30" t="str">
        <f>VLOOKUP(Tabelle_Abfrage_von_MS_Access_Database4[[#This Row],[Geonom]],Texte!$A$4:$C$260,Texte!$A$1+1,FALSE)</f>
        <v>Neuseeland</v>
      </c>
      <c r="C157">
        <v>155</v>
      </c>
      <c r="E157" t="e">
        <f>LOOKUP(D157,Land_Wert,Tabelle_Abfrage_von_MS_Access_Database4[Region])</f>
        <v>#N/A</v>
      </c>
    </row>
    <row r="158" spans="1:5" ht="14.5" x14ac:dyDescent="0.35">
      <c r="A158" s="30" t="str">
        <f>Texte!A128</f>
        <v>432</v>
      </c>
      <c r="B158" s="30" t="str">
        <f>VLOOKUP(Tabelle_Abfrage_von_MS_Access_Database4[[#This Row],[Geonom]],Texte!$A$4:$C$260,Texte!$A$1+1,FALSE)</f>
        <v>Nicaragua</v>
      </c>
      <c r="C158">
        <v>156</v>
      </c>
      <c r="E158" t="e">
        <f>LOOKUP(D158,Land_Wert,Tabelle_Abfrage_von_MS_Access_Database4[Region])</f>
        <v>#N/A</v>
      </c>
    </row>
    <row r="159" spans="1:5" ht="14.5" x14ac:dyDescent="0.35">
      <c r="A159" s="30" t="str">
        <f>Texte!A247</f>
        <v>959</v>
      </c>
      <c r="B159" s="30" t="str">
        <f>VLOOKUP(Tabelle_Abfrage_von_MS_Access_Database4[[#This Row],[Geonom]],Texte!$A$4:$C$260,Texte!$A$1+1,FALSE)</f>
        <v>Nicht ermitt. Gebiete EU</v>
      </c>
      <c r="C159">
        <v>157</v>
      </c>
      <c r="E159" t="e">
        <f>LOOKUP(D159,Land_Wert,Tabelle_Abfrage_von_MS_Access_Database4[Region])</f>
        <v>#N/A</v>
      </c>
    </row>
    <row r="160" spans="1:5" ht="14.5" x14ac:dyDescent="0.35">
      <c r="A160" s="30" t="str">
        <f>Texte!A5</f>
        <v>003</v>
      </c>
      <c r="B160" s="30" t="str">
        <f>VLOOKUP(Tabelle_Abfrage_von_MS_Access_Database4[[#This Row],[Geonom]],Texte!$A$4:$C$260,Texte!$A$1+1,FALSE)</f>
        <v>Niederlande</v>
      </c>
      <c r="C160">
        <v>158</v>
      </c>
      <c r="E160" s="8" t="e">
        <f>LOOKUP(D160,Land_Wert,Tabelle_Abfrage_von_MS_Access_Database4[Region])</f>
        <v>#N/A</v>
      </c>
    </row>
    <row r="161" spans="1:5" ht="14.5" x14ac:dyDescent="0.35">
      <c r="A161" s="30" t="str">
        <f>Texte!A154</f>
        <v>478</v>
      </c>
      <c r="B161" s="30" t="str">
        <f>VLOOKUP(Tabelle_Abfrage_von_MS_Access_Database4[[#This Row],[Geonom]],Texte!$A$4:$C$260,Texte!$A$1+1,FALSE)</f>
        <v xml:space="preserve">Niederländische Antillen </v>
      </c>
      <c r="C161">
        <v>159</v>
      </c>
      <c r="E161" t="e">
        <f>LOOKUP(D161,Land_Wert,Tabelle_Abfrage_von_MS_Access_Database4[Region])</f>
        <v>#N/A</v>
      </c>
    </row>
    <row r="162" spans="1:5" ht="14.5" x14ac:dyDescent="0.35">
      <c r="A162" s="30" t="str">
        <f>Texte!A71</f>
        <v>240</v>
      </c>
      <c r="B162" s="30" t="str">
        <f>VLOOKUP(Tabelle_Abfrage_von_MS_Access_Database4[[#This Row],[Geonom]],Texte!$A$4:$C$260,Texte!$A$1+1,FALSE)</f>
        <v>Niger</v>
      </c>
      <c r="C162">
        <v>160</v>
      </c>
      <c r="E162" t="e">
        <f>LOOKUP(D162,Land_Wert,Tabelle_Abfrage_von_MS_Access_Database4[Region])</f>
        <v>#N/A</v>
      </c>
    </row>
    <row r="163" spans="1:5" ht="14.5" x14ac:dyDescent="0.35">
      <c r="A163" s="30" t="str">
        <f>Texte!A84</f>
        <v>288</v>
      </c>
      <c r="B163" s="30" t="str">
        <f>VLOOKUP(Tabelle_Abfrage_von_MS_Access_Database4[[#This Row],[Geonom]],Texte!$A$4:$C$260,Texte!$A$1+1,FALSE)</f>
        <v>Nigeria</v>
      </c>
      <c r="C163">
        <v>161</v>
      </c>
      <c r="E163" t="e">
        <f>LOOKUP(D163,Land_Wert,Tabelle_Abfrage_von_MS_Access_Database4[Region])</f>
        <v>#N/A</v>
      </c>
    </row>
    <row r="164" spans="1:5" ht="14.5" x14ac:dyDescent="0.35">
      <c r="A164" s="30" t="str">
        <f>Texte!A238</f>
        <v>838</v>
      </c>
      <c r="B164" s="30" t="str">
        <f>VLOOKUP(Tabelle_Abfrage_von_MS_Access_Database4[[#This Row],[Geonom]],Texte!$A$4:$C$260,Texte!$A$1+1,FALSE)</f>
        <v>Niue</v>
      </c>
      <c r="C164">
        <v>162</v>
      </c>
      <c r="E164" t="e">
        <f>LOOKUP(D164,Land_Wert,Tabelle_Abfrage_von_MS_Access_Database4[Region])</f>
        <v>#N/A</v>
      </c>
    </row>
    <row r="165" spans="1:5" ht="14.5" x14ac:dyDescent="0.35">
      <c r="A165" s="30" t="str">
        <f>Texte!A225</f>
        <v>820</v>
      </c>
      <c r="B165" s="30" t="str">
        <f>VLOOKUP(Tabelle_Abfrage_von_MS_Access_Database4[[#This Row],[Geonom]],Texte!$A$4:$C$260,Texte!$A$1+1,FALSE)</f>
        <v>Nördliche Marianen</v>
      </c>
      <c r="C165">
        <v>163</v>
      </c>
      <c r="E165" t="e">
        <f>LOOKUP(D165,Land_Wert,Tabelle_Abfrage_von_MS_Access_Database4[Region])</f>
        <v>#N/A</v>
      </c>
    </row>
    <row r="166" spans="1:5" ht="14.5" x14ac:dyDescent="0.35">
      <c r="A166" s="30" t="str">
        <f>Texte!A236</f>
        <v>836</v>
      </c>
      <c r="B166" s="30" t="str">
        <f>VLOOKUP(Tabelle_Abfrage_von_MS_Access_Database4[[#This Row],[Geonom]],Texte!$A$4:$C$260,Texte!$A$1+1,FALSE)</f>
        <v>Norfolkinsel</v>
      </c>
      <c r="C166">
        <v>164</v>
      </c>
      <c r="E166" t="e">
        <f>LOOKUP(D166,Land_Wert,Tabelle_Abfrage_von_MS_Access_Database4[Region])</f>
        <v>#N/A</v>
      </c>
    </row>
    <row r="167" spans="1:5" ht="14.5" x14ac:dyDescent="0.35">
      <c r="A167" s="30" t="str">
        <f>Texte!A19</f>
        <v>028</v>
      </c>
      <c r="B167" s="30" t="str">
        <f>VLOOKUP(Tabelle_Abfrage_von_MS_Access_Database4[[#This Row],[Geonom]],Texte!$A$4:$C$260,Texte!$A$1+1,FALSE)</f>
        <v>Norwegen</v>
      </c>
      <c r="C167">
        <v>165</v>
      </c>
      <c r="D167" s="4"/>
      <c r="E167" t="e">
        <f>LOOKUP(D167,Land_Wert,Tabelle_Abfrage_von_MS_Access_Database4[Region])</f>
        <v>#N/A</v>
      </c>
    </row>
    <row r="168" spans="1:5" ht="14.5" x14ac:dyDescent="0.35">
      <c r="A168" s="30" t="str">
        <f>Texte!A183</f>
        <v>649</v>
      </c>
      <c r="B168" s="30" t="str">
        <f>VLOOKUP(Tabelle_Abfrage_von_MS_Access_Database4[[#This Row],[Geonom]],Texte!$A$4:$C$260,Texte!$A$1+1,FALSE)</f>
        <v>Oman</v>
      </c>
      <c r="C168">
        <v>166</v>
      </c>
      <c r="E168" t="e">
        <f>LOOKUP(D168,Land_Wert,Tabelle_Abfrage_von_MS_Access_Database4[Region])</f>
        <v>#N/A</v>
      </c>
    </row>
    <row r="169" spans="1:5" ht="14.5" x14ac:dyDescent="0.35">
      <c r="A169" s="30" t="str">
        <f>Texte!A186</f>
        <v>662</v>
      </c>
      <c r="B169" s="30" t="str">
        <f>VLOOKUP(Tabelle_Abfrage_von_MS_Access_Database4[[#This Row],[Geonom]],Texte!$A$4:$C$260,Texte!$A$1+1,FALSE)</f>
        <v>Pakistan</v>
      </c>
      <c r="C169">
        <v>167</v>
      </c>
      <c r="E169" t="e">
        <f>LOOKUP(D169,Land_Wert,Tabelle_Abfrage_von_MS_Access_Database4[Region])</f>
        <v>#N/A</v>
      </c>
    </row>
    <row r="170" spans="1:5" ht="14.5" x14ac:dyDescent="0.35">
      <c r="A170" s="30" t="str">
        <f>Texte!A229</f>
        <v>825</v>
      </c>
      <c r="B170" s="30" t="str">
        <f>VLOOKUP(Tabelle_Abfrage_von_MS_Access_Database4[[#This Row],[Geonom]],Texte!$A$4:$C$260,Texte!$A$1+1,FALSE)</f>
        <v>Palau</v>
      </c>
      <c r="C170">
        <v>168</v>
      </c>
      <c r="E170" t="e">
        <f>LOOKUP(D170,Land_Wert,Tabelle_Abfrage_von_MS_Access_Database4[Region])</f>
        <v>#N/A</v>
      </c>
    </row>
    <row r="171" spans="1:5" ht="14.5" x14ac:dyDescent="0.35">
      <c r="A171" s="30" t="str">
        <f>Texte!A130</f>
        <v>442</v>
      </c>
      <c r="B171" s="30" t="str">
        <f>VLOOKUP(Tabelle_Abfrage_von_MS_Access_Database4[[#This Row],[Geonom]],Texte!$A$4:$C$260,Texte!$A$1+1,FALSE)</f>
        <v>Panama</v>
      </c>
      <c r="C171">
        <v>169</v>
      </c>
      <c r="E171" t="e">
        <f>LOOKUP(D171,Land_Wert,Tabelle_Abfrage_von_MS_Access_Database4[Region])</f>
        <v>#N/A</v>
      </c>
    </row>
    <row r="172" spans="1:5" ht="14.5" x14ac:dyDescent="0.35">
      <c r="A172" s="30" t="str">
        <f>Texte!A212</f>
        <v>801</v>
      </c>
      <c r="B172" s="30" t="str">
        <f>VLOOKUP(Tabelle_Abfrage_von_MS_Access_Database4[[#This Row],[Geonom]],Texte!$A$4:$C$260,Texte!$A$1+1,FALSE)</f>
        <v>Papua-Neuguinea</v>
      </c>
      <c r="C172">
        <v>170</v>
      </c>
      <c r="E172" t="e">
        <f>LOOKUP(D172,Land_Wert,Tabelle_Abfrage_von_MS_Access_Database4[Region])</f>
        <v>#N/A</v>
      </c>
    </row>
    <row r="173" spans="1:5" ht="14.5" x14ac:dyDescent="0.35">
      <c r="A173" s="30" t="str">
        <f>Texte!A165</f>
        <v>520</v>
      </c>
      <c r="B173" s="30" t="str">
        <f>VLOOKUP(Tabelle_Abfrage_von_MS_Access_Database4[[#This Row],[Geonom]],Texte!$A$4:$C$260,Texte!$A$1+1,FALSE)</f>
        <v>Paraguay</v>
      </c>
      <c r="C173">
        <v>171</v>
      </c>
      <c r="E173" t="e">
        <f>LOOKUP(D173,Land_Wert,Tabelle_Abfrage_von_MS_Access_Database4[Region])</f>
        <v>#N/A</v>
      </c>
    </row>
    <row r="174" spans="1:5" ht="14.5" x14ac:dyDescent="0.35">
      <c r="A174" s="30" t="str">
        <f>Texte!A161</f>
        <v>504</v>
      </c>
      <c r="B174" s="30" t="str">
        <f>VLOOKUP(Tabelle_Abfrage_von_MS_Access_Database4[[#This Row],[Geonom]],Texte!$A$4:$C$260,Texte!$A$1+1,FALSE)</f>
        <v>Peru</v>
      </c>
      <c r="C174">
        <v>172</v>
      </c>
      <c r="E174" t="e">
        <f>LOOKUP(D174,Land_Wert,Tabelle_Abfrage_von_MS_Access_Database4[Region])</f>
        <v>#N/A</v>
      </c>
    </row>
    <row r="175" spans="1:5" ht="14.5" x14ac:dyDescent="0.35">
      <c r="A175" s="30" t="str">
        <f>Texte!A202</f>
        <v>708</v>
      </c>
      <c r="B175" s="30" t="str">
        <f>VLOOKUP(Tabelle_Abfrage_von_MS_Access_Database4[[#This Row],[Geonom]],Texte!$A$4:$C$260,Texte!$A$1+1,FALSE)</f>
        <v>Philippinen</v>
      </c>
      <c r="C175">
        <v>173</v>
      </c>
      <c r="E175" t="e">
        <f>LOOKUP(D175,Land_Wert,Tabelle_Abfrage_von_MS_Access_Database4[Region])</f>
        <v>#N/A</v>
      </c>
    </row>
    <row r="176" spans="1:5" ht="14.5" x14ac:dyDescent="0.35">
      <c r="A176" s="30" t="str">
        <f>Texte!A220</f>
        <v>813</v>
      </c>
      <c r="B176" s="30" t="str">
        <f>VLOOKUP(Tabelle_Abfrage_von_MS_Access_Database4[[#This Row],[Geonom]],Texte!$A$4:$C$260,Texte!$A$1+1,FALSE)</f>
        <v>Pitcairn</v>
      </c>
      <c r="C176">
        <v>174</v>
      </c>
      <c r="E176" t="e">
        <f>LOOKUP(D176,Land_Wert,Tabelle_Abfrage_von_MS_Access_Database4[Region])</f>
        <v>#N/A</v>
      </c>
    </row>
    <row r="177" spans="1:5" ht="14.5" x14ac:dyDescent="0.35">
      <c r="A177" s="30" t="str">
        <f>Texte!A34</f>
        <v>060</v>
      </c>
      <c r="B177" s="30" t="str">
        <f>VLOOKUP(Tabelle_Abfrage_von_MS_Access_Database4[[#This Row],[Geonom]],Texte!$A$4:$C$260,Texte!$A$1+1,FALSE)</f>
        <v>Polen</v>
      </c>
      <c r="C177">
        <v>175</v>
      </c>
      <c r="E177" t="e">
        <f>LOOKUP(D177,Land_Wert,Tabelle_Abfrage_von_MS_Access_Database4[Region])</f>
        <v>#N/A</v>
      </c>
    </row>
    <row r="178" spans="1:5" ht="14.5" x14ac:dyDescent="0.35">
      <c r="A178" s="30" t="str">
        <f>Texte!A12</f>
        <v>010</v>
      </c>
      <c r="B178" s="30" t="str">
        <f>VLOOKUP(Tabelle_Abfrage_von_MS_Access_Database4[[#This Row],[Geonom]],Texte!$A$4:$C$260,Texte!$A$1+1,FALSE)</f>
        <v>Portugal</v>
      </c>
      <c r="C178">
        <v>176</v>
      </c>
      <c r="E178" s="8" t="e">
        <f>LOOKUP(D178,Land_Wert,Tabelle_Abfrage_von_MS_Access_Database4[Region])</f>
        <v>#N/A</v>
      </c>
    </row>
    <row r="179" spans="1:5" ht="14.5" x14ac:dyDescent="0.35">
      <c r="A179" s="30" t="str">
        <f>Texte!A92</f>
        <v>324</v>
      </c>
      <c r="B179" s="30" t="str">
        <f>VLOOKUP(Tabelle_Abfrage_von_MS_Access_Database4[[#This Row],[Geonom]],Texte!$A$4:$C$260,Texte!$A$1+1,FALSE)</f>
        <v>Ruanda</v>
      </c>
      <c r="C179">
        <v>177</v>
      </c>
      <c r="E179" t="e">
        <f>LOOKUP(D179,Land_Wert,Tabelle_Abfrage_von_MS_Access_Database4[Region])</f>
        <v>#N/A</v>
      </c>
    </row>
    <row r="180" spans="1:5" ht="14.5" x14ac:dyDescent="0.35">
      <c r="A180" s="30" t="str">
        <f>Texte!A38</f>
        <v>066</v>
      </c>
      <c r="B180" s="30" t="str">
        <f>VLOOKUP(Tabelle_Abfrage_von_MS_Access_Database4[[#This Row],[Geonom]],Texte!$A$4:$C$260,Texte!$A$1+1,FALSE)</f>
        <v>Rumänien</v>
      </c>
      <c r="C180">
        <v>178</v>
      </c>
      <c r="E180" t="e">
        <f>LOOKUP(D180,Land_Wert,Tabelle_Abfrage_von_MS_Access_Database4[Region])</f>
        <v>#N/A</v>
      </c>
    </row>
    <row r="181" spans="1:5" ht="14.5" x14ac:dyDescent="0.35">
      <c r="A181" s="30" t="str">
        <f>Texte!A44</f>
        <v>075</v>
      </c>
      <c r="B181" s="30" t="str">
        <f>VLOOKUP(Tabelle_Abfrage_von_MS_Access_Database4[[#This Row],[Geonom]],Texte!$A$4:$C$260,Texte!$A$1+1,FALSE)</f>
        <v>Russische Föderation</v>
      </c>
      <c r="C181">
        <v>179</v>
      </c>
      <c r="E181" t="e">
        <f>LOOKUP(D181,Land_Wert,Tabelle_Abfrage_von_MS_Access_Database4[Region])</f>
        <v>#N/A</v>
      </c>
    </row>
    <row r="182" spans="1:5" ht="14.5" x14ac:dyDescent="0.35">
      <c r="A182" s="30" t="str">
        <f>Texte!A215</f>
        <v>806</v>
      </c>
      <c r="B182" s="30" t="str">
        <f>VLOOKUP(Tabelle_Abfrage_von_MS_Access_Database4[[#This Row],[Geonom]],Texte!$A$4:$C$260,Texte!$A$1+1,FALSE)</f>
        <v>Salomonen</v>
      </c>
      <c r="C182">
        <v>180</v>
      </c>
      <c r="E182" t="e">
        <f>LOOKUP(D182,Land_Wert,Tabelle_Abfrage_von_MS_Access_Database4[Region])</f>
        <v>#N/A</v>
      </c>
    </row>
    <row r="183" spans="1:5" ht="14.5" x14ac:dyDescent="0.35">
      <c r="A183" s="30" t="str">
        <f>Texte!A110</f>
        <v>378</v>
      </c>
      <c r="B183" s="30" t="str">
        <f>VLOOKUP(Tabelle_Abfrage_von_MS_Access_Database4[[#This Row],[Geonom]],Texte!$A$4:$C$260,Texte!$A$1+1,FALSE)</f>
        <v>Sambia</v>
      </c>
      <c r="C183">
        <v>181</v>
      </c>
      <c r="E183" t="e">
        <f>LOOKUP(D183,Land_Wert,Tabelle_Abfrage_von_MS_Access_Database4[Region])</f>
        <v>#N/A</v>
      </c>
    </row>
    <row r="184" spans="1:5" ht="14.5" x14ac:dyDescent="0.35">
      <c r="A184" s="30" t="str">
        <f>Texte!A224</f>
        <v>819</v>
      </c>
      <c r="B184" s="30" t="str">
        <f>VLOOKUP(Tabelle_Abfrage_von_MS_Access_Database4[[#This Row],[Geonom]],Texte!$A$4:$C$260,Texte!$A$1+1,FALSE)</f>
        <v>Samoa</v>
      </c>
      <c r="C184">
        <v>182</v>
      </c>
      <c r="E184" t="e">
        <f>LOOKUP(D184,Land_Wert,Tabelle_Abfrage_von_MS_Access_Database4[Region])</f>
        <v>#N/A</v>
      </c>
    </row>
    <row r="185" spans="1:5" ht="14.5" x14ac:dyDescent="0.35">
      <c r="A185" s="30" t="str">
        <f>Texte!A29</f>
        <v>047</v>
      </c>
      <c r="B185" s="30" t="str">
        <f>VLOOKUP(Tabelle_Abfrage_von_MS_Access_Database4[[#This Row],[Geonom]],Texte!$A$4:$C$260,Texte!$A$1+1,FALSE)</f>
        <v>San Marino</v>
      </c>
      <c r="C185">
        <v>183</v>
      </c>
      <c r="E185" t="e">
        <f>LOOKUP(D185,Land_Wert,Tabelle_Abfrage_von_MS_Access_Database4[Region])</f>
        <v>#N/A</v>
      </c>
    </row>
    <row r="186" spans="1:5" ht="14.5" x14ac:dyDescent="0.35">
      <c r="A186" s="30" t="str">
        <f>Texte!A88</f>
        <v>311</v>
      </c>
      <c r="B186" s="30" t="str">
        <f>VLOOKUP(Tabelle_Abfrage_von_MS_Access_Database4[[#This Row],[Geonom]],Texte!$A$4:$C$260,Texte!$A$1+1,FALSE)</f>
        <v>Sao Tome und Principe</v>
      </c>
      <c r="C186">
        <v>184</v>
      </c>
      <c r="E186" t="e">
        <f>LOOKUP(D186,Land_Wert,Tabelle_Abfrage_von_MS_Access_Database4[Region])</f>
        <v>#N/A</v>
      </c>
    </row>
    <row r="187" spans="1:5" ht="14.5" x14ac:dyDescent="0.35">
      <c r="A187" s="30" t="str">
        <f>Texte!A178</f>
        <v>632</v>
      </c>
      <c r="B187" s="30" t="str">
        <f>VLOOKUP(Tabelle_Abfrage_von_MS_Access_Database4[[#This Row],[Geonom]],Texte!$A$4:$C$260,Texte!$A$1+1,FALSE)</f>
        <v>Saudi-Arabien</v>
      </c>
      <c r="C187">
        <v>185</v>
      </c>
      <c r="E187" t="e">
        <f>LOOKUP(D187,Land_Wert,Tabelle_Abfrage_von_MS_Access_Database4[Region])</f>
        <v>#N/A</v>
      </c>
    </row>
    <row r="188" spans="1:5" ht="14.5" x14ac:dyDescent="0.35">
      <c r="A188" s="30" t="str">
        <f>Texte!A20</f>
        <v>030</v>
      </c>
      <c r="B188" s="30" t="str">
        <f>VLOOKUP(Tabelle_Abfrage_von_MS_Access_Database4[[#This Row],[Geonom]],Texte!$A$4:$C$260,Texte!$A$1+1,FALSE)</f>
        <v>Schweden</v>
      </c>
      <c r="C188">
        <v>186</v>
      </c>
      <c r="D188" s="4"/>
      <c r="E188" s="4" t="e">
        <f>LOOKUP(D188,Land_Wert,Tabelle_Abfrage_von_MS_Access_Database4[Region])</f>
        <v>#N/A</v>
      </c>
    </row>
    <row r="189" spans="1:5" ht="14.5" x14ac:dyDescent="0.35">
      <c r="A189" s="30" t="str">
        <f>Texte!A23</f>
        <v>039</v>
      </c>
      <c r="B189" s="30" t="str">
        <f>VLOOKUP(Tabelle_Abfrage_von_MS_Access_Database4[[#This Row],[Geonom]],Texte!$A$4:$C$260,Texte!$A$1+1,FALSE)</f>
        <v>Schweiz</v>
      </c>
      <c r="C189">
        <v>187</v>
      </c>
      <c r="E189" t="e">
        <f>LOOKUP(D189,Land_Wert,Tabelle_Abfrage_von_MS_Access_Database4[Region])</f>
        <v>#N/A</v>
      </c>
    </row>
    <row r="190" spans="1:5" ht="14.5" x14ac:dyDescent="0.35">
      <c r="A190" s="30" t="str">
        <f>Texte!A74</f>
        <v>248</v>
      </c>
      <c r="B190" s="30" t="str">
        <f>VLOOKUP(Tabelle_Abfrage_von_MS_Access_Database4[[#This Row],[Geonom]],Texte!$A$4:$C$260,Texte!$A$1+1,FALSE)</f>
        <v>Senegal</v>
      </c>
      <c r="C190">
        <v>188</v>
      </c>
      <c r="E190" t="e">
        <f>LOOKUP(D190,Land_Wert,Tabelle_Abfrage_von_MS_Access_Database4[Region])</f>
        <v>#N/A</v>
      </c>
    </row>
    <row r="191" spans="1:5" ht="14.5" x14ac:dyDescent="0.35">
      <c r="A191" s="30" t="str">
        <f>Texte!A59</f>
        <v>098</v>
      </c>
      <c r="B191" s="30" t="str">
        <f>VLOOKUP(Tabelle_Abfrage_von_MS_Access_Database4[[#This Row],[Geonom]],Texte!$A$4:$C$260,Texte!$A$1+1,FALSE)</f>
        <v>Serbien</v>
      </c>
      <c r="C191">
        <v>189</v>
      </c>
      <c r="E191" t="e">
        <f>LOOKUP(D191,Land_Wert,Tabelle_Abfrage_von_MS_Access_Database4[Region])</f>
        <v>#N/A</v>
      </c>
    </row>
    <row r="192" spans="1:5" ht="14.5" x14ac:dyDescent="0.35">
      <c r="A192" s="30" t="str">
        <f>Texte!A103</f>
        <v>355</v>
      </c>
      <c r="B192" s="30" t="str">
        <f>VLOOKUP(Tabelle_Abfrage_von_MS_Access_Database4[[#This Row],[Geonom]],Texte!$A$4:$C$260,Texte!$A$1+1,FALSE)</f>
        <v>Seychellen</v>
      </c>
      <c r="C192">
        <v>190</v>
      </c>
      <c r="E192" t="e">
        <f>LOOKUP(D192,Land_Wert,Tabelle_Abfrage_von_MS_Access_Database4[Region])</f>
        <v>#N/A</v>
      </c>
    </row>
    <row r="193" spans="1:5" ht="14.5" x14ac:dyDescent="0.35">
      <c r="A193" s="30" t="str">
        <f>Texte!A242</f>
        <v>893</v>
      </c>
      <c r="B193" s="30" t="str">
        <f>VLOOKUP(Tabelle_Abfrage_von_MS_Access_Database4[[#This Row],[Geonom]],Texte!$A$4:$C$260,Texte!$A$1+1,FALSE)</f>
        <v>S-Georgien u.s.Sandwich</v>
      </c>
      <c r="C193">
        <v>191</v>
      </c>
      <c r="E193" t="e">
        <f>LOOKUP(D193,Land_Wert,Tabelle_Abfrage_von_MS_Access_Database4[Region])</f>
        <v>#N/A</v>
      </c>
    </row>
    <row r="194" spans="1:5" ht="14.5" x14ac:dyDescent="0.35">
      <c r="A194" s="30" t="str">
        <f>Texte!A78</f>
        <v>264</v>
      </c>
      <c r="B194" s="30" t="str">
        <f>VLOOKUP(Tabelle_Abfrage_von_MS_Access_Database4[[#This Row],[Geonom]],Texte!$A$4:$C$260,Texte!$A$1+1,FALSE)</f>
        <v>Sierra Leone</v>
      </c>
      <c r="C194">
        <v>192</v>
      </c>
      <c r="E194" t="e">
        <f>LOOKUP(D194,Land_Wert,Tabelle_Abfrage_von_MS_Access_Database4[Region])</f>
        <v>#N/A</v>
      </c>
    </row>
    <row r="195" spans="1:5" ht="14.5" x14ac:dyDescent="0.35">
      <c r="A195" s="30" t="str">
        <f>Texte!A111</f>
        <v>382</v>
      </c>
      <c r="B195" s="30" t="str">
        <f>VLOOKUP(Tabelle_Abfrage_von_MS_Access_Database4[[#This Row],[Geonom]],Texte!$A$4:$C$260,Texte!$A$1+1,FALSE)</f>
        <v>Simbabwe</v>
      </c>
      <c r="C195">
        <v>193</v>
      </c>
      <c r="E195" t="e">
        <f>LOOKUP(D195,Land_Wert,Tabelle_Abfrage_von_MS_Access_Database4[Region])</f>
        <v>#N/A</v>
      </c>
    </row>
    <row r="196" spans="1:5" ht="14.5" x14ac:dyDescent="0.35">
      <c r="A196" s="30" t="str">
        <f>Texte!A201</f>
        <v>706</v>
      </c>
      <c r="B196" s="30" t="str">
        <f>VLOOKUP(Tabelle_Abfrage_von_MS_Access_Database4[[#This Row],[Geonom]],Texte!$A$4:$C$260,Texte!$A$1+1,FALSE)</f>
        <v>Singapur</v>
      </c>
      <c r="C196">
        <v>194</v>
      </c>
      <c r="E196" t="e">
        <f>LOOKUP(D196,Land_Wert,Tabelle_Abfrage_von_MS_Access_Database4[Region])</f>
        <v>#N/A</v>
      </c>
    </row>
    <row r="197" spans="1:5" ht="14.5" x14ac:dyDescent="0.35">
      <c r="A197" s="30" t="str">
        <f>Texte!A36</f>
        <v>063</v>
      </c>
      <c r="B197" s="30" t="str">
        <f>VLOOKUP(Tabelle_Abfrage_von_MS_Access_Database4[[#This Row],[Geonom]],Texte!$A$4:$C$260,Texte!$A$1+1,FALSE)</f>
        <v>Slowakei</v>
      </c>
      <c r="C197">
        <v>195</v>
      </c>
      <c r="E197" t="e">
        <f>LOOKUP(D197,Land_Wert,Tabelle_Abfrage_von_MS_Access_Database4[Region])</f>
        <v>#N/A</v>
      </c>
    </row>
    <row r="198" spans="1:5" ht="14.5" x14ac:dyDescent="0.35">
      <c r="A198" s="30" t="str">
        <f>Texte!A53</f>
        <v>091</v>
      </c>
      <c r="B198" s="30" t="str">
        <f>VLOOKUP(Tabelle_Abfrage_von_MS_Access_Database4[[#This Row],[Geonom]],Texte!$A$4:$C$260,Texte!$A$1+1,FALSE)</f>
        <v>Slowenien</v>
      </c>
      <c r="C198">
        <v>196</v>
      </c>
      <c r="E198" t="e">
        <f>LOOKUP(D198,Land_Wert,Tabelle_Abfrage_von_MS_Access_Database4[Region])</f>
        <v>#N/A</v>
      </c>
    </row>
    <row r="199" spans="1:5" ht="14.5" x14ac:dyDescent="0.35">
      <c r="A199" s="30" t="str">
        <f>Texte!A99</f>
        <v>342</v>
      </c>
      <c r="B199" s="30" t="str">
        <f>VLOOKUP(Tabelle_Abfrage_von_MS_Access_Database4[[#This Row],[Geonom]],Texte!$A$4:$C$260,Texte!$A$1+1,FALSE)</f>
        <v>Somalia</v>
      </c>
      <c r="C199">
        <v>197</v>
      </c>
      <c r="E199" t="e">
        <f>LOOKUP(D199,Land_Wert,Tabelle_Abfrage_von_MS_Access_Database4[Region])</f>
        <v>#N/A</v>
      </c>
    </row>
    <row r="200" spans="1:5" ht="14.5" x14ac:dyDescent="0.35">
      <c r="A200" s="30" t="str">
        <f>Texte!A13</f>
        <v>011</v>
      </c>
      <c r="B200" s="30" t="str">
        <f>VLOOKUP(Tabelle_Abfrage_von_MS_Access_Database4[[#This Row],[Geonom]],Texte!$A$4:$C$260,Texte!$A$1+1,FALSE)</f>
        <v>Spanien</v>
      </c>
      <c r="C200">
        <v>198</v>
      </c>
      <c r="E200" s="8" t="e">
        <f>LOOKUP(D200,Land_Wert,Tabelle_Abfrage_von_MS_Access_Database4[Region])</f>
        <v>#N/A</v>
      </c>
    </row>
    <row r="201" spans="1:5" ht="14.5" x14ac:dyDescent="0.35">
      <c r="A201" s="30" t="str">
        <f>Texte!A190</f>
        <v>669</v>
      </c>
      <c r="B201" s="30" t="str">
        <f>VLOOKUP(Tabelle_Abfrage_von_MS_Access_Database4[[#This Row],[Geonom]],Texte!$A$4:$C$260,Texte!$A$1+1,FALSE)</f>
        <v>Sri Lanka</v>
      </c>
      <c r="C201">
        <v>199</v>
      </c>
      <c r="E201" t="e">
        <f>LOOKUP(D201,Land_Wert,Tabelle_Abfrage_von_MS_Access_Database4[Region])</f>
        <v>#N/A</v>
      </c>
    </row>
    <row r="202" spans="1:5" ht="14.5" x14ac:dyDescent="0.35">
      <c r="A202" s="30" t="str">
        <f>Texte!A144</f>
        <v>466</v>
      </c>
      <c r="B202" s="30" t="str">
        <f>VLOOKUP(Tabelle_Abfrage_von_MS_Access_Database4[[#This Row],[Geonom]],Texte!$A$4:$C$260,Texte!$A$1+1,FALSE)</f>
        <v>St. Barthélemy</v>
      </c>
      <c r="C202">
        <v>200</v>
      </c>
      <c r="E202" t="e">
        <f>LOOKUP(D202,Land_Wert,Tabelle_Abfrage_von_MS_Access_Database4[Region])</f>
        <v>#N/A</v>
      </c>
    </row>
    <row r="203" spans="1:5" ht="14.5" x14ac:dyDescent="0.35">
      <c r="A203" s="30" t="str">
        <f>Texte!A94</f>
        <v>329</v>
      </c>
      <c r="B203" s="30" t="str">
        <f>VLOOKUP(Tabelle_Abfrage_von_MS_Access_Database4[[#This Row],[Geonom]],Texte!$A$4:$C$260,Texte!$A$1+1,FALSE)</f>
        <v>St. Helena</v>
      </c>
      <c r="C203">
        <v>201</v>
      </c>
      <c r="E203" t="e">
        <f>LOOKUP(D203,Land_Wert,Tabelle_Abfrage_von_MS_Access_Database4[Region])</f>
        <v>#N/A</v>
      </c>
    </row>
    <row r="204" spans="1:5" ht="14.5" x14ac:dyDescent="0.35">
      <c r="A204" s="30" t="str">
        <f>Texte!A155</f>
        <v>479</v>
      </c>
      <c r="B204" s="30" t="str">
        <f>VLOOKUP(Tabelle_Abfrage_von_MS_Access_Database4[[#This Row],[Geonom]],Texte!$A$4:$C$260,Texte!$A$1+1,FALSE)</f>
        <v>St. Martin (niederl.Teil)</v>
      </c>
      <c r="C204">
        <v>202</v>
      </c>
      <c r="E204" t="e">
        <f>LOOKUP(D204,Land_Wert,Tabelle_Abfrage_von_MS_Access_Database4[Region])</f>
        <v>#N/A</v>
      </c>
    </row>
    <row r="205" spans="1:5" ht="14.5" x14ac:dyDescent="0.35">
      <c r="A205" s="30" t="str">
        <f>Texte!A133</f>
        <v>449</v>
      </c>
      <c r="B205" s="30" t="str">
        <f>VLOOKUP(Tabelle_Abfrage_von_MS_Access_Database4[[#This Row],[Geonom]],Texte!$A$4:$C$260,Texte!$A$1+1,FALSE)</f>
        <v>St.Kitts und Nevis</v>
      </c>
      <c r="C205">
        <v>203</v>
      </c>
      <c r="E205" t="e">
        <f>LOOKUP(D205,Land_Wert,Tabelle_Abfrage_von_MS_Access_Database4[Region])</f>
        <v>#N/A</v>
      </c>
    </row>
    <row r="206" spans="1:5" ht="14.5" x14ac:dyDescent="0.35">
      <c r="A206" s="30" t="str">
        <f>Texte!A143</f>
        <v>465</v>
      </c>
      <c r="B206" s="30" t="str">
        <f>VLOOKUP(Tabelle_Abfrage_von_MS_Access_Database4[[#This Row],[Geonom]],Texte!$A$4:$C$260,Texte!$A$1+1,FALSE)</f>
        <v>St.Lucia</v>
      </c>
      <c r="C206">
        <v>204</v>
      </c>
      <c r="E206" t="e">
        <f>LOOKUP(D206,Land_Wert,Tabelle_Abfrage_von_MS_Access_Database4[Region])</f>
        <v>#N/A</v>
      </c>
    </row>
    <row r="207" spans="1:5" ht="14.5" x14ac:dyDescent="0.35">
      <c r="A207" s="30" t="str">
        <f>Texte!A121</f>
        <v>408</v>
      </c>
      <c r="B207" s="30" t="str">
        <f>VLOOKUP(Tabelle_Abfrage_von_MS_Access_Database4[[#This Row],[Geonom]],Texte!$A$4:$C$260,Texte!$A$1+1,FALSE)</f>
        <v>St.Pierre und Miquelon</v>
      </c>
      <c r="C207">
        <v>205</v>
      </c>
      <c r="E207" t="e">
        <f>LOOKUP(D207,Land_Wert,Tabelle_Abfrage_von_MS_Access_Database4[Region])</f>
        <v>#N/A</v>
      </c>
    </row>
    <row r="208" spans="1:5" ht="14.5" x14ac:dyDescent="0.35">
      <c r="A208" s="30" t="str">
        <f>Texte!A145</f>
        <v>467</v>
      </c>
      <c r="B208" s="30" t="str">
        <f>VLOOKUP(Tabelle_Abfrage_von_MS_Access_Database4[[#This Row],[Geonom]],Texte!$A$4:$C$260,Texte!$A$1+1,FALSE)</f>
        <v xml:space="preserve">St.Vincent u. Grenadinen </v>
      </c>
      <c r="C208">
        <v>206</v>
      </c>
      <c r="E208" t="e">
        <f>LOOKUP(D208,Land_Wert,Tabelle_Abfrage_von_MS_Access_Database4[Region])</f>
        <v>#N/A</v>
      </c>
    </row>
    <row r="209" spans="1:5" ht="14.5" x14ac:dyDescent="0.35">
      <c r="A209" s="30" t="str">
        <f>Texte!A113</f>
        <v>388</v>
      </c>
      <c r="B209" s="30" t="str">
        <f>VLOOKUP(Tabelle_Abfrage_von_MS_Access_Database4[[#This Row],[Geonom]],Texte!$A$4:$C$260,Texte!$A$1+1,FALSE)</f>
        <v>Südafrika</v>
      </c>
      <c r="C209">
        <v>207</v>
      </c>
      <c r="E209" t="e">
        <f>LOOKUP(D209,Land_Wert,Tabelle_Abfrage_von_MS_Access_Database4[Region])</f>
        <v>#N/A</v>
      </c>
    </row>
    <row r="210" spans="1:5" ht="14.5" x14ac:dyDescent="0.35">
      <c r="A210" s="30" t="str">
        <f>Texte!A65</f>
        <v>224</v>
      </c>
      <c r="B210" s="30" t="str">
        <f>VLOOKUP(Tabelle_Abfrage_von_MS_Access_Database4[[#This Row],[Geonom]],Texte!$A$4:$C$260,Texte!$A$1+1,FALSE)</f>
        <v>Sudan</v>
      </c>
      <c r="C210">
        <v>208</v>
      </c>
      <c r="E210" t="e">
        <f>LOOKUP(D210,Land_Wert,Tabelle_Abfrage_von_MS_Access_Database4[Region])</f>
        <v>#N/A</v>
      </c>
    </row>
    <row r="211" spans="1:5" ht="14.5" x14ac:dyDescent="0.35">
      <c r="A211" s="30" t="str">
        <f>Texte!A66</f>
        <v>225</v>
      </c>
      <c r="B211" s="30" t="str">
        <f>VLOOKUP(Tabelle_Abfrage_von_MS_Access_Database4[[#This Row],[Geonom]],Texte!$A$4:$C$260,Texte!$A$1+1,FALSE)</f>
        <v>Südsudan</v>
      </c>
      <c r="C211">
        <v>209</v>
      </c>
      <c r="E211" t="e">
        <f>LOOKUP(D211,Land_Wert,Tabelle_Abfrage_von_MS_Access_Database4[Region])</f>
        <v>#N/A</v>
      </c>
    </row>
    <row r="212" spans="1:5" ht="14.5" x14ac:dyDescent="0.35">
      <c r="A212" s="30" t="str">
        <f>Texte!A159</f>
        <v>492</v>
      </c>
      <c r="B212" s="30" t="str">
        <f>VLOOKUP(Tabelle_Abfrage_von_MS_Access_Database4[[#This Row],[Geonom]],Texte!$A$4:$C$260,Texte!$A$1+1,FALSE)</f>
        <v>Suriname</v>
      </c>
      <c r="C212">
        <v>210</v>
      </c>
      <c r="E212" t="e">
        <f>LOOKUP(D212,Land_Wert,Tabelle_Abfrage_von_MS_Access_Database4[Region])</f>
        <v>#N/A</v>
      </c>
    </row>
    <row r="213" spans="1:5" ht="14.5" x14ac:dyDescent="0.35">
      <c r="A213" s="30" t="str">
        <f>Texte!A116</f>
        <v>393</v>
      </c>
      <c r="B213" s="30" t="str">
        <f>VLOOKUP(Tabelle_Abfrage_von_MS_Access_Database4[[#This Row],[Geonom]],Texte!$A$4:$C$260,Texte!$A$1+1,FALSE)</f>
        <v>Swasiland</v>
      </c>
      <c r="C213">
        <v>211</v>
      </c>
      <c r="E213" t="e">
        <f>LOOKUP(D213,Land_Wert,Tabelle_Abfrage_von_MS_Access_Database4[Region])</f>
        <v>#N/A</v>
      </c>
    </row>
    <row r="214" spans="1:5" ht="14.5" x14ac:dyDescent="0.35">
      <c r="A214" s="30" t="str">
        <f>Texte!A171</f>
        <v>608</v>
      </c>
      <c r="B214" s="30" t="str">
        <f>VLOOKUP(Tabelle_Abfrage_von_MS_Access_Database4[[#This Row],[Geonom]],Texte!$A$4:$C$260,Texte!$A$1+1,FALSE)</f>
        <v>Syrien,Arabische Rep.</v>
      </c>
      <c r="C214">
        <v>212</v>
      </c>
      <c r="E214" t="e">
        <f>LOOKUP(D214,Land_Wert,Tabelle_Abfrage_von_MS_Access_Database4[Region])</f>
        <v>#N/A</v>
      </c>
    </row>
    <row r="215" spans="1:5" ht="14.5" x14ac:dyDescent="0.35">
      <c r="A215" s="30" t="str">
        <f>Texte!A51</f>
        <v>082</v>
      </c>
      <c r="B215" s="30" t="str">
        <f>VLOOKUP(Tabelle_Abfrage_von_MS_Access_Database4[[#This Row],[Geonom]],Texte!$A$4:$C$260,Texte!$A$1+1,FALSE)</f>
        <v>Tadschikistan</v>
      </c>
      <c r="C215">
        <v>213</v>
      </c>
      <c r="E215" t="e">
        <f>LOOKUP(D215,Land_Wert,Tabelle_Abfrage_von_MS_Access_Database4[Region])</f>
        <v>#N/A</v>
      </c>
    </row>
    <row r="216" spans="1:5" ht="14.5" x14ac:dyDescent="0.35">
      <c r="A216" s="30" t="str">
        <f>Texte!A208</f>
        <v>736</v>
      </c>
      <c r="B216" s="30" t="str">
        <f>VLOOKUP(Tabelle_Abfrage_von_MS_Access_Database4[[#This Row],[Geonom]],Texte!$A$4:$C$260,Texte!$A$1+1,FALSE)</f>
        <v>Taiwan</v>
      </c>
      <c r="C216">
        <v>214</v>
      </c>
      <c r="E216" t="e">
        <f>LOOKUP(D216,Land_Wert,Tabelle_Abfrage_von_MS_Access_Database4[Region])</f>
        <v>#N/A</v>
      </c>
    </row>
    <row r="217" spans="1:5" ht="14.5" x14ac:dyDescent="0.35">
      <c r="A217" s="30" t="str">
        <f>Texte!A102</f>
        <v>352</v>
      </c>
      <c r="B217" s="30" t="str">
        <f>VLOOKUP(Tabelle_Abfrage_von_MS_Access_Database4[[#This Row],[Geonom]],Texte!$A$4:$C$260,Texte!$A$1+1,FALSE)</f>
        <v xml:space="preserve">Tansania,Vereinigte Rep. </v>
      </c>
      <c r="C217">
        <v>215</v>
      </c>
      <c r="E217" t="e">
        <f>LOOKUP(D217,Land_Wert,Tabelle_Abfrage_von_MS_Access_Database4[Region])</f>
        <v>#N/A</v>
      </c>
    </row>
    <row r="218" spans="1:5" ht="14.5" x14ac:dyDescent="0.35">
      <c r="A218" s="30" t="str">
        <f>Texte!A194</f>
        <v>680</v>
      </c>
      <c r="B218" s="30" t="str">
        <f>VLOOKUP(Tabelle_Abfrage_von_MS_Access_Database4[[#This Row],[Geonom]],Texte!$A$4:$C$260,Texte!$A$1+1,FALSE)</f>
        <v>Thailand</v>
      </c>
      <c r="C218">
        <v>216</v>
      </c>
      <c r="E218" t="e">
        <f>LOOKUP(D218,Land_Wert,Tabelle_Abfrage_von_MS_Access_Database4[Region])</f>
        <v>#N/A</v>
      </c>
    </row>
    <row r="219" spans="1:5" ht="14.5" x14ac:dyDescent="0.35">
      <c r="A219" s="30" t="str">
        <f>Texte!A176</f>
        <v>626</v>
      </c>
      <c r="B219" s="30" t="str">
        <f>VLOOKUP(Tabelle_Abfrage_von_MS_Access_Database4[[#This Row],[Geonom]],Texte!$A$4:$C$260,Texte!$A$1+1,FALSE)</f>
        <v>Timor-Leste</v>
      </c>
      <c r="C219">
        <v>217</v>
      </c>
      <c r="E219" t="e">
        <f>LOOKUP(D219,Land_Wert,Tabelle_Abfrage_von_MS_Access_Database4[Region])</f>
        <v>#N/A</v>
      </c>
    </row>
    <row r="220" spans="1:5" ht="14.5" x14ac:dyDescent="0.35">
      <c r="A220" s="30" t="str">
        <f>Texte!A82</f>
        <v>280</v>
      </c>
      <c r="B220" s="30" t="str">
        <f>VLOOKUP(Tabelle_Abfrage_von_MS_Access_Database4[[#This Row],[Geonom]],Texte!$A$4:$C$260,Texte!$A$1+1,FALSE)</f>
        <v>Togo</v>
      </c>
      <c r="C220">
        <v>218</v>
      </c>
      <c r="E220" t="e">
        <f>LOOKUP(D220,Land_Wert,Tabelle_Abfrage_von_MS_Access_Database4[Region])</f>
        <v>#N/A</v>
      </c>
    </row>
    <row r="221" spans="1:5" ht="14.5" x14ac:dyDescent="0.35">
      <c r="A221" s="30" t="str">
        <f>Texte!A239</f>
        <v>839</v>
      </c>
      <c r="B221" s="30" t="str">
        <f>VLOOKUP(Tabelle_Abfrage_von_MS_Access_Database4[[#This Row],[Geonom]],Texte!$A$4:$C$260,Texte!$A$1+1,FALSE)</f>
        <v>Tokelauinseln</v>
      </c>
      <c r="C221">
        <v>219</v>
      </c>
      <c r="E221" t="e">
        <f>LOOKUP(D221,Land_Wert,Tabelle_Abfrage_von_MS_Access_Database4[Region])</f>
        <v>#N/A</v>
      </c>
    </row>
    <row r="222" spans="1:5" ht="14.5" x14ac:dyDescent="0.35">
      <c r="A222" s="30" t="str">
        <f>Texte!A223</f>
        <v>817</v>
      </c>
      <c r="B222" s="30" t="str">
        <f>VLOOKUP(Tabelle_Abfrage_von_MS_Access_Database4[[#This Row],[Geonom]],Texte!$A$4:$C$260,Texte!$A$1+1,FALSE)</f>
        <v>Tonga</v>
      </c>
      <c r="C222">
        <v>220</v>
      </c>
      <c r="E222" t="e">
        <f>LOOKUP(D222,Land_Wert,Tabelle_Abfrage_von_MS_Access_Database4[Region])</f>
        <v>#N/A</v>
      </c>
    </row>
    <row r="223" spans="1:5" ht="14.5" x14ac:dyDescent="0.35">
      <c r="A223" s="30" t="str">
        <f>Texte!A149</f>
        <v>472</v>
      </c>
      <c r="B223" s="30" t="str">
        <f>VLOOKUP(Tabelle_Abfrage_von_MS_Access_Database4[[#This Row],[Geonom]],Texte!$A$4:$C$260,Texte!$A$1+1,FALSE)</f>
        <v>Trinidad und Tobago</v>
      </c>
      <c r="C223">
        <v>221</v>
      </c>
      <c r="E223" t="e">
        <f>LOOKUP(D223,Land_Wert,Tabelle_Abfrage_von_MS_Access_Database4[Region])</f>
        <v>#N/A</v>
      </c>
    </row>
    <row r="224" spans="1:5" ht="14.5" x14ac:dyDescent="0.35">
      <c r="A224" s="30" t="str">
        <f>Texte!A72</f>
        <v>244</v>
      </c>
      <c r="B224" s="30" t="str">
        <f>VLOOKUP(Tabelle_Abfrage_von_MS_Access_Database4[[#This Row],[Geonom]],Texte!$A$4:$C$260,Texte!$A$1+1,FALSE)</f>
        <v>Tschad</v>
      </c>
      <c r="C224">
        <v>222</v>
      </c>
      <c r="E224" t="e">
        <f>LOOKUP(D224,Land_Wert,Tabelle_Abfrage_von_MS_Access_Database4[Region])</f>
        <v>#N/A</v>
      </c>
    </row>
    <row r="225" spans="1:5" ht="14.5" x14ac:dyDescent="0.35">
      <c r="A225" s="30" t="str">
        <f>Texte!A35</f>
        <v>061</v>
      </c>
      <c r="B225" s="30" t="str">
        <f>VLOOKUP(Tabelle_Abfrage_von_MS_Access_Database4[[#This Row],[Geonom]],Texte!$A$4:$C$260,Texte!$A$1+1,FALSE)</f>
        <v>Tschechische Republik</v>
      </c>
      <c r="C225">
        <v>223</v>
      </c>
      <c r="E225" t="e">
        <f>LOOKUP(D225,Land_Wert,Tabelle_Abfrage_von_MS_Access_Database4[Region])</f>
        <v>#N/A</v>
      </c>
    </row>
    <row r="226" spans="1:5" ht="14.5" x14ac:dyDescent="0.35">
      <c r="A226" s="30" t="str">
        <f>Texte!A62</f>
        <v>212</v>
      </c>
      <c r="B226" s="30" t="str">
        <f>VLOOKUP(Tabelle_Abfrage_von_MS_Access_Database4[[#This Row],[Geonom]],Texte!$A$4:$C$260,Texte!$A$1+1,FALSE)</f>
        <v>Tunesien</v>
      </c>
      <c r="C226">
        <v>224</v>
      </c>
      <c r="E226" t="e">
        <f>LOOKUP(D226,Land_Wert,Tabelle_Abfrage_von_MS_Access_Database4[Region])</f>
        <v>#N/A</v>
      </c>
    </row>
    <row r="227" spans="1:5" ht="14.5" x14ac:dyDescent="0.35">
      <c r="A227" s="30" t="str">
        <f>Texte!A30</f>
        <v>052</v>
      </c>
      <c r="B227" s="30" t="str">
        <f>VLOOKUP(Tabelle_Abfrage_von_MS_Access_Database4[[#This Row],[Geonom]],Texte!$A$4:$C$260,Texte!$A$1+1,FALSE)</f>
        <v>Türkei</v>
      </c>
      <c r="C227">
        <v>225</v>
      </c>
      <c r="E227" t="e">
        <f>LOOKUP(D227,Land_Wert,Tabelle_Abfrage_von_MS_Access_Database4[Region])</f>
        <v>#N/A</v>
      </c>
    </row>
    <row r="228" spans="1:5" ht="14.5" x14ac:dyDescent="0.35">
      <c r="A228" s="30" t="str">
        <f>Texte!A49</f>
        <v>080</v>
      </c>
      <c r="B228" s="30" t="str">
        <f>VLOOKUP(Tabelle_Abfrage_von_MS_Access_Database4[[#This Row],[Geonom]],Texte!$A$4:$C$260,Texte!$A$1+1,FALSE)</f>
        <v>Turkmenistan</v>
      </c>
      <c r="C228">
        <v>226</v>
      </c>
      <c r="E228" t="e">
        <f>LOOKUP(D228,Land_Wert,Tabelle_Abfrage_von_MS_Access_Database4[Region])</f>
        <v>#N/A</v>
      </c>
    </row>
    <row r="229" spans="1:5" ht="14.5" x14ac:dyDescent="0.35">
      <c r="A229" s="30" t="str">
        <f>Texte!A136</f>
        <v>454</v>
      </c>
      <c r="B229" s="30" t="str">
        <f>VLOOKUP(Tabelle_Abfrage_von_MS_Access_Database4[[#This Row],[Geonom]],Texte!$A$4:$C$260,Texte!$A$1+1,FALSE)</f>
        <v>Turks-und Caicosinseln</v>
      </c>
      <c r="C229">
        <v>227</v>
      </c>
      <c r="E229" t="e">
        <f>LOOKUP(D229,Land_Wert,Tabelle_Abfrage_von_MS_Access_Database4[Region])</f>
        <v>#N/A</v>
      </c>
    </row>
    <row r="230" spans="1:5" ht="14.5" x14ac:dyDescent="0.35">
      <c r="A230" s="30" t="str">
        <f>Texte!A216</f>
        <v>807</v>
      </c>
      <c r="B230" s="30" t="str">
        <f>VLOOKUP(Tabelle_Abfrage_von_MS_Access_Database4[[#This Row],[Geonom]],Texte!$A$4:$C$260,Texte!$A$1+1,FALSE)</f>
        <v>Tuvalu</v>
      </c>
      <c r="C230">
        <v>228</v>
      </c>
      <c r="E230" t="e">
        <f>LOOKUP(D230,Land_Wert,Tabelle_Abfrage_von_MS_Access_Database4[Region])</f>
        <v>#N/A</v>
      </c>
    </row>
    <row r="231" spans="1:5" ht="14.5" x14ac:dyDescent="0.35">
      <c r="A231" s="30" t="str">
        <f>Texte!A101</f>
        <v>350</v>
      </c>
      <c r="B231" s="30" t="str">
        <f>VLOOKUP(Tabelle_Abfrage_von_MS_Access_Database4[[#This Row],[Geonom]],Texte!$A$4:$C$260,Texte!$A$1+1,FALSE)</f>
        <v>Uganda</v>
      </c>
      <c r="C231">
        <v>229</v>
      </c>
      <c r="E231" t="e">
        <f>LOOKUP(D231,Land_Wert,Tabelle_Abfrage_von_MS_Access_Database4[Region])</f>
        <v>#N/A</v>
      </c>
    </row>
    <row r="232" spans="1:5" ht="14.5" x14ac:dyDescent="0.35">
      <c r="A232" s="30" t="str">
        <f>Texte!A41</f>
        <v>072</v>
      </c>
      <c r="B232" s="30" t="str">
        <f>VLOOKUP(Tabelle_Abfrage_von_MS_Access_Database4[[#This Row],[Geonom]],Texte!$A$4:$C$260,Texte!$A$1+1,FALSE)</f>
        <v>Ukraine</v>
      </c>
      <c r="C232">
        <v>230</v>
      </c>
      <c r="E232" t="e">
        <f>LOOKUP(D232,Land_Wert,Tabelle_Abfrage_von_MS_Access_Database4[Region])</f>
        <v>#N/A</v>
      </c>
    </row>
    <row r="233" spans="1:5" ht="14.5" x14ac:dyDescent="0.35">
      <c r="A233" s="30" t="str">
        <f>Texte!A37</f>
        <v>064</v>
      </c>
      <c r="B233" s="30" t="str">
        <f>VLOOKUP(Tabelle_Abfrage_von_MS_Access_Database4[[#This Row],[Geonom]],Texte!$A$4:$C$260,Texte!$A$1+1,FALSE)</f>
        <v>Ungarn</v>
      </c>
      <c r="C233">
        <v>231</v>
      </c>
      <c r="E233" t="e">
        <f>LOOKUP(D233,Land_Wert,Tabelle_Abfrage_von_MS_Access_Database4[Region])</f>
        <v>#N/A</v>
      </c>
    </row>
    <row r="234" spans="1:5" ht="14.5" x14ac:dyDescent="0.35">
      <c r="A234" s="30" t="str">
        <f>Texte!A166</f>
        <v>524</v>
      </c>
      <c r="B234" s="30" t="str">
        <f>VLOOKUP(Tabelle_Abfrage_von_MS_Access_Database4[[#This Row],[Geonom]],Texte!$A$4:$C$260,Texte!$A$1+1,FALSE)</f>
        <v>Uruguay</v>
      </c>
      <c r="C234">
        <v>232</v>
      </c>
      <c r="E234" t="e">
        <f>LOOKUP(D234,Land_Wert,Tabelle_Abfrage_von_MS_Access_Database4[Region])</f>
        <v>#N/A</v>
      </c>
    </row>
    <row r="235" spans="1:5" ht="14.5" x14ac:dyDescent="0.35">
      <c r="A235" s="30" t="str">
        <f>Texte!A50</f>
        <v>081</v>
      </c>
      <c r="B235" s="30" t="str">
        <f>VLOOKUP(Tabelle_Abfrage_von_MS_Access_Database4[[#This Row],[Geonom]],Texte!$A$4:$C$260,Texte!$A$1+1,FALSE)</f>
        <v>Usbekistan</v>
      </c>
      <c r="C235">
        <v>233</v>
      </c>
      <c r="E235" t="e">
        <f>LOOKUP(D235,Land_Wert,Tabelle_Abfrage_von_MS_Access_Database4[Region])</f>
        <v>#N/A</v>
      </c>
    </row>
    <row r="236" spans="1:5" ht="14.5" x14ac:dyDescent="0.35">
      <c r="A236" s="30" t="str">
        <f>Texte!A222</f>
        <v>816</v>
      </c>
      <c r="B236" s="30" t="str">
        <f>VLOOKUP(Tabelle_Abfrage_von_MS_Access_Database4[[#This Row],[Geonom]],Texte!$A$4:$C$260,Texte!$A$1+1,FALSE)</f>
        <v>Vanuatu</v>
      </c>
      <c r="C236">
        <v>234</v>
      </c>
      <c r="E236" t="e">
        <f>LOOKUP(D236,Land_Wert,Tabelle_Abfrage_von_MS_Access_Database4[Region])</f>
        <v>#N/A</v>
      </c>
    </row>
    <row r="237" spans="1:5" ht="14.5" x14ac:dyDescent="0.35">
      <c r="A237" s="30" t="str">
        <f>Texte!A157</f>
        <v>484</v>
      </c>
      <c r="B237" s="30" t="str">
        <f>VLOOKUP(Tabelle_Abfrage_von_MS_Access_Database4[[#This Row],[Geonom]],Texte!$A$4:$C$260,Texte!$A$1+1,FALSE)</f>
        <v>Venezuela</v>
      </c>
      <c r="C237">
        <v>235</v>
      </c>
      <c r="E237" t="e">
        <f>LOOKUP(D237,Land_Wert,Tabelle_Abfrage_von_MS_Access_Database4[Region])</f>
        <v>#N/A</v>
      </c>
    </row>
    <row r="238" spans="1:5" ht="14.5" x14ac:dyDescent="0.35">
      <c r="A238" s="30" t="str">
        <f>Texte!A182</f>
        <v>647</v>
      </c>
      <c r="B238" s="30" t="str">
        <f>VLOOKUP(Tabelle_Abfrage_von_MS_Access_Database4[[#This Row],[Geonom]],Texte!$A$4:$C$260,Texte!$A$1+1,FALSE)</f>
        <v>Vereinigte Arab.Emirate</v>
      </c>
      <c r="C238">
        <v>236</v>
      </c>
      <c r="E238" t="e">
        <f>LOOKUP(D238,Land_Wert,Tabelle_Abfrage_von_MS_Access_Database4[Region])</f>
        <v>#N/A</v>
      </c>
    </row>
    <row r="239" spans="1:5" ht="14.5" x14ac:dyDescent="0.35">
      <c r="A239" s="30" t="str">
        <f>Texte!A118</f>
        <v>400</v>
      </c>
      <c r="B239" s="30" t="str">
        <f>VLOOKUP(Tabelle_Abfrage_von_MS_Access_Database4[[#This Row],[Geonom]],Texte!$A$4:$C$260,Texte!$A$1+1,FALSE)</f>
        <v>Vereinigte Staaten</v>
      </c>
      <c r="C239">
        <v>237</v>
      </c>
      <c r="E239" t="e">
        <f>LOOKUP(D239,Land_Wert,Tabelle_Abfrage_von_MS_Access_Database4[Region])</f>
        <v>#N/A</v>
      </c>
    </row>
    <row r="240" spans="1:5" ht="14.5" x14ac:dyDescent="0.35">
      <c r="A240" s="30" t="str">
        <f>Texte!A8</f>
        <v>006</v>
      </c>
      <c r="B240" s="30" t="str">
        <f>VLOOKUP(Tabelle_Abfrage_von_MS_Access_Database4[[#This Row],[Geonom]],Texte!$A$4:$C$260,Texte!$A$1+1,FALSE)</f>
        <v>Vereinigtes Königreich</v>
      </c>
      <c r="C240">
        <v>238</v>
      </c>
      <c r="E240" s="8" t="e">
        <f>LOOKUP(D240,Land_Wert,Tabelle_Abfrage_von_MS_Access_Database4[Region])</f>
        <v>#N/A</v>
      </c>
    </row>
    <row r="241" spans="1:5" ht="14.5" x14ac:dyDescent="0.35">
      <c r="A241" s="30" t="str">
        <f>Texte!A196</f>
        <v>690</v>
      </c>
      <c r="B241" s="30" t="str">
        <f>VLOOKUP(Tabelle_Abfrage_von_MS_Access_Database4[[#This Row],[Geonom]],Texte!$A$4:$C$260,Texte!$A$1+1,FALSE)</f>
        <v>Vietnam</v>
      </c>
      <c r="C241">
        <v>239</v>
      </c>
      <c r="E241" t="e">
        <f>LOOKUP(D241,Land_Wert,Tabelle_Abfrage_von_MS_Access_Database4[Region])</f>
        <v>#N/A</v>
      </c>
    </row>
    <row r="242" spans="1:5" ht="14.5" x14ac:dyDescent="0.35">
      <c r="A242" s="30" t="str">
        <f>Texte!A218</f>
        <v>811</v>
      </c>
      <c r="B242" s="30" t="str">
        <f>VLOOKUP(Tabelle_Abfrage_von_MS_Access_Database4[[#This Row],[Geonom]],Texte!$A$4:$C$260,Texte!$A$1+1,FALSE)</f>
        <v>Wallis und Futuna</v>
      </c>
      <c r="C242">
        <v>240</v>
      </c>
      <c r="E242" t="e">
        <f>LOOKUP(D242,Land_Wert,Tabelle_Abfrage_von_MS_Access_Database4[Region])</f>
        <v>#N/A</v>
      </c>
    </row>
    <row r="243" spans="1:5" ht="14.5" x14ac:dyDescent="0.35">
      <c r="A243" s="30" t="str">
        <f>Texte!A234</f>
        <v>834</v>
      </c>
      <c r="B243" s="30" t="str">
        <f>VLOOKUP(Tabelle_Abfrage_von_MS_Access_Database4[[#This Row],[Geonom]],Texte!$A$4:$C$260,Texte!$A$1+1,FALSE)</f>
        <v>Weihnachtsinsel</v>
      </c>
      <c r="C243">
        <v>241</v>
      </c>
      <c r="E243" t="e">
        <f>LOOKUP(D243,Land_Wert,Tabelle_Abfrage_von_MS_Access_Database4[Region])</f>
        <v>#N/A</v>
      </c>
    </row>
    <row r="244" spans="1:5" ht="14.5" x14ac:dyDescent="0.35">
      <c r="A244" s="30" t="str">
        <f>Texte!A175</f>
        <v>625</v>
      </c>
      <c r="B244" s="30" t="str">
        <f>VLOOKUP(Tabelle_Abfrage_von_MS_Access_Database4[[#This Row],[Geonom]],Texte!$A$4:$C$260,Texte!$A$1+1,FALSE)</f>
        <v>Westjordanland/Gazastr.</v>
      </c>
      <c r="C244">
        <v>242</v>
      </c>
      <c r="E244" t="e">
        <f>LOOKUP(D244,Land_Wert,Tabelle_Abfrage_von_MS_Access_Database4[Region])</f>
        <v>#N/A</v>
      </c>
    </row>
    <row r="245" spans="1:5" ht="14.5" x14ac:dyDescent="0.35">
      <c r="A245" s="30" t="str">
        <f>Texte!A68</f>
        <v>229</v>
      </c>
      <c r="B245" s="30" t="str">
        <f>VLOOKUP(Tabelle_Abfrage_von_MS_Access_Database4[[#This Row],[Geonom]],Texte!$A$4:$C$260,Texte!$A$1+1,FALSE)</f>
        <v>Westsahara</v>
      </c>
      <c r="C245">
        <v>243</v>
      </c>
      <c r="E245" t="e">
        <f>LOOKUP(D245,Land_Wert,Tabelle_Abfrage_von_MS_Access_Database4[Region])</f>
        <v>#N/A</v>
      </c>
    </row>
    <row r="246" spans="1:5" ht="14.5" x14ac:dyDescent="0.35">
      <c r="A246" s="30" t="str">
        <f>Texte!A86</f>
        <v>306</v>
      </c>
      <c r="B246" s="30" t="str">
        <f>VLOOKUP(Tabelle_Abfrage_von_MS_Access_Database4[[#This Row],[Geonom]],Texte!$A$4:$C$260,Texte!$A$1+1,FALSE)</f>
        <v>Zentralafrikan.Republik</v>
      </c>
      <c r="C246">
        <v>244</v>
      </c>
      <c r="E246" t="e">
        <f>LOOKUP(D246,Land_Wert,Tabelle_Abfrage_von_MS_Access_Database4[Region])</f>
        <v>#N/A</v>
      </c>
    </row>
    <row r="247" spans="1:5" ht="14.5" x14ac:dyDescent="0.35">
      <c r="A247" s="30" t="str">
        <f>Texte!A169</f>
        <v>600</v>
      </c>
      <c r="B247" s="30" t="str">
        <f>VLOOKUP(Tabelle_Abfrage_von_MS_Access_Database4[[#This Row],[Geonom]],Texte!$A$4:$C$260,Texte!$A$1+1,FALSE)</f>
        <v>Zypern</v>
      </c>
      <c r="C247">
        <v>245</v>
      </c>
      <c r="E247" t="e">
        <f>LOOKUP(D247,Land_Wert,Tabelle_Abfrage_von_MS_Access_Database4[Region])</f>
        <v>#N/A</v>
      </c>
    </row>
  </sheetData>
  <sheetProtection selectLockedCells="1" selectUnlockedCells="1"/>
  <mergeCells count="3">
    <mergeCell ref="D1:F1"/>
    <mergeCell ref="H1:K1"/>
    <mergeCell ref="A1:B1"/>
  </mergeCells>
  <phoneticPr fontId="4" type="noConversion"/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G31"/>
  <sheetViews>
    <sheetView workbookViewId="0">
      <selection sqref="A1:B1"/>
    </sheetView>
  </sheetViews>
  <sheetFormatPr baseColWidth="10" defaultColWidth="11.453125" defaultRowHeight="14.5" x14ac:dyDescent="0.35"/>
  <cols>
    <col min="1" max="1" width="19.81640625" style="21" customWidth="1"/>
    <col min="2" max="4" width="17.26953125" style="21" customWidth="1"/>
    <col min="5" max="18" width="15.1796875" style="21" customWidth="1"/>
    <col min="19" max="19" width="20.453125" style="21" customWidth="1"/>
    <col min="20" max="22" width="17.26953125" style="21" customWidth="1"/>
    <col min="23" max="23" width="9.7265625" style="21" customWidth="1"/>
    <col min="24" max="24" width="15.1796875" style="21" customWidth="1"/>
    <col min="25" max="25" width="9.7265625" style="21" customWidth="1"/>
    <col min="26" max="26" width="15.1796875" style="21" customWidth="1"/>
    <col min="27" max="27" width="9.7265625" style="21" customWidth="1"/>
    <col min="28" max="28" width="15.1796875" style="21" customWidth="1"/>
    <col min="29" max="29" width="9.7265625" style="21" customWidth="1"/>
    <col min="30" max="30" width="15.1796875" style="21" customWidth="1"/>
    <col min="31" max="31" width="9.7265625" style="21" customWidth="1"/>
    <col min="32" max="32" width="15.1796875" style="21" customWidth="1"/>
    <col min="33" max="33" width="9.7265625" style="21" customWidth="1"/>
    <col min="34" max="34" width="15.1796875" style="21" customWidth="1"/>
    <col min="35" max="35" width="9.7265625" style="21" customWidth="1"/>
    <col min="36" max="36" width="20.453125" style="21" customWidth="1"/>
    <col min="37" max="37" width="9.7265625" style="21" customWidth="1"/>
    <col min="38" max="38" width="17.26953125" style="21" customWidth="1"/>
    <col min="39" max="39" width="9.7265625" style="21" customWidth="1"/>
    <col min="40" max="40" width="24.7265625" style="21" bestFit="1" customWidth="1"/>
    <col min="41" max="41" width="15.1796875" style="21" customWidth="1"/>
    <col min="42" max="42" width="9.7265625" style="21" customWidth="1"/>
    <col min="43" max="43" width="24.7265625" style="21" bestFit="1" customWidth="1"/>
    <col min="44" max="44" width="15.1796875" style="21" customWidth="1"/>
    <col min="45" max="45" width="9.7265625" style="21" customWidth="1"/>
    <col min="46" max="46" width="24.7265625" style="21" bestFit="1" customWidth="1"/>
    <col min="47" max="47" width="15.1796875" style="21" customWidth="1"/>
    <col min="48" max="48" width="9.7265625" style="21" customWidth="1"/>
    <col min="49" max="49" width="24.7265625" style="21" bestFit="1" customWidth="1"/>
    <col min="50" max="50" width="15.1796875" style="21" customWidth="1"/>
    <col min="51" max="51" width="9.7265625" style="21" customWidth="1"/>
    <col min="52" max="52" width="24.7265625" style="21" bestFit="1" customWidth="1"/>
    <col min="53" max="53" width="20.453125" style="21" customWidth="1"/>
    <col min="54" max="54" width="9.7265625" style="21" customWidth="1"/>
    <col min="55" max="55" width="29.81640625" style="21" bestFit="1" customWidth="1"/>
    <col min="56" max="56" width="17.26953125" style="21" customWidth="1"/>
    <col min="57" max="57" width="20.453125" style="21" bestFit="1" customWidth="1"/>
    <col min="58" max="58" width="9.7265625" style="21" bestFit="1" customWidth="1"/>
    <col min="59" max="59" width="29.81640625" style="21" bestFit="1" customWidth="1"/>
    <col min="60" max="60" width="9.81640625" style="21" bestFit="1" customWidth="1"/>
    <col min="61" max="61" width="17.7265625" style="21" bestFit="1" customWidth="1"/>
    <col min="62" max="63" width="17.26953125" style="21" bestFit="1" customWidth="1"/>
    <col min="64" max="16384" width="11.453125" style="21"/>
  </cols>
  <sheetData>
    <row r="1" spans="1:7" x14ac:dyDescent="0.35">
      <c r="D1" s="21" t="s">
        <v>711</v>
      </c>
      <c r="E1" t="s">
        <v>215</v>
      </c>
      <c r="F1" s="21" t="s">
        <v>279</v>
      </c>
      <c r="G1" s="21" t="s">
        <v>704</v>
      </c>
    </row>
    <row r="2" spans="1:7" x14ac:dyDescent="0.35">
      <c r="A2" s="21">
        <v>1</v>
      </c>
      <c r="B2" t="s">
        <v>272</v>
      </c>
      <c r="C2" t="s">
        <v>697</v>
      </c>
      <c r="D2" t="str">
        <f>VLOOKUP(A2,$A$2:$C$11,Texte!$A$1+1,FALSE)</f>
        <v>Österreich</v>
      </c>
      <c r="E2" s="21">
        <v>2</v>
      </c>
      <c r="F2" s="21" t="str">
        <f>LOOKUP(E2,A2:B11)</f>
        <v>Burgenland</v>
      </c>
      <c r="G2" s="21" t="str">
        <f>VLOOKUP(Auswahl_Bundesland,B2:C11,2,FALSE)</f>
        <v>Burgenland</v>
      </c>
    </row>
    <row r="3" spans="1:7" x14ac:dyDescent="0.35">
      <c r="A3" s="21">
        <v>2</v>
      </c>
      <c r="B3" t="s">
        <v>239</v>
      </c>
      <c r="C3" t="s">
        <v>239</v>
      </c>
      <c r="D3" t="str">
        <f>VLOOKUP(A3,$A$2:$C$11,Texte!$A$1+1,FALSE)</f>
        <v>Burgenland</v>
      </c>
      <c r="E3"/>
    </row>
    <row r="4" spans="1:7" x14ac:dyDescent="0.35">
      <c r="A4" s="21">
        <v>3</v>
      </c>
      <c r="B4" t="s">
        <v>262</v>
      </c>
      <c r="C4" t="s">
        <v>698</v>
      </c>
      <c r="D4" t="str">
        <f>VLOOKUP(A4,$A$2:$C$11,Texte!$A$1+1,FALSE)</f>
        <v>Kärnten</v>
      </c>
      <c r="E4"/>
    </row>
    <row r="5" spans="1:7" x14ac:dyDescent="0.35">
      <c r="A5" s="21">
        <v>4</v>
      </c>
      <c r="B5" t="s">
        <v>264</v>
      </c>
      <c r="C5" t="s">
        <v>699</v>
      </c>
      <c r="D5" t="str">
        <f>VLOOKUP(A5,$A$2:$C$11,Texte!$A$1+1,FALSE)</f>
        <v>Niederösterreich</v>
      </c>
      <c r="E5"/>
    </row>
    <row r="6" spans="1:7" x14ac:dyDescent="0.35">
      <c r="A6" s="21">
        <v>5</v>
      </c>
      <c r="B6" t="s">
        <v>265</v>
      </c>
      <c r="C6" t="s">
        <v>700</v>
      </c>
      <c r="D6" t="str">
        <f>VLOOKUP(A6,$A$2:$C$11,Texte!$A$1+1,FALSE)</f>
        <v>Oberösterreich</v>
      </c>
      <c r="E6"/>
    </row>
    <row r="7" spans="1:7" x14ac:dyDescent="0.35">
      <c r="A7" s="21">
        <v>6</v>
      </c>
      <c r="B7" t="s">
        <v>266</v>
      </c>
      <c r="C7" t="s">
        <v>266</v>
      </c>
      <c r="D7" t="str">
        <f>VLOOKUP(A7,$A$2:$C$11,Texte!$A$1+1,FALSE)</f>
        <v>Salzburg</v>
      </c>
      <c r="E7"/>
    </row>
    <row r="8" spans="1:7" x14ac:dyDescent="0.35">
      <c r="A8" s="21">
        <v>7</v>
      </c>
      <c r="B8" t="s">
        <v>267</v>
      </c>
      <c r="C8" t="s">
        <v>701</v>
      </c>
      <c r="D8" t="str">
        <f>VLOOKUP(A8,$A$2:$C$11,Texte!$A$1+1,FALSE)</f>
        <v>Steiermark</v>
      </c>
      <c r="E8"/>
    </row>
    <row r="9" spans="1:7" x14ac:dyDescent="0.35">
      <c r="A9" s="21">
        <v>8</v>
      </c>
      <c r="B9" t="s">
        <v>268</v>
      </c>
      <c r="C9" t="s">
        <v>702</v>
      </c>
      <c r="D9" t="str">
        <f>VLOOKUP(A9,$A$2:$C$11,Texte!$A$1+1,FALSE)</f>
        <v>Tirol</v>
      </c>
      <c r="E9"/>
    </row>
    <row r="10" spans="1:7" x14ac:dyDescent="0.35">
      <c r="A10" s="21">
        <v>9</v>
      </c>
      <c r="B10" t="s">
        <v>269</v>
      </c>
      <c r="C10" t="s">
        <v>269</v>
      </c>
      <c r="D10" t="str">
        <f>VLOOKUP(A10,$A$2:$C$11,Texte!$A$1+1,FALSE)</f>
        <v>Vorarlberg</v>
      </c>
      <c r="E10"/>
    </row>
    <row r="11" spans="1:7" x14ac:dyDescent="0.35">
      <c r="A11" s="21">
        <v>10</v>
      </c>
      <c r="B11" t="s">
        <v>270</v>
      </c>
      <c r="C11" t="s">
        <v>703</v>
      </c>
      <c r="D11" t="str">
        <f>VLOOKUP(A11,$A$2:$C$11,Texte!$A$1+1,FALSE)</f>
        <v>Wien</v>
      </c>
      <c r="E11"/>
    </row>
    <row r="13" spans="1:7" x14ac:dyDescent="0.35">
      <c r="A13"/>
      <c r="B13"/>
      <c r="C13"/>
      <c r="D13"/>
    </row>
    <row r="14" spans="1:7" x14ac:dyDescent="0.35">
      <c r="A14"/>
      <c r="B14"/>
      <c r="C14"/>
      <c r="D14"/>
    </row>
    <row r="15" spans="1:7" x14ac:dyDescent="0.35">
      <c r="A15"/>
      <c r="B15"/>
      <c r="C15"/>
      <c r="D15"/>
    </row>
    <row r="16" spans="1:7" x14ac:dyDescent="0.35">
      <c r="A16"/>
      <c r="B16"/>
      <c r="C16"/>
      <c r="D16"/>
    </row>
    <row r="17" spans="1:4" x14ac:dyDescent="0.35">
      <c r="A17"/>
      <c r="B17"/>
      <c r="C17"/>
      <c r="D17"/>
    </row>
    <row r="18" spans="1:4" x14ac:dyDescent="0.35">
      <c r="A18"/>
      <c r="B18"/>
      <c r="C18"/>
      <c r="D18"/>
    </row>
    <row r="19" spans="1:4" x14ac:dyDescent="0.35">
      <c r="A19"/>
    </row>
    <row r="20" spans="1:4" x14ac:dyDescent="0.35">
      <c r="A20"/>
    </row>
    <row r="21" spans="1:4" x14ac:dyDescent="0.35">
      <c r="A21"/>
    </row>
    <row r="22" spans="1:4" x14ac:dyDescent="0.35">
      <c r="A22"/>
    </row>
    <row r="23" spans="1:4" x14ac:dyDescent="0.35">
      <c r="A23"/>
    </row>
    <row r="24" spans="1:4" x14ac:dyDescent="0.35">
      <c r="A24"/>
    </row>
    <row r="25" spans="1:4" x14ac:dyDescent="0.35">
      <c r="A25"/>
    </row>
    <row r="26" spans="1:4" x14ac:dyDescent="0.35">
      <c r="A26"/>
    </row>
    <row r="27" spans="1:4" x14ac:dyDescent="0.35">
      <c r="A27"/>
    </row>
    <row r="28" spans="1:4" x14ac:dyDescent="0.35">
      <c r="A28"/>
    </row>
    <row r="29" spans="1:4" x14ac:dyDescent="0.35">
      <c r="A29"/>
    </row>
    <row r="30" spans="1:4" x14ac:dyDescent="0.35">
      <c r="A30"/>
    </row>
    <row r="31" spans="1:4" x14ac:dyDescent="0.35">
      <c r="A31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T249"/>
  <sheetViews>
    <sheetView workbookViewId="0"/>
  </sheetViews>
  <sheetFormatPr baseColWidth="10" defaultColWidth="11.453125" defaultRowHeight="13.5" x14ac:dyDescent="0.35"/>
  <cols>
    <col min="1" max="16384" width="11.453125" style="5"/>
  </cols>
  <sheetData>
    <row r="1" spans="1:20" x14ac:dyDescent="0.35">
      <c r="A1" s="5">
        <v>1</v>
      </c>
      <c r="B1" s="5" t="str">
        <f>IF(A1=2,"Englisch","Deutsch")</f>
        <v>Deutsch</v>
      </c>
      <c r="F1" s="5" t="s">
        <v>288</v>
      </c>
      <c r="J1" s="5" t="s">
        <v>706</v>
      </c>
    </row>
    <row r="2" spans="1:20" x14ac:dyDescent="0.35">
      <c r="F2" s="5" t="str">
        <f>IF($A$1=2,"Foreign trade with","Außenhandel mit")</f>
        <v>Außenhandel mit</v>
      </c>
      <c r="I2" s="5" t="s">
        <v>707</v>
      </c>
      <c r="J2" s="17" t="str">
        <f>IF($A$1=1,"Quelle: Statistik Austria im Auftrag der Wirtschaftskammerorganisation und der Landesregierungen","Source: Statistics Austria on behalf of the Austrian Chamber of Commerce (WKO) and the nine Austrian federal states")</f>
        <v>Quelle: Statistik Austria im Auftrag der Wirtschaftskammerorganisation und der Landesregierungen</v>
      </c>
    </row>
    <row r="3" spans="1:20" ht="14.5" x14ac:dyDescent="0.35">
      <c r="A3" s="31" t="s">
        <v>289</v>
      </c>
      <c r="B3" s="31" t="s">
        <v>290</v>
      </c>
      <c r="C3" s="31" t="s">
        <v>291</v>
      </c>
      <c r="D3" s="31" t="s">
        <v>290</v>
      </c>
      <c r="I3" s="5" t="s">
        <v>708</v>
      </c>
      <c r="J3" s="17" t="str">
        <f>IF($A$1=1,"Veröffentlichungstermine:","Release Dates:")</f>
        <v>Veröffentlichungstermine:</v>
      </c>
      <c r="K3" s="17"/>
      <c r="P3" s="52" t="s">
        <v>713</v>
      </c>
      <c r="Q3" s="52" t="s">
        <v>278</v>
      </c>
      <c r="R3" s="52" t="s">
        <v>234</v>
      </c>
    </row>
    <row r="4" spans="1:20" ht="14.5" x14ac:dyDescent="0.35">
      <c r="A4" s="32" t="s">
        <v>292</v>
      </c>
      <c r="B4" s="32" t="s">
        <v>1</v>
      </c>
      <c r="C4" s="32" t="s">
        <v>293</v>
      </c>
      <c r="D4" s="32" t="s">
        <v>292</v>
      </c>
      <c r="F4" s="5" t="s">
        <v>294</v>
      </c>
      <c r="I4" s="5" t="s">
        <v>709</v>
      </c>
      <c r="J4" s="17" t="str">
        <f>IF($A$1=1,"vorläufige Jahresdaten - Mitte Juli des folgenden Jahres","preliminary year data - in mid-July of the following year")</f>
        <v>vorläufige Jahresdaten - Mitte Juli des folgenden Jahres</v>
      </c>
      <c r="P4" s="53" t="s">
        <v>292</v>
      </c>
      <c r="Q4" s="53" t="s">
        <v>714</v>
      </c>
      <c r="R4" s="53" t="s">
        <v>1</v>
      </c>
      <c r="S4" s="5" t="str">
        <f>IF(P4=A4,"JA","NEIN")</f>
        <v>JA</v>
      </c>
      <c r="T4" s="5" t="str">
        <f>IF(R4=B4,"JA","NEIN")</f>
        <v>JA</v>
      </c>
    </row>
    <row r="5" spans="1:20" ht="14.5" x14ac:dyDescent="0.35">
      <c r="A5" s="32" t="s">
        <v>295</v>
      </c>
      <c r="B5" s="32" t="s">
        <v>2</v>
      </c>
      <c r="C5" s="32" t="s">
        <v>296</v>
      </c>
      <c r="D5" s="32" t="s">
        <v>295</v>
      </c>
      <c r="F5" s="5" t="str">
        <f>IF($A$1=2,"for the year","für das Jahr")</f>
        <v>für das Jahr</v>
      </c>
      <c r="I5" s="5" t="s">
        <v>710</v>
      </c>
      <c r="J5" s="17" t="str">
        <f>IF($A$1=1,"endgültige Jahresdaten - Ende Jänner des zweiten Folgejahres","final year data - End of January of the second following year")</f>
        <v>endgültige Jahresdaten - Ende Jänner des zweiten Folgejahres</v>
      </c>
      <c r="P5" s="53" t="s">
        <v>295</v>
      </c>
      <c r="Q5" s="53" t="s">
        <v>715</v>
      </c>
      <c r="R5" s="53" t="s">
        <v>2</v>
      </c>
      <c r="S5" s="5" t="str">
        <f t="shared" ref="S5:S68" si="0">IF(P5=A5,"JA","NEIN")</f>
        <v>JA</v>
      </c>
      <c r="T5" s="5" t="str">
        <f t="shared" ref="T5:T68" si="1">IF(R5=B5,"JA","NEIN")</f>
        <v>JA</v>
      </c>
    </row>
    <row r="6" spans="1:20" ht="14.5" x14ac:dyDescent="0.35">
      <c r="A6" s="32" t="s">
        <v>297</v>
      </c>
      <c r="B6" s="32" t="s">
        <v>3</v>
      </c>
      <c r="C6" s="32" t="s">
        <v>298</v>
      </c>
      <c r="D6" s="32" t="s">
        <v>297</v>
      </c>
      <c r="P6" s="53" t="s">
        <v>297</v>
      </c>
      <c r="Q6" s="53" t="s">
        <v>716</v>
      </c>
      <c r="R6" s="53" t="s">
        <v>3</v>
      </c>
      <c r="S6" s="5" t="str">
        <f t="shared" si="0"/>
        <v>JA</v>
      </c>
      <c r="T6" s="5" t="str">
        <f t="shared" si="1"/>
        <v>JA</v>
      </c>
    </row>
    <row r="7" spans="1:20" ht="14.5" x14ac:dyDescent="0.35">
      <c r="A7" s="32" t="s">
        <v>300</v>
      </c>
      <c r="B7" s="32" t="s">
        <v>4</v>
      </c>
      <c r="C7" s="32" t="s">
        <v>301</v>
      </c>
      <c r="D7" s="32" t="s">
        <v>300</v>
      </c>
      <c r="F7" s="5" t="s">
        <v>299</v>
      </c>
      <c r="P7" s="53" t="s">
        <v>300</v>
      </c>
      <c r="Q7" s="53" t="s">
        <v>717</v>
      </c>
      <c r="R7" s="53" t="s">
        <v>4</v>
      </c>
      <c r="S7" s="5" t="str">
        <f t="shared" si="0"/>
        <v>JA</v>
      </c>
      <c r="T7" s="5" t="str">
        <f t="shared" si="1"/>
        <v>JA</v>
      </c>
    </row>
    <row r="8" spans="1:20" ht="14.5" x14ac:dyDescent="0.35">
      <c r="A8" s="32" t="s">
        <v>302</v>
      </c>
      <c r="B8" s="32" t="s">
        <v>5</v>
      </c>
      <c r="C8" s="32" t="s">
        <v>303</v>
      </c>
      <c r="D8" s="32" t="s">
        <v>302</v>
      </c>
      <c r="F8" s="5" t="str">
        <f>IF($A$1=2,"Unit:","Einheit:")</f>
        <v>Einheit:</v>
      </c>
      <c r="P8" s="53" t="s">
        <v>302</v>
      </c>
      <c r="Q8" s="53" t="s">
        <v>718</v>
      </c>
      <c r="R8" s="53" t="s">
        <v>5</v>
      </c>
      <c r="S8" s="5" t="str">
        <f t="shared" si="0"/>
        <v>JA</v>
      </c>
      <c r="T8" s="5" t="str">
        <f t="shared" si="1"/>
        <v>JA</v>
      </c>
    </row>
    <row r="9" spans="1:20" ht="14.5" x14ac:dyDescent="0.35">
      <c r="A9" s="32" t="s">
        <v>304</v>
      </c>
      <c r="B9" s="32" t="s">
        <v>6</v>
      </c>
      <c r="C9" s="32" t="s">
        <v>305</v>
      </c>
      <c r="D9" s="32" t="s">
        <v>304</v>
      </c>
      <c r="P9" s="53" t="s">
        <v>304</v>
      </c>
      <c r="Q9" s="53" t="s">
        <v>719</v>
      </c>
      <c r="R9" s="53" t="s">
        <v>6</v>
      </c>
      <c r="S9" s="5" t="str">
        <f t="shared" si="0"/>
        <v>JA</v>
      </c>
      <c r="T9" s="5" t="str">
        <f t="shared" si="1"/>
        <v>JA</v>
      </c>
    </row>
    <row r="10" spans="1:20" ht="14.5" x14ac:dyDescent="0.35">
      <c r="A10" s="32" t="s">
        <v>306</v>
      </c>
      <c r="B10" s="32" t="s">
        <v>7</v>
      </c>
      <c r="C10" s="32" t="s">
        <v>307</v>
      </c>
      <c r="D10" s="32" t="s">
        <v>306</v>
      </c>
      <c r="P10" s="53" t="s">
        <v>306</v>
      </c>
      <c r="Q10" s="53" t="s">
        <v>720</v>
      </c>
      <c r="R10" s="53" t="s">
        <v>7</v>
      </c>
      <c r="S10" s="5" t="str">
        <f t="shared" si="0"/>
        <v>JA</v>
      </c>
      <c r="T10" s="5" t="str">
        <f t="shared" si="1"/>
        <v>JA</v>
      </c>
    </row>
    <row r="11" spans="1:20" ht="14.5" x14ac:dyDescent="0.35">
      <c r="A11" s="32" t="s">
        <v>308</v>
      </c>
      <c r="B11" s="32" t="s">
        <v>8</v>
      </c>
      <c r="C11" s="32" t="s">
        <v>309</v>
      </c>
      <c r="D11" s="32" t="s">
        <v>308</v>
      </c>
      <c r="P11" s="53" t="s">
        <v>308</v>
      </c>
      <c r="Q11" s="53" t="s">
        <v>721</v>
      </c>
      <c r="R11" s="53" t="s">
        <v>8</v>
      </c>
      <c r="S11" s="5" t="str">
        <f t="shared" si="0"/>
        <v>JA</v>
      </c>
      <c r="T11" s="5" t="str">
        <f t="shared" si="1"/>
        <v>JA</v>
      </c>
    </row>
    <row r="12" spans="1:20" ht="14.5" x14ac:dyDescent="0.35">
      <c r="A12" s="32" t="s">
        <v>310</v>
      </c>
      <c r="B12" s="32" t="s">
        <v>9</v>
      </c>
      <c r="C12" s="32" t="s">
        <v>9</v>
      </c>
      <c r="D12" s="32" t="s">
        <v>310</v>
      </c>
      <c r="P12" s="53" t="s">
        <v>310</v>
      </c>
      <c r="Q12" s="53" t="s">
        <v>722</v>
      </c>
      <c r="R12" s="53" t="s">
        <v>9</v>
      </c>
      <c r="S12" s="5" t="str">
        <f t="shared" si="0"/>
        <v>JA</v>
      </c>
      <c r="T12" s="5" t="str">
        <f t="shared" si="1"/>
        <v>JA</v>
      </c>
    </row>
    <row r="13" spans="1:20" ht="14.5" x14ac:dyDescent="0.35">
      <c r="A13" s="32" t="s">
        <v>311</v>
      </c>
      <c r="B13" s="32" t="s">
        <v>10</v>
      </c>
      <c r="C13" s="32" t="s">
        <v>312</v>
      </c>
      <c r="D13" s="32" t="s">
        <v>311</v>
      </c>
      <c r="P13" s="53" t="s">
        <v>311</v>
      </c>
      <c r="Q13" s="53" t="s">
        <v>723</v>
      </c>
      <c r="R13" s="53" t="s">
        <v>10</v>
      </c>
      <c r="S13" s="5" t="str">
        <f t="shared" si="0"/>
        <v>JA</v>
      </c>
      <c r="T13" s="5" t="str">
        <f t="shared" si="1"/>
        <v>JA</v>
      </c>
    </row>
    <row r="14" spans="1:20" ht="14.5" x14ac:dyDescent="0.35">
      <c r="A14" s="32" t="s">
        <v>313</v>
      </c>
      <c r="B14" s="32" t="s">
        <v>11</v>
      </c>
      <c r="C14" s="32" t="s">
        <v>314</v>
      </c>
      <c r="D14" s="32" t="s">
        <v>313</v>
      </c>
      <c r="P14" s="53" t="s">
        <v>313</v>
      </c>
      <c r="Q14" s="53" t="s">
        <v>724</v>
      </c>
      <c r="R14" s="53" t="s">
        <v>11</v>
      </c>
      <c r="S14" s="5" t="str">
        <f t="shared" si="0"/>
        <v>JA</v>
      </c>
      <c r="T14" s="5" t="str">
        <f t="shared" si="1"/>
        <v>JA</v>
      </c>
    </row>
    <row r="15" spans="1:20" ht="14.5" x14ac:dyDescent="0.35">
      <c r="A15" s="32" t="s">
        <v>315</v>
      </c>
      <c r="B15" s="32" t="s">
        <v>12</v>
      </c>
      <c r="C15" s="32" t="s">
        <v>12</v>
      </c>
      <c r="D15" s="32" t="s">
        <v>315</v>
      </c>
      <c r="P15" s="53" t="s">
        <v>315</v>
      </c>
      <c r="Q15" s="53" t="s">
        <v>725</v>
      </c>
      <c r="R15" s="53" t="s">
        <v>12</v>
      </c>
      <c r="S15" s="5" t="str">
        <f t="shared" si="0"/>
        <v>JA</v>
      </c>
      <c r="T15" s="5" t="str">
        <f t="shared" si="1"/>
        <v>JA</v>
      </c>
    </row>
    <row r="16" spans="1:20" ht="14.5" x14ac:dyDescent="0.35">
      <c r="A16" s="32" t="s">
        <v>316</v>
      </c>
      <c r="B16" s="32" t="s">
        <v>13</v>
      </c>
      <c r="C16" s="32" t="s">
        <v>13</v>
      </c>
      <c r="D16" s="32" t="s">
        <v>316</v>
      </c>
      <c r="P16" s="53" t="s">
        <v>726</v>
      </c>
      <c r="Q16" s="53" t="s">
        <v>727</v>
      </c>
      <c r="R16" s="53" t="s">
        <v>13</v>
      </c>
      <c r="S16" s="5" t="str">
        <f t="shared" si="0"/>
        <v>NEIN</v>
      </c>
      <c r="T16" s="5" t="str">
        <f t="shared" si="1"/>
        <v>JA</v>
      </c>
    </row>
    <row r="17" spans="1:20" ht="14.5" x14ac:dyDescent="0.35">
      <c r="A17" s="32" t="s">
        <v>317</v>
      </c>
      <c r="B17" s="32" t="s">
        <v>14</v>
      </c>
      <c r="C17" s="32" t="s">
        <v>14</v>
      </c>
      <c r="D17" s="32" t="s">
        <v>317</v>
      </c>
      <c r="P17" s="53" t="s">
        <v>317</v>
      </c>
      <c r="Q17" s="53" t="s">
        <v>728</v>
      </c>
      <c r="R17" s="53" t="s">
        <v>14</v>
      </c>
      <c r="S17" s="5" t="str">
        <f t="shared" si="0"/>
        <v>JA</v>
      </c>
      <c r="T17" s="5" t="str">
        <f t="shared" si="1"/>
        <v>JA</v>
      </c>
    </row>
    <row r="18" spans="1:20" ht="14.5" x14ac:dyDescent="0.35">
      <c r="A18" s="32" t="s">
        <v>318</v>
      </c>
      <c r="B18" s="32" t="s">
        <v>15</v>
      </c>
      <c r="C18" s="32" t="s">
        <v>319</v>
      </c>
      <c r="D18" s="32" t="s">
        <v>318</v>
      </c>
      <c r="P18" s="53" t="s">
        <v>318</v>
      </c>
      <c r="Q18" s="53" t="s">
        <v>729</v>
      </c>
      <c r="R18" s="53" t="s">
        <v>15</v>
      </c>
      <c r="S18" s="5" t="str">
        <f t="shared" si="0"/>
        <v>JA</v>
      </c>
      <c r="T18" s="5" t="str">
        <f t="shared" si="1"/>
        <v>JA</v>
      </c>
    </row>
    <row r="19" spans="1:20" ht="14.5" x14ac:dyDescent="0.35">
      <c r="A19" s="32" t="s">
        <v>320</v>
      </c>
      <c r="B19" s="32" t="s">
        <v>16</v>
      </c>
      <c r="C19" s="32" t="s">
        <v>321</v>
      </c>
      <c r="D19" s="32" t="s">
        <v>320</v>
      </c>
      <c r="P19" s="53" t="s">
        <v>320</v>
      </c>
      <c r="Q19" s="53" t="s">
        <v>730</v>
      </c>
      <c r="R19" s="53" t="s">
        <v>16</v>
      </c>
      <c r="S19" s="5" t="str">
        <f t="shared" si="0"/>
        <v>JA</v>
      </c>
      <c r="T19" s="5" t="str">
        <f t="shared" si="1"/>
        <v>JA</v>
      </c>
    </row>
    <row r="20" spans="1:20" ht="14.5" x14ac:dyDescent="0.35">
      <c r="A20" s="32" t="s">
        <v>322</v>
      </c>
      <c r="B20" s="32" t="s">
        <v>17</v>
      </c>
      <c r="C20" s="32" t="s">
        <v>323</v>
      </c>
      <c r="D20" s="32" t="s">
        <v>322</v>
      </c>
      <c r="P20" s="53" t="s">
        <v>322</v>
      </c>
      <c r="Q20" s="53" t="s">
        <v>731</v>
      </c>
      <c r="R20" s="53" t="s">
        <v>17</v>
      </c>
      <c r="S20" s="5" t="str">
        <f t="shared" si="0"/>
        <v>JA</v>
      </c>
      <c r="T20" s="5" t="str">
        <f t="shared" si="1"/>
        <v>JA</v>
      </c>
    </row>
    <row r="21" spans="1:20" ht="14.5" x14ac:dyDescent="0.35">
      <c r="A21" s="32" t="s">
        <v>324</v>
      </c>
      <c r="B21" s="32" t="s">
        <v>18</v>
      </c>
      <c r="C21" s="32" t="s">
        <v>325</v>
      </c>
      <c r="D21" s="32" t="s">
        <v>324</v>
      </c>
      <c r="P21" s="53" t="s">
        <v>324</v>
      </c>
      <c r="Q21" s="53" t="s">
        <v>732</v>
      </c>
      <c r="R21" s="53" t="s">
        <v>18</v>
      </c>
      <c r="S21" s="5" t="str">
        <f t="shared" si="0"/>
        <v>JA</v>
      </c>
      <c r="T21" s="5" t="str">
        <f t="shared" si="1"/>
        <v>JA</v>
      </c>
    </row>
    <row r="22" spans="1:20" ht="14.5" x14ac:dyDescent="0.35">
      <c r="A22" s="32" t="s">
        <v>326</v>
      </c>
      <c r="B22" s="32" t="s">
        <v>19</v>
      </c>
      <c r="C22" s="32" t="s">
        <v>19</v>
      </c>
      <c r="D22" s="32" t="s">
        <v>326</v>
      </c>
      <c r="P22" s="53" t="s">
        <v>326</v>
      </c>
      <c r="Q22" s="53" t="s">
        <v>733</v>
      </c>
      <c r="R22" s="53" t="s">
        <v>19</v>
      </c>
      <c r="S22" s="5" t="str">
        <f t="shared" si="0"/>
        <v>JA</v>
      </c>
      <c r="T22" s="5" t="str">
        <f t="shared" si="1"/>
        <v>JA</v>
      </c>
    </row>
    <row r="23" spans="1:20" ht="14.5" x14ac:dyDescent="0.35">
      <c r="A23" s="32" t="s">
        <v>327</v>
      </c>
      <c r="B23" s="32" t="s">
        <v>20</v>
      </c>
      <c r="C23" s="32" t="s">
        <v>328</v>
      </c>
      <c r="D23" s="32" t="s">
        <v>327</v>
      </c>
      <c r="P23" s="53" t="s">
        <v>327</v>
      </c>
      <c r="Q23" s="53" t="s">
        <v>734</v>
      </c>
      <c r="R23" s="53" t="s">
        <v>20</v>
      </c>
      <c r="S23" s="5" t="str">
        <f t="shared" si="0"/>
        <v>JA</v>
      </c>
      <c r="T23" s="5" t="str">
        <f t="shared" si="1"/>
        <v>JA</v>
      </c>
    </row>
    <row r="24" spans="1:20" ht="14.5" x14ac:dyDescent="0.35">
      <c r="A24" s="32" t="s">
        <v>329</v>
      </c>
      <c r="B24" s="32" t="s">
        <v>21</v>
      </c>
      <c r="C24" s="32" t="s">
        <v>330</v>
      </c>
      <c r="D24" s="32" t="s">
        <v>329</v>
      </c>
      <c r="P24" s="53" t="s">
        <v>329</v>
      </c>
      <c r="Q24" s="53" t="s">
        <v>735</v>
      </c>
      <c r="R24" s="53" t="s">
        <v>21</v>
      </c>
      <c r="S24" s="5" t="str">
        <f t="shared" si="0"/>
        <v>JA</v>
      </c>
      <c r="T24" s="5" t="str">
        <f t="shared" si="1"/>
        <v>JA</v>
      </c>
    </row>
    <row r="25" spans="1:20" ht="14.5" x14ac:dyDescent="0.35">
      <c r="A25" s="32" t="s">
        <v>331</v>
      </c>
      <c r="B25" s="32" t="s">
        <v>22</v>
      </c>
      <c r="C25" s="32" t="s">
        <v>22</v>
      </c>
      <c r="D25" s="32" t="s">
        <v>331</v>
      </c>
      <c r="P25" s="53" t="s">
        <v>331</v>
      </c>
      <c r="Q25" s="53" t="s">
        <v>736</v>
      </c>
      <c r="R25" s="53" t="s">
        <v>22</v>
      </c>
      <c r="S25" s="5" t="str">
        <f t="shared" si="0"/>
        <v>JA</v>
      </c>
      <c r="T25" s="5" t="str">
        <f t="shared" si="1"/>
        <v>JA</v>
      </c>
    </row>
    <row r="26" spans="1:20" ht="14.5" x14ac:dyDescent="0.35">
      <c r="A26" s="32" t="s">
        <v>332</v>
      </c>
      <c r="B26" s="32" t="s">
        <v>23</v>
      </c>
      <c r="C26" s="32" t="s">
        <v>23</v>
      </c>
      <c r="D26" s="32" t="s">
        <v>332</v>
      </c>
      <c r="P26" s="53" t="s">
        <v>332</v>
      </c>
      <c r="Q26" s="53" t="s">
        <v>737</v>
      </c>
      <c r="R26" s="53" t="s">
        <v>23</v>
      </c>
      <c r="S26" s="5" t="str">
        <f t="shared" si="0"/>
        <v>JA</v>
      </c>
      <c r="T26" s="5" t="str">
        <f t="shared" si="1"/>
        <v>JA</v>
      </c>
    </row>
    <row r="27" spans="1:20" ht="14.5" x14ac:dyDescent="0.35">
      <c r="A27" s="32" t="s">
        <v>333</v>
      </c>
      <c r="B27" s="32" t="s">
        <v>258</v>
      </c>
      <c r="C27" s="32" t="s">
        <v>334</v>
      </c>
      <c r="D27" s="32" t="s">
        <v>333</v>
      </c>
      <c r="P27" s="53" t="s">
        <v>333</v>
      </c>
      <c r="Q27" s="53" t="s">
        <v>738</v>
      </c>
      <c r="R27" s="53" t="s">
        <v>258</v>
      </c>
      <c r="S27" s="5" t="str">
        <f t="shared" si="0"/>
        <v>JA</v>
      </c>
      <c r="T27" s="5" t="str">
        <f t="shared" si="1"/>
        <v>JA</v>
      </c>
    </row>
    <row r="28" spans="1:20" ht="14.5" x14ac:dyDescent="0.35">
      <c r="A28" s="32" t="s">
        <v>335</v>
      </c>
      <c r="B28" s="32" t="s">
        <v>24</v>
      </c>
      <c r="C28" s="32" t="s">
        <v>24</v>
      </c>
      <c r="D28" s="32" t="s">
        <v>335</v>
      </c>
      <c r="P28" s="53" t="s">
        <v>335</v>
      </c>
      <c r="Q28" s="53" t="s">
        <v>739</v>
      </c>
      <c r="R28" s="53" t="s">
        <v>24</v>
      </c>
      <c r="S28" s="5" t="str">
        <f t="shared" si="0"/>
        <v>JA</v>
      </c>
      <c r="T28" s="5" t="str">
        <f t="shared" si="1"/>
        <v>JA</v>
      </c>
    </row>
    <row r="29" spans="1:20" ht="14.5" x14ac:dyDescent="0.35">
      <c r="A29" s="32" t="s">
        <v>336</v>
      </c>
      <c r="B29" s="32" t="s">
        <v>25</v>
      </c>
      <c r="C29" s="32" t="s">
        <v>25</v>
      </c>
      <c r="D29" s="32" t="s">
        <v>336</v>
      </c>
      <c r="P29" s="53" t="s">
        <v>336</v>
      </c>
      <c r="Q29" s="53" t="s">
        <v>740</v>
      </c>
      <c r="R29" s="53" t="s">
        <v>25</v>
      </c>
      <c r="S29" s="5" t="str">
        <f t="shared" si="0"/>
        <v>JA</v>
      </c>
      <c r="T29" s="5" t="str">
        <f t="shared" si="1"/>
        <v>JA</v>
      </c>
    </row>
    <row r="30" spans="1:20" ht="14.5" x14ac:dyDescent="0.35">
      <c r="A30" s="32" t="s">
        <v>337</v>
      </c>
      <c r="B30" s="32" t="s">
        <v>26</v>
      </c>
      <c r="C30" s="32" t="s">
        <v>338</v>
      </c>
      <c r="D30" s="32" t="s">
        <v>337</v>
      </c>
      <c r="P30" s="53" t="s">
        <v>337</v>
      </c>
      <c r="Q30" s="53" t="s">
        <v>741</v>
      </c>
      <c r="R30" s="53" t="s">
        <v>26</v>
      </c>
      <c r="S30" s="5" t="str">
        <f t="shared" si="0"/>
        <v>JA</v>
      </c>
      <c r="T30" s="5" t="str">
        <f t="shared" si="1"/>
        <v>JA</v>
      </c>
    </row>
    <row r="31" spans="1:20" ht="14.5" x14ac:dyDescent="0.35">
      <c r="A31" s="32" t="s">
        <v>339</v>
      </c>
      <c r="B31" s="32" t="s">
        <v>27</v>
      </c>
      <c r="C31" s="32" t="s">
        <v>340</v>
      </c>
      <c r="D31" s="32" t="s">
        <v>339</v>
      </c>
      <c r="P31" s="53" t="s">
        <v>339</v>
      </c>
      <c r="Q31" s="53" t="s">
        <v>742</v>
      </c>
      <c r="R31" s="53" t="s">
        <v>27</v>
      </c>
      <c r="S31" s="5" t="str">
        <f t="shared" si="0"/>
        <v>JA</v>
      </c>
      <c r="T31" s="5" t="str">
        <f t="shared" si="1"/>
        <v>JA</v>
      </c>
    </row>
    <row r="32" spans="1:20" ht="14.5" x14ac:dyDescent="0.35">
      <c r="A32" s="32" t="s">
        <v>341</v>
      </c>
      <c r="B32" s="32" t="s">
        <v>28</v>
      </c>
      <c r="C32" s="32" t="s">
        <v>342</v>
      </c>
      <c r="D32" s="32" t="s">
        <v>341</v>
      </c>
      <c r="P32" s="53" t="s">
        <v>341</v>
      </c>
      <c r="Q32" s="53" t="s">
        <v>743</v>
      </c>
      <c r="R32" s="53" t="s">
        <v>28</v>
      </c>
      <c r="S32" s="5" t="str">
        <f t="shared" si="0"/>
        <v>JA</v>
      </c>
      <c r="T32" s="5" t="str">
        <f t="shared" si="1"/>
        <v>JA</v>
      </c>
    </row>
    <row r="33" spans="1:20" ht="14.5" x14ac:dyDescent="0.35">
      <c r="A33" s="32" t="s">
        <v>343</v>
      </c>
      <c r="B33" s="32" t="s">
        <v>29</v>
      </c>
      <c r="C33" s="32" t="s">
        <v>344</v>
      </c>
      <c r="D33" s="32" t="s">
        <v>343</v>
      </c>
      <c r="P33" s="53" t="s">
        <v>343</v>
      </c>
      <c r="Q33" s="53" t="s">
        <v>744</v>
      </c>
      <c r="R33" s="53" t="s">
        <v>29</v>
      </c>
      <c r="S33" s="5" t="str">
        <f t="shared" si="0"/>
        <v>JA</v>
      </c>
      <c r="T33" s="5" t="str">
        <f t="shared" si="1"/>
        <v>JA</v>
      </c>
    </row>
    <row r="34" spans="1:20" ht="14.5" x14ac:dyDescent="0.35">
      <c r="A34" s="32" t="s">
        <v>345</v>
      </c>
      <c r="B34" s="32" t="s">
        <v>30</v>
      </c>
      <c r="C34" s="32" t="s">
        <v>346</v>
      </c>
      <c r="D34" s="32" t="s">
        <v>345</v>
      </c>
      <c r="P34" s="53" t="s">
        <v>345</v>
      </c>
      <c r="Q34" s="53" t="s">
        <v>745</v>
      </c>
      <c r="R34" s="53" t="s">
        <v>30</v>
      </c>
      <c r="S34" s="5" t="str">
        <f t="shared" si="0"/>
        <v>JA</v>
      </c>
      <c r="T34" s="5" t="str">
        <f t="shared" si="1"/>
        <v>JA</v>
      </c>
    </row>
    <row r="35" spans="1:20" ht="14.5" x14ac:dyDescent="0.35">
      <c r="A35" s="32" t="s">
        <v>347</v>
      </c>
      <c r="B35" s="32" t="s">
        <v>31</v>
      </c>
      <c r="C35" s="32" t="s">
        <v>348</v>
      </c>
      <c r="D35" s="32" t="s">
        <v>347</v>
      </c>
      <c r="P35" s="53" t="s">
        <v>347</v>
      </c>
      <c r="Q35" s="53" t="s">
        <v>746</v>
      </c>
      <c r="R35" s="53" t="s">
        <v>31</v>
      </c>
      <c r="S35" s="5" t="str">
        <f t="shared" si="0"/>
        <v>JA</v>
      </c>
      <c r="T35" s="5" t="str">
        <f t="shared" si="1"/>
        <v>JA</v>
      </c>
    </row>
    <row r="36" spans="1:20" ht="14.5" x14ac:dyDescent="0.35">
      <c r="A36" s="32" t="s">
        <v>349</v>
      </c>
      <c r="B36" s="32" t="s">
        <v>32</v>
      </c>
      <c r="C36" s="32" t="s">
        <v>350</v>
      </c>
      <c r="D36" s="32" t="s">
        <v>349</v>
      </c>
      <c r="P36" s="53" t="s">
        <v>349</v>
      </c>
      <c r="Q36" s="53" t="s">
        <v>747</v>
      </c>
      <c r="R36" s="53" t="s">
        <v>32</v>
      </c>
      <c r="S36" s="5" t="str">
        <f t="shared" si="0"/>
        <v>JA</v>
      </c>
      <c r="T36" s="5" t="str">
        <f t="shared" si="1"/>
        <v>JA</v>
      </c>
    </row>
    <row r="37" spans="1:20" ht="14.5" x14ac:dyDescent="0.35">
      <c r="A37" s="32" t="s">
        <v>351</v>
      </c>
      <c r="B37" s="32" t="s">
        <v>33</v>
      </c>
      <c r="C37" s="32" t="s">
        <v>352</v>
      </c>
      <c r="D37" s="32" t="s">
        <v>351</v>
      </c>
      <c r="P37" s="53" t="s">
        <v>351</v>
      </c>
      <c r="Q37" s="53" t="s">
        <v>748</v>
      </c>
      <c r="R37" s="53" t="s">
        <v>33</v>
      </c>
      <c r="S37" s="5" t="str">
        <f t="shared" si="0"/>
        <v>JA</v>
      </c>
      <c r="T37" s="5" t="str">
        <f t="shared" si="1"/>
        <v>JA</v>
      </c>
    </row>
    <row r="38" spans="1:20" ht="14.5" x14ac:dyDescent="0.35">
      <c r="A38" s="32" t="s">
        <v>353</v>
      </c>
      <c r="B38" s="32" t="s">
        <v>34</v>
      </c>
      <c r="C38" s="32" t="s">
        <v>354</v>
      </c>
      <c r="D38" s="32" t="s">
        <v>353</v>
      </c>
      <c r="P38" s="53" t="s">
        <v>353</v>
      </c>
      <c r="Q38" s="53" t="s">
        <v>749</v>
      </c>
      <c r="R38" s="53" t="s">
        <v>34</v>
      </c>
      <c r="S38" s="5" t="str">
        <f t="shared" si="0"/>
        <v>JA</v>
      </c>
      <c r="T38" s="5" t="str">
        <f t="shared" si="1"/>
        <v>JA</v>
      </c>
    </row>
    <row r="39" spans="1:20" ht="14.5" x14ac:dyDescent="0.35">
      <c r="A39" s="32" t="s">
        <v>355</v>
      </c>
      <c r="B39" s="32" t="s">
        <v>35</v>
      </c>
      <c r="C39" s="32" t="s">
        <v>356</v>
      </c>
      <c r="D39" s="32" t="s">
        <v>355</v>
      </c>
      <c r="P39" s="53" t="s">
        <v>355</v>
      </c>
      <c r="Q39" s="53" t="s">
        <v>750</v>
      </c>
      <c r="R39" s="53" t="s">
        <v>35</v>
      </c>
      <c r="S39" s="5" t="str">
        <f t="shared" si="0"/>
        <v>JA</v>
      </c>
      <c r="T39" s="5" t="str">
        <f t="shared" si="1"/>
        <v>JA</v>
      </c>
    </row>
    <row r="40" spans="1:20" ht="14.5" x14ac:dyDescent="0.35">
      <c r="A40" s="32" t="s">
        <v>357</v>
      </c>
      <c r="B40" s="32" t="s">
        <v>36</v>
      </c>
      <c r="C40" s="32" t="s">
        <v>358</v>
      </c>
      <c r="D40" s="32" t="s">
        <v>357</v>
      </c>
      <c r="P40" s="53" t="s">
        <v>357</v>
      </c>
      <c r="Q40" s="53" t="s">
        <v>751</v>
      </c>
      <c r="R40" s="53" t="s">
        <v>36</v>
      </c>
      <c r="S40" s="5" t="str">
        <f t="shared" si="0"/>
        <v>JA</v>
      </c>
      <c r="T40" s="5" t="str">
        <f t="shared" si="1"/>
        <v>JA</v>
      </c>
    </row>
    <row r="41" spans="1:20" ht="14.5" x14ac:dyDescent="0.35">
      <c r="A41" s="32" t="s">
        <v>359</v>
      </c>
      <c r="B41" s="32" t="s">
        <v>37</v>
      </c>
      <c r="C41" s="32" t="s">
        <v>37</v>
      </c>
      <c r="D41" s="32" t="s">
        <v>359</v>
      </c>
      <c r="P41" s="53" t="s">
        <v>359</v>
      </c>
      <c r="Q41" s="53" t="s">
        <v>752</v>
      </c>
      <c r="R41" s="53" t="s">
        <v>37</v>
      </c>
      <c r="S41" s="5" t="str">
        <f t="shared" si="0"/>
        <v>JA</v>
      </c>
      <c r="T41" s="5" t="str">
        <f t="shared" si="1"/>
        <v>JA</v>
      </c>
    </row>
    <row r="42" spans="1:20" ht="14.5" x14ac:dyDescent="0.35">
      <c r="A42" s="32" t="s">
        <v>360</v>
      </c>
      <c r="B42" s="32" t="s">
        <v>242</v>
      </c>
      <c r="C42" s="32" t="s">
        <v>242</v>
      </c>
      <c r="D42" s="32" t="s">
        <v>360</v>
      </c>
      <c r="P42" s="53" t="s">
        <v>360</v>
      </c>
      <c r="Q42" s="53" t="s">
        <v>753</v>
      </c>
      <c r="R42" s="53" t="s">
        <v>242</v>
      </c>
      <c r="S42" s="5" t="str">
        <f t="shared" si="0"/>
        <v>JA</v>
      </c>
      <c r="T42" s="5" t="str">
        <f t="shared" si="1"/>
        <v>JA</v>
      </c>
    </row>
    <row r="43" spans="1:20" ht="14.5" x14ac:dyDescent="0.35">
      <c r="A43" s="32" t="s">
        <v>361</v>
      </c>
      <c r="B43" s="32" t="s">
        <v>251</v>
      </c>
      <c r="C43" s="32" t="s">
        <v>362</v>
      </c>
      <c r="D43" s="32" t="s">
        <v>361</v>
      </c>
      <c r="P43" s="53" t="s">
        <v>361</v>
      </c>
      <c r="Q43" s="53" t="s">
        <v>754</v>
      </c>
      <c r="R43" s="53" t="s">
        <v>251</v>
      </c>
      <c r="S43" s="5" t="str">
        <f t="shared" si="0"/>
        <v>JA</v>
      </c>
      <c r="T43" s="5" t="str">
        <f t="shared" si="1"/>
        <v>JA</v>
      </c>
    </row>
    <row r="44" spans="1:20" ht="14.5" x14ac:dyDescent="0.35">
      <c r="A44" s="32" t="s">
        <v>363</v>
      </c>
      <c r="B44" s="32" t="s">
        <v>254</v>
      </c>
      <c r="C44" s="32" t="s">
        <v>364</v>
      </c>
      <c r="D44" s="32" t="s">
        <v>363</v>
      </c>
      <c r="P44" s="53" t="s">
        <v>363</v>
      </c>
      <c r="Q44" s="53" t="s">
        <v>755</v>
      </c>
      <c r="R44" s="53" t="s">
        <v>254</v>
      </c>
      <c r="S44" s="5" t="str">
        <f t="shared" si="0"/>
        <v>JA</v>
      </c>
      <c r="T44" s="5" t="str">
        <f t="shared" si="1"/>
        <v>JA</v>
      </c>
    </row>
    <row r="45" spans="1:20" ht="14.5" x14ac:dyDescent="0.35">
      <c r="A45" s="32" t="s">
        <v>365</v>
      </c>
      <c r="B45" s="32" t="s">
        <v>38</v>
      </c>
      <c r="C45" s="32" t="s">
        <v>366</v>
      </c>
      <c r="D45" s="32" t="s">
        <v>365</v>
      </c>
      <c r="P45" s="53" t="s">
        <v>365</v>
      </c>
      <c r="Q45" s="53" t="s">
        <v>756</v>
      </c>
      <c r="R45" s="53" t="s">
        <v>38</v>
      </c>
      <c r="S45" s="5" t="str">
        <f t="shared" si="0"/>
        <v>JA</v>
      </c>
      <c r="T45" s="5" t="str">
        <f t="shared" si="1"/>
        <v>JA</v>
      </c>
    </row>
    <row r="46" spans="1:20" ht="14.5" x14ac:dyDescent="0.35">
      <c r="A46" s="32" t="s">
        <v>367</v>
      </c>
      <c r="B46" s="32" t="s">
        <v>39</v>
      </c>
      <c r="C46" s="32" t="s">
        <v>368</v>
      </c>
      <c r="D46" s="32" t="s">
        <v>367</v>
      </c>
      <c r="P46" s="53" t="s">
        <v>367</v>
      </c>
      <c r="Q46" s="53" t="s">
        <v>757</v>
      </c>
      <c r="R46" s="53" t="s">
        <v>39</v>
      </c>
      <c r="S46" s="5" t="str">
        <f t="shared" si="0"/>
        <v>JA</v>
      </c>
      <c r="T46" s="5" t="str">
        <f t="shared" si="1"/>
        <v>JA</v>
      </c>
    </row>
    <row r="47" spans="1:20" ht="14.5" x14ac:dyDescent="0.35">
      <c r="A47" s="32" t="s">
        <v>369</v>
      </c>
      <c r="B47" s="32" t="s">
        <v>40</v>
      </c>
      <c r="C47" s="32" t="s">
        <v>370</v>
      </c>
      <c r="D47" s="32" t="s">
        <v>369</v>
      </c>
      <c r="P47" s="53" t="s">
        <v>369</v>
      </c>
      <c r="Q47" s="53" t="s">
        <v>758</v>
      </c>
      <c r="R47" s="53" t="s">
        <v>40</v>
      </c>
      <c r="S47" s="5" t="str">
        <f t="shared" si="0"/>
        <v>JA</v>
      </c>
      <c r="T47" s="5" t="str">
        <f t="shared" si="1"/>
        <v>JA</v>
      </c>
    </row>
    <row r="48" spans="1:20" ht="14.5" x14ac:dyDescent="0.35">
      <c r="A48" s="32" t="s">
        <v>371</v>
      </c>
      <c r="B48" s="32" t="s">
        <v>41</v>
      </c>
      <c r="C48" s="32" t="s">
        <v>372</v>
      </c>
      <c r="D48" s="32" t="s">
        <v>371</v>
      </c>
      <c r="P48" s="53" t="s">
        <v>371</v>
      </c>
      <c r="Q48" s="53" t="s">
        <v>759</v>
      </c>
      <c r="R48" s="53" t="s">
        <v>41</v>
      </c>
      <c r="S48" s="5" t="str">
        <f t="shared" si="0"/>
        <v>JA</v>
      </c>
      <c r="T48" s="5" t="str">
        <f t="shared" si="1"/>
        <v>JA</v>
      </c>
    </row>
    <row r="49" spans="1:20" ht="14.5" x14ac:dyDescent="0.35">
      <c r="A49" s="32" t="s">
        <v>373</v>
      </c>
      <c r="B49" s="32" t="s">
        <v>42</v>
      </c>
      <c r="C49" s="32" t="s">
        <v>42</v>
      </c>
      <c r="D49" s="32" t="s">
        <v>373</v>
      </c>
      <c r="P49" s="53" t="s">
        <v>373</v>
      </c>
      <c r="Q49" s="53" t="s">
        <v>760</v>
      </c>
      <c r="R49" s="53" t="s">
        <v>42</v>
      </c>
      <c r="S49" s="5" t="str">
        <f t="shared" si="0"/>
        <v>JA</v>
      </c>
      <c r="T49" s="5" t="str">
        <f t="shared" si="1"/>
        <v>JA</v>
      </c>
    </row>
    <row r="50" spans="1:20" ht="14.5" x14ac:dyDescent="0.35">
      <c r="A50" s="32" t="s">
        <v>374</v>
      </c>
      <c r="B50" s="32" t="s">
        <v>43</v>
      </c>
      <c r="C50" s="32" t="s">
        <v>375</v>
      </c>
      <c r="D50" s="32" t="s">
        <v>374</v>
      </c>
      <c r="P50" s="53" t="s">
        <v>374</v>
      </c>
      <c r="Q50" s="53" t="s">
        <v>761</v>
      </c>
      <c r="R50" s="53" t="s">
        <v>43</v>
      </c>
      <c r="S50" s="5" t="str">
        <f t="shared" si="0"/>
        <v>JA</v>
      </c>
      <c r="T50" s="5" t="str">
        <f t="shared" si="1"/>
        <v>JA</v>
      </c>
    </row>
    <row r="51" spans="1:20" ht="14.5" x14ac:dyDescent="0.35">
      <c r="A51" s="32" t="s">
        <v>376</v>
      </c>
      <c r="B51" s="32" t="s">
        <v>44</v>
      </c>
      <c r="C51" s="32" t="s">
        <v>377</v>
      </c>
      <c r="D51" s="32" t="s">
        <v>376</v>
      </c>
      <c r="P51" s="53" t="s">
        <v>376</v>
      </c>
      <c r="Q51" s="53" t="s">
        <v>762</v>
      </c>
      <c r="R51" s="53" t="s">
        <v>44</v>
      </c>
      <c r="S51" s="5" t="str">
        <f t="shared" si="0"/>
        <v>JA</v>
      </c>
      <c r="T51" s="5" t="str">
        <f t="shared" si="1"/>
        <v>JA</v>
      </c>
    </row>
    <row r="52" spans="1:20" ht="14.5" x14ac:dyDescent="0.35">
      <c r="A52" s="32" t="s">
        <v>378</v>
      </c>
      <c r="B52" s="32" t="s">
        <v>45</v>
      </c>
      <c r="C52" s="32" t="s">
        <v>379</v>
      </c>
      <c r="D52" s="32" t="s">
        <v>378</v>
      </c>
      <c r="P52" s="53" t="s">
        <v>378</v>
      </c>
      <c r="Q52" s="53" t="s">
        <v>763</v>
      </c>
      <c r="R52" s="53" t="s">
        <v>45</v>
      </c>
      <c r="S52" s="5" t="str">
        <f t="shared" si="0"/>
        <v>JA</v>
      </c>
      <c r="T52" s="5" t="str">
        <f t="shared" si="1"/>
        <v>JA</v>
      </c>
    </row>
    <row r="53" spans="1:20" ht="14.5" x14ac:dyDescent="0.35">
      <c r="A53" s="32" t="s">
        <v>380</v>
      </c>
      <c r="B53" s="32" t="s">
        <v>46</v>
      </c>
      <c r="C53" s="32" t="s">
        <v>381</v>
      </c>
      <c r="D53" s="32" t="s">
        <v>380</v>
      </c>
      <c r="P53" s="53" t="s">
        <v>380</v>
      </c>
      <c r="Q53" s="53" t="s">
        <v>764</v>
      </c>
      <c r="R53" s="53" t="s">
        <v>46</v>
      </c>
      <c r="S53" s="5" t="str">
        <f t="shared" si="0"/>
        <v>JA</v>
      </c>
      <c r="T53" s="5" t="str">
        <f t="shared" si="1"/>
        <v>JA</v>
      </c>
    </row>
    <row r="54" spans="1:20" ht="14.5" x14ac:dyDescent="0.35">
      <c r="A54" s="32" t="s">
        <v>382</v>
      </c>
      <c r="B54" s="32" t="s">
        <v>47</v>
      </c>
      <c r="C54" s="32" t="s">
        <v>383</v>
      </c>
      <c r="D54" s="32" t="s">
        <v>382</v>
      </c>
      <c r="P54" s="53" t="s">
        <v>382</v>
      </c>
      <c r="Q54" s="53" t="s">
        <v>765</v>
      </c>
      <c r="R54" s="53" t="s">
        <v>47</v>
      </c>
      <c r="S54" s="5" t="str">
        <f t="shared" si="0"/>
        <v>JA</v>
      </c>
      <c r="T54" s="5" t="str">
        <f t="shared" si="1"/>
        <v>JA</v>
      </c>
    </row>
    <row r="55" spans="1:20" ht="14.5" x14ac:dyDescent="0.35">
      <c r="A55" s="32" t="s">
        <v>384</v>
      </c>
      <c r="B55" s="32" t="s">
        <v>48</v>
      </c>
      <c r="C55" s="32" t="s">
        <v>385</v>
      </c>
      <c r="D55" s="32" t="s">
        <v>384</v>
      </c>
      <c r="P55" s="53" t="s">
        <v>384</v>
      </c>
      <c r="Q55" s="53" t="s">
        <v>766</v>
      </c>
      <c r="R55" s="53" t="s">
        <v>48</v>
      </c>
      <c r="S55" s="5" t="str">
        <f t="shared" si="0"/>
        <v>JA</v>
      </c>
      <c r="T55" s="5" t="str">
        <f t="shared" si="1"/>
        <v>JA</v>
      </c>
    </row>
    <row r="56" spans="1:20" ht="14.5" x14ac:dyDescent="0.35">
      <c r="A56" s="32" t="s">
        <v>386</v>
      </c>
      <c r="B56" s="32" t="s">
        <v>49</v>
      </c>
      <c r="C56" s="32" t="s">
        <v>49</v>
      </c>
      <c r="D56" s="32" t="s">
        <v>386</v>
      </c>
      <c r="P56" s="53" t="s">
        <v>386</v>
      </c>
      <c r="Q56" s="53" t="s">
        <v>767</v>
      </c>
      <c r="R56" s="53" t="s">
        <v>49</v>
      </c>
      <c r="S56" s="5" t="str">
        <f t="shared" si="0"/>
        <v>JA</v>
      </c>
      <c r="T56" s="5" t="str">
        <f t="shared" si="1"/>
        <v>JA</v>
      </c>
    </row>
    <row r="57" spans="1:20" ht="14.5" x14ac:dyDescent="0.35">
      <c r="A57" s="32" t="s">
        <v>387</v>
      </c>
      <c r="B57" s="32" t="s">
        <v>252</v>
      </c>
      <c r="C57" s="32" t="s">
        <v>388</v>
      </c>
      <c r="D57" s="32" t="s">
        <v>387</v>
      </c>
      <c r="P57" s="53" t="s">
        <v>387</v>
      </c>
      <c r="Q57" s="53" t="s">
        <v>768</v>
      </c>
      <c r="R57" s="53" t="s">
        <v>252</v>
      </c>
      <c r="S57" s="5" t="str">
        <f t="shared" si="0"/>
        <v>JA</v>
      </c>
      <c r="T57" s="5" t="str">
        <f t="shared" si="1"/>
        <v>JA</v>
      </c>
    </row>
    <row r="58" spans="1:20" ht="14.5" x14ac:dyDescent="0.35">
      <c r="A58" s="32" t="s">
        <v>389</v>
      </c>
      <c r="B58" s="32" t="s">
        <v>50</v>
      </c>
      <c r="C58" s="32" t="s">
        <v>50</v>
      </c>
      <c r="D58" s="32" t="s">
        <v>389</v>
      </c>
      <c r="P58" s="53" t="s">
        <v>389</v>
      </c>
      <c r="Q58" s="53" t="s">
        <v>769</v>
      </c>
      <c r="R58" s="53" t="s">
        <v>50</v>
      </c>
      <c r="S58" s="5" t="str">
        <f t="shared" si="0"/>
        <v>JA</v>
      </c>
      <c r="T58" s="5" t="str">
        <f t="shared" si="1"/>
        <v>JA</v>
      </c>
    </row>
    <row r="59" spans="1:20" ht="14.5" x14ac:dyDescent="0.35">
      <c r="A59" s="32" t="s">
        <v>390</v>
      </c>
      <c r="B59" s="32" t="s">
        <v>51</v>
      </c>
      <c r="C59" s="32" t="s">
        <v>391</v>
      </c>
      <c r="D59" s="32" t="s">
        <v>390</v>
      </c>
      <c r="P59" s="53" t="s">
        <v>390</v>
      </c>
      <c r="Q59" s="53" t="s">
        <v>770</v>
      </c>
      <c r="R59" s="53" t="s">
        <v>51</v>
      </c>
      <c r="S59" s="5" t="str">
        <f t="shared" si="0"/>
        <v>JA</v>
      </c>
      <c r="T59" s="5" t="str">
        <f t="shared" si="1"/>
        <v>JA</v>
      </c>
    </row>
    <row r="60" spans="1:20" ht="14.5" x14ac:dyDescent="0.35">
      <c r="A60" s="32" t="s">
        <v>392</v>
      </c>
      <c r="B60" s="32" t="s">
        <v>52</v>
      </c>
      <c r="C60" s="32" t="s">
        <v>393</v>
      </c>
      <c r="D60" s="32" t="s">
        <v>392</v>
      </c>
      <c r="P60" s="53" t="s">
        <v>392</v>
      </c>
      <c r="Q60" s="53" t="s">
        <v>771</v>
      </c>
      <c r="R60" s="53" t="s">
        <v>52</v>
      </c>
      <c r="S60" s="5" t="str">
        <f t="shared" si="0"/>
        <v>JA</v>
      </c>
      <c r="T60" s="5" t="str">
        <f t="shared" si="1"/>
        <v>JA</v>
      </c>
    </row>
    <row r="61" spans="1:20" ht="14.5" x14ac:dyDescent="0.35">
      <c r="A61" s="32" t="s">
        <v>394</v>
      </c>
      <c r="B61" s="32" t="s">
        <v>53</v>
      </c>
      <c r="C61" s="32" t="s">
        <v>395</v>
      </c>
      <c r="D61" s="32" t="s">
        <v>394</v>
      </c>
      <c r="P61" s="53" t="s">
        <v>394</v>
      </c>
      <c r="Q61" s="53" t="s">
        <v>772</v>
      </c>
      <c r="R61" s="53" t="s">
        <v>53</v>
      </c>
      <c r="S61" s="5" t="str">
        <f t="shared" si="0"/>
        <v>JA</v>
      </c>
      <c r="T61" s="5" t="str">
        <f t="shared" si="1"/>
        <v>JA</v>
      </c>
    </row>
    <row r="62" spans="1:20" ht="14.5" x14ac:dyDescent="0.35">
      <c r="A62" s="32" t="s">
        <v>396</v>
      </c>
      <c r="B62" s="32" t="s">
        <v>54</v>
      </c>
      <c r="C62" s="32" t="s">
        <v>397</v>
      </c>
      <c r="D62" s="32" t="s">
        <v>396</v>
      </c>
      <c r="P62" s="53" t="s">
        <v>396</v>
      </c>
      <c r="Q62" s="53" t="s">
        <v>773</v>
      </c>
      <c r="R62" s="53" t="s">
        <v>54</v>
      </c>
      <c r="S62" s="5" t="str">
        <f t="shared" si="0"/>
        <v>JA</v>
      </c>
      <c r="T62" s="5" t="str">
        <f t="shared" si="1"/>
        <v>JA</v>
      </c>
    </row>
    <row r="63" spans="1:20" ht="14.5" x14ac:dyDescent="0.35">
      <c r="A63" s="32" t="s">
        <v>398</v>
      </c>
      <c r="B63" s="32" t="s">
        <v>250</v>
      </c>
      <c r="C63" s="32" t="s">
        <v>399</v>
      </c>
      <c r="D63" s="32" t="s">
        <v>398</v>
      </c>
      <c r="P63" s="53" t="s">
        <v>398</v>
      </c>
      <c r="Q63" s="53" t="s">
        <v>774</v>
      </c>
      <c r="R63" s="53" t="s">
        <v>250</v>
      </c>
      <c r="S63" s="5" t="str">
        <f t="shared" si="0"/>
        <v>JA</v>
      </c>
      <c r="T63" s="5" t="str">
        <f t="shared" si="1"/>
        <v>JA</v>
      </c>
    </row>
    <row r="64" spans="1:20" ht="14.5" x14ac:dyDescent="0.35">
      <c r="A64" s="32" t="s">
        <v>400</v>
      </c>
      <c r="B64" s="32" t="s">
        <v>55</v>
      </c>
      <c r="C64" s="32" t="s">
        <v>401</v>
      </c>
      <c r="D64" s="32" t="s">
        <v>400</v>
      </c>
      <c r="P64" s="53" t="s">
        <v>400</v>
      </c>
      <c r="Q64" s="53" t="s">
        <v>775</v>
      </c>
      <c r="R64" s="53" t="s">
        <v>55</v>
      </c>
      <c r="S64" s="5" t="str">
        <f t="shared" si="0"/>
        <v>JA</v>
      </c>
      <c r="T64" s="5" t="str">
        <f t="shared" si="1"/>
        <v>JA</v>
      </c>
    </row>
    <row r="65" spans="1:20" ht="14.5" x14ac:dyDescent="0.35">
      <c r="A65" s="32" t="s">
        <v>402</v>
      </c>
      <c r="B65" s="32" t="s">
        <v>56</v>
      </c>
      <c r="C65" s="32" t="s">
        <v>56</v>
      </c>
      <c r="D65" s="32" t="s">
        <v>402</v>
      </c>
      <c r="P65" s="53" t="s">
        <v>402</v>
      </c>
      <c r="Q65" s="53" t="s">
        <v>776</v>
      </c>
      <c r="R65" s="53" t="s">
        <v>56</v>
      </c>
      <c r="S65" s="5" t="str">
        <f t="shared" si="0"/>
        <v>JA</v>
      </c>
      <c r="T65" s="5" t="str">
        <f t="shared" si="1"/>
        <v>JA</v>
      </c>
    </row>
    <row r="66" spans="1:20" ht="14.5" x14ac:dyDescent="0.35">
      <c r="A66" s="32" t="s">
        <v>403</v>
      </c>
      <c r="B66" s="32" t="s">
        <v>220</v>
      </c>
      <c r="C66" s="32" t="s">
        <v>404</v>
      </c>
      <c r="D66" s="32" t="s">
        <v>403</v>
      </c>
      <c r="P66" s="53" t="s">
        <v>403</v>
      </c>
      <c r="Q66" s="53" t="s">
        <v>777</v>
      </c>
      <c r="R66" s="53" t="s">
        <v>220</v>
      </c>
      <c r="S66" s="5" t="str">
        <f t="shared" si="0"/>
        <v>JA</v>
      </c>
      <c r="T66" s="5" t="str">
        <f t="shared" si="1"/>
        <v>JA</v>
      </c>
    </row>
    <row r="67" spans="1:20" ht="14.5" x14ac:dyDescent="0.35">
      <c r="A67" s="32" t="s">
        <v>405</v>
      </c>
      <c r="B67" s="32" t="s">
        <v>57</v>
      </c>
      <c r="C67" s="32" t="s">
        <v>406</v>
      </c>
      <c r="D67" s="32" t="s">
        <v>405</v>
      </c>
      <c r="P67" s="53" t="s">
        <v>405</v>
      </c>
      <c r="Q67" s="53" t="s">
        <v>778</v>
      </c>
      <c r="R67" s="53" t="s">
        <v>57</v>
      </c>
      <c r="S67" s="5" t="str">
        <f t="shared" si="0"/>
        <v>JA</v>
      </c>
      <c r="T67" s="5" t="str">
        <f t="shared" si="1"/>
        <v>JA</v>
      </c>
    </row>
    <row r="68" spans="1:20" ht="14.5" x14ac:dyDescent="0.35">
      <c r="A68" s="32" t="s">
        <v>407</v>
      </c>
      <c r="B68" s="32" t="s">
        <v>221</v>
      </c>
      <c r="C68" s="32" t="s">
        <v>408</v>
      </c>
      <c r="D68" s="32" t="s">
        <v>407</v>
      </c>
      <c r="P68" s="53" t="s">
        <v>407</v>
      </c>
      <c r="Q68" s="53" t="s">
        <v>779</v>
      </c>
      <c r="R68" s="53" t="s">
        <v>221</v>
      </c>
      <c r="S68" s="5" t="str">
        <f t="shared" si="0"/>
        <v>JA</v>
      </c>
      <c r="T68" s="5" t="str">
        <f t="shared" si="1"/>
        <v>JA</v>
      </c>
    </row>
    <row r="69" spans="1:20" ht="14.5" x14ac:dyDescent="0.35">
      <c r="A69" s="32" t="s">
        <v>409</v>
      </c>
      <c r="B69" s="32" t="s">
        <v>58</v>
      </c>
      <c r="C69" s="32" t="s">
        <v>58</v>
      </c>
      <c r="D69" s="32" t="s">
        <v>409</v>
      </c>
      <c r="P69" s="53" t="s">
        <v>409</v>
      </c>
      <c r="Q69" s="53" t="s">
        <v>780</v>
      </c>
      <c r="R69" s="53" t="s">
        <v>58</v>
      </c>
      <c r="S69" s="5" t="str">
        <f t="shared" ref="S69:S132" si="2">IF(P69=A69,"JA","NEIN")</f>
        <v>JA</v>
      </c>
      <c r="T69" s="5" t="str">
        <f t="shared" ref="T69:T132" si="3">IF(R69=B69,"JA","NEIN")</f>
        <v>JA</v>
      </c>
    </row>
    <row r="70" spans="1:20" ht="14.5" x14ac:dyDescent="0.35">
      <c r="A70" s="32" t="s">
        <v>410</v>
      </c>
      <c r="B70" s="32" t="s">
        <v>59</v>
      </c>
      <c r="C70" s="32" t="s">
        <v>59</v>
      </c>
      <c r="D70" s="32" t="s">
        <v>410</v>
      </c>
      <c r="P70" s="53" t="s">
        <v>410</v>
      </c>
      <c r="Q70" s="53" t="s">
        <v>781</v>
      </c>
      <c r="R70" s="53" t="s">
        <v>59</v>
      </c>
      <c r="S70" s="5" t="str">
        <f t="shared" si="2"/>
        <v>JA</v>
      </c>
      <c r="T70" s="5" t="str">
        <f t="shared" si="3"/>
        <v>JA</v>
      </c>
    </row>
    <row r="71" spans="1:20" ht="14.5" x14ac:dyDescent="0.35">
      <c r="A71" s="32" t="s">
        <v>411</v>
      </c>
      <c r="B71" s="32" t="s">
        <v>60</v>
      </c>
      <c r="C71" s="32" t="s">
        <v>60</v>
      </c>
      <c r="D71" s="32" t="s">
        <v>411</v>
      </c>
      <c r="P71" s="53" t="s">
        <v>411</v>
      </c>
      <c r="Q71" s="53" t="s">
        <v>782</v>
      </c>
      <c r="R71" s="53" t="s">
        <v>60</v>
      </c>
      <c r="S71" s="5" t="str">
        <f t="shared" si="2"/>
        <v>JA</v>
      </c>
      <c r="T71" s="5" t="str">
        <f t="shared" si="3"/>
        <v>JA</v>
      </c>
    </row>
    <row r="72" spans="1:20" ht="14.5" x14ac:dyDescent="0.35">
      <c r="A72" s="32" t="s">
        <v>412</v>
      </c>
      <c r="B72" s="32" t="s">
        <v>61</v>
      </c>
      <c r="C72" s="32" t="s">
        <v>413</v>
      </c>
      <c r="D72" s="32" t="s">
        <v>412</v>
      </c>
      <c r="P72" s="53" t="s">
        <v>412</v>
      </c>
      <c r="Q72" s="53" t="s">
        <v>783</v>
      </c>
      <c r="R72" s="53" t="s">
        <v>61</v>
      </c>
      <c r="S72" s="5" t="str">
        <f t="shared" si="2"/>
        <v>JA</v>
      </c>
      <c r="T72" s="5" t="str">
        <f t="shared" si="3"/>
        <v>JA</v>
      </c>
    </row>
    <row r="73" spans="1:20" ht="14.5" x14ac:dyDescent="0.35">
      <c r="A73" s="32" t="s">
        <v>414</v>
      </c>
      <c r="B73" s="32" t="s">
        <v>62</v>
      </c>
      <c r="C73" s="32" t="s">
        <v>415</v>
      </c>
      <c r="D73" s="32" t="s">
        <v>414</v>
      </c>
      <c r="P73" s="53" t="s">
        <v>414</v>
      </c>
      <c r="Q73" s="53" t="s">
        <v>784</v>
      </c>
      <c r="R73" s="53" t="s">
        <v>62</v>
      </c>
      <c r="S73" s="5" t="str">
        <f t="shared" si="2"/>
        <v>JA</v>
      </c>
      <c r="T73" s="5" t="str">
        <f t="shared" si="3"/>
        <v>JA</v>
      </c>
    </row>
    <row r="74" spans="1:20" ht="14.5" x14ac:dyDescent="0.35">
      <c r="A74" s="32" t="s">
        <v>416</v>
      </c>
      <c r="B74" s="32" t="s">
        <v>63</v>
      </c>
      <c r="C74" s="32" t="s">
        <v>63</v>
      </c>
      <c r="D74" s="32" t="s">
        <v>416</v>
      </c>
      <c r="P74" s="53" t="s">
        <v>416</v>
      </c>
      <c r="Q74" s="53" t="s">
        <v>785</v>
      </c>
      <c r="R74" s="53" t="s">
        <v>63</v>
      </c>
      <c r="S74" s="5" t="str">
        <f t="shared" si="2"/>
        <v>JA</v>
      </c>
      <c r="T74" s="5" t="str">
        <f t="shared" si="3"/>
        <v>JA</v>
      </c>
    </row>
    <row r="75" spans="1:20" ht="14.5" x14ac:dyDescent="0.35">
      <c r="A75" s="32" t="s">
        <v>417</v>
      </c>
      <c r="B75" s="32" t="s">
        <v>64</v>
      </c>
      <c r="C75" s="32" t="s">
        <v>64</v>
      </c>
      <c r="D75" s="32" t="s">
        <v>417</v>
      </c>
      <c r="P75" s="53" t="s">
        <v>417</v>
      </c>
      <c r="Q75" s="53" t="s">
        <v>786</v>
      </c>
      <c r="R75" s="53" t="s">
        <v>64</v>
      </c>
      <c r="S75" s="5" t="str">
        <f t="shared" si="2"/>
        <v>JA</v>
      </c>
      <c r="T75" s="5" t="str">
        <f t="shared" si="3"/>
        <v>JA</v>
      </c>
    </row>
    <row r="76" spans="1:20" ht="14.5" x14ac:dyDescent="0.35">
      <c r="A76" s="32" t="s">
        <v>418</v>
      </c>
      <c r="B76" s="32" t="s">
        <v>65</v>
      </c>
      <c r="C76" s="32" t="s">
        <v>65</v>
      </c>
      <c r="D76" s="32" t="s">
        <v>418</v>
      </c>
      <c r="P76" s="53" t="s">
        <v>418</v>
      </c>
      <c r="Q76" s="53" t="s">
        <v>787</v>
      </c>
      <c r="R76" s="53" t="s">
        <v>65</v>
      </c>
      <c r="S76" s="5" t="str">
        <f t="shared" si="2"/>
        <v>JA</v>
      </c>
      <c r="T76" s="5" t="str">
        <f t="shared" si="3"/>
        <v>JA</v>
      </c>
    </row>
    <row r="77" spans="1:20" ht="14.5" x14ac:dyDescent="0.35">
      <c r="A77" s="32" t="s">
        <v>419</v>
      </c>
      <c r="B77" s="32" t="s">
        <v>66</v>
      </c>
      <c r="C77" s="32" t="s">
        <v>66</v>
      </c>
      <c r="D77" s="32" t="s">
        <v>419</v>
      </c>
      <c r="P77" s="53" t="s">
        <v>419</v>
      </c>
      <c r="Q77" s="53" t="s">
        <v>788</v>
      </c>
      <c r="R77" s="53" t="s">
        <v>66</v>
      </c>
      <c r="S77" s="5" t="str">
        <f t="shared" si="2"/>
        <v>JA</v>
      </c>
      <c r="T77" s="5" t="str">
        <f t="shared" si="3"/>
        <v>JA</v>
      </c>
    </row>
    <row r="78" spans="1:20" ht="14.5" x14ac:dyDescent="0.35">
      <c r="A78" s="32" t="s">
        <v>420</v>
      </c>
      <c r="B78" s="32" t="s">
        <v>67</v>
      </c>
      <c r="C78" s="32" t="s">
        <v>67</v>
      </c>
      <c r="D78" s="32" t="s">
        <v>420</v>
      </c>
      <c r="P78" s="53" t="s">
        <v>420</v>
      </c>
      <c r="Q78" s="53" t="s">
        <v>789</v>
      </c>
      <c r="R78" s="53" t="s">
        <v>67</v>
      </c>
      <c r="S78" s="5" t="str">
        <f t="shared" si="2"/>
        <v>JA</v>
      </c>
      <c r="T78" s="5" t="str">
        <f t="shared" si="3"/>
        <v>JA</v>
      </c>
    </row>
    <row r="79" spans="1:20" ht="14.5" x14ac:dyDescent="0.35">
      <c r="A79" s="32" t="s">
        <v>421</v>
      </c>
      <c r="B79" s="32" t="s">
        <v>68</v>
      </c>
      <c r="C79" s="32" t="s">
        <v>68</v>
      </c>
      <c r="D79" s="32" t="s">
        <v>421</v>
      </c>
      <c r="P79" s="53" t="s">
        <v>421</v>
      </c>
      <c r="Q79" s="53" t="s">
        <v>790</v>
      </c>
      <c r="R79" s="53" t="s">
        <v>68</v>
      </c>
      <c r="S79" s="5" t="str">
        <f t="shared" si="2"/>
        <v>JA</v>
      </c>
      <c r="T79" s="5" t="str">
        <f t="shared" si="3"/>
        <v>JA</v>
      </c>
    </row>
    <row r="80" spans="1:20" ht="14.5" x14ac:dyDescent="0.35">
      <c r="A80" s="32" t="s">
        <v>422</v>
      </c>
      <c r="B80" s="32" t="s">
        <v>245</v>
      </c>
      <c r="C80" s="32" t="s">
        <v>423</v>
      </c>
      <c r="D80" s="32" t="s">
        <v>422</v>
      </c>
      <c r="P80" s="53" t="s">
        <v>422</v>
      </c>
      <c r="Q80" s="53" t="s">
        <v>791</v>
      </c>
      <c r="R80" s="53" t="s">
        <v>245</v>
      </c>
      <c r="S80" s="5" t="str">
        <f t="shared" si="2"/>
        <v>JA</v>
      </c>
      <c r="T80" s="5" t="str">
        <f t="shared" si="3"/>
        <v>JA</v>
      </c>
    </row>
    <row r="81" spans="1:20" ht="14.5" x14ac:dyDescent="0.35">
      <c r="A81" s="32" t="s">
        <v>424</v>
      </c>
      <c r="B81" s="32" t="s">
        <v>69</v>
      </c>
      <c r="C81" s="32" t="s">
        <v>69</v>
      </c>
      <c r="D81" s="32" t="s">
        <v>424</v>
      </c>
      <c r="P81" s="53" t="s">
        <v>424</v>
      </c>
      <c r="Q81" s="53" t="s">
        <v>792</v>
      </c>
      <c r="R81" s="53" t="s">
        <v>69</v>
      </c>
      <c r="S81" s="5" t="str">
        <f t="shared" si="2"/>
        <v>JA</v>
      </c>
      <c r="T81" s="5" t="str">
        <f t="shared" si="3"/>
        <v>JA</v>
      </c>
    </row>
    <row r="82" spans="1:20" ht="14.5" x14ac:dyDescent="0.35">
      <c r="A82" s="32" t="s">
        <v>425</v>
      </c>
      <c r="B82" s="32" t="s">
        <v>70</v>
      </c>
      <c r="C82" s="32" t="s">
        <v>70</v>
      </c>
      <c r="D82" s="32" t="s">
        <v>425</v>
      </c>
      <c r="P82" s="53" t="s">
        <v>425</v>
      </c>
      <c r="Q82" s="53" t="s">
        <v>793</v>
      </c>
      <c r="R82" s="53" t="s">
        <v>70</v>
      </c>
      <c r="S82" s="5" t="str">
        <f t="shared" si="2"/>
        <v>JA</v>
      </c>
      <c r="T82" s="5" t="str">
        <f t="shared" si="3"/>
        <v>JA</v>
      </c>
    </row>
    <row r="83" spans="1:20" ht="14.5" x14ac:dyDescent="0.35">
      <c r="A83" s="32" t="s">
        <v>426</v>
      </c>
      <c r="B83" s="32" t="s">
        <v>71</v>
      </c>
      <c r="C83" s="32" t="s">
        <v>71</v>
      </c>
      <c r="D83" s="32" t="s">
        <v>426</v>
      </c>
      <c r="P83" s="53" t="s">
        <v>426</v>
      </c>
      <c r="Q83" s="53" t="s">
        <v>794</v>
      </c>
      <c r="R83" s="53" t="s">
        <v>71</v>
      </c>
      <c r="S83" s="5" t="str">
        <f t="shared" si="2"/>
        <v>JA</v>
      </c>
      <c r="T83" s="5" t="str">
        <f t="shared" si="3"/>
        <v>JA</v>
      </c>
    </row>
    <row r="84" spans="1:20" ht="14.5" x14ac:dyDescent="0.35">
      <c r="A84" s="32" t="s">
        <v>427</v>
      </c>
      <c r="B84" s="32" t="s">
        <v>72</v>
      </c>
      <c r="C84" s="32" t="s">
        <v>72</v>
      </c>
      <c r="D84" s="32" t="s">
        <v>427</v>
      </c>
      <c r="P84" s="53" t="s">
        <v>427</v>
      </c>
      <c r="Q84" s="53" t="s">
        <v>795</v>
      </c>
      <c r="R84" s="53" t="s">
        <v>72</v>
      </c>
      <c r="S84" s="5" t="str">
        <f t="shared" si="2"/>
        <v>JA</v>
      </c>
      <c r="T84" s="5" t="str">
        <f t="shared" si="3"/>
        <v>JA</v>
      </c>
    </row>
    <row r="85" spans="1:20" ht="14.5" x14ac:dyDescent="0.35">
      <c r="A85" s="32" t="s">
        <v>428</v>
      </c>
      <c r="B85" s="32" t="s">
        <v>73</v>
      </c>
      <c r="C85" s="32" t="s">
        <v>429</v>
      </c>
      <c r="D85" s="32" t="s">
        <v>428</v>
      </c>
      <c r="P85" s="53" t="s">
        <v>428</v>
      </c>
      <c r="Q85" s="53" t="s">
        <v>796</v>
      </c>
      <c r="R85" s="53" t="s">
        <v>73</v>
      </c>
      <c r="S85" s="5" t="str">
        <f t="shared" si="2"/>
        <v>JA</v>
      </c>
      <c r="T85" s="5" t="str">
        <f t="shared" si="3"/>
        <v>JA</v>
      </c>
    </row>
    <row r="86" spans="1:20" ht="14.5" x14ac:dyDescent="0.35">
      <c r="A86" s="32" t="s">
        <v>430</v>
      </c>
      <c r="B86" s="32" t="s">
        <v>74</v>
      </c>
      <c r="C86" s="32" t="s">
        <v>431</v>
      </c>
      <c r="D86" s="32" t="s">
        <v>430</v>
      </c>
      <c r="P86" s="53" t="s">
        <v>430</v>
      </c>
      <c r="Q86" s="53" t="s">
        <v>797</v>
      </c>
      <c r="R86" s="53" t="s">
        <v>74</v>
      </c>
      <c r="S86" s="5" t="str">
        <f t="shared" si="2"/>
        <v>JA</v>
      </c>
      <c r="T86" s="5" t="str">
        <f t="shared" si="3"/>
        <v>JA</v>
      </c>
    </row>
    <row r="87" spans="1:20" ht="14.5" x14ac:dyDescent="0.35">
      <c r="A87" s="32" t="s">
        <v>432</v>
      </c>
      <c r="B87" s="32" t="s">
        <v>75</v>
      </c>
      <c r="C87" s="32" t="s">
        <v>433</v>
      </c>
      <c r="D87" s="32" t="s">
        <v>432</v>
      </c>
      <c r="P87" s="53" t="s">
        <v>432</v>
      </c>
      <c r="Q87" s="53" t="s">
        <v>798</v>
      </c>
      <c r="R87" s="53" t="s">
        <v>75</v>
      </c>
      <c r="S87" s="5" t="str">
        <f t="shared" si="2"/>
        <v>JA</v>
      </c>
      <c r="T87" s="5" t="str">
        <f t="shared" si="3"/>
        <v>JA</v>
      </c>
    </row>
    <row r="88" spans="1:20" ht="14.5" x14ac:dyDescent="0.35">
      <c r="A88" s="32" t="s">
        <v>434</v>
      </c>
      <c r="B88" s="32" t="s">
        <v>76</v>
      </c>
      <c r="C88" s="32" t="s">
        <v>435</v>
      </c>
      <c r="D88" s="32" t="s">
        <v>434</v>
      </c>
      <c r="P88" s="53" t="s">
        <v>434</v>
      </c>
      <c r="Q88" s="53" t="s">
        <v>799</v>
      </c>
      <c r="R88" s="53" t="s">
        <v>76</v>
      </c>
      <c r="S88" s="5" t="str">
        <f t="shared" si="2"/>
        <v>JA</v>
      </c>
      <c r="T88" s="5" t="str">
        <f t="shared" si="3"/>
        <v>JA</v>
      </c>
    </row>
    <row r="89" spans="1:20" ht="14.5" x14ac:dyDescent="0.35">
      <c r="A89" s="32" t="s">
        <v>436</v>
      </c>
      <c r="B89" s="32" t="s">
        <v>77</v>
      </c>
      <c r="C89" s="32" t="s">
        <v>437</v>
      </c>
      <c r="D89" s="32" t="s">
        <v>436</v>
      </c>
      <c r="P89" s="53" t="s">
        <v>436</v>
      </c>
      <c r="Q89" s="53" t="s">
        <v>800</v>
      </c>
      <c r="R89" s="53" t="s">
        <v>77</v>
      </c>
      <c r="S89" s="5" t="str">
        <f t="shared" si="2"/>
        <v>JA</v>
      </c>
      <c r="T89" s="5" t="str">
        <f t="shared" si="3"/>
        <v>JA</v>
      </c>
    </row>
    <row r="90" spans="1:20" ht="14.5" x14ac:dyDescent="0.35">
      <c r="A90" s="32" t="s">
        <v>438</v>
      </c>
      <c r="B90" s="32" t="s">
        <v>244</v>
      </c>
      <c r="C90" s="32" t="s">
        <v>439</v>
      </c>
      <c r="D90" s="32" t="s">
        <v>438</v>
      </c>
      <c r="P90" s="53" t="s">
        <v>438</v>
      </c>
      <c r="Q90" s="53" t="s">
        <v>801</v>
      </c>
      <c r="R90" s="53" t="s">
        <v>244</v>
      </c>
      <c r="S90" s="5" t="str">
        <f t="shared" si="2"/>
        <v>JA</v>
      </c>
      <c r="T90" s="5" t="str">
        <f t="shared" si="3"/>
        <v>JA</v>
      </c>
    </row>
    <row r="91" spans="1:20" ht="14.5" x14ac:dyDescent="0.35">
      <c r="A91" s="32" t="s">
        <v>440</v>
      </c>
      <c r="B91" s="32" t="s">
        <v>243</v>
      </c>
      <c r="C91" s="32" t="s">
        <v>441</v>
      </c>
      <c r="D91" s="32" t="s">
        <v>440</v>
      </c>
      <c r="P91" s="53" t="s">
        <v>440</v>
      </c>
      <c r="Q91" s="53" t="s">
        <v>802</v>
      </c>
      <c r="R91" s="53" t="s">
        <v>243</v>
      </c>
      <c r="S91" s="5" t="str">
        <f t="shared" si="2"/>
        <v>JA</v>
      </c>
      <c r="T91" s="5" t="str">
        <f t="shared" si="3"/>
        <v>JA</v>
      </c>
    </row>
    <row r="92" spans="1:20" ht="14.5" x14ac:dyDescent="0.35">
      <c r="A92" s="32" t="s">
        <v>442</v>
      </c>
      <c r="B92" s="32" t="s">
        <v>78</v>
      </c>
      <c r="C92" s="32" t="s">
        <v>443</v>
      </c>
      <c r="D92" s="32" t="s">
        <v>442</v>
      </c>
      <c r="P92" s="53" t="s">
        <v>442</v>
      </c>
      <c r="Q92" s="53" t="s">
        <v>803</v>
      </c>
      <c r="R92" s="53" t="s">
        <v>78</v>
      </c>
      <c r="S92" s="5" t="str">
        <f t="shared" si="2"/>
        <v>JA</v>
      </c>
      <c r="T92" s="5" t="str">
        <f t="shared" si="3"/>
        <v>JA</v>
      </c>
    </row>
    <row r="93" spans="1:20" ht="14.5" x14ac:dyDescent="0.35">
      <c r="A93" s="32" t="s">
        <v>444</v>
      </c>
      <c r="B93" s="32" t="s">
        <v>79</v>
      </c>
      <c r="C93" s="32" t="s">
        <v>79</v>
      </c>
      <c r="D93" s="32" t="s">
        <v>444</v>
      </c>
      <c r="P93" s="53" t="s">
        <v>444</v>
      </c>
      <c r="Q93" s="53" t="s">
        <v>804</v>
      </c>
      <c r="R93" s="53" t="s">
        <v>79</v>
      </c>
      <c r="S93" s="5" t="str">
        <f t="shared" si="2"/>
        <v>JA</v>
      </c>
      <c r="T93" s="5" t="str">
        <f t="shared" si="3"/>
        <v>JA</v>
      </c>
    </row>
    <row r="94" spans="1:20" ht="14.5" x14ac:dyDescent="0.35">
      <c r="A94" s="32" t="s">
        <v>445</v>
      </c>
      <c r="B94" s="32" t="s">
        <v>80</v>
      </c>
      <c r="C94" s="32" t="s">
        <v>446</v>
      </c>
      <c r="D94" s="32" t="s">
        <v>445</v>
      </c>
      <c r="P94" s="53" t="s">
        <v>445</v>
      </c>
      <c r="Q94" s="53" t="s">
        <v>805</v>
      </c>
      <c r="R94" s="53" t="s">
        <v>80</v>
      </c>
      <c r="S94" s="5" t="str">
        <f t="shared" si="2"/>
        <v>JA</v>
      </c>
      <c r="T94" s="5" t="str">
        <f t="shared" si="3"/>
        <v>JA</v>
      </c>
    </row>
    <row r="95" spans="1:20" ht="14.5" x14ac:dyDescent="0.35">
      <c r="A95" s="32" t="s">
        <v>447</v>
      </c>
      <c r="B95" s="32" t="s">
        <v>81</v>
      </c>
      <c r="C95" s="32" t="s">
        <v>81</v>
      </c>
      <c r="D95" s="32" t="s">
        <v>447</v>
      </c>
      <c r="P95" s="53" t="s">
        <v>447</v>
      </c>
      <c r="Q95" s="53" t="s">
        <v>806</v>
      </c>
      <c r="R95" s="53" t="s">
        <v>81</v>
      </c>
      <c r="S95" s="5" t="str">
        <f t="shared" si="2"/>
        <v>JA</v>
      </c>
      <c r="T95" s="5" t="str">
        <f t="shared" si="3"/>
        <v>JA</v>
      </c>
    </row>
    <row r="96" spans="1:20" ht="14.5" x14ac:dyDescent="0.35">
      <c r="A96" s="32" t="s">
        <v>448</v>
      </c>
      <c r="B96" s="32" t="s">
        <v>82</v>
      </c>
      <c r="C96" s="32" t="s">
        <v>449</v>
      </c>
      <c r="D96" s="32" t="s">
        <v>448</v>
      </c>
      <c r="P96" s="53" t="s">
        <v>448</v>
      </c>
      <c r="Q96" s="53" t="s">
        <v>807</v>
      </c>
      <c r="R96" s="53" t="s">
        <v>82</v>
      </c>
      <c r="S96" s="5" t="str">
        <f t="shared" si="2"/>
        <v>JA</v>
      </c>
      <c r="T96" s="5" t="str">
        <f t="shared" si="3"/>
        <v>JA</v>
      </c>
    </row>
    <row r="97" spans="1:20" ht="14.5" x14ac:dyDescent="0.35">
      <c r="A97" s="32" t="s">
        <v>450</v>
      </c>
      <c r="B97" s="32" t="s">
        <v>83</v>
      </c>
      <c r="C97" s="32" t="s">
        <v>83</v>
      </c>
      <c r="D97" s="32" t="s">
        <v>450</v>
      </c>
      <c r="P97" s="53" t="s">
        <v>450</v>
      </c>
      <c r="Q97" s="53" t="s">
        <v>808</v>
      </c>
      <c r="R97" s="53" t="s">
        <v>83</v>
      </c>
      <c r="S97" s="5" t="str">
        <f t="shared" si="2"/>
        <v>JA</v>
      </c>
      <c r="T97" s="5" t="str">
        <f t="shared" si="3"/>
        <v>JA</v>
      </c>
    </row>
    <row r="98" spans="1:20" ht="14.5" x14ac:dyDescent="0.35">
      <c r="A98" s="32" t="s">
        <v>451</v>
      </c>
      <c r="B98" s="32" t="s">
        <v>84</v>
      </c>
      <c r="C98" s="32" t="s">
        <v>452</v>
      </c>
      <c r="D98" s="32" t="s">
        <v>451</v>
      </c>
      <c r="P98" s="53" t="s">
        <v>451</v>
      </c>
      <c r="Q98" s="53" t="s">
        <v>809</v>
      </c>
      <c r="R98" s="53" t="s">
        <v>84</v>
      </c>
      <c r="S98" s="5" t="str">
        <f t="shared" si="2"/>
        <v>JA</v>
      </c>
      <c r="T98" s="5" t="str">
        <f t="shared" si="3"/>
        <v>JA</v>
      </c>
    </row>
    <row r="99" spans="1:20" ht="14.5" x14ac:dyDescent="0.35">
      <c r="A99" s="32" t="s">
        <v>453</v>
      </c>
      <c r="B99" s="32" t="s">
        <v>85</v>
      </c>
      <c r="C99" s="32" t="s">
        <v>85</v>
      </c>
      <c r="D99" s="32" t="s">
        <v>453</v>
      </c>
      <c r="P99" s="53" t="s">
        <v>453</v>
      </c>
      <c r="Q99" s="53" t="s">
        <v>810</v>
      </c>
      <c r="R99" s="53" t="s">
        <v>85</v>
      </c>
      <c r="S99" s="5" t="str">
        <f t="shared" si="2"/>
        <v>JA</v>
      </c>
      <c r="T99" s="5" t="str">
        <f t="shared" si="3"/>
        <v>JA</v>
      </c>
    </row>
    <row r="100" spans="1:20" ht="14.5" x14ac:dyDescent="0.35">
      <c r="A100" s="32" t="s">
        <v>454</v>
      </c>
      <c r="B100" s="32" t="s">
        <v>86</v>
      </c>
      <c r="C100" s="32" t="s">
        <v>455</v>
      </c>
      <c r="D100" s="32" t="s">
        <v>454</v>
      </c>
      <c r="P100" s="53" t="s">
        <v>454</v>
      </c>
      <c r="Q100" s="53" t="s">
        <v>811</v>
      </c>
      <c r="R100" s="53" t="s">
        <v>86</v>
      </c>
      <c r="S100" s="5" t="str">
        <f t="shared" si="2"/>
        <v>JA</v>
      </c>
      <c r="T100" s="5" t="str">
        <f t="shared" si="3"/>
        <v>JA</v>
      </c>
    </row>
    <row r="101" spans="1:20" ht="14.5" x14ac:dyDescent="0.35">
      <c r="A101" s="32" t="s">
        <v>456</v>
      </c>
      <c r="B101" s="32" t="s">
        <v>87</v>
      </c>
      <c r="C101" s="32" t="s">
        <v>87</v>
      </c>
      <c r="D101" s="32" t="s">
        <v>456</v>
      </c>
      <c r="P101" s="53" t="s">
        <v>456</v>
      </c>
      <c r="Q101" s="53" t="s">
        <v>812</v>
      </c>
      <c r="R101" s="53" t="s">
        <v>87</v>
      </c>
      <c r="S101" s="5" t="str">
        <f t="shared" si="2"/>
        <v>JA</v>
      </c>
      <c r="T101" s="5" t="str">
        <f t="shared" si="3"/>
        <v>JA</v>
      </c>
    </row>
    <row r="102" spans="1:20" ht="14.5" x14ac:dyDescent="0.35">
      <c r="A102" s="32" t="s">
        <v>457</v>
      </c>
      <c r="B102" s="32" t="s">
        <v>257</v>
      </c>
      <c r="C102" s="32" t="s">
        <v>458</v>
      </c>
      <c r="D102" s="32" t="s">
        <v>457</v>
      </c>
      <c r="P102" s="53" t="s">
        <v>457</v>
      </c>
      <c r="Q102" s="53" t="s">
        <v>813</v>
      </c>
      <c r="R102" s="53" t="s">
        <v>257</v>
      </c>
      <c r="S102" s="5" t="str">
        <f t="shared" si="2"/>
        <v>JA</v>
      </c>
      <c r="T102" s="5" t="str">
        <f t="shared" si="3"/>
        <v>JA</v>
      </c>
    </row>
    <row r="103" spans="1:20" ht="14.5" x14ac:dyDescent="0.35">
      <c r="A103" s="32" t="s">
        <v>459</v>
      </c>
      <c r="B103" s="32" t="s">
        <v>88</v>
      </c>
      <c r="C103" s="32" t="s">
        <v>460</v>
      </c>
      <c r="D103" s="32" t="s">
        <v>459</v>
      </c>
      <c r="P103" s="53" t="s">
        <v>459</v>
      </c>
      <c r="Q103" s="53" t="s">
        <v>814</v>
      </c>
      <c r="R103" s="53" t="s">
        <v>88</v>
      </c>
      <c r="S103" s="5" t="str">
        <f t="shared" si="2"/>
        <v>JA</v>
      </c>
      <c r="T103" s="5" t="str">
        <f t="shared" si="3"/>
        <v>JA</v>
      </c>
    </row>
    <row r="104" spans="1:20" ht="14.5" x14ac:dyDescent="0.35">
      <c r="A104" s="32" t="s">
        <v>461</v>
      </c>
      <c r="B104" s="32" t="s">
        <v>89</v>
      </c>
      <c r="C104" s="32" t="s">
        <v>462</v>
      </c>
      <c r="D104" s="32" t="s">
        <v>461</v>
      </c>
      <c r="P104" s="53" t="s">
        <v>461</v>
      </c>
      <c r="Q104" s="53" t="s">
        <v>815</v>
      </c>
      <c r="R104" s="53" t="s">
        <v>89</v>
      </c>
      <c r="S104" s="5" t="str">
        <f t="shared" si="2"/>
        <v>JA</v>
      </c>
      <c r="T104" s="5" t="str">
        <f t="shared" si="3"/>
        <v>JA</v>
      </c>
    </row>
    <row r="105" spans="1:20" ht="14.5" x14ac:dyDescent="0.35">
      <c r="A105" s="32" t="s">
        <v>463</v>
      </c>
      <c r="B105" s="32" t="s">
        <v>90</v>
      </c>
      <c r="C105" s="32" t="s">
        <v>464</v>
      </c>
      <c r="D105" s="32" t="s">
        <v>463</v>
      </c>
      <c r="P105" s="53" t="s">
        <v>463</v>
      </c>
      <c r="Q105" s="53" t="s">
        <v>816</v>
      </c>
      <c r="R105" s="53" t="s">
        <v>90</v>
      </c>
      <c r="S105" s="5" t="str">
        <f t="shared" si="2"/>
        <v>JA</v>
      </c>
      <c r="T105" s="5" t="str">
        <f t="shared" si="3"/>
        <v>JA</v>
      </c>
    </row>
    <row r="106" spans="1:20" ht="14.5" x14ac:dyDescent="0.35">
      <c r="A106" s="32" t="s">
        <v>465</v>
      </c>
      <c r="B106" s="32" t="s">
        <v>91</v>
      </c>
      <c r="C106" s="32" t="s">
        <v>466</v>
      </c>
      <c r="D106" s="32" t="s">
        <v>465</v>
      </c>
      <c r="P106" s="53" t="s">
        <v>465</v>
      </c>
      <c r="Q106" s="53" t="s">
        <v>817</v>
      </c>
      <c r="R106" s="53" t="s">
        <v>91</v>
      </c>
      <c r="S106" s="5" t="str">
        <f t="shared" si="2"/>
        <v>JA</v>
      </c>
      <c r="T106" s="5" t="str">
        <f t="shared" si="3"/>
        <v>JA</v>
      </c>
    </row>
    <row r="107" spans="1:20" ht="14.5" x14ac:dyDescent="0.35">
      <c r="A107" s="32" t="s">
        <v>467</v>
      </c>
      <c r="B107" s="32" t="s">
        <v>92</v>
      </c>
      <c r="C107" s="32" t="s">
        <v>92</v>
      </c>
      <c r="D107" s="32" t="s">
        <v>467</v>
      </c>
      <c r="P107" s="53" t="s">
        <v>467</v>
      </c>
      <c r="Q107" s="53" t="s">
        <v>818</v>
      </c>
      <c r="R107" s="53" t="s">
        <v>92</v>
      </c>
      <c r="S107" s="5" t="str">
        <f t="shared" si="2"/>
        <v>JA</v>
      </c>
      <c r="T107" s="5" t="str">
        <f t="shared" si="3"/>
        <v>JA</v>
      </c>
    </row>
    <row r="108" spans="1:20" ht="14.5" x14ac:dyDescent="0.35">
      <c r="A108" s="32" t="s">
        <v>468</v>
      </c>
      <c r="B108" s="32" t="s">
        <v>93</v>
      </c>
      <c r="C108" s="32" t="s">
        <v>469</v>
      </c>
      <c r="D108" s="32" t="s">
        <v>468</v>
      </c>
      <c r="P108" s="53" t="s">
        <v>468</v>
      </c>
      <c r="Q108" s="53" t="s">
        <v>819</v>
      </c>
      <c r="R108" s="53" t="s">
        <v>93</v>
      </c>
      <c r="S108" s="5" t="str">
        <f t="shared" si="2"/>
        <v>JA</v>
      </c>
      <c r="T108" s="5" t="str">
        <f t="shared" si="3"/>
        <v>JA</v>
      </c>
    </row>
    <row r="109" spans="1:20" ht="14.5" x14ac:dyDescent="0.35">
      <c r="A109" s="32" t="s">
        <v>470</v>
      </c>
      <c r="B109" s="32" t="s">
        <v>94</v>
      </c>
      <c r="C109" s="32" t="s">
        <v>94</v>
      </c>
      <c r="D109" s="32" t="s">
        <v>470</v>
      </c>
      <c r="P109" s="53" t="s">
        <v>470</v>
      </c>
      <c r="Q109" s="53" t="s">
        <v>820</v>
      </c>
      <c r="R109" s="53" t="s">
        <v>94</v>
      </c>
      <c r="S109" s="5" t="str">
        <f t="shared" si="2"/>
        <v>JA</v>
      </c>
      <c r="T109" s="5" t="str">
        <f t="shared" si="3"/>
        <v>JA</v>
      </c>
    </row>
    <row r="110" spans="1:20" ht="14.5" x14ac:dyDescent="0.35">
      <c r="A110" s="32" t="s">
        <v>471</v>
      </c>
      <c r="B110" s="32" t="s">
        <v>95</v>
      </c>
      <c r="C110" s="32" t="s">
        <v>472</v>
      </c>
      <c r="D110" s="32" t="s">
        <v>471</v>
      </c>
      <c r="P110" s="53" t="s">
        <v>471</v>
      </c>
      <c r="Q110" s="53" t="s">
        <v>821</v>
      </c>
      <c r="R110" s="53" t="s">
        <v>95</v>
      </c>
      <c r="S110" s="5" t="str">
        <f t="shared" si="2"/>
        <v>JA</v>
      </c>
      <c r="T110" s="5" t="str">
        <f t="shared" si="3"/>
        <v>JA</v>
      </c>
    </row>
    <row r="111" spans="1:20" ht="14.5" x14ac:dyDescent="0.35">
      <c r="A111" s="32" t="s">
        <v>473</v>
      </c>
      <c r="B111" s="32" t="s">
        <v>96</v>
      </c>
      <c r="C111" s="32" t="s">
        <v>474</v>
      </c>
      <c r="D111" s="32" t="s">
        <v>473</v>
      </c>
      <c r="P111" s="53" t="s">
        <v>473</v>
      </c>
      <c r="Q111" s="53" t="s">
        <v>822</v>
      </c>
      <c r="R111" s="53" t="s">
        <v>96</v>
      </c>
      <c r="S111" s="5" t="str">
        <f t="shared" si="2"/>
        <v>JA</v>
      </c>
      <c r="T111" s="5" t="str">
        <f t="shared" si="3"/>
        <v>JA</v>
      </c>
    </row>
    <row r="112" spans="1:20" ht="14.5" x14ac:dyDescent="0.35">
      <c r="A112" s="32" t="s">
        <v>475</v>
      </c>
      <c r="B112" s="32" t="s">
        <v>97</v>
      </c>
      <c r="C112" s="32" t="s">
        <v>97</v>
      </c>
      <c r="D112" s="32" t="s">
        <v>475</v>
      </c>
      <c r="P112" s="53" t="s">
        <v>475</v>
      </c>
      <c r="Q112" s="53" t="s">
        <v>823</v>
      </c>
      <c r="R112" s="53" t="s">
        <v>97</v>
      </c>
      <c r="S112" s="5" t="str">
        <f t="shared" si="2"/>
        <v>JA</v>
      </c>
      <c r="T112" s="5" t="str">
        <f t="shared" si="3"/>
        <v>JA</v>
      </c>
    </row>
    <row r="113" spans="1:20" ht="14.5" x14ac:dyDescent="0.35">
      <c r="A113" s="32" t="s">
        <v>476</v>
      </c>
      <c r="B113" s="32" t="s">
        <v>98</v>
      </c>
      <c r="C113" s="32" t="s">
        <v>477</v>
      </c>
      <c r="D113" s="32" t="s">
        <v>476</v>
      </c>
      <c r="P113" s="53" t="s">
        <v>476</v>
      </c>
      <c r="Q113" s="53" t="s">
        <v>824</v>
      </c>
      <c r="R113" s="53" t="s">
        <v>98</v>
      </c>
      <c r="S113" s="5" t="str">
        <f t="shared" si="2"/>
        <v>JA</v>
      </c>
      <c r="T113" s="5" t="str">
        <f t="shared" si="3"/>
        <v>JA</v>
      </c>
    </row>
    <row r="114" spans="1:20" ht="14.5" x14ac:dyDescent="0.35">
      <c r="A114" s="32" t="s">
        <v>478</v>
      </c>
      <c r="B114" s="32" t="s">
        <v>99</v>
      </c>
      <c r="C114" s="32" t="s">
        <v>99</v>
      </c>
      <c r="D114" s="32" t="s">
        <v>478</v>
      </c>
      <c r="P114" s="53" t="s">
        <v>478</v>
      </c>
      <c r="Q114" s="53" t="s">
        <v>825</v>
      </c>
      <c r="R114" s="53" t="s">
        <v>99</v>
      </c>
      <c r="S114" s="5" t="str">
        <f t="shared" si="2"/>
        <v>JA</v>
      </c>
      <c r="T114" s="5" t="str">
        <f t="shared" si="3"/>
        <v>JA</v>
      </c>
    </row>
    <row r="115" spans="1:20" ht="14.5" x14ac:dyDescent="0.35">
      <c r="A115" s="32" t="s">
        <v>479</v>
      </c>
      <c r="B115" s="32" t="s">
        <v>100</v>
      </c>
      <c r="C115" s="32" t="s">
        <v>480</v>
      </c>
      <c r="D115" s="32" t="s">
        <v>479</v>
      </c>
      <c r="P115" s="53" t="s">
        <v>479</v>
      </c>
      <c r="Q115" s="53" t="s">
        <v>826</v>
      </c>
      <c r="R115" s="53" t="s">
        <v>100</v>
      </c>
      <c r="S115" s="5" t="str">
        <f t="shared" si="2"/>
        <v>JA</v>
      </c>
      <c r="T115" s="5" t="str">
        <f t="shared" si="3"/>
        <v>JA</v>
      </c>
    </row>
    <row r="116" spans="1:20" ht="14.5" x14ac:dyDescent="0.35">
      <c r="A116" s="32" t="s">
        <v>481</v>
      </c>
      <c r="B116" s="32" t="s">
        <v>101</v>
      </c>
      <c r="C116" s="32" t="s">
        <v>482</v>
      </c>
      <c r="D116" s="32" t="s">
        <v>481</v>
      </c>
      <c r="P116" s="53" t="s">
        <v>481</v>
      </c>
      <c r="Q116" s="53" t="s">
        <v>827</v>
      </c>
      <c r="R116" s="53" t="s">
        <v>101</v>
      </c>
      <c r="S116" s="5" t="str">
        <f t="shared" si="2"/>
        <v>JA</v>
      </c>
      <c r="T116" s="5" t="str">
        <f t="shared" si="3"/>
        <v>JA</v>
      </c>
    </row>
    <row r="117" spans="1:20" ht="14.5" x14ac:dyDescent="0.35">
      <c r="A117" s="32" t="s">
        <v>483</v>
      </c>
      <c r="B117" s="32" t="s">
        <v>102</v>
      </c>
      <c r="C117" s="32" t="s">
        <v>102</v>
      </c>
      <c r="D117" s="32" t="s">
        <v>483</v>
      </c>
      <c r="P117" s="53" t="s">
        <v>483</v>
      </c>
      <c r="Q117" s="53" t="s">
        <v>828</v>
      </c>
      <c r="R117" s="53" t="s">
        <v>102</v>
      </c>
      <c r="S117" s="5" t="str">
        <f t="shared" si="2"/>
        <v>JA</v>
      </c>
      <c r="T117" s="5" t="str">
        <f t="shared" si="3"/>
        <v>JA</v>
      </c>
    </row>
    <row r="118" spans="1:20" ht="14.5" x14ac:dyDescent="0.35">
      <c r="A118" s="32" t="s">
        <v>484</v>
      </c>
      <c r="B118" s="32" t="s">
        <v>103</v>
      </c>
      <c r="C118" s="32" t="s">
        <v>485</v>
      </c>
      <c r="D118" s="32" t="s">
        <v>484</v>
      </c>
      <c r="P118" s="53" t="s">
        <v>484</v>
      </c>
      <c r="Q118" s="53" t="s">
        <v>829</v>
      </c>
      <c r="R118" s="53" t="s">
        <v>103</v>
      </c>
      <c r="S118" s="5" t="str">
        <f t="shared" si="2"/>
        <v>JA</v>
      </c>
      <c r="T118" s="5" t="str">
        <f t="shared" si="3"/>
        <v>JA</v>
      </c>
    </row>
    <row r="119" spans="1:20" ht="14.5" x14ac:dyDescent="0.35">
      <c r="A119" s="32" t="s">
        <v>486</v>
      </c>
      <c r="B119" s="32" t="s">
        <v>104</v>
      </c>
      <c r="C119" s="32" t="s">
        <v>487</v>
      </c>
      <c r="D119" s="32" t="s">
        <v>486</v>
      </c>
      <c r="P119" s="53" t="s">
        <v>486</v>
      </c>
      <c r="Q119" s="53" t="s">
        <v>830</v>
      </c>
      <c r="R119" s="53" t="s">
        <v>104</v>
      </c>
      <c r="S119" s="5" t="str">
        <f t="shared" si="2"/>
        <v>JA</v>
      </c>
      <c r="T119" s="5" t="str">
        <f t="shared" si="3"/>
        <v>JA</v>
      </c>
    </row>
    <row r="120" spans="1:20" ht="14.5" x14ac:dyDescent="0.35">
      <c r="A120" s="32" t="s">
        <v>488</v>
      </c>
      <c r="B120" s="32" t="s">
        <v>105</v>
      </c>
      <c r="C120" s="32" t="s">
        <v>489</v>
      </c>
      <c r="D120" s="32" t="s">
        <v>488</v>
      </c>
      <c r="P120" s="53" t="s">
        <v>488</v>
      </c>
      <c r="Q120" s="53" t="s">
        <v>831</v>
      </c>
      <c r="R120" s="53" t="s">
        <v>105</v>
      </c>
      <c r="S120" s="5" t="str">
        <f t="shared" si="2"/>
        <v>JA</v>
      </c>
      <c r="T120" s="5" t="str">
        <f t="shared" si="3"/>
        <v>JA</v>
      </c>
    </row>
    <row r="121" spans="1:20" ht="14.5" x14ac:dyDescent="0.35">
      <c r="A121" s="32" t="s">
        <v>490</v>
      </c>
      <c r="B121" s="32" t="s">
        <v>106</v>
      </c>
      <c r="C121" s="32" t="s">
        <v>491</v>
      </c>
      <c r="D121" s="32" t="s">
        <v>490</v>
      </c>
      <c r="P121" s="53" t="s">
        <v>490</v>
      </c>
      <c r="Q121" s="53" t="s">
        <v>832</v>
      </c>
      <c r="R121" s="53" t="s">
        <v>106</v>
      </c>
      <c r="S121" s="5" t="str">
        <f t="shared" si="2"/>
        <v>JA</v>
      </c>
      <c r="T121" s="5" t="str">
        <f t="shared" si="3"/>
        <v>JA</v>
      </c>
    </row>
    <row r="122" spans="1:20" ht="14.5" x14ac:dyDescent="0.35">
      <c r="A122" s="32" t="s">
        <v>492</v>
      </c>
      <c r="B122" s="32" t="s">
        <v>107</v>
      </c>
      <c r="C122" s="32" t="s">
        <v>493</v>
      </c>
      <c r="D122" s="32" t="s">
        <v>492</v>
      </c>
      <c r="P122" s="53" t="s">
        <v>492</v>
      </c>
      <c r="Q122" s="53" t="s">
        <v>833</v>
      </c>
      <c r="R122" s="53" t="s">
        <v>107</v>
      </c>
      <c r="S122" s="5" t="str">
        <f t="shared" si="2"/>
        <v>JA</v>
      </c>
      <c r="T122" s="5" t="str">
        <f t="shared" si="3"/>
        <v>JA</v>
      </c>
    </row>
    <row r="123" spans="1:20" ht="14.5" x14ac:dyDescent="0.35">
      <c r="A123" s="32" t="s">
        <v>494</v>
      </c>
      <c r="B123" s="32" t="s">
        <v>108</v>
      </c>
      <c r="C123" s="32" t="s">
        <v>108</v>
      </c>
      <c r="D123" s="32" t="s">
        <v>494</v>
      </c>
      <c r="P123" s="53" t="s">
        <v>494</v>
      </c>
      <c r="Q123" s="53" t="s">
        <v>834</v>
      </c>
      <c r="R123" s="53" t="s">
        <v>108</v>
      </c>
      <c r="S123" s="5" t="str">
        <f t="shared" si="2"/>
        <v>JA</v>
      </c>
      <c r="T123" s="5" t="str">
        <f t="shared" si="3"/>
        <v>JA</v>
      </c>
    </row>
    <row r="124" spans="1:20" ht="14.5" x14ac:dyDescent="0.35">
      <c r="A124" s="32" t="s">
        <v>495</v>
      </c>
      <c r="B124" s="32" t="s">
        <v>109</v>
      </c>
      <c r="C124" s="32" t="s">
        <v>109</v>
      </c>
      <c r="D124" s="32" t="s">
        <v>495</v>
      </c>
      <c r="P124" s="53" t="s">
        <v>495</v>
      </c>
      <c r="Q124" s="53" t="s">
        <v>835</v>
      </c>
      <c r="R124" s="53" t="s">
        <v>109</v>
      </c>
      <c r="S124" s="5" t="str">
        <f t="shared" si="2"/>
        <v>JA</v>
      </c>
      <c r="T124" s="5" t="str">
        <f t="shared" si="3"/>
        <v>JA</v>
      </c>
    </row>
    <row r="125" spans="1:20" ht="14.5" x14ac:dyDescent="0.35">
      <c r="A125" s="32" t="s">
        <v>496</v>
      </c>
      <c r="B125" s="32" t="s">
        <v>110</v>
      </c>
      <c r="C125" s="32" t="s">
        <v>110</v>
      </c>
      <c r="D125" s="32" t="s">
        <v>496</v>
      </c>
      <c r="P125" s="53" t="s">
        <v>496</v>
      </c>
      <c r="Q125" s="53" t="s">
        <v>836</v>
      </c>
      <c r="R125" s="53" t="s">
        <v>110</v>
      </c>
      <c r="S125" s="5" t="str">
        <f t="shared" si="2"/>
        <v>JA</v>
      </c>
      <c r="T125" s="5" t="str">
        <f t="shared" si="3"/>
        <v>JA</v>
      </c>
    </row>
    <row r="126" spans="1:20" ht="14.5" x14ac:dyDescent="0.35">
      <c r="A126" s="32" t="s">
        <v>497</v>
      </c>
      <c r="B126" s="32" t="s">
        <v>111</v>
      </c>
      <c r="C126" s="32" t="s">
        <v>111</v>
      </c>
      <c r="D126" s="32" t="s">
        <v>497</v>
      </c>
      <c r="P126" s="53" t="s">
        <v>497</v>
      </c>
      <c r="Q126" s="53" t="s">
        <v>837</v>
      </c>
      <c r="R126" s="53" t="s">
        <v>111</v>
      </c>
      <c r="S126" s="5" t="str">
        <f t="shared" si="2"/>
        <v>JA</v>
      </c>
      <c r="T126" s="5" t="str">
        <f t="shared" si="3"/>
        <v>JA</v>
      </c>
    </row>
    <row r="127" spans="1:20" ht="14.5" x14ac:dyDescent="0.35">
      <c r="A127" s="32" t="s">
        <v>498</v>
      </c>
      <c r="B127" s="32" t="s">
        <v>112</v>
      </c>
      <c r="C127" s="32" t="s">
        <v>112</v>
      </c>
      <c r="D127" s="32" t="s">
        <v>498</v>
      </c>
      <c r="P127" s="53" t="s">
        <v>498</v>
      </c>
      <c r="Q127" s="53" t="s">
        <v>838</v>
      </c>
      <c r="R127" s="53" t="s">
        <v>112</v>
      </c>
      <c r="S127" s="5" t="str">
        <f t="shared" si="2"/>
        <v>JA</v>
      </c>
      <c r="T127" s="5" t="str">
        <f t="shared" si="3"/>
        <v>JA</v>
      </c>
    </row>
    <row r="128" spans="1:20" ht="14.5" x14ac:dyDescent="0.35">
      <c r="A128" s="32" t="s">
        <v>499</v>
      </c>
      <c r="B128" s="32" t="s">
        <v>113</v>
      </c>
      <c r="C128" s="32" t="s">
        <v>113</v>
      </c>
      <c r="D128" s="32" t="s">
        <v>499</v>
      </c>
      <c r="P128" s="53" t="s">
        <v>499</v>
      </c>
      <c r="Q128" s="53" t="s">
        <v>839</v>
      </c>
      <c r="R128" s="53" t="s">
        <v>113</v>
      </c>
      <c r="S128" s="5" t="str">
        <f t="shared" si="2"/>
        <v>JA</v>
      </c>
      <c r="T128" s="5" t="str">
        <f t="shared" si="3"/>
        <v>JA</v>
      </c>
    </row>
    <row r="129" spans="1:20" ht="14.5" x14ac:dyDescent="0.35">
      <c r="A129" s="32" t="s">
        <v>500</v>
      </c>
      <c r="B129" s="32" t="s">
        <v>114</v>
      </c>
      <c r="C129" s="32" t="s">
        <v>114</v>
      </c>
      <c r="D129" s="32" t="s">
        <v>500</v>
      </c>
      <c r="P129" s="53" t="s">
        <v>500</v>
      </c>
      <c r="Q129" s="53" t="s">
        <v>840</v>
      </c>
      <c r="R129" s="53" t="s">
        <v>114</v>
      </c>
      <c r="S129" s="5" t="str">
        <f t="shared" si="2"/>
        <v>JA</v>
      </c>
      <c r="T129" s="5" t="str">
        <f t="shared" si="3"/>
        <v>JA</v>
      </c>
    </row>
    <row r="130" spans="1:20" ht="14.5" x14ac:dyDescent="0.35">
      <c r="A130" s="32" t="s">
        <v>501</v>
      </c>
      <c r="B130" s="32" t="s">
        <v>115</v>
      </c>
      <c r="C130" s="32" t="s">
        <v>115</v>
      </c>
      <c r="D130" s="32" t="s">
        <v>501</v>
      </c>
      <c r="P130" s="53" t="s">
        <v>501</v>
      </c>
      <c r="Q130" s="53" t="s">
        <v>841</v>
      </c>
      <c r="R130" s="53" t="s">
        <v>115</v>
      </c>
      <c r="S130" s="5" t="str">
        <f t="shared" si="2"/>
        <v>JA</v>
      </c>
      <c r="T130" s="5" t="str">
        <f t="shared" si="3"/>
        <v>JA</v>
      </c>
    </row>
    <row r="131" spans="1:20" ht="14.5" x14ac:dyDescent="0.35">
      <c r="A131" s="32" t="s">
        <v>502</v>
      </c>
      <c r="B131" s="32" t="s">
        <v>116</v>
      </c>
      <c r="C131" s="32" t="s">
        <v>116</v>
      </c>
      <c r="D131" s="32" t="s">
        <v>502</v>
      </c>
      <c r="P131" s="53" t="s">
        <v>502</v>
      </c>
      <c r="Q131" s="53" t="s">
        <v>842</v>
      </c>
      <c r="R131" s="53" t="s">
        <v>116</v>
      </c>
      <c r="S131" s="5" t="str">
        <f t="shared" si="2"/>
        <v>JA</v>
      </c>
      <c r="T131" s="5" t="str">
        <f t="shared" si="3"/>
        <v>JA</v>
      </c>
    </row>
    <row r="132" spans="1:20" ht="14.5" x14ac:dyDescent="0.35">
      <c r="A132" s="32" t="s">
        <v>503</v>
      </c>
      <c r="B132" s="32" t="s">
        <v>117</v>
      </c>
      <c r="C132" s="32" t="s">
        <v>504</v>
      </c>
      <c r="D132" s="32" t="s">
        <v>503</v>
      </c>
      <c r="P132" s="53" t="s">
        <v>503</v>
      </c>
      <c r="Q132" s="53" t="s">
        <v>843</v>
      </c>
      <c r="R132" s="53" t="s">
        <v>117</v>
      </c>
      <c r="S132" s="5" t="str">
        <f t="shared" si="2"/>
        <v>JA</v>
      </c>
      <c r="T132" s="5" t="str">
        <f t="shared" si="3"/>
        <v>JA</v>
      </c>
    </row>
    <row r="133" spans="1:20" ht="14.5" x14ac:dyDescent="0.35">
      <c r="A133" s="32" t="s">
        <v>505</v>
      </c>
      <c r="B133" s="32" t="s">
        <v>118</v>
      </c>
      <c r="C133" s="32" t="s">
        <v>506</v>
      </c>
      <c r="D133" s="32" t="s">
        <v>505</v>
      </c>
      <c r="P133" s="53" t="s">
        <v>505</v>
      </c>
      <c r="Q133" s="53" t="s">
        <v>844</v>
      </c>
      <c r="R133" s="53" t="s">
        <v>118</v>
      </c>
      <c r="S133" s="5" t="str">
        <f t="shared" ref="S133:S196" si="4">IF(P133=A133,"JA","NEIN")</f>
        <v>JA</v>
      </c>
      <c r="T133" s="5" t="str">
        <f t="shared" ref="T133:T196" si="5">IF(R133=B133,"JA","NEIN")</f>
        <v>JA</v>
      </c>
    </row>
    <row r="134" spans="1:20" ht="14.5" x14ac:dyDescent="0.35">
      <c r="A134" s="32" t="s">
        <v>507</v>
      </c>
      <c r="B134" s="32" t="s">
        <v>119</v>
      </c>
      <c r="C134" s="32" t="s">
        <v>119</v>
      </c>
      <c r="D134" s="32" t="s">
        <v>507</v>
      </c>
      <c r="P134" s="53" t="s">
        <v>507</v>
      </c>
      <c r="Q134" s="53" t="s">
        <v>845</v>
      </c>
      <c r="R134" s="53" t="s">
        <v>119</v>
      </c>
      <c r="S134" s="5" t="str">
        <f t="shared" si="4"/>
        <v>JA</v>
      </c>
      <c r="T134" s="5" t="str">
        <f t="shared" si="5"/>
        <v>JA</v>
      </c>
    </row>
    <row r="135" spans="1:20" ht="14.5" x14ac:dyDescent="0.35">
      <c r="A135" s="32" t="s">
        <v>508</v>
      </c>
      <c r="B135" s="32" t="s">
        <v>120</v>
      </c>
      <c r="C135" s="32" t="s">
        <v>120</v>
      </c>
      <c r="D135" s="32" t="s">
        <v>508</v>
      </c>
      <c r="P135" s="53" t="s">
        <v>508</v>
      </c>
      <c r="Q135" s="53" t="s">
        <v>846</v>
      </c>
      <c r="R135" s="53" t="s">
        <v>120</v>
      </c>
      <c r="S135" s="5" t="str">
        <f t="shared" si="4"/>
        <v>JA</v>
      </c>
      <c r="T135" s="5" t="str">
        <f t="shared" si="5"/>
        <v>JA</v>
      </c>
    </row>
    <row r="136" spans="1:20" ht="14.5" x14ac:dyDescent="0.35">
      <c r="A136" s="32" t="s">
        <v>509</v>
      </c>
      <c r="B136" s="32" t="s">
        <v>121</v>
      </c>
      <c r="C136" s="32" t="s">
        <v>510</v>
      </c>
      <c r="D136" s="32" t="s">
        <v>509</v>
      </c>
      <c r="P136" s="53" t="s">
        <v>509</v>
      </c>
      <c r="Q136" s="53" t="s">
        <v>847</v>
      </c>
      <c r="R136" s="53" t="s">
        <v>121</v>
      </c>
      <c r="S136" s="5" t="str">
        <f t="shared" si="4"/>
        <v>JA</v>
      </c>
      <c r="T136" s="5" t="str">
        <f t="shared" si="5"/>
        <v>JA</v>
      </c>
    </row>
    <row r="137" spans="1:20" ht="14.5" x14ac:dyDescent="0.35">
      <c r="A137" s="32" t="s">
        <v>511</v>
      </c>
      <c r="B137" s="32" t="s">
        <v>122</v>
      </c>
      <c r="C137" s="32" t="s">
        <v>512</v>
      </c>
      <c r="D137" s="32" t="s">
        <v>511</v>
      </c>
      <c r="P137" s="53" t="s">
        <v>511</v>
      </c>
      <c r="Q137" s="53" t="s">
        <v>848</v>
      </c>
      <c r="R137" s="53" t="s">
        <v>122</v>
      </c>
      <c r="S137" s="5" t="str">
        <f t="shared" si="4"/>
        <v>JA</v>
      </c>
      <c r="T137" s="5" t="str">
        <f t="shared" si="5"/>
        <v>JA</v>
      </c>
    </row>
    <row r="138" spans="1:20" ht="14.5" x14ac:dyDescent="0.35">
      <c r="A138" s="32" t="s">
        <v>513</v>
      </c>
      <c r="B138" s="32" t="s">
        <v>123</v>
      </c>
      <c r="C138" s="32" t="s">
        <v>514</v>
      </c>
      <c r="D138" s="32" t="s">
        <v>513</v>
      </c>
      <c r="P138" s="53" t="s">
        <v>513</v>
      </c>
      <c r="Q138" s="53" t="s">
        <v>849</v>
      </c>
      <c r="R138" s="53" t="s">
        <v>123</v>
      </c>
      <c r="S138" s="5" t="str">
        <f t="shared" si="4"/>
        <v>JA</v>
      </c>
      <c r="T138" s="5" t="str">
        <f t="shared" si="5"/>
        <v>JA</v>
      </c>
    </row>
    <row r="139" spans="1:20" ht="14.5" x14ac:dyDescent="0.35">
      <c r="A139" s="32" t="s">
        <v>515</v>
      </c>
      <c r="B139" s="32" t="s">
        <v>124</v>
      </c>
      <c r="C139" s="32" t="s">
        <v>516</v>
      </c>
      <c r="D139" s="32" t="s">
        <v>515</v>
      </c>
      <c r="P139" s="53" t="s">
        <v>515</v>
      </c>
      <c r="Q139" s="53" t="s">
        <v>850</v>
      </c>
      <c r="R139" s="53" t="s">
        <v>124</v>
      </c>
      <c r="S139" s="5" t="str">
        <f t="shared" si="4"/>
        <v>JA</v>
      </c>
      <c r="T139" s="5" t="str">
        <f t="shared" si="5"/>
        <v>JA</v>
      </c>
    </row>
    <row r="140" spans="1:20" ht="14.5" x14ac:dyDescent="0.35">
      <c r="A140" s="32" t="s">
        <v>517</v>
      </c>
      <c r="B140" s="32" t="s">
        <v>125</v>
      </c>
      <c r="C140" s="32" t="s">
        <v>125</v>
      </c>
      <c r="D140" s="32" t="s">
        <v>517</v>
      </c>
      <c r="P140" s="53" t="s">
        <v>517</v>
      </c>
      <c r="Q140" s="53" t="s">
        <v>851</v>
      </c>
      <c r="R140" s="53" t="s">
        <v>125</v>
      </c>
      <c r="S140" s="5" t="str">
        <f t="shared" si="4"/>
        <v>JA</v>
      </c>
      <c r="T140" s="5" t="str">
        <f t="shared" si="5"/>
        <v>JA</v>
      </c>
    </row>
    <row r="141" spans="1:20" ht="14.5" x14ac:dyDescent="0.35">
      <c r="A141" s="32" t="s">
        <v>518</v>
      </c>
      <c r="B141" s="32" t="s">
        <v>126</v>
      </c>
      <c r="C141" s="32" t="s">
        <v>519</v>
      </c>
      <c r="D141" s="32" t="s">
        <v>518</v>
      </c>
      <c r="P141" s="53" t="s">
        <v>518</v>
      </c>
      <c r="Q141" s="53" t="s">
        <v>852</v>
      </c>
      <c r="R141" s="53" t="s">
        <v>126</v>
      </c>
      <c r="S141" s="5" t="str">
        <f t="shared" si="4"/>
        <v>JA</v>
      </c>
      <c r="T141" s="5" t="str">
        <f t="shared" si="5"/>
        <v>JA</v>
      </c>
    </row>
    <row r="142" spans="1:20" ht="14.5" x14ac:dyDescent="0.35">
      <c r="A142" s="32" t="s">
        <v>520</v>
      </c>
      <c r="B142" s="32" t="s">
        <v>127</v>
      </c>
      <c r="C142" s="32" t="s">
        <v>521</v>
      </c>
      <c r="D142" s="32" t="s">
        <v>520</v>
      </c>
      <c r="P142" s="53" t="s">
        <v>520</v>
      </c>
      <c r="Q142" s="53" t="s">
        <v>853</v>
      </c>
      <c r="R142" s="53" t="s">
        <v>127</v>
      </c>
      <c r="S142" s="5" t="str">
        <f t="shared" si="4"/>
        <v>JA</v>
      </c>
      <c r="T142" s="5" t="str">
        <f t="shared" si="5"/>
        <v>JA</v>
      </c>
    </row>
    <row r="143" spans="1:20" ht="14.5" x14ac:dyDescent="0.35">
      <c r="A143" s="32" t="s">
        <v>522</v>
      </c>
      <c r="B143" s="32" t="s">
        <v>128</v>
      </c>
      <c r="C143" s="32" t="s">
        <v>128</v>
      </c>
      <c r="D143" s="32" t="s">
        <v>522</v>
      </c>
      <c r="P143" s="53" t="s">
        <v>522</v>
      </c>
      <c r="Q143" s="53" t="s">
        <v>854</v>
      </c>
      <c r="R143" s="53" t="s">
        <v>128</v>
      </c>
      <c r="S143" s="5" t="str">
        <f t="shared" si="4"/>
        <v>JA</v>
      </c>
      <c r="T143" s="5" t="str">
        <f t="shared" si="5"/>
        <v>JA</v>
      </c>
    </row>
    <row r="144" spans="1:20" ht="14.5" x14ac:dyDescent="0.35">
      <c r="A144" s="32" t="s">
        <v>523</v>
      </c>
      <c r="B144" s="32" t="s">
        <v>222</v>
      </c>
      <c r="C144" s="32" t="s">
        <v>524</v>
      </c>
      <c r="D144" s="32" t="s">
        <v>523</v>
      </c>
      <c r="P144" s="53" t="s">
        <v>523</v>
      </c>
      <c r="Q144" s="53" t="s">
        <v>855</v>
      </c>
      <c r="R144" s="53" t="s">
        <v>222</v>
      </c>
      <c r="S144" s="5" t="str">
        <f t="shared" si="4"/>
        <v>JA</v>
      </c>
      <c r="T144" s="5" t="str">
        <f t="shared" si="5"/>
        <v>JA</v>
      </c>
    </row>
    <row r="145" spans="1:20" ht="14.5" x14ac:dyDescent="0.35">
      <c r="A145" s="32" t="s">
        <v>525</v>
      </c>
      <c r="B145" s="32" t="s">
        <v>263</v>
      </c>
      <c r="C145" s="32" t="s">
        <v>526</v>
      </c>
      <c r="D145" s="32" t="s">
        <v>525</v>
      </c>
      <c r="P145" s="53" t="s">
        <v>525</v>
      </c>
      <c r="Q145" s="53" t="s">
        <v>856</v>
      </c>
      <c r="R145" s="53" t="s">
        <v>263</v>
      </c>
      <c r="S145" s="5" t="str">
        <f t="shared" si="4"/>
        <v>JA</v>
      </c>
      <c r="T145" s="5" t="str">
        <f t="shared" si="5"/>
        <v>JA</v>
      </c>
    </row>
    <row r="146" spans="1:20" ht="14.5" x14ac:dyDescent="0.35">
      <c r="A146" s="32" t="s">
        <v>527</v>
      </c>
      <c r="B146" s="32" t="s">
        <v>259</v>
      </c>
      <c r="C146" s="32" t="s">
        <v>528</v>
      </c>
      <c r="D146" s="32" t="s">
        <v>527</v>
      </c>
      <c r="P146" s="53" t="s">
        <v>527</v>
      </c>
      <c r="Q146" s="53" t="s">
        <v>857</v>
      </c>
      <c r="R146" s="53" t="s">
        <v>259</v>
      </c>
      <c r="S146" s="5" t="str">
        <f t="shared" si="4"/>
        <v>JA</v>
      </c>
      <c r="T146" s="5" t="str">
        <f t="shared" si="5"/>
        <v>JA</v>
      </c>
    </row>
    <row r="147" spans="1:20" ht="14.5" x14ac:dyDescent="0.35">
      <c r="A147" s="32" t="s">
        <v>529</v>
      </c>
      <c r="B147" s="32" t="s">
        <v>129</v>
      </c>
      <c r="C147" s="32" t="s">
        <v>129</v>
      </c>
      <c r="D147" s="32" t="s">
        <v>529</v>
      </c>
      <c r="P147" s="53" t="s">
        <v>529</v>
      </c>
      <c r="Q147" s="53" t="s">
        <v>858</v>
      </c>
      <c r="R147" s="53" t="s">
        <v>129</v>
      </c>
      <c r="S147" s="5" t="str">
        <f t="shared" si="4"/>
        <v>JA</v>
      </c>
      <c r="T147" s="5" t="str">
        <f t="shared" si="5"/>
        <v>JA</v>
      </c>
    </row>
    <row r="148" spans="1:20" ht="14.5" x14ac:dyDescent="0.35">
      <c r="A148" s="32" t="s">
        <v>530</v>
      </c>
      <c r="B148" s="32" t="s">
        <v>130</v>
      </c>
      <c r="C148" s="32" t="s">
        <v>130</v>
      </c>
      <c r="D148" s="32" t="s">
        <v>530</v>
      </c>
      <c r="P148" s="53" t="s">
        <v>530</v>
      </c>
      <c r="Q148" s="53" t="s">
        <v>859</v>
      </c>
      <c r="R148" s="53" t="s">
        <v>130</v>
      </c>
      <c r="S148" s="5" t="str">
        <f t="shared" si="4"/>
        <v>JA</v>
      </c>
      <c r="T148" s="5" t="str">
        <f t="shared" si="5"/>
        <v>JA</v>
      </c>
    </row>
    <row r="149" spans="1:20" ht="14.5" x14ac:dyDescent="0.35">
      <c r="A149" s="32" t="s">
        <v>531</v>
      </c>
      <c r="B149" s="32" t="s">
        <v>131</v>
      </c>
      <c r="C149" s="32" t="s">
        <v>532</v>
      </c>
      <c r="D149" s="32" t="s">
        <v>531</v>
      </c>
      <c r="P149" s="53" t="s">
        <v>531</v>
      </c>
      <c r="Q149" s="53" t="s">
        <v>860</v>
      </c>
      <c r="R149" s="53" t="s">
        <v>131</v>
      </c>
      <c r="S149" s="5" t="str">
        <f t="shared" si="4"/>
        <v>JA</v>
      </c>
      <c r="T149" s="5" t="str">
        <f t="shared" si="5"/>
        <v>JA</v>
      </c>
    </row>
    <row r="150" spans="1:20" ht="14.5" x14ac:dyDescent="0.35">
      <c r="A150" s="32" t="s">
        <v>533</v>
      </c>
      <c r="B150" s="32" t="s">
        <v>132</v>
      </c>
      <c r="C150" s="32" t="s">
        <v>132</v>
      </c>
      <c r="D150" s="32" t="s">
        <v>533</v>
      </c>
      <c r="P150" s="53" t="s">
        <v>533</v>
      </c>
      <c r="Q150" s="53" t="s">
        <v>861</v>
      </c>
      <c r="R150" s="53" t="s">
        <v>132</v>
      </c>
      <c r="S150" s="5" t="str">
        <f t="shared" si="4"/>
        <v>JA</v>
      </c>
      <c r="T150" s="5" t="str">
        <f t="shared" si="5"/>
        <v>JA</v>
      </c>
    </row>
    <row r="151" spans="1:20" ht="14.5" x14ac:dyDescent="0.35">
      <c r="A151" s="32" t="s">
        <v>534</v>
      </c>
      <c r="B151" s="32" t="s">
        <v>133</v>
      </c>
      <c r="C151" s="32" t="s">
        <v>133</v>
      </c>
      <c r="D151" s="32" t="s">
        <v>534</v>
      </c>
      <c r="P151" s="53" t="s">
        <v>534</v>
      </c>
      <c r="Q151" s="53" t="s">
        <v>862</v>
      </c>
      <c r="R151" s="53" t="s">
        <v>133</v>
      </c>
      <c r="S151" s="5" t="str">
        <f t="shared" si="4"/>
        <v>JA</v>
      </c>
      <c r="T151" s="5" t="str">
        <f t="shared" si="5"/>
        <v>JA</v>
      </c>
    </row>
    <row r="152" spans="1:20" ht="14.5" x14ac:dyDescent="0.35">
      <c r="A152" s="32" t="s">
        <v>535</v>
      </c>
      <c r="B152" s="32" t="s">
        <v>223</v>
      </c>
      <c r="C152" s="32" t="s">
        <v>536</v>
      </c>
      <c r="D152" s="32" t="s">
        <v>535</v>
      </c>
      <c r="P152" s="53" t="s">
        <v>535</v>
      </c>
      <c r="Q152" s="53" t="s">
        <v>863</v>
      </c>
      <c r="R152" s="53" t="s">
        <v>223</v>
      </c>
      <c r="S152" s="5" t="str">
        <f t="shared" si="4"/>
        <v>JA</v>
      </c>
      <c r="T152" s="5" t="str">
        <f t="shared" si="5"/>
        <v>JA</v>
      </c>
    </row>
    <row r="153" spans="1:20" ht="14.5" x14ac:dyDescent="0.35">
      <c r="A153" s="32" t="s">
        <v>537</v>
      </c>
      <c r="B153" s="32" t="s">
        <v>224</v>
      </c>
      <c r="C153" s="32" t="s">
        <v>538</v>
      </c>
      <c r="D153" s="32" t="s">
        <v>537</v>
      </c>
      <c r="P153" s="53" t="s">
        <v>537</v>
      </c>
      <c r="Q153" s="53" t="s">
        <v>864</v>
      </c>
      <c r="R153" s="53" t="s">
        <v>224</v>
      </c>
      <c r="S153" s="5" t="str">
        <f t="shared" si="4"/>
        <v>JA</v>
      </c>
      <c r="T153" s="5" t="str">
        <f t="shared" si="5"/>
        <v>JA</v>
      </c>
    </row>
    <row r="154" spans="1:20" ht="14.5" x14ac:dyDescent="0.35">
      <c r="A154" s="32" t="s">
        <v>539</v>
      </c>
      <c r="B154" s="32" t="s">
        <v>240</v>
      </c>
      <c r="C154" s="32" t="s">
        <v>540</v>
      </c>
      <c r="D154" s="32" t="s">
        <v>539</v>
      </c>
      <c r="P154" s="53" t="s">
        <v>539</v>
      </c>
      <c r="Q154" s="53" t="s">
        <v>865</v>
      </c>
      <c r="R154" s="53" t="s">
        <v>240</v>
      </c>
      <c r="S154" s="5" t="str">
        <f t="shared" si="4"/>
        <v>JA</v>
      </c>
      <c r="T154" s="5" t="str">
        <f t="shared" si="5"/>
        <v>JA</v>
      </c>
    </row>
    <row r="155" spans="1:20" ht="14.5" x14ac:dyDescent="0.35">
      <c r="A155" s="32" t="s">
        <v>541</v>
      </c>
      <c r="B155" s="32" t="s">
        <v>225</v>
      </c>
      <c r="C155" s="32" t="s">
        <v>542</v>
      </c>
      <c r="D155" s="32" t="s">
        <v>541</v>
      </c>
      <c r="P155" s="53" t="s">
        <v>541</v>
      </c>
      <c r="Q155" s="53" t="s">
        <v>866</v>
      </c>
      <c r="R155" s="53" t="s">
        <v>225</v>
      </c>
      <c r="S155" s="5" t="str">
        <f t="shared" si="4"/>
        <v>JA</v>
      </c>
      <c r="T155" s="5" t="str">
        <f t="shared" si="5"/>
        <v>JA</v>
      </c>
    </row>
    <row r="156" spans="1:20" ht="14.5" x14ac:dyDescent="0.35">
      <c r="A156" s="32" t="s">
        <v>543</v>
      </c>
      <c r="B156" s="32" t="s">
        <v>134</v>
      </c>
      <c r="C156" s="32" t="s">
        <v>544</v>
      </c>
      <c r="D156" s="32" t="s">
        <v>543</v>
      </c>
      <c r="P156" s="53" t="s">
        <v>543</v>
      </c>
      <c r="Q156" s="53" t="s">
        <v>867</v>
      </c>
      <c r="R156" s="53" t="s">
        <v>134</v>
      </c>
      <c r="S156" s="5" t="str">
        <f t="shared" si="4"/>
        <v>JA</v>
      </c>
      <c r="T156" s="5" t="str">
        <f t="shared" si="5"/>
        <v>JA</v>
      </c>
    </row>
    <row r="157" spans="1:20" ht="14.5" x14ac:dyDescent="0.35">
      <c r="A157" s="32" t="s">
        <v>545</v>
      </c>
      <c r="B157" s="32" t="s">
        <v>135</v>
      </c>
      <c r="C157" s="32" t="s">
        <v>135</v>
      </c>
      <c r="D157" s="32" t="s">
        <v>545</v>
      </c>
      <c r="P157" s="53" t="s">
        <v>545</v>
      </c>
      <c r="Q157" s="53" t="s">
        <v>868</v>
      </c>
      <c r="R157" s="53" t="s">
        <v>135</v>
      </c>
      <c r="S157" s="5" t="str">
        <f t="shared" si="4"/>
        <v>JA</v>
      </c>
      <c r="T157" s="5" t="str">
        <f t="shared" si="5"/>
        <v>JA</v>
      </c>
    </row>
    <row r="158" spans="1:20" ht="14.5" x14ac:dyDescent="0.35">
      <c r="A158" s="32" t="s">
        <v>546</v>
      </c>
      <c r="B158" s="32" t="s">
        <v>136</v>
      </c>
      <c r="C158" s="32" t="s">
        <v>136</v>
      </c>
      <c r="D158" s="32" t="s">
        <v>546</v>
      </c>
      <c r="P158" s="53" t="s">
        <v>546</v>
      </c>
      <c r="Q158" s="53" t="s">
        <v>869</v>
      </c>
      <c r="R158" s="53" t="s">
        <v>136</v>
      </c>
      <c r="S158" s="5" t="str">
        <f t="shared" si="4"/>
        <v>JA</v>
      </c>
      <c r="T158" s="5" t="str">
        <f t="shared" si="5"/>
        <v>JA</v>
      </c>
    </row>
    <row r="159" spans="1:20" ht="14.5" x14ac:dyDescent="0.35">
      <c r="A159" s="32" t="s">
        <v>547</v>
      </c>
      <c r="B159" s="32" t="s">
        <v>137</v>
      </c>
      <c r="C159" s="32" t="s">
        <v>137</v>
      </c>
      <c r="D159" s="32" t="s">
        <v>547</v>
      </c>
      <c r="P159" s="53" t="s">
        <v>547</v>
      </c>
      <c r="Q159" s="53" t="s">
        <v>870</v>
      </c>
      <c r="R159" s="53" t="s">
        <v>137</v>
      </c>
      <c r="S159" s="5" t="str">
        <f t="shared" si="4"/>
        <v>JA</v>
      </c>
      <c r="T159" s="5" t="str">
        <f t="shared" si="5"/>
        <v>JA</v>
      </c>
    </row>
    <row r="160" spans="1:20" ht="14.5" x14ac:dyDescent="0.35">
      <c r="A160" s="32" t="s">
        <v>548</v>
      </c>
      <c r="B160" s="32" t="s">
        <v>138</v>
      </c>
      <c r="C160" s="32" t="s">
        <v>138</v>
      </c>
      <c r="D160" s="32" t="s">
        <v>548</v>
      </c>
      <c r="P160" s="53" t="s">
        <v>548</v>
      </c>
      <c r="Q160" s="53" t="s">
        <v>871</v>
      </c>
      <c r="R160" s="53" t="s">
        <v>138</v>
      </c>
      <c r="S160" s="5" t="str">
        <f t="shared" si="4"/>
        <v>JA</v>
      </c>
      <c r="T160" s="5" t="str">
        <f t="shared" si="5"/>
        <v>JA</v>
      </c>
    </row>
    <row r="161" spans="1:20" ht="14.5" x14ac:dyDescent="0.35">
      <c r="A161" s="32" t="s">
        <v>549</v>
      </c>
      <c r="B161" s="32" t="s">
        <v>139</v>
      </c>
      <c r="C161" s="32" t="s">
        <v>139</v>
      </c>
      <c r="D161" s="32" t="s">
        <v>549</v>
      </c>
      <c r="P161" s="53" t="s">
        <v>549</v>
      </c>
      <c r="Q161" s="53" t="s">
        <v>872</v>
      </c>
      <c r="R161" s="53" t="s">
        <v>139</v>
      </c>
      <c r="S161" s="5" t="str">
        <f t="shared" si="4"/>
        <v>JA</v>
      </c>
      <c r="T161" s="5" t="str">
        <f t="shared" si="5"/>
        <v>JA</v>
      </c>
    </row>
    <row r="162" spans="1:20" ht="14.5" x14ac:dyDescent="0.35">
      <c r="A162" s="32" t="s">
        <v>550</v>
      </c>
      <c r="B162" s="32" t="s">
        <v>140</v>
      </c>
      <c r="C162" s="32" t="s">
        <v>551</v>
      </c>
      <c r="D162" s="32" t="s">
        <v>550</v>
      </c>
      <c r="P162" s="53" t="s">
        <v>550</v>
      </c>
      <c r="Q162" s="53" t="s">
        <v>873</v>
      </c>
      <c r="R162" s="53" t="s">
        <v>140</v>
      </c>
      <c r="S162" s="5" t="str">
        <f t="shared" si="4"/>
        <v>JA</v>
      </c>
      <c r="T162" s="5" t="str">
        <f t="shared" si="5"/>
        <v>JA</v>
      </c>
    </row>
    <row r="163" spans="1:20" ht="14.5" x14ac:dyDescent="0.35">
      <c r="A163" s="32" t="s">
        <v>552</v>
      </c>
      <c r="B163" s="32" t="s">
        <v>141</v>
      </c>
      <c r="C163" s="32" t="s">
        <v>141</v>
      </c>
      <c r="D163" s="32" t="s">
        <v>552</v>
      </c>
      <c r="P163" s="53" t="s">
        <v>552</v>
      </c>
      <c r="Q163" s="53" t="s">
        <v>874</v>
      </c>
      <c r="R163" s="53" t="s">
        <v>141</v>
      </c>
      <c r="S163" s="5" t="str">
        <f t="shared" si="4"/>
        <v>JA</v>
      </c>
      <c r="T163" s="5" t="str">
        <f t="shared" si="5"/>
        <v>JA</v>
      </c>
    </row>
    <row r="164" spans="1:20" ht="14.5" x14ac:dyDescent="0.35">
      <c r="A164" s="32" t="s">
        <v>553</v>
      </c>
      <c r="B164" s="32" t="s">
        <v>142</v>
      </c>
      <c r="C164" s="32" t="s">
        <v>554</v>
      </c>
      <c r="D164" s="32" t="s">
        <v>553</v>
      </c>
      <c r="P164" s="53" t="s">
        <v>553</v>
      </c>
      <c r="Q164" s="53" t="s">
        <v>875</v>
      </c>
      <c r="R164" s="53" t="s">
        <v>142</v>
      </c>
      <c r="S164" s="5" t="str">
        <f t="shared" si="4"/>
        <v>JA</v>
      </c>
      <c r="T164" s="5" t="str">
        <f t="shared" si="5"/>
        <v>JA</v>
      </c>
    </row>
    <row r="165" spans="1:20" ht="14.5" x14ac:dyDescent="0.35">
      <c r="A165" s="32" t="s">
        <v>555</v>
      </c>
      <c r="B165" s="32" t="s">
        <v>143</v>
      </c>
      <c r="C165" s="32" t="s">
        <v>143</v>
      </c>
      <c r="D165" s="32" t="s">
        <v>555</v>
      </c>
      <c r="P165" s="53" t="s">
        <v>555</v>
      </c>
      <c r="Q165" s="53" t="s">
        <v>876</v>
      </c>
      <c r="R165" s="53" t="s">
        <v>143</v>
      </c>
      <c r="S165" s="5" t="str">
        <f t="shared" si="4"/>
        <v>JA</v>
      </c>
      <c r="T165" s="5" t="str">
        <f t="shared" si="5"/>
        <v>JA</v>
      </c>
    </row>
    <row r="166" spans="1:20" ht="14.5" x14ac:dyDescent="0.35">
      <c r="A166" s="32" t="s">
        <v>556</v>
      </c>
      <c r="B166" s="32" t="s">
        <v>144</v>
      </c>
      <c r="C166" s="32" t="s">
        <v>144</v>
      </c>
      <c r="D166" s="32" t="s">
        <v>556</v>
      </c>
      <c r="P166" s="53" t="s">
        <v>556</v>
      </c>
      <c r="Q166" s="53" t="s">
        <v>877</v>
      </c>
      <c r="R166" s="53" t="s">
        <v>144</v>
      </c>
      <c r="S166" s="5" t="str">
        <f t="shared" si="4"/>
        <v>JA</v>
      </c>
      <c r="T166" s="5" t="str">
        <f t="shared" si="5"/>
        <v>JA</v>
      </c>
    </row>
    <row r="167" spans="1:20" ht="14.5" x14ac:dyDescent="0.35">
      <c r="A167" s="32" t="s">
        <v>557</v>
      </c>
      <c r="B167" s="32" t="s">
        <v>145</v>
      </c>
      <c r="C167" s="32" t="s">
        <v>558</v>
      </c>
      <c r="D167" s="32" t="s">
        <v>557</v>
      </c>
      <c r="P167" s="53" t="s">
        <v>557</v>
      </c>
      <c r="Q167" s="53" t="s">
        <v>878</v>
      </c>
      <c r="R167" s="53" t="s">
        <v>145</v>
      </c>
      <c r="S167" s="5" t="str">
        <f t="shared" si="4"/>
        <v>JA</v>
      </c>
      <c r="T167" s="5" t="str">
        <f t="shared" si="5"/>
        <v>JA</v>
      </c>
    </row>
    <row r="168" spans="1:20" ht="14.5" x14ac:dyDescent="0.35">
      <c r="A168" s="32" t="s">
        <v>559</v>
      </c>
      <c r="B168" s="32" t="s">
        <v>146</v>
      </c>
      <c r="C168" s="32" t="s">
        <v>560</v>
      </c>
      <c r="D168" s="32" t="s">
        <v>559</v>
      </c>
      <c r="P168" s="53" t="s">
        <v>559</v>
      </c>
      <c r="Q168" s="53" t="s">
        <v>879</v>
      </c>
      <c r="R168" s="53" t="s">
        <v>146</v>
      </c>
      <c r="S168" s="5" t="str">
        <f t="shared" si="4"/>
        <v>JA</v>
      </c>
      <c r="T168" s="5" t="str">
        <f t="shared" si="5"/>
        <v>JA</v>
      </c>
    </row>
    <row r="169" spans="1:20" ht="14.5" x14ac:dyDescent="0.35">
      <c r="A169" s="32" t="s">
        <v>561</v>
      </c>
      <c r="B169" s="32" t="s">
        <v>147</v>
      </c>
      <c r="C169" s="32" t="s">
        <v>562</v>
      </c>
      <c r="D169" s="32" t="s">
        <v>561</v>
      </c>
      <c r="P169" s="53" t="s">
        <v>561</v>
      </c>
      <c r="Q169" s="53" t="s">
        <v>880</v>
      </c>
      <c r="R169" s="53" t="s">
        <v>147</v>
      </c>
      <c r="S169" s="5" t="str">
        <f t="shared" si="4"/>
        <v>JA</v>
      </c>
      <c r="T169" s="5" t="str">
        <f t="shared" si="5"/>
        <v>JA</v>
      </c>
    </row>
    <row r="170" spans="1:20" ht="14.5" x14ac:dyDescent="0.35">
      <c r="A170" s="32" t="s">
        <v>563</v>
      </c>
      <c r="B170" s="32" t="s">
        <v>148</v>
      </c>
      <c r="C170" s="32" t="s">
        <v>564</v>
      </c>
      <c r="D170" s="32" t="s">
        <v>563</v>
      </c>
      <c r="P170" s="53" t="s">
        <v>563</v>
      </c>
      <c r="Q170" s="53" t="s">
        <v>881</v>
      </c>
      <c r="R170" s="53" t="s">
        <v>148</v>
      </c>
      <c r="S170" s="5" t="str">
        <f t="shared" si="4"/>
        <v>JA</v>
      </c>
      <c r="T170" s="5" t="str">
        <f t="shared" si="5"/>
        <v>JA</v>
      </c>
    </row>
    <row r="171" spans="1:20" ht="14.5" x14ac:dyDescent="0.35">
      <c r="A171" s="32" t="s">
        <v>565</v>
      </c>
      <c r="B171" s="32" t="s">
        <v>255</v>
      </c>
      <c r="C171" s="32" t="s">
        <v>566</v>
      </c>
      <c r="D171" s="32" t="s">
        <v>565</v>
      </c>
      <c r="P171" s="53" t="s">
        <v>565</v>
      </c>
      <c r="Q171" s="53" t="s">
        <v>882</v>
      </c>
      <c r="R171" s="53" t="s">
        <v>255</v>
      </c>
      <c r="S171" s="5" t="str">
        <f t="shared" si="4"/>
        <v>JA</v>
      </c>
      <c r="T171" s="5" t="str">
        <f t="shared" si="5"/>
        <v>JA</v>
      </c>
    </row>
    <row r="172" spans="1:20" ht="14.5" x14ac:dyDescent="0.35">
      <c r="A172" s="32" t="s">
        <v>567</v>
      </c>
      <c r="B172" s="32" t="s">
        <v>149</v>
      </c>
      <c r="C172" s="32" t="s">
        <v>568</v>
      </c>
      <c r="D172" s="32" t="s">
        <v>567</v>
      </c>
      <c r="P172" s="53" t="s">
        <v>567</v>
      </c>
      <c r="Q172" s="53" t="s">
        <v>883</v>
      </c>
      <c r="R172" s="53" t="s">
        <v>149</v>
      </c>
      <c r="S172" s="5" t="str">
        <f t="shared" si="4"/>
        <v>JA</v>
      </c>
      <c r="T172" s="5" t="str">
        <f t="shared" si="5"/>
        <v>JA</v>
      </c>
    </row>
    <row r="173" spans="1:20" ht="14.5" x14ac:dyDescent="0.35">
      <c r="A173" s="32" t="s">
        <v>569</v>
      </c>
      <c r="B173" s="32" t="s">
        <v>246</v>
      </c>
      <c r="C173" s="32" t="s">
        <v>570</v>
      </c>
      <c r="D173" s="32" t="s">
        <v>569</v>
      </c>
      <c r="P173" s="53" t="s">
        <v>569</v>
      </c>
      <c r="Q173" s="53" t="s">
        <v>884</v>
      </c>
      <c r="R173" s="53" t="s">
        <v>246</v>
      </c>
      <c r="S173" s="5" t="str">
        <f t="shared" si="4"/>
        <v>JA</v>
      </c>
      <c r="T173" s="5" t="str">
        <f t="shared" si="5"/>
        <v>JA</v>
      </c>
    </row>
    <row r="174" spans="1:20" ht="14.5" x14ac:dyDescent="0.35">
      <c r="A174" s="32" t="s">
        <v>571</v>
      </c>
      <c r="B174" s="32" t="s">
        <v>150</v>
      </c>
      <c r="C174" s="32" t="s">
        <v>150</v>
      </c>
      <c r="D174" s="32" t="s">
        <v>571</v>
      </c>
      <c r="P174" s="53" t="s">
        <v>571</v>
      </c>
      <c r="Q174" s="53" t="s">
        <v>885</v>
      </c>
      <c r="R174" s="53" t="s">
        <v>150</v>
      </c>
      <c r="S174" s="5" t="str">
        <f t="shared" si="4"/>
        <v>JA</v>
      </c>
      <c r="T174" s="5" t="str">
        <f t="shared" si="5"/>
        <v>JA</v>
      </c>
    </row>
    <row r="175" spans="1:20" ht="14.5" x14ac:dyDescent="0.35">
      <c r="A175" s="32" t="s">
        <v>572</v>
      </c>
      <c r="B175" s="32" t="s">
        <v>253</v>
      </c>
      <c r="C175" s="32" t="s">
        <v>573</v>
      </c>
      <c r="D175" s="32" t="s">
        <v>572</v>
      </c>
      <c r="P175" s="53" t="s">
        <v>572</v>
      </c>
      <c r="Q175" s="53" t="s">
        <v>886</v>
      </c>
      <c r="R175" s="53" t="s">
        <v>253</v>
      </c>
      <c r="S175" s="5" t="str">
        <f t="shared" si="4"/>
        <v>JA</v>
      </c>
      <c r="T175" s="5" t="str">
        <f t="shared" si="5"/>
        <v>JA</v>
      </c>
    </row>
    <row r="176" spans="1:20" ht="14.5" x14ac:dyDescent="0.35">
      <c r="A176" s="32" t="s">
        <v>574</v>
      </c>
      <c r="B176" s="32" t="s">
        <v>151</v>
      </c>
      <c r="C176" s="32" t="s">
        <v>151</v>
      </c>
      <c r="D176" s="32" t="s">
        <v>574</v>
      </c>
      <c r="P176" s="53" t="s">
        <v>574</v>
      </c>
      <c r="Q176" s="53" t="s">
        <v>887</v>
      </c>
      <c r="R176" s="53" t="s">
        <v>151</v>
      </c>
      <c r="S176" s="5" t="str">
        <f t="shared" si="4"/>
        <v>JA</v>
      </c>
      <c r="T176" s="5" t="str">
        <f t="shared" si="5"/>
        <v>JA</v>
      </c>
    </row>
    <row r="177" spans="1:20" ht="14.5" x14ac:dyDescent="0.35">
      <c r="A177" s="32" t="s">
        <v>575</v>
      </c>
      <c r="B177" s="32" t="s">
        <v>152</v>
      </c>
      <c r="C177" s="32" t="s">
        <v>576</v>
      </c>
      <c r="D177" s="32" t="s">
        <v>575</v>
      </c>
      <c r="P177" s="53" t="s">
        <v>575</v>
      </c>
      <c r="Q177" s="53" t="s">
        <v>888</v>
      </c>
      <c r="R177" s="53" t="s">
        <v>152</v>
      </c>
      <c r="S177" s="5" t="str">
        <f t="shared" si="4"/>
        <v>JA</v>
      </c>
      <c r="T177" s="5" t="str">
        <f t="shared" si="5"/>
        <v>JA</v>
      </c>
    </row>
    <row r="178" spans="1:20" ht="14.5" x14ac:dyDescent="0.35">
      <c r="A178" s="32" t="s">
        <v>577</v>
      </c>
      <c r="B178" s="32" t="s">
        <v>153</v>
      </c>
      <c r="C178" s="32" t="s">
        <v>578</v>
      </c>
      <c r="D178" s="32" t="s">
        <v>577</v>
      </c>
      <c r="P178" s="53" t="s">
        <v>577</v>
      </c>
      <c r="Q178" s="53" t="s">
        <v>889</v>
      </c>
      <c r="R178" s="53" t="s">
        <v>153</v>
      </c>
      <c r="S178" s="5" t="str">
        <f t="shared" si="4"/>
        <v>JA</v>
      </c>
      <c r="T178" s="5" t="str">
        <f t="shared" si="5"/>
        <v>JA</v>
      </c>
    </row>
    <row r="179" spans="1:20" ht="14.5" x14ac:dyDescent="0.35">
      <c r="A179" s="32" t="s">
        <v>579</v>
      </c>
      <c r="B179" s="32" t="s">
        <v>154</v>
      </c>
      <c r="C179" s="32" t="s">
        <v>154</v>
      </c>
      <c r="D179" s="32" t="s">
        <v>579</v>
      </c>
      <c r="P179" s="53" t="s">
        <v>579</v>
      </c>
      <c r="Q179" s="53" t="s">
        <v>890</v>
      </c>
      <c r="R179" s="53" t="s">
        <v>154</v>
      </c>
      <c r="S179" s="5" t="str">
        <f t="shared" si="4"/>
        <v>JA</v>
      </c>
      <c r="T179" s="5" t="str">
        <f t="shared" si="5"/>
        <v>JA</v>
      </c>
    </row>
    <row r="180" spans="1:20" ht="14.5" x14ac:dyDescent="0.35">
      <c r="A180" s="32" t="s">
        <v>580</v>
      </c>
      <c r="B180" s="32" t="s">
        <v>155</v>
      </c>
      <c r="C180" s="32" t="s">
        <v>155</v>
      </c>
      <c r="D180" s="32" t="s">
        <v>580</v>
      </c>
      <c r="P180" s="53" t="s">
        <v>580</v>
      </c>
      <c r="Q180" s="53" t="s">
        <v>891</v>
      </c>
      <c r="R180" s="53" t="s">
        <v>155</v>
      </c>
      <c r="S180" s="5" t="str">
        <f t="shared" si="4"/>
        <v>JA</v>
      </c>
      <c r="T180" s="5" t="str">
        <f t="shared" si="5"/>
        <v>JA</v>
      </c>
    </row>
    <row r="181" spans="1:20" ht="14.5" x14ac:dyDescent="0.35">
      <c r="A181" s="32" t="s">
        <v>581</v>
      </c>
      <c r="B181" s="32" t="s">
        <v>156</v>
      </c>
      <c r="C181" s="32" t="s">
        <v>582</v>
      </c>
      <c r="D181" s="32" t="s">
        <v>581</v>
      </c>
      <c r="P181" s="53" t="s">
        <v>581</v>
      </c>
      <c r="Q181" s="53" t="s">
        <v>892</v>
      </c>
      <c r="R181" s="53" t="s">
        <v>156</v>
      </c>
      <c r="S181" s="5" t="str">
        <f t="shared" si="4"/>
        <v>JA</v>
      </c>
      <c r="T181" s="5" t="str">
        <f t="shared" si="5"/>
        <v>JA</v>
      </c>
    </row>
    <row r="182" spans="1:20" ht="14.5" x14ac:dyDescent="0.35">
      <c r="A182" s="32" t="s">
        <v>583</v>
      </c>
      <c r="B182" s="32" t="s">
        <v>157</v>
      </c>
      <c r="C182" s="32" t="s">
        <v>584</v>
      </c>
      <c r="D182" s="32" t="s">
        <v>583</v>
      </c>
      <c r="P182" s="53" t="s">
        <v>583</v>
      </c>
      <c r="Q182" s="53" t="s">
        <v>893</v>
      </c>
      <c r="R182" s="53" t="s">
        <v>157</v>
      </c>
      <c r="S182" s="5" t="str">
        <f t="shared" si="4"/>
        <v>JA</v>
      </c>
      <c r="T182" s="5" t="str">
        <f t="shared" si="5"/>
        <v>JA</v>
      </c>
    </row>
    <row r="183" spans="1:20" ht="14.5" x14ac:dyDescent="0.35">
      <c r="A183" s="32" t="s">
        <v>585</v>
      </c>
      <c r="B183" s="32" t="s">
        <v>158</v>
      </c>
      <c r="C183" s="32" t="s">
        <v>158</v>
      </c>
      <c r="D183" s="32" t="s">
        <v>585</v>
      </c>
      <c r="P183" s="53" t="s">
        <v>585</v>
      </c>
      <c r="Q183" s="53" t="s">
        <v>894</v>
      </c>
      <c r="R183" s="53" t="s">
        <v>158</v>
      </c>
      <c r="S183" s="5" t="str">
        <f t="shared" si="4"/>
        <v>JA</v>
      </c>
      <c r="T183" s="5" t="str">
        <f t="shared" si="5"/>
        <v>JA</v>
      </c>
    </row>
    <row r="184" spans="1:20" ht="14.5" x14ac:dyDescent="0.35">
      <c r="A184" s="32" t="s">
        <v>586</v>
      </c>
      <c r="B184" s="32" t="s">
        <v>159</v>
      </c>
      <c r="C184" s="32" t="s">
        <v>587</v>
      </c>
      <c r="D184" s="32" t="s">
        <v>586</v>
      </c>
      <c r="P184" s="53" t="s">
        <v>586</v>
      </c>
      <c r="Q184" s="53" t="s">
        <v>895</v>
      </c>
      <c r="R184" s="53" t="s">
        <v>159</v>
      </c>
      <c r="S184" s="5" t="str">
        <f t="shared" si="4"/>
        <v>JA</v>
      </c>
      <c r="T184" s="5" t="str">
        <f t="shared" si="5"/>
        <v>JA</v>
      </c>
    </row>
    <row r="185" spans="1:20" ht="14.5" x14ac:dyDescent="0.35">
      <c r="A185" s="32" t="s">
        <v>588</v>
      </c>
      <c r="B185" s="32" t="s">
        <v>160</v>
      </c>
      <c r="C185" s="32" t="s">
        <v>160</v>
      </c>
      <c r="D185" s="32" t="s">
        <v>588</v>
      </c>
      <c r="P185" s="53" t="s">
        <v>588</v>
      </c>
      <c r="Q185" s="53" t="s">
        <v>896</v>
      </c>
      <c r="R185" s="53" t="s">
        <v>160</v>
      </c>
      <c r="S185" s="5" t="str">
        <f t="shared" si="4"/>
        <v>JA</v>
      </c>
      <c r="T185" s="5" t="str">
        <f t="shared" si="5"/>
        <v>JA</v>
      </c>
    </row>
    <row r="186" spans="1:20" ht="14.5" x14ac:dyDescent="0.35">
      <c r="A186" s="32" t="s">
        <v>589</v>
      </c>
      <c r="B186" s="32" t="s">
        <v>161</v>
      </c>
      <c r="C186" s="32" t="s">
        <v>161</v>
      </c>
      <c r="D186" s="32" t="s">
        <v>589</v>
      </c>
      <c r="P186" s="53" t="s">
        <v>589</v>
      </c>
      <c r="Q186" s="53" t="s">
        <v>897</v>
      </c>
      <c r="R186" s="53" t="s">
        <v>161</v>
      </c>
      <c r="S186" s="5" t="str">
        <f t="shared" si="4"/>
        <v>JA</v>
      </c>
      <c r="T186" s="5" t="str">
        <f t="shared" si="5"/>
        <v>JA</v>
      </c>
    </row>
    <row r="187" spans="1:20" ht="14.5" x14ac:dyDescent="0.35">
      <c r="A187" s="32" t="s">
        <v>590</v>
      </c>
      <c r="B187" s="32" t="s">
        <v>162</v>
      </c>
      <c r="C187" s="32" t="s">
        <v>591</v>
      </c>
      <c r="D187" s="32" t="s">
        <v>590</v>
      </c>
      <c r="P187" s="53" t="s">
        <v>590</v>
      </c>
      <c r="Q187" s="53" t="s">
        <v>898</v>
      </c>
      <c r="R187" s="53" t="s">
        <v>162</v>
      </c>
      <c r="S187" s="5" t="str">
        <f t="shared" si="4"/>
        <v>JA</v>
      </c>
      <c r="T187" s="5" t="str">
        <f t="shared" si="5"/>
        <v>JA</v>
      </c>
    </row>
    <row r="188" spans="1:20" ht="14.5" x14ac:dyDescent="0.35">
      <c r="A188" s="32" t="s">
        <v>592</v>
      </c>
      <c r="B188" s="32" t="s">
        <v>163</v>
      </c>
      <c r="C188" s="32" t="s">
        <v>593</v>
      </c>
      <c r="D188" s="32" t="s">
        <v>592</v>
      </c>
      <c r="P188" s="53" t="s">
        <v>592</v>
      </c>
      <c r="Q188" s="53" t="s">
        <v>899</v>
      </c>
      <c r="R188" s="53" t="s">
        <v>163</v>
      </c>
      <c r="S188" s="5" t="str">
        <f t="shared" si="4"/>
        <v>JA</v>
      </c>
      <c r="T188" s="5" t="str">
        <f t="shared" si="5"/>
        <v>JA</v>
      </c>
    </row>
    <row r="189" spans="1:20" ht="14.5" x14ac:dyDescent="0.35">
      <c r="A189" s="32" t="s">
        <v>594</v>
      </c>
      <c r="B189" s="32" t="s">
        <v>164</v>
      </c>
      <c r="C189" s="32" t="s">
        <v>595</v>
      </c>
      <c r="D189" s="32" t="s">
        <v>594</v>
      </c>
      <c r="P189" s="53" t="s">
        <v>594</v>
      </c>
      <c r="Q189" s="53" t="s">
        <v>900</v>
      </c>
      <c r="R189" s="53" t="s">
        <v>164</v>
      </c>
      <c r="S189" s="5" t="str">
        <f t="shared" si="4"/>
        <v>JA</v>
      </c>
      <c r="T189" s="5" t="str">
        <f t="shared" si="5"/>
        <v>JA</v>
      </c>
    </row>
    <row r="190" spans="1:20" ht="14.5" x14ac:dyDescent="0.35">
      <c r="A190" s="32" t="s">
        <v>596</v>
      </c>
      <c r="B190" s="32" t="s">
        <v>165</v>
      </c>
      <c r="C190" s="32" t="s">
        <v>165</v>
      </c>
      <c r="D190" s="32" t="s">
        <v>596</v>
      </c>
      <c r="P190" s="53" t="s">
        <v>596</v>
      </c>
      <c r="Q190" s="53" t="s">
        <v>901</v>
      </c>
      <c r="R190" s="53" t="s">
        <v>165</v>
      </c>
      <c r="S190" s="5" t="str">
        <f t="shared" si="4"/>
        <v>JA</v>
      </c>
      <c r="T190" s="5" t="str">
        <f t="shared" si="5"/>
        <v>JA</v>
      </c>
    </row>
    <row r="191" spans="1:20" ht="14.5" x14ac:dyDescent="0.35">
      <c r="A191" s="32" t="s">
        <v>597</v>
      </c>
      <c r="B191" s="32" t="s">
        <v>166</v>
      </c>
      <c r="C191" s="32" t="s">
        <v>166</v>
      </c>
      <c r="D191" s="32" t="s">
        <v>597</v>
      </c>
      <c r="P191" s="53" t="s">
        <v>597</v>
      </c>
      <c r="Q191" s="53" t="s">
        <v>902</v>
      </c>
      <c r="R191" s="53" t="s">
        <v>166</v>
      </c>
      <c r="S191" s="5" t="str">
        <f t="shared" si="4"/>
        <v>JA</v>
      </c>
      <c r="T191" s="5" t="str">
        <f t="shared" si="5"/>
        <v>JA</v>
      </c>
    </row>
    <row r="192" spans="1:20" ht="14.5" x14ac:dyDescent="0.35">
      <c r="A192" s="32" t="s">
        <v>598</v>
      </c>
      <c r="B192" s="32" t="s">
        <v>167</v>
      </c>
      <c r="C192" s="32" t="s">
        <v>167</v>
      </c>
      <c r="D192" s="32" t="s">
        <v>598</v>
      </c>
      <c r="P192" s="53" t="s">
        <v>598</v>
      </c>
      <c r="Q192" s="53" t="s">
        <v>903</v>
      </c>
      <c r="R192" s="53" t="s">
        <v>167</v>
      </c>
      <c r="S192" s="5" t="str">
        <f t="shared" si="4"/>
        <v>JA</v>
      </c>
      <c r="T192" s="5" t="str">
        <f t="shared" si="5"/>
        <v>JA</v>
      </c>
    </row>
    <row r="193" spans="1:20" ht="14.5" x14ac:dyDescent="0.35">
      <c r="A193" s="32" t="s">
        <v>599</v>
      </c>
      <c r="B193" s="32" t="s">
        <v>168</v>
      </c>
      <c r="C193" s="32" t="s">
        <v>168</v>
      </c>
      <c r="D193" s="32" t="s">
        <v>599</v>
      </c>
      <c r="P193" s="53" t="s">
        <v>599</v>
      </c>
      <c r="Q193" s="53" t="s">
        <v>904</v>
      </c>
      <c r="R193" s="53" t="s">
        <v>168</v>
      </c>
      <c r="S193" s="5" t="str">
        <f t="shared" si="4"/>
        <v>JA</v>
      </c>
      <c r="T193" s="5" t="str">
        <f t="shared" si="5"/>
        <v>JA</v>
      </c>
    </row>
    <row r="194" spans="1:20" ht="14.5" x14ac:dyDescent="0.35">
      <c r="A194" s="32" t="s">
        <v>600</v>
      </c>
      <c r="B194" s="32" t="s">
        <v>169</v>
      </c>
      <c r="C194" s="32" t="s">
        <v>169</v>
      </c>
      <c r="D194" s="32" t="s">
        <v>600</v>
      </c>
      <c r="P194" s="53" t="s">
        <v>600</v>
      </c>
      <c r="Q194" s="53" t="s">
        <v>905</v>
      </c>
      <c r="R194" s="53" t="s">
        <v>169</v>
      </c>
      <c r="S194" s="5" t="str">
        <f t="shared" si="4"/>
        <v>JA</v>
      </c>
      <c r="T194" s="5" t="str">
        <f t="shared" si="5"/>
        <v>JA</v>
      </c>
    </row>
    <row r="195" spans="1:20" ht="14.5" x14ac:dyDescent="0.35">
      <c r="A195" s="32" t="s">
        <v>601</v>
      </c>
      <c r="B195" s="32" t="s">
        <v>249</v>
      </c>
      <c r="C195" s="32" t="s">
        <v>602</v>
      </c>
      <c r="D195" s="32" t="s">
        <v>601</v>
      </c>
      <c r="P195" s="53" t="s">
        <v>601</v>
      </c>
      <c r="Q195" s="53" t="s">
        <v>906</v>
      </c>
      <c r="R195" s="53" t="s">
        <v>249</v>
      </c>
      <c r="S195" s="5" t="str">
        <f t="shared" si="4"/>
        <v>JA</v>
      </c>
      <c r="T195" s="5" t="str">
        <f t="shared" si="5"/>
        <v>JA</v>
      </c>
    </row>
    <row r="196" spans="1:20" ht="14.5" x14ac:dyDescent="0.35">
      <c r="A196" s="32" t="s">
        <v>603</v>
      </c>
      <c r="B196" s="32" t="s">
        <v>170</v>
      </c>
      <c r="C196" s="32" t="s">
        <v>170</v>
      </c>
      <c r="D196" s="32" t="s">
        <v>603</v>
      </c>
      <c r="P196" s="53" t="s">
        <v>603</v>
      </c>
      <c r="Q196" s="53" t="s">
        <v>907</v>
      </c>
      <c r="R196" s="53" t="s">
        <v>170</v>
      </c>
      <c r="S196" s="5" t="str">
        <f t="shared" si="4"/>
        <v>JA</v>
      </c>
      <c r="T196" s="5" t="str">
        <f t="shared" si="5"/>
        <v>JA</v>
      </c>
    </row>
    <row r="197" spans="1:20" ht="14.5" x14ac:dyDescent="0.35">
      <c r="A197" s="32" t="s">
        <v>604</v>
      </c>
      <c r="B197" s="32" t="s">
        <v>171</v>
      </c>
      <c r="C197" s="32" t="s">
        <v>605</v>
      </c>
      <c r="D197" s="32" t="s">
        <v>604</v>
      </c>
      <c r="P197" s="53" t="s">
        <v>604</v>
      </c>
      <c r="Q197" s="53" t="s">
        <v>908</v>
      </c>
      <c r="R197" s="53" t="s">
        <v>171</v>
      </c>
      <c r="S197" s="5" t="str">
        <f t="shared" ref="S197:S217" si="6">IF(P197=A197,"JA","NEIN")</f>
        <v>JA</v>
      </c>
      <c r="T197" s="5" t="str">
        <f t="shared" ref="T197:T217" si="7">IF(R197=B197,"JA","NEIN")</f>
        <v>JA</v>
      </c>
    </row>
    <row r="198" spans="1:20" ht="14.5" x14ac:dyDescent="0.35">
      <c r="A198" s="32" t="s">
        <v>606</v>
      </c>
      <c r="B198" s="32" t="s">
        <v>172</v>
      </c>
      <c r="C198" s="32" t="s">
        <v>607</v>
      </c>
      <c r="D198" s="32" t="s">
        <v>606</v>
      </c>
      <c r="P198" s="53" t="s">
        <v>606</v>
      </c>
      <c r="Q198" s="53" t="s">
        <v>909</v>
      </c>
      <c r="R198" s="53" t="s">
        <v>172</v>
      </c>
      <c r="S198" s="5" t="str">
        <f t="shared" si="6"/>
        <v>JA</v>
      </c>
      <c r="T198" s="5" t="str">
        <f t="shared" si="7"/>
        <v>JA</v>
      </c>
    </row>
    <row r="199" spans="1:20" ht="14.5" x14ac:dyDescent="0.35">
      <c r="A199" s="32" t="s">
        <v>608</v>
      </c>
      <c r="B199" s="32" t="s">
        <v>173</v>
      </c>
      <c r="C199" s="32" t="s">
        <v>173</v>
      </c>
      <c r="D199" s="32" t="s">
        <v>608</v>
      </c>
      <c r="P199" s="53" t="s">
        <v>608</v>
      </c>
      <c r="Q199" s="53" t="s">
        <v>910</v>
      </c>
      <c r="R199" s="53" t="s">
        <v>173</v>
      </c>
      <c r="S199" s="5" t="str">
        <f t="shared" si="6"/>
        <v>JA</v>
      </c>
      <c r="T199" s="5" t="str">
        <f t="shared" si="7"/>
        <v>JA</v>
      </c>
    </row>
    <row r="200" spans="1:20" ht="14.5" x14ac:dyDescent="0.35">
      <c r="A200" s="32" t="s">
        <v>609</v>
      </c>
      <c r="B200" s="32" t="s">
        <v>241</v>
      </c>
      <c r="C200" s="32" t="s">
        <v>241</v>
      </c>
      <c r="D200" s="32" t="s">
        <v>609</v>
      </c>
      <c r="P200" s="53" t="s">
        <v>609</v>
      </c>
      <c r="Q200" s="53" t="s">
        <v>911</v>
      </c>
      <c r="R200" s="53" t="s">
        <v>241</v>
      </c>
      <c r="S200" s="5" t="str">
        <f t="shared" si="6"/>
        <v>JA</v>
      </c>
      <c r="T200" s="5" t="str">
        <f t="shared" si="7"/>
        <v>JA</v>
      </c>
    </row>
    <row r="201" spans="1:20" ht="14.5" x14ac:dyDescent="0.35">
      <c r="A201" s="32" t="s">
        <v>610</v>
      </c>
      <c r="B201" s="32" t="s">
        <v>174</v>
      </c>
      <c r="C201" s="32" t="s">
        <v>611</v>
      </c>
      <c r="D201" s="32" t="s">
        <v>610</v>
      </c>
      <c r="P201" s="53" t="s">
        <v>610</v>
      </c>
      <c r="Q201" s="53" t="s">
        <v>912</v>
      </c>
      <c r="R201" s="53" t="s">
        <v>174</v>
      </c>
      <c r="S201" s="5" t="str">
        <f t="shared" si="6"/>
        <v>JA</v>
      </c>
      <c r="T201" s="5" t="str">
        <f t="shared" si="7"/>
        <v>JA</v>
      </c>
    </row>
    <row r="202" spans="1:20" ht="14.5" x14ac:dyDescent="0.35">
      <c r="A202" s="32" t="s">
        <v>612</v>
      </c>
      <c r="B202" s="32" t="s">
        <v>175</v>
      </c>
      <c r="C202" s="32" t="s">
        <v>613</v>
      </c>
      <c r="D202" s="32" t="s">
        <v>612</v>
      </c>
      <c r="P202" s="53" t="s">
        <v>612</v>
      </c>
      <c r="Q202" s="53" t="s">
        <v>913</v>
      </c>
      <c r="R202" s="53" t="s">
        <v>175</v>
      </c>
      <c r="S202" s="5" t="str">
        <f t="shared" si="6"/>
        <v>JA</v>
      </c>
      <c r="T202" s="5" t="str">
        <f t="shared" si="7"/>
        <v>JA</v>
      </c>
    </row>
    <row r="203" spans="1:20" ht="14.5" x14ac:dyDescent="0.35">
      <c r="A203" s="32" t="s">
        <v>614</v>
      </c>
      <c r="B203" s="32" t="s">
        <v>176</v>
      </c>
      <c r="C203" s="32" t="s">
        <v>615</v>
      </c>
      <c r="D203" s="32" t="s">
        <v>614</v>
      </c>
      <c r="P203" s="53" t="s">
        <v>614</v>
      </c>
      <c r="Q203" s="53" t="s">
        <v>914</v>
      </c>
      <c r="R203" s="53" t="s">
        <v>176</v>
      </c>
      <c r="S203" s="5" t="str">
        <f t="shared" si="6"/>
        <v>JA</v>
      </c>
      <c r="T203" s="5" t="str">
        <f t="shared" si="7"/>
        <v>JA</v>
      </c>
    </row>
    <row r="204" spans="1:20" ht="14.5" x14ac:dyDescent="0.35">
      <c r="A204" s="32" t="s">
        <v>616</v>
      </c>
      <c r="B204" s="32" t="s">
        <v>177</v>
      </c>
      <c r="C204" s="32" t="s">
        <v>177</v>
      </c>
      <c r="D204" s="32" t="s">
        <v>616</v>
      </c>
      <c r="P204" s="53" t="s">
        <v>616</v>
      </c>
      <c r="Q204" s="53" t="s">
        <v>915</v>
      </c>
      <c r="R204" s="53" t="s">
        <v>177</v>
      </c>
      <c r="S204" s="5" t="str">
        <f t="shared" si="6"/>
        <v>JA</v>
      </c>
      <c r="T204" s="5" t="str">
        <f t="shared" si="7"/>
        <v>JA</v>
      </c>
    </row>
    <row r="205" spans="1:20" ht="14.5" x14ac:dyDescent="0.35">
      <c r="A205" s="32" t="s">
        <v>617</v>
      </c>
      <c r="B205" s="32" t="s">
        <v>247</v>
      </c>
      <c r="C205" s="32" t="s">
        <v>618</v>
      </c>
      <c r="D205" s="32" t="s">
        <v>617</v>
      </c>
      <c r="E205" s="32"/>
      <c r="P205" s="53" t="s">
        <v>617</v>
      </c>
      <c r="Q205" s="53" t="s">
        <v>916</v>
      </c>
      <c r="R205" s="53" t="s">
        <v>247</v>
      </c>
      <c r="S205" s="5" t="str">
        <f t="shared" si="6"/>
        <v>JA</v>
      </c>
      <c r="T205" s="5" t="str">
        <f t="shared" si="7"/>
        <v>JA</v>
      </c>
    </row>
    <row r="206" spans="1:20" ht="14.5" x14ac:dyDescent="0.35">
      <c r="A206" s="32" t="s">
        <v>619</v>
      </c>
      <c r="B206" s="32" t="s">
        <v>962</v>
      </c>
      <c r="C206" s="32" t="s">
        <v>620</v>
      </c>
      <c r="D206" s="32" t="s">
        <v>619</v>
      </c>
      <c r="E206" s="32"/>
      <c r="P206" s="53" t="s">
        <v>619</v>
      </c>
      <c r="Q206" s="53" t="s">
        <v>917</v>
      </c>
      <c r="R206" s="53" t="s">
        <v>248</v>
      </c>
      <c r="S206" s="5" t="str">
        <f t="shared" si="6"/>
        <v>JA</v>
      </c>
      <c r="T206" s="5" t="str">
        <f t="shared" si="7"/>
        <v>NEIN</v>
      </c>
    </row>
    <row r="207" spans="1:20" ht="14.5" x14ac:dyDescent="0.35">
      <c r="A207" s="32" t="s">
        <v>621</v>
      </c>
      <c r="B207" s="32" t="s">
        <v>178</v>
      </c>
      <c r="C207" s="32" t="s">
        <v>178</v>
      </c>
      <c r="D207" s="32" t="s">
        <v>621</v>
      </c>
      <c r="P207" s="53" t="s">
        <v>621</v>
      </c>
      <c r="Q207" s="53" t="s">
        <v>918</v>
      </c>
      <c r="R207" s="53" t="s">
        <v>178</v>
      </c>
      <c r="S207" s="5" t="str">
        <f t="shared" si="6"/>
        <v>JA</v>
      </c>
      <c r="T207" s="5" t="str">
        <f t="shared" si="7"/>
        <v>JA</v>
      </c>
    </row>
    <row r="208" spans="1:20" ht="14.5" x14ac:dyDescent="0.35">
      <c r="A208" s="32" t="s">
        <v>622</v>
      </c>
      <c r="B208" s="32" t="s">
        <v>179</v>
      </c>
      <c r="C208" s="32" t="s">
        <v>179</v>
      </c>
      <c r="D208" s="32" t="s">
        <v>622</v>
      </c>
      <c r="P208" s="53" t="s">
        <v>622</v>
      </c>
      <c r="Q208" s="53" t="s">
        <v>919</v>
      </c>
      <c r="R208" s="53" t="s">
        <v>179</v>
      </c>
      <c r="S208" s="5" t="str">
        <f t="shared" si="6"/>
        <v>JA</v>
      </c>
      <c r="T208" s="5" t="str">
        <f t="shared" si="7"/>
        <v>JA</v>
      </c>
    </row>
    <row r="209" spans="1:20" ht="14.5" x14ac:dyDescent="0.35">
      <c r="A209" s="32" t="s">
        <v>623</v>
      </c>
      <c r="B209" s="32" t="s">
        <v>180</v>
      </c>
      <c r="C209" s="32" t="s">
        <v>624</v>
      </c>
      <c r="D209" s="32" t="s">
        <v>623</v>
      </c>
      <c r="P209" s="53" t="s">
        <v>623</v>
      </c>
      <c r="Q209" s="53" t="s">
        <v>920</v>
      </c>
      <c r="R209" s="53" t="s">
        <v>180</v>
      </c>
      <c r="S209" s="5" t="str">
        <f t="shared" si="6"/>
        <v>JA</v>
      </c>
      <c r="T209" s="5" t="str">
        <f t="shared" si="7"/>
        <v>JA</v>
      </c>
    </row>
    <row r="210" spans="1:20" ht="14.5" x14ac:dyDescent="0.35">
      <c r="A210" s="32" t="s">
        <v>625</v>
      </c>
      <c r="B210" s="32" t="s">
        <v>181</v>
      </c>
      <c r="C210" s="32" t="s">
        <v>626</v>
      </c>
      <c r="D210" s="32" t="s">
        <v>625</v>
      </c>
      <c r="P210" s="53" t="s">
        <v>625</v>
      </c>
      <c r="Q210" s="53" t="s">
        <v>921</v>
      </c>
      <c r="R210" s="53" t="s">
        <v>181</v>
      </c>
      <c r="S210" s="5" t="str">
        <f t="shared" si="6"/>
        <v>JA</v>
      </c>
      <c r="T210" s="5" t="str">
        <f t="shared" si="7"/>
        <v>JA</v>
      </c>
    </row>
    <row r="211" spans="1:20" ht="14.5" x14ac:dyDescent="0.35">
      <c r="A211" s="32" t="s">
        <v>627</v>
      </c>
      <c r="B211" s="32" t="s">
        <v>182</v>
      </c>
      <c r="C211" s="32" t="s">
        <v>628</v>
      </c>
      <c r="D211" s="32" t="s">
        <v>627</v>
      </c>
      <c r="P211" s="53" t="s">
        <v>627</v>
      </c>
      <c r="Q211" s="53" t="s">
        <v>922</v>
      </c>
      <c r="R211" s="53" t="s">
        <v>182</v>
      </c>
      <c r="S211" s="5" t="str">
        <f t="shared" si="6"/>
        <v>JA</v>
      </c>
      <c r="T211" s="5" t="str">
        <f t="shared" si="7"/>
        <v>JA</v>
      </c>
    </row>
    <row r="212" spans="1:20" ht="14.5" x14ac:dyDescent="0.35">
      <c r="A212" s="32" t="s">
        <v>629</v>
      </c>
      <c r="B212" s="32" t="s">
        <v>183</v>
      </c>
      <c r="C212" s="32" t="s">
        <v>630</v>
      </c>
      <c r="D212" s="32" t="s">
        <v>629</v>
      </c>
      <c r="P212" s="53" t="s">
        <v>629</v>
      </c>
      <c r="Q212" s="53" t="s">
        <v>923</v>
      </c>
      <c r="R212" s="53" t="s">
        <v>183</v>
      </c>
      <c r="S212" s="5" t="str">
        <f t="shared" si="6"/>
        <v>JA</v>
      </c>
      <c r="T212" s="5" t="str">
        <f t="shared" si="7"/>
        <v>JA</v>
      </c>
    </row>
    <row r="213" spans="1:20" ht="14.5" x14ac:dyDescent="0.35">
      <c r="A213" s="32" t="s">
        <v>631</v>
      </c>
      <c r="B213" s="32" t="s">
        <v>184</v>
      </c>
      <c r="C213" s="32" t="s">
        <v>184</v>
      </c>
      <c r="D213" s="32" t="s">
        <v>631</v>
      </c>
      <c r="P213" s="53" t="s">
        <v>631</v>
      </c>
      <c r="Q213" s="53" t="s">
        <v>924</v>
      </c>
      <c r="R213" s="53" t="s">
        <v>184</v>
      </c>
      <c r="S213" s="5" t="str">
        <f t="shared" si="6"/>
        <v>JA</v>
      </c>
      <c r="T213" s="5" t="str">
        <f t="shared" si="7"/>
        <v>JA</v>
      </c>
    </row>
    <row r="214" spans="1:20" ht="14.5" x14ac:dyDescent="0.35">
      <c r="A214" s="32" t="s">
        <v>632</v>
      </c>
      <c r="B214" s="32" t="s">
        <v>185</v>
      </c>
      <c r="C214" s="32" t="s">
        <v>633</v>
      </c>
      <c r="D214" s="32" t="s">
        <v>632</v>
      </c>
      <c r="P214" s="53" t="s">
        <v>632</v>
      </c>
      <c r="Q214" s="53" t="s">
        <v>925</v>
      </c>
      <c r="R214" s="53" t="s">
        <v>185</v>
      </c>
      <c r="S214" s="5" t="str">
        <f t="shared" si="6"/>
        <v>JA</v>
      </c>
      <c r="T214" s="5" t="str">
        <f t="shared" si="7"/>
        <v>JA</v>
      </c>
    </row>
    <row r="215" spans="1:20" ht="14.5" x14ac:dyDescent="0.35">
      <c r="A215" s="32" t="s">
        <v>634</v>
      </c>
      <c r="B215" s="32" t="s">
        <v>186</v>
      </c>
      <c r="C215" s="32" t="s">
        <v>635</v>
      </c>
      <c r="D215" s="32" t="s">
        <v>634</v>
      </c>
      <c r="P215" s="53" t="s">
        <v>634</v>
      </c>
      <c r="Q215" s="53" t="s">
        <v>926</v>
      </c>
      <c r="R215" s="53" t="s">
        <v>186</v>
      </c>
      <c r="S215" s="5" t="str">
        <f t="shared" si="6"/>
        <v>JA</v>
      </c>
      <c r="T215" s="5" t="str">
        <f t="shared" si="7"/>
        <v>JA</v>
      </c>
    </row>
    <row r="216" spans="1:20" ht="14.5" x14ac:dyDescent="0.35">
      <c r="A216" s="32" t="s">
        <v>636</v>
      </c>
      <c r="B216" s="32" t="s">
        <v>187</v>
      </c>
      <c r="C216" s="32" t="s">
        <v>187</v>
      </c>
      <c r="D216" s="32" t="s">
        <v>636</v>
      </c>
      <c r="P216" s="53" t="s">
        <v>636</v>
      </c>
      <c r="Q216" s="53" t="s">
        <v>927</v>
      </c>
      <c r="R216" s="53" t="s">
        <v>187</v>
      </c>
      <c r="S216" s="5" t="str">
        <f t="shared" si="6"/>
        <v>JA</v>
      </c>
      <c r="T216" s="5" t="str">
        <f t="shared" si="7"/>
        <v>JA</v>
      </c>
    </row>
    <row r="217" spans="1:20" ht="14.5" x14ac:dyDescent="0.35">
      <c r="A217" s="32" t="s">
        <v>637</v>
      </c>
      <c r="B217" s="32" t="s">
        <v>188</v>
      </c>
      <c r="C217" s="32" t="s">
        <v>638</v>
      </c>
      <c r="D217" s="32" t="s">
        <v>637</v>
      </c>
      <c r="P217" s="53" t="s">
        <v>637</v>
      </c>
      <c r="Q217" s="53" t="s">
        <v>928</v>
      </c>
      <c r="R217" s="53" t="s">
        <v>188</v>
      </c>
      <c r="S217" s="5" t="str">
        <f t="shared" si="6"/>
        <v>JA</v>
      </c>
      <c r="T217" s="5" t="str">
        <f t="shared" si="7"/>
        <v>JA</v>
      </c>
    </row>
    <row r="218" spans="1:20" ht="14.5" x14ac:dyDescent="0.35">
      <c r="A218" s="32" t="s">
        <v>639</v>
      </c>
      <c r="B218" s="32" t="s">
        <v>285</v>
      </c>
      <c r="C218" s="32" t="s">
        <v>640</v>
      </c>
      <c r="D218" s="32" t="s">
        <v>639</v>
      </c>
      <c r="P218" s="53"/>
      <c r="Q218" s="53"/>
      <c r="R218" s="53"/>
      <c r="S218" s="5" t="str">
        <f t="shared" ref="S218:S221" si="8">IF(P218=A218,"JA","NEIN")</f>
        <v>NEIN</v>
      </c>
      <c r="T218" s="5" t="str">
        <f t="shared" ref="T218:T221" si="9">IF(R218=B218,"JA","NEIN")</f>
        <v>NEIN</v>
      </c>
    </row>
    <row r="219" spans="1:20" ht="14.5" x14ac:dyDescent="0.35">
      <c r="A219" s="32" t="s">
        <v>641</v>
      </c>
      <c r="B219" s="32" t="s">
        <v>189</v>
      </c>
      <c r="C219" s="32" t="s">
        <v>189</v>
      </c>
      <c r="D219" s="32" t="s">
        <v>641</v>
      </c>
      <c r="P219" s="53" t="s">
        <v>641</v>
      </c>
      <c r="Q219" s="53" t="s">
        <v>929</v>
      </c>
      <c r="R219" s="53" t="s">
        <v>189</v>
      </c>
      <c r="S219" s="5" t="str">
        <f t="shared" si="8"/>
        <v>JA</v>
      </c>
      <c r="T219" s="5" t="str">
        <f t="shared" si="9"/>
        <v>JA</v>
      </c>
    </row>
    <row r="220" spans="1:20" ht="14.5" x14ac:dyDescent="0.35">
      <c r="A220" s="32" t="s">
        <v>642</v>
      </c>
      <c r="B220" s="32" t="s">
        <v>190</v>
      </c>
      <c r="C220" s="32" t="s">
        <v>190</v>
      </c>
      <c r="D220" s="32" t="s">
        <v>642</v>
      </c>
      <c r="P220" s="53" t="s">
        <v>642</v>
      </c>
      <c r="Q220" s="53" t="s">
        <v>930</v>
      </c>
      <c r="R220" s="53" t="s">
        <v>190</v>
      </c>
      <c r="S220" s="5" t="str">
        <f t="shared" si="8"/>
        <v>JA</v>
      </c>
      <c r="T220" s="5" t="str">
        <f t="shared" si="9"/>
        <v>JA</v>
      </c>
    </row>
    <row r="221" spans="1:20" ht="14.5" x14ac:dyDescent="0.35">
      <c r="A221" s="32" t="s">
        <v>643</v>
      </c>
      <c r="B221" s="32" t="s">
        <v>191</v>
      </c>
      <c r="C221" s="32" t="s">
        <v>644</v>
      </c>
      <c r="D221" s="32" t="s">
        <v>643</v>
      </c>
      <c r="P221" s="53" t="s">
        <v>643</v>
      </c>
      <c r="Q221" s="53" t="s">
        <v>931</v>
      </c>
      <c r="R221" s="53" t="s">
        <v>191</v>
      </c>
      <c r="S221" s="5" t="str">
        <f t="shared" si="8"/>
        <v>JA</v>
      </c>
      <c r="T221" s="5" t="str">
        <f t="shared" si="9"/>
        <v>JA</v>
      </c>
    </row>
    <row r="222" spans="1:20" ht="14.5" x14ac:dyDescent="0.35">
      <c r="A222" s="32" t="s">
        <v>645</v>
      </c>
      <c r="B222" s="32" t="s">
        <v>192</v>
      </c>
      <c r="C222" s="32" t="s">
        <v>192</v>
      </c>
      <c r="D222" s="32" t="s">
        <v>645</v>
      </c>
      <c r="P222" s="53" t="s">
        <v>645</v>
      </c>
      <c r="Q222" s="53" t="s">
        <v>932</v>
      </c>
      <c r="R222" s="53" t="s">
        <v>192</v>
      </c>
      <c r="S222" s="5" t="str">
        <f t="shared" ref="S222:S234" si="10">IF(P222=A222,"JA","NEIN")</f>
        <v>JA</v>
      </c>
      <c r="T222" s="5" t="str">
        <f t="shared" ref="T222:T234" si="11">IF(R222=B222,"JA","NEIN")</f>
        <v>JA</v>
      </c>
    </row>
    <row r="223" spans="1:20" ht="14.5" x14ac:dyDescent="0.35">
      <c r="A223" s="32" t="s">
        <v>646</v>
      </c>
      <c r="B223" s="32" t="s">
        <v>193</v>
      </c>
      <c r="C223" s="32" t="s">
        <v>193</v>
      </c>
      <c r="D223" s="32" t="s">
        <v>646</v>
      </c>
      <c r="P223" s="53" t="s">
        <v>646</v>
      </c>
      <c r="Q223" s="53" t="s">
        <v>933</v>
      </c>
      <c r="R223" s="53" t="s">
        <v>193</v>
      </c>
      <c r="S223" s="5" t="str">
        <f t="shared" si="10"/>
        <v>JA</v>
      </c>
      <c r="T223" s="5" t="str">
        <f t="shared" si="11"/>
        <v>JA</v>
      </c>
    </row>
    <row r="224" spans="1:20" ht="14.5" x14ac:dyDescent="0.35">
      <c r="A224" s="32" t="s">
        <v>647</v>
      </c>
      <c r="B224" s="32" t="s">
        <v>194</v>
      </c>
      <c r="C224" s="32" t="s">
        <v>194</v>
      </c>
      <c r="D224" s="32" t="s">
        <v>647</v>
      </c>
      <c r="P224" s="53" t="s">
        <v>647</v>
      </c>
      <c r="Q224" s="53" t="s">
        <v>934</v>
      </c>
      <c r="R224" s="53" t="s">
        <v>194</v>
      </c>
      <c r="S224" s="5" t="str">
        <f t="shared" si="10"/>
        <v>JA</v>
      </c>
      <c r="T224" s="5" t="str">
        <f t="shared" si="11"/>
        <v>JA</v>
      </c>
    </row>
    <row r="225" spans="1:20" ht="14.5" x14ac:dyDescent="0.35">
      <c r="A225" s="32" t="s">
        <v>648</v>
      </c>
      <c r="B225" s="32" t="s">
        <v>195</v>
      </c>
      <c r="C225" s="32" t="s">
        <v>649</v>
      </c>
      <c r="D225" s="32" t="s">
        <v>648</v>
      </c>
      <c r="P225" s="53" t="s">
        <v>648</v>
      </c>
      <c r="Q225" s="53" t="s">
        <v>935</v>
      </c>
      <c r="R225" s="53" t="s">
        <v>195</v>
      </c>
      <c r="S225" s="5" t="str">
        <f t="shared" si="10"/>
        <v>JA</v>
      </c>
      <c r="T225" s="5" t="str">
        <f t="shared" si="11"/>
        <v>JA</v>
      </c>
    </row>
    <row r="226" spans="1:20" ht="14.5" x14ac:dyDescent="0.35">
      <c r="A226" s="32" t="s">
        <v>650</v>
      </c>
      <c r="B226" s="32" t="s">
        <v>196</v>
      </c>
      <c r="C226" s="32" t="s">
        <v>651</v>
      </c>
      <c r="D226" s="32" t="s">
        <v>650</v>
      </c>
      <c r="P226" s="53" t="s">
        <v>650</v>
      </c>
      <c r="Q226" s="53" t="s">
        <v>936</v>
      </c>
      <c r="R226" s="53" t="s">
        <v>196</v>
      </c>
      <c r="S226" s="5" t="str">
        <f t="shared" si="10"/>
        <v>JA</v>
      </c>
      <c r="T226" s="5" t="str">
        <f t="shared" si="11"/>
        <v>JA</v>
      </c>
    </row>
    <row r="227" spans="1:20" ht="14.5" x14ac:dyDescent="0.35">
      <c r="A227" s="32" t="s">
        <v>652</v>
      </c>
      <c r="B227" s="32" t="s">
        <v>197</v>
      </c>
      <c r="C227" s="32" t="s">
        <v>653</v>
      </c>
      <c r="D227" s="32" t="s">
        <v>652</v>
      </c>
      <c r="P227" s="53" t="s">
        <v>652</v>
      </c>
      <c r="Q227" s="53" t="s">
        <v>937</v>
      </c>
      <c r="R227" s="53" t="s">
        <v>197</v>
      </c>
      <c r="S227" s="5" t="str">
        <f t="shared" si="10"/>
        <v>JA</v>
      </c>
      <c r="T227" s="5" t="str">
        <f t="shared" si="11"/>
        <v>JA</v>
      </c>
    </row>
    <row r="228" spans="1:20" ht="14.5" x14ac:dyDescent="0.35">
      <c r="A228" s="32" t="s">
        <v>654</v>
      </c>
      <c r="B228" s="32" t="s">
        <v>198</v>
      </c>
      <c r="C228" s="32" t="s">
        <v>655</v>
      </c>
      <c r="D228" s="32" t="s">
        <v>654</v>
      </c>
      <c r="P228" s="53" t="s">
        <v>654</v>
      </c>
      <c r="Q228" s="53" t="s">
        <v>938</v>
      </c>
      <c r="R228" s="53" t="s">
        <v>198</v>
      </c>
      <c r="S228" s="5" t="str">
        <f t="shared" si="10"/>
        <v>JA</v>
      </c>
      <c r="T228" s="5" t="str">
        <f t="shared" si="11"/>
        <v>JA</v>
      </c>
    </row>
    <row r="229" spans="1:20" ht="14.5" x14ac:dyDescent="0.35">
      <c r="A229" s="32" t="s">
        <v>656</v>
      </c>
      <c r="B229" s="32" t="s">
        <v>199</v>
      </c>
      <c r="C229" s="32" t="s">
        <v>199</v>
      </c>
      <c r="D229" s="32" t="s">
        <v>656</v>
      </c>
      <c r="P229" s="53" t="s">
        <v>656</v>
      </c>
      <c r="Q229" s="53" t="s">
        <v>939</v>
      </c>
      <c r="R229" s="53" t="s">
        <v>199</v>
      </c>
      <c r="S229" s="5" t="str">
        <f t="shared" si="10"/>
        <v>JA</v>
      </c>
      <c r="T229" s="5" t="str">
        <f t="shared" si="11"/>
        <v>JA</v>
      </c>
    </row>
    <row r="230" spans="1:20" ht="14.5" x14ac:dyDescent="0.35">
      <c r="A230" s="32" t="s">
        <v>657</v>
      </c>
      <c r="B230" s="32" t="s">
        <v>200</v>
      </c>
      <c r="C230" s="32" t="s">
        <v>658</v>
      </c>
      <c r="D230" s="32" t="s">
        <v>657</v>
      </c>
      <c r="P230" s="53" t="s">
        <v>657</v>
      </c>
      <c r="Q230" s="53" t="s">
        <v>940</v>
      </c>
      <c r="R230" s="53" t="s">
        <v>200</v>
      </c>
      <c r="S230" s="5" t="str">
        <f t="shared" si="10"/>
        <v>JA</v>
      </c>
      <c r="T230" s="5" t="str">
        <f t="shared" si="11"/>
        <v>JA</v>
      </c>
    </row>
    <row r="231" spans="1:20" ht="14.5" x14ac:dyDescent="0.35">
      <c r="A231" s="32" t="s">
        <v>659</v>
      </c>
      <c r="B231" s="32" t="s">
        <v>201</v>
      </c>
      <c r="C231" s="32" t="s">
        <v>201</v>
      </c>
      <c r="D231" s="32" t="s">
        <v>659</v>
      </c>
      <c r="P231" s="53" t="s">
        <v>659</v>
      </c>
      <c r="Q231" s="53" t="s">
        <v>941</v>
      </c>
      <c r="R231" s="53" t="s">
        <v>201</v>
      </c>
      <c r="S231" s="5" t="str">
        <f t="shared" si="10"/>
        <v>JA</v>
      </c>
      <c r="T231" s="5" t="str">
        <f t="shared" si="11"/>
        <v>JA</v>
      </c>
    </row>
    <row r="232" spans="1:20" ht="14.5" x14ac:dyDescent="0.35">
      <c r="A232" s="32" t="s">
        <v>660</v>
      </c>
      <c r="B232" s="32" t="s">
        <v>276</v>
      </c>
      <c r="C232" s="32" t="s">
        <v>661</v>
      </c>
      <c r="D232" s="32" t="s">
        <v>660</v>
      </c>
      <c r="P232" s="53" t="s">
        <v>660</v>
      </c>
      <c r="Q232" s="53" t="s">
        <v>942</v>
      </c>
      <c r="R232" s="53" t="s">
        <v>276</v>
      </c>
      <c r="S232" s="5" t="str">
        <f t="shared" si="10"/>
        <v>JA</v>
      </c>
      <c r="T232" s="5" t="str">
        <f t="shared" si="11"/>
        <v>JA</v>
      </c>
    </row>
    <row r="233" spans="1:20" ht="14.5" x14ac:dyDescent="0.35">
      <c r="A233" s="32" t="s">
        <v>662</v>
      </c>
      <c r="B233" s="32" t="s">
        <v>202</v>
      </c>
      <c r="C233" s="32" t="s">
        <v>663</v>
      </c>
      <c r="D233" s="32" t="s">
        <v>662</v>
      </c>
      <c r="P233" s="53" t="s">
        <v>662</v>
      </c>
      <c r="Q233" s="53" t="s">
        <v>943</v>
      </c>
      <c r="R233" s="53" t="s">
        <v>202</v>
      </c>
      <c r="S233" s="5" t="str">
        <f t="shared" si="10"/>
        <v>JA</v>
      </c>
      <c r="T233" s="5" t="str">
        <f t="shared" si="11"/>
        <v>JA</v>
      </c>
    </row>
    <row r="234" spans="1:20" ht="14.5" x14ac:dyDescent="0.35">
      <c r="A234" s="32" t="s">
        <v>664</v>
      </c>
      <c r="B234" s="32" t="s">
        <v>274</v>
      </c>
      <c r="C234" s="32" t="s">
        <v>665</v>
      </c>
      <c r="D234" s="32" t="s">
        <v>664</v>
      </c>
      <c r="P234" s="53" t="s">
        <v>664</v>
      </c>
      <c r="Q234" s="53" t="s">
        <v>944</v>
      </c>
      <c r="R234" s="53" t="s">
        <v>274</v>
      </c>
      <c r="S234" s="5" t="str">
        <f t="shared" si="10"/>
        <v>JA</v>
      </c>
      <c r="T234" s="5" t="str">
        <f t="shared" si="11"/>
        <v>JA</v>
      </c>
    </row>
    <row r="235" spans="1:20" ht="14.5" x14ac:dyDescent="0.35">
      <c r="A235" s="32" t="s">
        <v>666</v>
      </c>
      <c r="B235" s="32" t="s">
        <v>667</v>
      </c>
      <c r="C235" s="32" t="s">
        <v>668</v>
      </c>
      <c r="D235" s="32" t="s">
        <v>666</v>
      </c>
      <c r="P235" s="53"/>
      <c r="Q235" s="53"/>
      <c r="R235" s="53"/>
      <c r="S235" s="5" t="str">
        <f t="shared" ref="S235:S248" si="12">IF(P235=A235,"JA","NEIN")</f>
        <v>NEIN</v>
      </c>
      <c r="T235" s="5" t="str">
        <f t="shared" ref="T235:T248" si="13">IF(R235=B235,"JA","NEIN")</f>
        <v>NEIN</v>
      </c>
    </row>
    <row r="236" spans="1:20" ht="14.5" x14ac:dyDescent="0.35">
      <c r="A236" s="32" t="s">
        <v>669</v>
      </c>
      <c r="B236" s="32" t="s">
        <v>277</v>
      </c>
      <c r="C236" s="32" t="s">
        <v>670</v>
      </c>
      <c r="D236" s="32" t="s">
        <v>669</v>
      </c>
      <c r="P236" s="53" t="s">
        <v>669</v>
      </c>
      <c r="Q236" s="53" t="s">
        <v>945</v>
      </c>
      <c r="R236" s="53" t="s">
        <v>277</v>
      </c>
      <c r="S236" s="5" t="str">
        <f t="shared" si="12"/>
        <v>JA</v>
      </c>
      <c r="T236" s="5" t="str">
        <f t="shared" si="13"/>
        <v>JA</v>
      </c>
    </row>
    <row r="237" spans="1:20" ht="14.5" x14ac:dyDescent="0.35">
      <c r="A237" s="32" t="s">
        <v>671</v>
      </c>
      <c r="B237" s="32" t="s">
        <v>203</v>
      </c>
      <c r="C237" s="32" t="s">
        <v>672</v>
      </c>
      <c r="D237" s="32" t="s">
        <v>671</v>
      </c>
      <c r="P237" s="53" t="s">
        <v>671</v>
      </c>
      <c r="Q237" s="53" t="s">
        <v>946</v>
      </c>
      <c r="R237" s="53" t="s">
        <v>203</v>
      </c>
      <c r="S237" s="5" t="str">
        <f t="shared" si="12"/>
        <v>JA</v>
      </c>
      <c r="T237" s="5" t="str">
        <f t="shared" si="13"/>
        <v>JA</v>
      </c>
    </row>
    <row r="238" spans="1:20" ht="14.5" x14ac:dyDescent="0.35">
      <c r="A238" s="32" t="s">
        <v>673</v>
      </c>
      <c r="B238" s="32" t="s">
        <v>204</v>
      </c>
      <c r="C238" s="32" t="s">
        <v>204</v>
      </c>
      <c r="D238" s="32" t="s">
        <v>673</v>
      </c>
      <c r="P238" s="53" t="s">
        <v>673</v>
      </c>
      <c r="Q238" s="53" t="s">
        <v>947</v>
      </c>
      <c r="R238" s="53" t="s">
        <v>204</v>
      </c>
      <c r="S238" s="5" t="str">
        <f t="shared" si="12"/>
        <v>JA</v>
      </c>
      <c r="T238" s="5" t="str">
        <f t="shared" si="13"/>
        <v>JA</v>
      </c>
    </row>
    <row r="239" spans="1:20" ht="14.5" x14ac:dyDescent="0.35">
      <c r="A239" s="32" t="s">
        <v>674</v>
      </c>
      <c r="B239" s="32" t="s">
        <v>205</v>
      </c>
      <c r="C239" s="32" t="s">
        <v>675</v>
      </c>
      <c r="D239" s="32" t="s">
        <v>674</v>
      </c>
      <c r="P239" s="53" t="s">
        <v>674</v>
      </c>
      <c r="Q239" s="53" t="s">
        <v>948</v>
      </c>
      <c r="R239" s="53" t="s">
        <v>205</v>
      </c>
      <c r="S239" s="5" t="str">
        <f t="shared" si="12"/>
        <v>JA</v>
      </c>
      <c r="T239" s="5" t="str">
        <f t="shared" si="13"/>
        <v>JA</v>
      </c>
    </row>
    <row r="240" spans="1:20" ht="14.5" x14ac:dyDescent="0.35">
      <c r="A240" s="32" t="s">
        <v>676</v>
      </c>
      <c r="B240" s="32" t="s">
        <v>206</v>
      </c>
      <c r="C240" s="32" t="s">
        <v>677</v>
      </c>
      <c r="D240" s="32" t="s">
        <v>676</v>
      </c>
      <c r="P240" s="53" t="s">
        <v>676</v>
      </c>
      <c r="Q240" s="53" t="s">
        <v>949</v>
      </c>
      <c r="R240" s="53" t="s">
        <v>206</v>
      </c>
      <c r="S240" s="5" t="str">
        <f t="shared" si="12"/>
        <v>JA</v>
      </c>
      <c r="T240" s="5" t="str">
        <f t="shared" si="13"/>
        <v>JA</v>
      </c>
    </row>
    <row r="241" spans="1:20" ht="14.5" x14ac:dyDescent="0.35">
      <c r="A241" s="32" t="s">
        <v>678</v>
      </c>
      <c r="B241" s="32" t="s">
        <v>207</v>
      </c>
      <c r="C241" s="32" t="s">
        <v>679</v>
      </c>
      <c r="D241" s="32" t="s">
        <v>678</v>
      </c>
      <c r="P241" s="53" t="s">
        <v>678</v>
      </c>
      <c r="Q241" s="53" t="s">
        <v>950</v>
      </c>
      <c r="R241" s="53" t="s">
        <v>207</v>
      </c>
      <c r="S241" s="5" t="str">
        <f t="shared" si="12"/>
        <v>JA</v>
      </c>
      <c r="T241" s="5" t="str">
        <f t="shared" si="13"/>
        <v>JA</v>
      </c>
    </row>
    <row r="242" spans="1:20" ht="14.5" x14ac:dyDescent="0.35">
      <c r="A242" s="32" t="s">
        <v>680</v>
      </c>
      <c r="B242" s="32" t="s">
        <v>275</v>
      </c>
      <c r="C242" s="32" t="s">
        <v>681</v>
      </c>
      <c r="D242" s="32" t="s">
        <v>680</v>
      </c>
      <c r="P242" s="53" t="s">
        <v>680</v>
      </c>
      <c r="Q242" s="53" t="s">
        <v>951</v>
      </c>
      <c r="R242" s="53" t="s">
        <v>275</v>
      </c>
      <c r="S242" s="5" t="str">
        <f t="shared" si="12"/>
        <v>JA</v>
      </c>
      <c r="T242" s="5" t="str">
        <f t="shared" si="13"/>
        <v>JA</v>
      </c>
    </row>
    <row r="243" spans="1:20" ht="14.5" x14ac:dyDescent="0.35">
      <c r="A243" s="32" t="s">
        <v>682</v>
      </c>
      <c r="B243" s="32" t="s">
        <v>256</v>
      </c>
      <c r="C243" s="32" t="s">
        <v>683</v>
      </c>
      <c r="D243" s="32" t="s">
        <v>682</v>
      </c>
      <c r="P243" s="53" t="s">
        <v>682</v>
      </c>
      <c r="Q243" s="53" t="s">
        <v>952</v>
      </c>
      <c r="R243" s="53" t="s">
        <v>256</v>
      </c>
      <c r="S243" s="5" t="str">
        <f t="shared" si="12"/>
        <v>JA</v>
      </c>
      <c r="T243" s="5" t="str">
        <f t="shared" si="13"/>
        <v>JA</v>
      </c>
    </row>
    <row r="244" spans="1:20" ht="14.5" x14ac:dyDescent="0.35">
      <c r="A244" s="32" t="s">
        <v>684</v>
      </c>
      <c r="B244" s="32" t="s">
        <v>208</v>
      </c>
      <c r="C244" s="32" t="s">
        <v>685</v>
      </c>
      <c r="D244" s="32" t="s">
        <v>684</v>
      </c>
      <c r="P244" s="53" t="s">
        <v>684</v>
      </c>
      <c r="Q244" s="53" t="s">
        <v>953</v>
      </c>
      <c r="R244" s="53" t="s">
        <v>208</v>
      </c>
      <c r="S244" s="5" t="str">
        <f t="shared" si="12"/>
        <v>JA</v>
      </c>
      <c r="T244" s="5" t="str">
        <f t="shared" si="13"/>
        <v>JA</v>
      </c>
    </row>
    <row r="245" spans="1:20" ht="14.5" x14ac:dyDescent="0.35">
      <c r="A245" s="32" t="s">
        <v>686</v>
      </c>
      <c r="B245" s="32" t="s">
        <v>271</v>
      </c>
      <c r="C245" s="32" t="s">
        <v>687</v>
      </c>
      <c r="D245" s="32" t="s">
        <v>686</v>
      </c>
      <c r="P245" s="53" t="s">
        <v>686</v>
      </c>
      <c r="Q245" s="53" t="s">
        <v>954</v>
      </c>
      <c r="R245" s="53" t="s">
        <v>271</v>
      </c>
      <c r="S245" s="5" t="str">
        <f t="shared" si="12"/>
        <v>JA</v>
      </c>
      <c r="T245" s="5" t="str">
        <f t="shared" si="13"/>
        <v>JA</v>
      </c>
    </row>
    <row r="246" spans="1:20" ht="14.5" x14ac:dyDescent="0.35">
      <c r="A246" s="33" t="s">
        <v>694</v>
      </c>
      <c r="B246" s="32" t="s">
        <v>693</v>
      </c>
      <c r="C246" s="32" t="s">
        <v>695</v>
      </c>
      <c r="D246" s="33" t="s">
        <v>694</v>
      </c>
      <c r="P246" s="53" t="s">
        <v>691</v>
      </c>
      <c r="Q246" s="53" t="s">
        <v>955</v>
      </c>
      <c r="R246" s="53" t="s">
        <v>284</v>
      </c>
      <c r="S246" s="5" t="str">
        <f t="shared" si="12"/>
        <v>NEIN</v>
      </c>
      <c r="T246" s="5" t="str">
        <f t="shared" si="13"/>
        <v>NEIN</v>
      </c>
    </row>
    <row r="247" spans="1:20" ht="14.5" x14ac:dyDescent="0.35">
      <c r="A247" s="32" t="s">
        <v>688</v>
      </c>
      <c r="B247" s="32" t="s">
        <v>689</v>
      </c>
      <c r="C247" s="32" t="s">
        <v>690</v>
      </c>
      <c r="D247" s="32" t="s">
        <v>688</v>
      </c>
      <c r="P247" s="53" t="s">
        <v>956</v>
      </c>
      <c r="Q247" s="53" t="s">
        <v>956</v>
      </c>
      <c r="R247" s="53" t="s">
        <v>260</v>
      </c>
      <c r="S247" s="5" t="str">
        <f t="shared" si="12"/>
        <v>NEIN</v>
      </c>
      <c r="T247" s="5" t="str">
        <f t="shared" si="13"/>
        <v>NEIN</v>
      </c>
    </row>
    <row r="248" spans="1:20" ht="14.5" x14ac:dyDescent="0.35">
      <c r="A248" s="32" t="s">
        <v>691</v>
      </c>
      <c r="B248" s="32" t="s">
        <v>284</v>
      </c>
      <c r="C248" s="32" t="s">
        <v>692</v>
      </c>
      <c r="D248" s="32" t="s">
        <v>691</v>
      </c>
      <c r="P248" s="53" t="s">
        <v>957</v>
      </c>
      <c r="Q248" s="53" t="s">
        <v>957</v>
      </c>
      <c r="R248" s="53" t="s">
        <v>261</v>
      </c>
      <c r="S248" s="5" t="str">
        <f t="shared" si="12"/>
        <v>NEIN</v>
      </c>
      <c r="T248" s="5" t="str">
        <f t="shared" si="13"/>
        <v>NEIN</v>
      </c>
    </row>
    <row r="249" spans="1:20" x14ac:dyDescent="0.35">
      <c r="A249" s="32"/>
      <c r="B249" s="32"/>
      <c r="C249" s="32"/>
    </row>
  </sheetData>
  <conditionalFormatting sqref="J4:J5">
    <cfRule type="containsText" dxfId="0" priority="1" operator="containsText" text="vorläufig">
      <formula>NOT(ISERROR(SEARCH("vorläufig",J4)))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31</vt:i4>
      </vt:variant>
    </vt:vector>
  </HeadingPairs>
  <TitlesOfParts>
    <vt:vector size="32" baseType="lpstr">
      <vt:lpstr>Dashboard</vt:lpstr>
      <vt:lpstr>Anzahl_Jahre</vt:lpstr>
      <vt:lpstr>Außenhandelspartner</vt:lpstr>
      <vt:lpstr>Außenhandelspartner_DE</vt:lpstr>
      <vt:lpstr>Auswahl_Bundesland</vt:lpstr>
      <vt:lpstr>Auswahl_Bundesland_EN</vt:lpstr>
      <vt:lpstr>Auswahl_Jahr</vt:lpstr>
      <vt:lpstr>Dashboard!Druckbereich</vt:lpstr>
      <vt:lpstr>Einheit_Text</vt:lpstr>
      <vt:lpstr>Einheit_Wert</vt:lpstr>
      <vt:lpstr>Export_Außenhandelspartner_Zeilenindex</vt:lpstr>
      <vt:lpstr>Export_Jahreszahlen</vt:lpstr>
      <vt:lpstr>Export_Matrix</vt:lpstr>
      <vt:lpstr>Export_Partnerland</vt:lpstr>
      <vt:lpstr>Export_Ranking</vt:lpstr>
      <vt:lpstr>Export_Spaltenindex</vt:lpstr>
      <vt:lpstr>Import_Außenhandelspartner_Zeilenindex</vt:lpstr>
      <vt:lpstr>Import_Jahreszahlen</vt:lpstr>
      <vt:lpstr>Import_Matrix</vt:lpstr>
      <vt:lpstr>Import_Partnerland</vt:lpstr>
      <vt:lpstr>Import_Ranking</vt:lpstr>
      <vt:lpstr>Import_Spaltenindex</vt:lpstr>
      <vt:lpstr>Kartentitel</vt:lpstr>
      <vt:lpstr>Kartentitel_Veraenderung</vt:lpstr>
      <vt:lpstr>Land_Wert</vt:lpstr>
      <vt:lpstr>Metadata1</vt:lpstr>
      <vt:lpstr>Metadata2</vt:lpstr>
      <vt:lpstr>Metadata3</vt:lpstr>
      <vt:lpstr>Metadata4</vt:lpstr>
      <vt:lpstr>Periodizität</vt:lpstr>
      <vt:lpstr>Status_Jahresdaten</vt:lpstr>
      <vt:lpstr>Status_Jahresdaten_Bezeichnung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Koller Christoph, MSc, WKÖ Statistik</dc:creator>
  <cp:lastModifiedBy>Koller Christoph | WKOE</cp:lastModifiedBy>
  <cp:lastPrinted>2017-11-29T10:32:22Z</cp:lastPrinted>
  <dcterms:created xsi:type="dcterms:W3CDTF">2009-09-08T10:55:18Z</dcterms:created>
  <dcterms:modified xsi:type="dcterms:W3CDTF">2026-04-13T11:07:35Z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-955372006</vt:i4>
  </property>
  <property fmtid="{D5CDD505-2E9C-101B-9397-08002B2CF9AE}" pid="4" name="_EmailSubject">
    <vt:lpwstr>Demografie-Check: Früherkennung und grafische Darstellung aktueller wie auch künftiger Personalprobleme</vt:lpwstr>
  </property>
  <property fmtid="{D5CDD505-2E9C-101B-9397-08002B2CF9AE}" pid="5" name="_AuthorEmail">
    <vt:lpwstr>Dirk.Kauffmann@wko.at</vt:lpwstr>
  </property>
  <property fmtid="{D5CDD505-2E9C-101B-9397-08002B2CF9AE}" pid="6" name="_AuthorEmailDisplayName">
    <vt:lpwstr>Kauffmann Dirk, Dipl.-Volksw. WKÖ Wp</vt:lpwstr>
  </property>
  <property fmtid="{D5CDD505-2E9C-101B-9397-08002B2CF9AE}" pid="7" name="_ReviewingToolsShownOnce">
    <vt:lpwstr/>
  </property>
</Properties>
</file>